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TF 2016\2017\6. JUNIO\"/>
    </mc:Choice>
  </mc:AlternateContent>
  <bookViews>
    <workbookView xWindow="0" yWindow="0" windowWidth="19200" windowHeight="11505" tabRatio="853"/>
  </bookViews>
  <sheets>
    <sheet name="Índice" sheetId="25" r:id="rId1"/>
    <sheet name="HISTORICO DENSIDAD" sheetId="27" r:id="rId2"/>
    <sheet name="HISTORICO POR TIPO DE ACCESO" sheetId="24" r:id="rId3"/>
    <sheet name="HISTORICO POR PROVINCIA" sheetId="26" r:id="rId4"/>
    <sheet name="05-2017 POR OPERADOR Y PROVINCI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'HISTORICO POR PROVINCIA'!$B$10:$CM$69</definedName>
  </definedNames>
  <calcPr calcId="162913"/>
</workbook>
</file>

<file path=xl/calcChain.xml><?xml version="1.0" encoding="utf-8"?>
<calcChain xmlns="http://schemas.openxmlformats.org/spreadsheetml/2006/main">
  <c r="BA66" i="26" l="1"/>
  <c r="AZ66" i="26"/>
  <c r="AY66" i="26"/>
  <c r="T77" i="27"/>
  <c r="X77" i="27" s="1"/>
  <c r="S77" i="27"/>
  <c r="W77" i="27" s="1"/>
  <c r="U77" i="27" l="1"/>
  <c r="Y77" i="27" s="1"/>
  <c r="BA65" i="26"/>
  <c r="AZ65" i="26"/>
  <c r="AY65" i="26"/>
  <c r="T76" i="27" l="1"/>
  <c r="X76" i="27" s="1"/>
  <c r="S76" i="27"/>
  <c r="W76" i="27" s="1"/>
  <c r="U76" i="27" l="1"/>
  <c r="Y76" i="27" s="1"/>
  <c r="X64" i="27"/>
  <c r="X62" i="27"/>
  <c r="W62" i="27"/>
  <c r="W58" i="27"/>
  <c r="W26" i="27"/>
  <c r="W22" i="27"/>
  <c r="W20" i="27"/>
  <c r="X20" i="27"/>
  <c r="X75" i="27"/>
  <c r="X74" i="27"/>
  <c r="X73" i="27"/>
  <c r="X72" i="27"/>
  <c r="X71" i="27"/>
  <c r="X70" i="27"/>
  <c r="X69" i="27"/>
  <c r="X68" i="27"/>
  <c r="X67" i="27"/>
  <c r="X66" i="27"/>
  <c r="X65" i="27"/>
  <c r="X63" i="27"/>
  <c r="X61" i="27"/>
  <c r="X60" i="27"/>
  <c r="X59" i="27"/>
  <c r="X58" i="27"/>
  <c r="X57" i="27"/>
  <c r="X56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19" i="27"/>
  <c r="X18" i="27"/>
  <c r="X17" i="27"/>
  <c r="X16" i="27"/>
  <c r="X15" i="27"/>
  <c r="X14" i="27"/>
  <c r="X13" i="27"/>
  <c r="W75" i="27"/>
  <c r="W74" i="27"/>
  <c r="W73" i="27"/>
  <c r="W72" i="27"/>
  <c r="W71" i="27"/>
  <c r="W70" i="27"/>
  <c r="W69" i="27"/>
  <c r="W68" i="27"/>
  <c r="W67" i="27"/>
  <c r="W66" i="27"/>
  <c r="W65" i="27"/>
  <c r="W64" i="27"/>
  <c r="W63" i="27"/>
  <c r="W61" i="27"/>
  <c r="W60" i="27"/>
  <c r="W59" i="27"/>
  <c r="W57" i="27"/>
  <c r="W56" i="27"/>
  <c r="W55" i="27"/>
  <c r="W54" i="27"/>
  <c r="W53" i="27"/>
  <c r="W52" i="27"/>
  <c r="W51" i="27"/>
  <c r="W50" i="27"/>
  <c r="W49" i="27"/>
  <c r="W48" i="27"/>
  <c r="W47" i="27"/>
  <c r="W46" i="27"/>
  <c r="W45" i="27"/>
  <c r="W44" i="27"/>
  <c r="W43" i="27"/>
  <c r="W42" i="27"/>
  <c r="W41" i="27"/>
  <c r="W40" i="27"/>
  <c r="W39" i="27"/>
  <c r="W38" i="27"/>
  <c r="W37" i="27"/>
  <c r="W36" i="27"/>
  <c r="W35" i="27"/>
  <c r="W34" i="27"/>
  <c r="W33" i="27"/>
  <c r="W32" i="27"/>
  <c r="W31" i="27"/>
  <c r="W30" i="27"/>
  <c r="W29" i="27"/>
  <c r="W28" i="27"/>
  <c r="W27" i="27"/>
  <c r="W25" i="27"/>
  <c r="W24" i="27"/>
  <c r="W23" i="27"/>
  <c r="W21" i="27"/>
  <c r="W19" i="27"/>
  <c r="W18" i="27"/>
  <c r="W17" i="27"/>
  <c r="BA64" i="26" l="1"/>
  <c r="AZ64" i="26"/>
  <c r="AY64" i="26"/>
  <c r="Y75" i="27" l="1"/>
  <c r="U75" i="27"/>
  <c r="T75" i="27"/>
  <c r="S75" i="27"/>
  <c r="BA63" i="26" l="1"/>
  <c r="AZ63" i="26"/>
  <c r="AY63" i="26"/>
  <c r="Y74" i="27" l="1"/>
  <c r="U74" i="27" l="1"/>
  <c r="T74" i="27"/>
  <c r="S74" i="27"/>
  <c r="BA61" i="26" l="1"/>
  <c r="BA62" i="26"/>
  <c r="AZ61" i="26"/>
  <c r="AZ62" i="26"/>
  <c r="AY61" i="26"/>
  <c r="AY62" i="26"/>
  <c r="Y73" i="27" l="1"/>
  <c r="U73" i="27"/>
  <c r="T73" i="27"/>
  <c r="S73" i="27"/>
  <c r="Y72" i="27"/>
  <c r="S72" i="27"/>
  <c r="U72" i="27"/>
  <c r="T72" i="27"/>
  <c r="B37" i="28" l="1"/>
  <c r="C37" i="28"/>
  <c r="D37" i="28"/>
  <c r="E37" i="28"/>
  <c r="F37" i="28"/>
  <c r="G37" i="28"/>
  <c r="H37" i="28"/>
  <c r="I37" i="28"/>
  <c r="J37" i="28"/>
  <c r="K37" i="28"/>
  <c r="L37" i="28"/>
  <c r="M37" i="28"/>
  <c r="B40" i="28" l="1"/>
  <c r="B46" i="28" s="1"/>
  <c r="BA60" i="26"/>
  <c r="AZ60" i="26"/>
  <c r="AY60" i="26"/>
  <c r="T71" i="27"/>
  <c r="S71" i="27"/>
  <c r="U71" i="27" l="1"/>
  <c r="Y71" i="27" s="1"/>
  <c r="B41" i="28" l="1"/>
  <c r="BA59" i="26" l="1"/>
  <c r="AZ59" i="26"/>
  <c r="AY59" i="26"/>
  <c r="U70" i="27" l="1"/>
  <c r="Y70" i="27" s="1"/>
  <c r="U69" i="27"/>
  <c r="Y69" i="27" s="1"/>
  <c r="U68" i="27"/>
  <c r="Y68" i="27" s="1"/>
  <c r="U67" i="27"/>
  <c r="Y67" i="27" s="1"/>
  <c r="U66" i="27"/>
  <c r="BA57" i="26" l="1"/>
  <c r="AZ57" i="26"/>
  <c r="AY57" i="26"/>
  <c r="BA56" i="26" l="1"/>
  <c r="AZ56" i="26"/>
  <c r="AY56" i="26"/>
  <c r="B38" i="28" l="1"/>
  <c r="BA55" i="26"/>
  <c r="AZ55" i="26"/>
  <c r="AY55" i="26"/>
  <c r="Y66" i="27"/>
  <c r="T66" i="27"/>
  <c r="S66" i="27"/>
  <c r="C8" i="26"/>
  <c r="C7" i="26"/>
  <c r="C8" i="27"/>
  <c r="C7" i="27"/>
  <c r="D38" i="28" l="1"/>
  <c r="C46" i="28"/>
  <c r="J38" i="28"/>
  <c r="H38" i="28"/>
  <c r="F38" i="28"/>
  <c r="L38" i="28"/>
  <c r="J46" i="28" l="1"/>
  <c r="B42" i="28"/>
  <c r="B47" i="28" s="1"/>
  <c r="E46" i="28"/>
  <c r="D46" i="28"/>
  <c r="G46" i="28"/>
  <c r="L46" i="28"/>
  <c r="I46" i="28"/>
  <c r="K46" i="28"/>
  <c r="M46" i="28"/>
  <c r="F46" i="28"/>
  <c r="H46" i="28"/>
  <c r="A8" i="28"/>
  <c r="A7" i="28"/>
  <c r="D47" i="28" l="1"/>
  <c r="L47" i="28"/>
  <c r="J47" i="28"/>
  <c r="H47" i="28"/>
  <c r="F47" i="28"/>
  <c r="T65" i="27"/>
  <c r="S65" i="27"/>
  <c r="U65" i="27" s="1"/>
  <c r="Y65" i="27" s="1"/>
  <c r="T64" i="27"/>
  <c r="S64" i="27"/>
  <c r="T63" i="27"/>
  <c r="S63" i="27"/>
  <c r="T62" i="27"/>
  <c r="S62" i="27"/>
  <c r="T61" i="27"/>
  <c r="S61" i="27"/>
  <c r="T60" i="27"/>
  <c r="O60" i="27"/>
  <c r="S60" i="27" s="1"/>
  <c r="T59" i="27"/>
  <c r="S59" i="27"/>
  <c r="T58" i="27"/>
  <c r="S58" i="27"/>
  <c r="T57" i="27"/>
  <c r="S57" i="27"/>
  <c r="T56" i="27"/>
  <c r="S56" i="27"/>
  <c r="T55" i="27"/>
  <c r="S55" i="27"/>
  <c r="T54" i="27"/>
  <c r="O54" i="27"/>
  <c r="S54" i="27" s="1"/>
  <c r="T53" i="27"/>
  <c r="S53" i="27"/>
  <c r="T52" i="27"/>
  <c r="S52" i="27"/>
  <c r="T51" i="27"/>
  <c r="S51" i="27"/>
  <c r="T50" i="27"/>
  <c r="S50" i="27"/>
  <c r="U50" i="27" s="1"/>
  <c r="Y50" i="27" s="1"/>
  <c r="T49" i="27"/>
  <c r="S49" i="27"/>
  <c r="T48" i="27"/>
  <c r="S48" i="27"/>
  <c r="T47" i="27"/>
  <c r="S47" i="27"/>
  <c r="T46" i="27"/>
  <c r="S46" i="27"/>
  <c r="T45" i="27"/>
  <c r="S45" i="27"/>
  <c r="T44" i="27"/>
  <c r="S44" i="27"/>
  <c r="T43" i="27"/>
  <c r="S43" i="27"/>
  <c r="T42" i="27"/>
  <c r="S42" i="27"/>
  <c r="T41" i="27"/>
  <c r="S41" i="27"/>
  <c r="T40" i="27"/>
  <c r="S40" i="27"/>
  <c r="T39" i="27"/>
  <c r="S39" i="27"/>
  <c r="T38" i="27"/>
  <c r="S38" i="27"/>
  <c r="T37" i="27"/>
  <c r="S37" i="27"/>
  <c r="T36" i="27"/>
  <c r="S36" i="27"/>
  <c r="T35" i="27"/>
  <c r="S35" i="27"/>
  <c r="T34" i="27"/>
  <c r="S34" i="27"/>
  <c r="U34" i="27" s="1"/>
  <c r="Y34" i="27" s="1"/>
  <c r="T33" i="27"/>
  <c r="S33" i="27"/>
  <c r="T32" i="27"/>
  <c r="S32" i="27"/>
  <c r="T31" i="27"/>
  <c r="S31" i="27"/>
  <c r="T30" i="27"/>
  <c r="S30" i="27"/>
  <c r="T29" i="27"/>
  <c r="O29" i="27"/>
  <c r="S29" i="27" s="1"/>
  <c r="T28" i="27"/>
  <c r="S28" i="27"/>
  <c r="T27" i="27"/>
  <c r="S27" i="27"/>
  <c r="T26" i="27"/>
  <c r="S26" i="27"/>
  <c r="T25" i="27"/>
  <c r="S25" i="27"/>
  <c r="U25" i="27" s="1"/>
  <c r="Y25" i="27" s="1"/>
  <c r="T24" i="27"/>
  <c r="S24" i="27"/>
  <c r="T23" i="27"/>
  <c r="S23" i="27"/>
  <c r="T22" i="27"/>
  <c r="S22" i="27"/>
  <c r="B22" i="27"/>
  <c r="B23" i="27" s="1"/>
  <c r="T21" i="27"/>
  <c r="S21" i="27"/>
  <c r="T20" i="27"/>
  <c r="S20" i="27"/>
  <c r="T19" i="27"/>
  <c r="S19" i="27"/>
  <c r="T18" i="27"/>
  <c r="S18" i="27"/>
  <c r="T17" i="27"/>
  <c r="S17" i="27"/>
  <c r="T16" i="27"/>
  <c r="S16" i="27"/>
  <c r="T15" i="27"/>
  <c r="S15" i="27"/>
  <c r="T14" i="27"/>
  <c r="S14" i="27"/>
  <c r="B14" i="27"/>
  <c r="B15" i="27" s="1"/>
  <c r="T13" i="27"/>
  <c r="S13" i="27"/>
  <c r="W13" i="27" s="1"/>
  <c r="B13" i="27"/>
  <c r="T12" i="27"/>
  <c r="X12" i="27" s="1"/>
  <c r="S12" i="27"/>
  <c r="BA54" i="26"/>
  <c r="AZ54" i="26"/>
  <c r="AY54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A51" i="26"/>
  <c r="AZ51" i="26"/>
  <c r="AY51" i="26"/>
  <c r="BA50" i="26"/>
  <c r="AZ50" i="26"/>
  <c r="AY50" i="26"/>
  <c r="BA49" i="26"/>
  <c r="AZ49" i="26"/>
  <c r="AY49" i="26"/>
  <c r="BA48" i="26"/>
  <c r="AZ48" i="26"/>
  <c r="AY48" i="26"/>
  <c r="BA47" i="26"/>
  <c r="AZ47" i="26"/>
  <c r="AY47" i="26"/>
  <c r="BA46" i="26"/>
  <c r="AZ46" i="26"/>
  <c r="AY46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A43" i="26"/>
  <c r="AZ43" i="26"/>
  <c r="AY43" i="26"/>
  <c r="BA42" i="26"/>
  <c r="AZ42" i="26"/>
  <c r="AY42" i="26"/>
  <c r="BA41" i="26"/>
  <c r="AZ41" i="26"/>
  <c r="AY41" i="26"/>
  <c r="BA40" i="26"/>
  <c r="AZ40" i="26"/>
  <c r="AY40" i="26"/>
  <c r="BA39" i="26"/>
  <c r="AZ39" i="26"/>
  <c r="AY39" i="26"/>
  <c r="D38" i="26"/>
  <c r="AZ38" i="26" s="1"/>
  <c r="C38" i="26"/>
  <c r="AY38" i="26" s="1"/>
  <c r="BA37" i="26"/>
  <c r="AZ37" i="26"/>
  <c r="AY37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A12" i="26"/>
  <c r="AZ12" i="26"/>
  <c r="AY12" i="26"/>
  <c r="U16" i="27" l="1"/>
  <c r="Y16" i="27" s="1"/>
  <c r="U20" i="27"/>
  <c r="Y20" i="27" s="1"/>
  <c r="U63" i="27"/>
  <c r="Y63" i="27" s="1"/>
  <c r="U61" i="27"/>
  <c r="Y61" i="27" s="1"/>
  <c r="AZ52" i="26"/>
  <c r="BA53" i="26"/>
  <c r="W15" i="27"/>
  <c r="U36" i="27"/>
  <c r="Y36" i="27" s="1"/>
  <c r="U18" i="27"/>
  <c r="Y18" i="27" s="1"/>
  <c r="U40" i="27"/>
  <c r="Y40" i="27" s="1"/>
  <c r="U44" i="27"/>
  <c r="Y44" i="27" s="1"/>
  <c r="U58" i="27"/>
  <c r="Y58" i="27" s="1"/>
  <c r="AY33" i="26"/>
  <c r="AZ30" i="26"/>
  <c r="BA32" i="26"/>
  <c r="AZ35" i="26"/>
  <c r="AZ36" i="26"/>
  <c r="AY16" i="26"/>
  <c r="AY18" i="26"/>
  <c r="AY22" i="26"/>
  <c r="AZ13" i="26"/>
  <c r="AZ14" i="26"/>
  <c r="AZ15" i="26"/>
  <c r="AZ16" i="26"/>
  <c r="AZ17" i="26"/>
  <c r="BA18" i="26"/>
  <c r="AZ19" i="26"/>
  <c r="AZ20" i="26"/>
  <c r="AZ21" i="26"/>
  <c r="AZ22" i="26"/>
  <c r="AZ23" i="26"/>
  <c r="AZ24" i="26"/>
  <c r="AZ25" i="26"/>
  <c r="BA26" i="26"/>
  <c r="AY27" i="26"/>
  <c r="BA28" i="26"/>
  <c r="AY29" i="26"/>
  <c r="AY32" i="26"/>
  <c r="AY35" i="26"/>
  <c r="AZ27" i="26"/>
  <c r="AZ28" i="26"/>
  <c r="AZ29" i="26"/>
  <c r="AZ33" i="26"/>
  <c r="BA13" i="26"/>
  <c r="AY15" i="26"/>
  <c r="BA17" i="26"/>
  <c r="BA20" i="26"/>
  <c r="AY24" i="26"/>
  <c r="AY26" i="26"/>
  <c r="BA27" i="26"/>
  <c r="BA23" i="26"/>
  <c r="AY44" i="26"/>
  <c r="AY45" i="26"/>
  <c r="AZ45" i="26"/>
  <c r="BA30" i="26"/>
  <c r="BA31" i="26"/>
  <c r="AY34" i="26"/>
  <c r="BA36" i="26"/>
  <c r="AZ31" i="26"/>
  <c r="BA34" i="26"/>
  <c r="BA14" i="26"/>
  <c r="BA19" i="26"/>
  <c r="BA21" i="26"/>
  <c r="AY23" i="26"/>
  <c r="AY25" i="26"/>
  <c r="BA29" i="26"/>
  <c r="BA15" i="26"/>
  <c r="BA44" i="26"/>
  <c r="AY52" i="26"/>
  <c r="AY53" i="26"/>
  <c r="AZ53" i="26"/>
  <c r="U27" i="27"/>
  <c r="Y27" i="27" s="1"/>
  <c r="U13" i="27"/>
  <c r="Y13" i="27" s="1"/>
  <c r="U32" i="27"/>
  <c r="Y32" i="27" s="1"/>
  <c r="U38" i="27"/>
  <c r="Y38" i="27" s="1"/>
  <c r="U56" i="27"/>
  <c r="Y56" i="27" s="1"/>
  <c r="U23" i="27"/>
  <c r="Y23" i="27" s="1"/>
  <c r="U14" i="27"/>
  <c r="Y14" i="27" s="1"/>
  <c r="U42" i="27"/>
  <c r="Y42" i="27" s="1"/>
  <c r="U48" i="27"/>
  <c r="Y48" i="27" s="1"/>
  <c r="W14" i="27"/>
  <c r="U30" i="27"/>
  <c r="Y30" i="27" s="1"/>
  <c r="U46" i="27"/>
  <c r="Y46" i="27" s="1"/>
  <c r="U52" i="27"/>
  <c r="Y52" i="27" s="1"/>
  <c r="U39" i="27"/>
  <c r="Y39" i="27" s="1"/>
  <c r="U54" i="27"/>
  <c r="Y54" i="27" s="1"/>
  <c r="U12" i="27"/>
  <c r="Y12" i="27" s="1"/>
  <c r="U35" i="27"/>
  <c r="Y35" i="27" s="1"/>
  <c r="U60" i="27"/>
  <c r="Y60" i="27" s="1"/>
  <c r="U17" i="27"/>
  <c r="Y17" i="27" s="1"/>
  <c r="U22" i="27"/>
  <c r="Y22" i="27" s="1"/>
  <c r="U47" i="27"/>
  <c r="Y47" i="27" s="1"/>
  <c r="U21" i="27"/>
  <c r="Y21" i="27" s="1"/>
  <c r="U31" i="27"/>
  <c r="Y31" i="27" s="1"/>
  <c r="U26" i="27"/>
  <c r="Y26" i="27" s="1"/>
  <c r="U51" i="27"/>
  <c r="Y51" i="27" s="1"/>
  <c r="U29" i="27"/>
  <c r="Y29" i="27" s="1"/>
  <c r="U43" i="27"/>
  <c r="Y43" i="27" s="1"/>
  <c r="U64" i="27"/>
  <c r="Y64" i="27" s="1"/>
  <c r="U55" i="27"/>
  <c r="Y55" i="27" s="1"/>
  <c r="U59" i="27"/>
  <c r="Y59" i="27" s="1"/>
  <c r="W16" i="27"/>
  <c r="U49" i="27"/>
  <c r="Y49" i="27" s="1"/>
  <c r="U53" i="27"/>
  <c r="Y53" i="27" s="1"/>
  <c r="U62" i="27"/>
  <c r="Y62" i="27" s="1"/>
  <c r="U15" i="27"/>
  <c r="Y15" i="27" s="1"/>
  <c r="U19" i="27"/>
  <c r="Y19" i="27" s="1"/>
  <c r="U24" i="27"/>
  <c r="Y24" i="27" s="1"/>
  <c r="U28" i="27"/>
  <c r="Y28" i="27" s="1"/>
  <c r="U57" i="27"/>
  <c r="Y57" i="27" s="1"/>
  <c r="U33" i="27"/>
  <c r="Y33" i="27" s="1"/>
  <c r="U37" i="27"/>
  <c r="Y37" i="27" s="1"/>
  <c r="U41" i="27"/>
  <c r="Y41" i="27" s="1"/>
  <c r="U45" i="27"/>
  <c r="Y45" i="27" s="1"/>
  <c r="AZ18" i="26"/>
  <c r="AY21" i="26"/>
  <c r="AZ26" i="26"/>
  <c r="AZ32" i="26"/>
  <c r="AY14" i="26"/>
  <c r="BA16" i="26"/>
  <c r="BA24" i="26"/>
  <c r="AY28" i="26"/>
  <c r="AY36" i="26"/>
  <c r="AY17" i="26"/>
  <c r="AY31" i="26"/>
  <c r="BA33" i="26"/>
  <c r="AY20" i="26"/>
  <c r="BA22" i="26"/>
  <c r="BA38" i="26"/>
  <c r="AY13" i="26"/>
  <c r="AY30" i="26"/>
  <c r="BA45" i="26"/>
  <c r="AY19" i="26"/>
  <c r="BA35" i="26"/>
  <c r="BA25" i="26"/>
  <c r="AZ34" i="26"/>
  <c r="AZ44" i="26"/>
  <c r="BA52" i="26"/>
  <c r="C8" i="24"/>
  <c r="C7" i="24"/>
  <c r="D27" i="24"/>
  <c r="F26" i="24"/>
  <c r="F25" i="24"/>
</calcChain>
</file>

<file path=xl/comments1.xml><?xml version="1.0" encoding="utf-8"?>
<comments xmlns="http://schemas.openxmlformats.org/spreadsheetml/2006/main">
  <authors>
    <author>RUIZ RUANO LOURDES CONSUELO</author>
  </authors>
  <commentList>
    <comment ref="O69" authorId="0" shapeId="0">
      <text>
        <r>
          <rPr>
            <sz val="9"/>
            <color indexed="81"/>
            <rFont val="Tahoma"/>
            <family val="2"/>
          </rPr>
          <t xml:space="preserve">Se actualiza dato por rectificación del prestador
</t>
        </r>
      </text>
    </comment>
  </commentList>
</comments>
</file>

<file path=xl/sharedStrings.xml><?xml version="1.0" encoding="utf-8"?>
<sst xmlns="http://schemas.openxmlformats.org/spreadsheetml/2006/main" count="223" uniqueCount="91">
  <si>
    <t>TTUP</t>
  </si>
  <si>
    <t>TTUP INALÁMBRICO</t>
  </si>
  <si>
    <t>ABONADOS CONVENCIONAL</t>
  </si>
  <si>
    <t>ABONADOS INALÁMBRICO (CDMA 450 + WIMAX)</t>
  </si>
  <si>
    <t>Categoría: Líneas telefónicas</t>
  </si>
  <si>
    <t>Indicador: Líneas telefónicas por tipo de acceso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</si>
  <si>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administrativos ARCOTEL</t>
    </r>
  </si>
  <si>
    <t>Archivo</t>
  </si>
  <si>
    <t>Descripción</t>
  </si>
  <si>
    <t>TELEFONÍA FIJA</t>
  </si>
  <si>
    <t>Abonados  y TTUP por Provincia</t>
  </si>
  <si>
    <t>Regresar al Índice</t>
  </si>
  <si>
    <t>Categoría: Líneas Telefónicas</t>
  </si>
  <si>
    <t>MES - AÑO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</si>
  <si>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</si>
  <si>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</si>
  <si>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</si>
  <si>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</si>
  <si>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</si>
  <si>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</si>
  <si>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</si>
  <si>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</si>
  <si>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</si>
  <si>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</si>
  <si>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</si>
  <si>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</si>
  <si>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</si>
  <si>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</si>
  <si>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</si>
  <si>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</si>
  <si>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</si>
  <si>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</si>
  <si>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</si>
  <si>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</si>
  <si>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</si>
  <si>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</si>
  <si>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</si>
  <si>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</si>
  <si>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TOTAL ABONADOS</t>
  </si>
  <si>
    <t>TOTAL TTUP's</t>
  </si>
  <si>
    <t xml:space="preserve">TOTAL </t>
  </si>
  <si>
    <t>ABONADOS</t>
  </si>
  <si>
    <t xml:space="preserve">TTUP </t>
  </si>
  <si>
    <t>Nota: Se duplica la información del mes de mayo de 2016 al mes de junio de 2016 de la empresa LINKOTEL S.A.</t>
  </si>
  <si>
    <t>Densidad de líneas telefónicas por operadora</t>
  </si>
  <si>
    <t>MES</t>
  </si>
  <si>
    <t>ETAPA</t>
  </si>
  <si>
    <t>ETAPATELECOM</t>
  </si>
  <si>
    <t>SETEL</t>
  </si>
  <si>
    <t>LEVEL 3</t>
  </si>
  <si>
    <t>LINKOTEL</t>
  </si>
  <si>
    <t>GRUPOCORIPAR</t>
  </si>
  <si>
    <t>TOTAL</t>
  </si>
  <si>
    <t>TOTAL ABONADOS + TTUP</t>
  </si>
  <si>
    <t>POBLACIÓN</t>
  </si>
  <si>
    <t>CRECIMIENTO ABONADOS</t>
  </si>
  <si>
    <t>CRECIMIENTO TTUP</t>
  </si>
  <si>
    <t>DENSIDAD</t>
  </si>
  <si>
    <t>TOTAL TTUP</t>
  </si>
  <si>
    <t>Nota: ECUADORTELECOM en su reporte no discrimina los abonados por alámbrico o inalámbrico.</t>
  </si>
  <si>
    <t>SANTO DOMINGO DE LOS TSÁCHILAS</t>
  </si>
  <si>
    <t>ECUADORTELECOM S.A.</t>
  </si>
  <si>
    <t>ETAPA EP</t>
  </si>
  <si>
    <t>LEVEL3 ECUADOR S.A.</t>
  </si>
  <si>
    <t>LINKOTEL S.A.</t>
  </si>
  <si>
    <t>SETEL S.A.</t>
  </si>
  <si>
    <t>Abonados  y TTUP por Operador y provincia</t>
  </si>
  <si>
    <t>PROVINCIA</t>
  </si>
  <si>
    <t>CNT.EP</t>
  </si>
  <si>
    <t>TOTAL TTUPs</t>
  </si>
  <si>
    <t>LINEAS TOTALES</t>
  </si>
  <si>
    <t>PARTICIPACIÓN ABONADOS</t>
  </si>
  <si>
    <t>PARTICIPACIÓN TTUP</t>
  </si>
  <si>
    <t>PARTICIPACIÓN EN EL MERCADO</t>
  </si>
  <si>
    <t>Abonados  y TTUP por Tipo de acceso</t>
  </si>
  <si>
    <t>3. Abonados  y TTUP desagregado por Provincia con información histórica</t>
  </si>
  <si>
    <t>2. Abonados  y TTUP desagregado por Tipo de acceso con información histórica</t>
  </si>
  <si>
    <t>1.Densidad de líneas telefónicas desagregado por operadora con información histórica</t>
  </si>
  <si>
    <t>4. Abonados  y TTUP desagregado por Operador y provincia al último mes</t>
  </si>
  <si>
    <t>Se indica la evolución de la densidad de lineas</t>
  </si>
  <si>
    <t>Se indica la cantidad de lineas desagregado por tipo de acceso</t>
  </si>
  <si>
    <t>Se indica la cantidad de lineas desagregado por tipo por provincia</t>
  </si>
  <si>
    <t>Se indica la cantidad de lineas desagregado por tipo por operador y provincia respecto al último mes de reporte.</t>
  </si>
  <si>
    <t>|</t>
  </si>
  <si>
    <t>Nota2: en el mes de enero se actualiza la información de lineas de abonados de la empresa LINKOTEL correspondientes a los meses de octubre, noviembre y diciembre del 2016, el prestador comunica mediante oficio la actualización de la información</t>
  </si>
  <si>
    <t>Nota 3</t>
  </si>
  <si>
    <t>CONECEL FIJO</t>
  </si>
  <si>
    <t>CNT EP FIJO</t>
  </si>
  <si>
    <r>
      <t xml:space="preserve">Fecha de publicación: Julio </t>
    </r>
    <r>
      <rPr>
        <sz val="11"/>
        <color indexed="56"/>
        <rFont val="Arial"/>
        <family val="2"/>
      </rPr>
      <t>de 2017</t>
    </r>
  </si>
  <si>
    <t>Fecha de corte: Junio de 2017</t>
  </si>
  <si>
    <t>Ecuadortelecom cambia su denominación a CONECEL FIJO a partir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</si>
</sst>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u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DDEBF7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Border="1"/>
    <xf numFmtId="3" fontId="3" fillId="4" borderId="0" xfId="0" applyNumberFormat="1" applyFont="1" applyFill="1" applyBorder="1"/>
    <xf numFmtId="165" fontId="4" fillId="2" borderId="0" xfId="11" applyNumberFormat="1" applyFont="1" applyFill="1" applyBorder="1" applyAlignment="1">
      <alignment horizontal="center"/>
    </xf>
    <xf numFmtId="0" fontId="4" fillId="3" borderId="0" xfId="0" applyFont="1" applyFill="1" applyBorder="1"/>
    <xf numFmtId="165" fontId="4" fillId="2" borderId="1" xfId="11" applyNumberFormat="1" applyFont="1" applyFill="1" applyBorder="1" applyAlignment="1">
      <alignment horizontal="center"/>
    </xf>
    <xf numFmtId="17" fontId="4" fillId="2" borderId="1" xfId="11" applyNumberFormat="1" applyFont="1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65" fontId="4" fillId="3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1" fillId="6" borderId="2" xfId="14" applyFill="1" applyBorder="1"/>
    <xf numFmtId="0" fontId="1" fillId="6" borderId="3" xfId="14" applyFill="1" applyBorder="1"/>
    <xf numFmtId="0" fontId="1" fillId="6" borderId="7" xfId="14" applyFill="1" applyBorder="1"/>
    <xf numFmtId="0" fontId="1" fillId="6" borderId="5" xfId="14" applyFill="1" applyBorder="1"/>
    <xf numFmtId="0" fontId="5" fillId="6" borderId="0" xfId="14" applyFont="1" applyFill="1" applyBorder="1"/>
    <xf numFmtId="0" fontId="1" fillId="6" borderId="0" xfId="14" applyFill="1" applyBorder="1"/>
    <xf numFmtId="0" fontId="1" fillId="6" borderId="8" xfId="14" applyFill="1" applyBorder="1"/>
    <xf numFmtId="0" fontId="8" fillId="6" borderId="0" xfId="14" applyFont="1" applyFill="1" applyBorder="1"/>
    <xf numFmtId="0" fontId="9" fillId="6" borderId="0" xfId="14" applyFont="1" applyFill="1" applyBorder="1"/>
    <xf numFmtId="0" fontId="1" fillId="7" borderId="2" xfId="14" applyFill="1" applyBorder="1"/>
    <xf numFmtId="0" fontId="10" fillId="7" borderId="3" xfId="14" applyFont="1" applyFill="1" applyBorder="1"/>
    <xf numFmtId="0" fontId="1" fillId="7" borderId="3" xfId="14" applyFill="1" applyBorder="1"/>
    <xf numFmtId="0" fontId="1" fillId="7" borderId="7" xfId="14" applyFill="1" applyBorder="1"/>
    <xf numFmtId="0" fontId="1" fillId="7" borderId="5" xfId="14" applyFill="1" applyBorder="1"/>
    <xf numFmtId="0" fontId="12" fillId="7" borderId="0" xfId="14" applyFont="1" applyFill="1" applyBorder="1"/>
    <xf numFmtId="0" fontId="1" fillId="7" borderId="0" xfId="14" applyFill="1" applyBorder="1"/>
    <xf numFmtId="0" fontId="1" fillId="7" borderId="8" xfId="14" applyFill="1" applyBorder="1"/>
    <xf numFmtId="0" fontId="1" fillId="7" borderId="4" xfId="14" applyFill="1" applyBorder="1"/>
    <xf numFmtId="0" fontId="12" fillId="7" borderId="6" xfId="14" applyFont="1" applyFill="1" applyBorder="1"/>
    <xf numFmtId="0" fontId="1" fillId="7" borderId="6" xfId="14" applyFill="1" applyBorder="1"/>
    <xf numFmtId="0" fontId="1" fillId="7" borderId="9" xfId="14" applyFill="1" applyBorder="1"/>
    <xf numFmtId="0" fontId="1" fillId="3" borderId="2" xfId="14" applyFill="1" applyBorder="1"/>
    <xf numFmtId="0" fontId="12" fillId="3" borderId="3" xfId="14" applyFont="1" applyFill="1" applyBorder="1"/>
    <xf numFmtId="0" fontId="1" fillId="3" borderId="3" xfId="14" applyFill="1" applyBorder="1"/>
    <xf numFmtId="0" fontId="1" fillId="3" borderId="7" xfId="14" applyFill="1" applyBorder="1"/>
    <xf numFmtId="0" fontId="1" fillId="3" borderId="0" xfId="14" applyFill="1" applyBorder="1"/>
    <xf numFmtId="0" fontId="9" fillId="6" borderId="5" xfId="14" applyFont="1" applyFill="1" applyBorder="1"/>
    <xf numFmtId="0" fontId="10" fillId="7" borderId="2" xfId="14" applyFont="1" applyFill="1" applyBorder="1"/>
    <xf numFmtId="0" fontId="12" fillId="7" borderId="5" xfId="14" applyFont="1" applyFill="1" applyBorder="1"/>
    <xf numFmtId="0" fontId="12" fillId="7" borderId="4" xfId="14" applyFont="1" applyFill="1" applyBorder="1"/>
    <xf numFmtId="0" fontId="5" fillId="6" borderId="5" xfId="14" applyFont="1" applyFill="1" applyBorder="1"/>
    <xf numFmtId="0" fontId="8" fillId="6" borderId="5" xfId="14" applyFont="1" applyFill="1" applyBorder="1"/>
    <xf numFmtId="0" fontId="9" fillId="5" borderId="3" xfId="0" applyFont="1" applyFill="1" applyBorder="1" applyAlignment="1">
      <alignment horizontal="center" vertical="center" wrapText="1"/>
    </xf>
    <xf numFmtId="165" fontId="4" fillId="2" borderId="14" xfId="11" applyNumberFormat="1" applyFont="1" applyFill="1" applyBorder="1" applyAlignment="1">
      <alignment horizontal="center"/>
    </xf>
    <xf numFmtId="165" fontId="4" fillId="2" borderId="15" xfId="11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7" xfId="0" applyFont="1" applyFill="1" applyBorder="1" applyAlignment="1">
      <alignment horizontal="center" vertical="center" wrapText="1"/>
    </xf>
    <xf numFmtId="0" fontId="15" fillId="7" borderId="0" xfId="15" applyFont="1" applyFill="1" applyBorder="1" applyAlignment="1" applyProtection="1"/>
    <xf numFmtId="0" fontId="14" fillId="7" borderId="8" xfId="15" applyFill="1" applyBorder="1" applyAlignment="1" applyProtection="1"/>
    <xf numFmtId="0" fontId="14" fillId="7" borderId="0" xfId="15" applyFill="1" applyBorder="1" applyAlignment="1" applyProtection="1"/>
    <xf numFmtId="165" fontId="4" fillId="2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4" fillId="2" borderId="16" xfId="11" applyNumberFormat="1" applyFont="1" applyFill="1" applyBorder="1" applyAlignment="1">
      <alignment horizontal="center"/>
    </xf>
    <xf numFmtId="165" fontId="4" fillId="2" borderId="16" xfId="11" applyNumberFormat="1" applyFont="1" applyFill="1" applyBorder="1" applyAlignment="1">
      <alignment horizontal="center"/>
    </xf>
    <xf numFmtId="165" fontId="4" fillId="2" borderId="17" xfId="11" applyNumberFormat="1" applyFont="1" applyFill="1" applyBorder="1" applyAlignment="1">
      <alignment horizontal="center"/>
    </xf>
    <xf numFmtId="17" fontId="4" fillId="2" borderId="14" xfId="11" applyNumberFormat="1" applyFont="1" applyFill="1" applyBorder="1" applyAlignment="1">
      <alignment horizontal="center"/>
    </xf>
    <xf numFmtId="0" fontId="4" fillId="2" borderId="15" xfId="11" applyNumberFormat="1" applyFont="1" applyFill="1" applyBorder="1" applyAlignment="1">
      <alignment horizontal="center"/>
    </xf>
    <xf numFmtId="17" fontId="4" fillId="2" borderId="18" xfId="11" applyNumberFormat="1" applyFont="1" applyFill="1" applyBorder="1" applyAlignment="1">
      <alignment horizontal="center"/>
    </xf>
    <xf numFmtId="17" fontId="4" fillId="2" borderId="19" xfId="11" applyNumberFormat="1" applyFont="1" applyFill="1" applyBorder="1" applyAlignment="1">
      <alignment horizontal="center"/>
    </xf>
    <xf numFmtId="165" fontId="4" fillId="3" borderId="20" xfId="11" applyNumberFormat="1" applyFont="1" applyFill="1" applyBorder="1" applyAlignment="1">
      <alignment horizontal="center"/>
    </xf>
    <xf numFmtId="165" fontId="4" fillId="3" borderId="21" xfId="11" applyNumberFormat="1" applyFont="1" applyFill="1" applyBorder="1" applyAlignment="1">
      <alignment horizontal="center"/>
    </xf>
    <xf numFmtId="165" fontId="4" fillId="2" borderId="21" xfId="11" applyNumberFormat="1" applyFont="1" applyFill="1" applyBorder="1" applyAlignment="1">
      <alignment horizontal="center"/>
    </xf>
    <xf numFmtId="165" fontId="4" fillId="3" borderId="18" xfId="11" applyNumberFormat="1" applyFont="1" applyFill="1" applyBorder="1" applyAlignment="1">
      <alignment horizontal="center"/>
    </xf>
    <xf numFmtId="165" fontId="4" fillId="3" borderId="19" xfId="11" applyNumberFormat="1" applyFont="1" applyFill="1" applyBorder="1" applyAlignment="1">
      <alignment horizontal="center"/>
    </xf>
    <xf numFmtId="165" fontId="4" fillId="2" borderId="19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2" xfId="11" applyNumberFormat="1" applyFont="1" applyFill="1" applyBorder="1" applyAlignment="1">
      <alignment horizontal="center"/>
    </xf>
    <xf numFmtId="165" fontId="4" fillId="2" borderId="18" xfId="11" applyNumberFormat="1" applyFont="1" applyFill="1" applyBorder="1" applyAlignment="1">
      <alignment horizontal="center"/>
    </xf>
    <xf numFmtId="165" fontId="4" fillId="2" borderId="23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4" xfId="11" applyNumberFormat="1" applyFont="1" applyFill="1" applyBorder="1" applyAlignment="1">
      <alignment horizontal="center"/>
    </xf>
    <xf numFmtId="165" fontId="4" fillId="2" borderId="25" xfId="11" applyNumberFormat="1" applyFont="1" applyFill="1" applyBorder="1" applyAlignment="1">
      <alignment horizontal="center"/>
    </xf>
    <xf numFmtId="165" fontId="4" fillId="2" borderId="26" xfId="11" applyNumberFormat="1" applyFont="1" applyFill="1" applyBorder="1" applyAlignment="1">
      <alignment horizontal="center"/>
    </xf>
    <xf numFmtId="165" fontId="4" fillId="2" borderId="27" xfId="11" applyNumberFormat="1" applyFont="1" applyFill="1" applyBorder="1" applyAlignment="1">
      <alignment horizontal="center"/>
    </xf>
    <xf numFmtId="165" fontId="4" fillId="2" borderId="28" xfId="11" applyNumberFormat="1" applyFont="1" applyFill="1" applyBorder="1" applyAlignment="1">
      <alignment horizontal="center"/>
    </xf>
    <xf numFmtId="17" fontId="4" fillId="2" borderId="29" xfId="11" applyNumberFormat="1" applyFont="1" applyFill="1" applyBorder="1" applyAlignment="1">
      <alignment horizontal="center"/>
    </xf>
    <xf numFmtId="165" fontId="4" fillId="2" borderId="29" xfId="11" applyNumberFormat="1" applyFont="1" applyFill="1" applyBorder="1" applyAlignment="1">
      <alignment horizontal="center"/>
    </xf>
    <xf numFmtId="17" fontId="4" fillId="2" borderId="4" xfId="11" applyNumberFormat="1" applyFont="1" applyFill="1" applyBorder="1" applyAlignment="1">
      <alignment horizontal="center"/>
    </xf>
    <xf numFmtId="165" fontId="4" fillId="2" borderId="4" xfId="11" applyNumberFormat="1" applyFont="1" applyFill="1" applyBorder="1" applyAlignment="1">
      <alignment horizontal="center"/>
    </xf>
    <xf numFmtId="165" fontId="4" fillId="2" borderId="30" xfId="11" applyNumberFormat="1" applyFont="1" applyFill="1" applyBorder="1" applyAlignment="1">
      <alignment horizontal="center"/>
    </xf>
    <xf numFmtId="165" fontId="4" fillId="2" borderId="9" xfId="11" applyNumberFormat="1" applyFont="1" applyFill="1" applyBorder="1" applyAlignment="1">
      <alignment horizontal="center"/>
    </xf>
    <xf numFmtId="0" fontId="1" fillId="8" borderId="30" xfId="14" applyFill="1" applyBorder="1" applyAlignment="1">
      <alignment horizontal="center" vertical="center"/>
    </xf>
    <xf numFmtId="0" fontId="1" fillId="8" borderId="9" xfId="14" applyFill="1" applyBorder="1" applyAlignment="1">
      <alignment horizontal="center" vertical="center"/>
    </xf>
    <xf numFmtId="0" fontId="1" fillId="8" borderId="4" xfId="14" applyFill="1" applyBorder="1" applyAlignment="1">
      <alignment horizontal="center" vertical="center"/>
    </xf>
    <xf numFmtId="0" fontId="0" fillId="0" borderId="5" xfId="0" applyBorder="1"/>
    <xf numFmtId="0" fontId="18" fillId="2" borderId="22" xfId="11" applyNumberFormat="1" applyFont="1" applyFill="1" applyBorder="1" applyAlignment="1">
      <alignment horizontal="center"/>
    </xf>
    <xf numFmtId="165" fontId="18" fillId="2" borderId="33" xfId="11" applyNumberFormat="1" applyFont="1" applyFill="1" applyBorder="1" applyAlignment="1">
      <alignment horizontal="center"/>
    </xf>
    <xf numFmtId="165" fontId="18" fillId="2" borderId="32" xfId="11" applyNumberFormat="1" applyFont="1" applyFill="1" applyBorder="1" applyAlignment="1">
      <alignment horizontal="center"/>
    </xf>
    <xf numFmtId="165" fontId="18" fillId="2" borderId="16" xfId="11" applyNumberFormat="1" applyFont="1" applyFill="1" applyBorder="1" applyAlignment="1">
      <alignment horizontal="center"/>
    </xf>
    <xf numFmtId="165" fontId="18" fillId="2" borderId="17" xfId="11" applyNumberFormat="1" applyFont="1" applyFill="1" applyBorder="1" applyAlignment="1">
      <alignment horizontal="center"/>
    </xf>
    <xf numFmtId="165" fontId="18" fillId="2" borderId="34" xfId="11" applyNumberFormat="1" applyFont="1" applyFill="1" applyBorder="1" applyAlignment="1">
      <alignment horizontal="center"/>
    </xf>
    <xf numFmtId="165" fontId="18" fillId="2" borderId="35" xfId="11" applyNumberFormat="1" applyFont="1" applyFill="1" applyBorder="1" applyAlignment="1">
      <alignment horizontal="center"/>
    </xf>
    <xf numFmtId="165" fontId="18" fillId="2" borderId="22" xfId="11" applyNumberFormat="1" applyFont="1" applyFill="1" applyBorder="1" applyAlignment="1">
      <alignment horizontal="center"/>
    </xf>
    <xf numFmtId="17" fontId="18" fillId="2" borderId="18" xfId="11" applyNumberFormat="1" applyFont="1" applyFill="1" applyBorder="1" applyAlignment="1">
      <alignment horizontal="center"/>
    </xf>
    <xf numFmtId="165" fontId="18" fillId="2" borderId="36" xfId="11" applyNumberFormat="1" applyFont="1" applyFill="1" applyBorder="1" applyAlignment="1">
      <alignment horizontal="center"/>
    </xf>
    <xf numFmtId="165" fontId="18" fillId="2" borderId="7" xfId="11" applyNumberFormat="1" applyFont="1" applyFill="1" applyBorder="1" applyAlignment="1">
      <alignment horizontal="center"/>
    </xf>
    <xf numFmtId="165" fontId="18" fillId="2" borderId="2" xfId="11" applyNumberFormat="1" applyFont="1" applyFill="1" applyBorder="1" applyAlignment="1">
      <alignment horizontal="center"/>
    </xf>
    <xf numFmtId="165" fontId="18" fillId="2" borderId="37" xfId="11" applyNumberFormat="1" applyFont="1" applyFill="1" applyBorder="1" applyAlignment="1">
      <alignment horizontal="center"/>
    </xf>
    <xf numFmtId="165" fontId="18" fillId="2" borderId="3" xfId="11" applyNumberFormat="1" applyFont="1" applyFill="1" applyBorder="1" applyAlignment="1">
      <alignment horizontal="center"/>
    </xf>
    <xf numFmtId="165" fontId="18" fillId="2" borderId="38" xfId="11" applyNumberFormat="1" applyFont="1" applyFill="1" applyBorder="1" applyAlignment="1">
      <alignment horizontal="center"/>
    </xf>
    <xf numFmtId="165" fontId="18" fillId="2" borderId="14" xfId="11" applyNumberFormat="1" applyFont="1" applyFill="1" applyBorder="1" applyAlignment="1">
      <alignment horizontal="center"/>
    </xf>
    <xf numFmtId="165" fontId="18" fillId="2" borderId="18" xfId="11" applyNumberFormat="1" applyFont="1" applyFill="1" applyBorder="1" applyAlignment="1">
      <alignment horizontal="center"/>
    </xf>
    <xf numFmtId="165" fontId="18" fillId="2" borderId="25" xfId="11" applyNumberFormat="1" applyFont="1" applyFill="1" applyBorder="1" applyAlignment="1">
      <alignment horizontal="center"/>
    </xf>
    <xf numFmtId="17" fontId="18" fillId="2" borderId="19" xfId="11" applyNumberFormat="1" applyFont="1" applyFill="1" applyBorder="1" applyAlignment="1">
      <alignment horizontal="center"/>
    </xf>
    <xf numFmtId="165" fontId="18" fillId="2" borderId="39" xfId="11" applyNumberFormat="1" applyFont="1" applyFill="1" applyBorder="1" applyAlignment="1">
      <alignment horizontal="center"/>
    </xf>
    <xf numFmtId="165" fontId="18" fillId="2" borderId="26" xfId="11" applyNumberFormat="1" applyFont="1" applyFill="1" applyBorder="1" applyAlignment="1">
      <alignment horizontal="center"/>
    </xf>
    <xf numFmtId="165" fontId="18" fillId="2" borderId="1" xfId="11" applyNumberFormat="1" applyFont="1" applyFill="1" applyBorder="1" applyAlignment="1">
      <alignment horizontal="center"/>
    </xf>
    <xf numFmtId="165" fontId="18" fillId="2" borderId="40" xfId="11" applyNumberFormat="1" applyFont="1" applyFill="1" applyBorder="1" applyAlignment="1">
      <alignment horizontal="center"/>
    </xf>
    <xf numFmtId="165" fontId="18" fillId="2" borderId="21" xfId="11" applyNumberFormat="1" applyFont="1" applyFill="1" applyBorder="1" applyAlignment="1">
      <alignment horizontal="center"/>
    </xf>
    <xf numFmtId="165" fontId="18" fillId="2" borderId="41" xfId="11" applyNumberFormat="1" applyFont="1" applyFill="1" applyBorder="1" applyAlignment="1">
      <alignment horizontal="center"/>
    </xf>
    <xf numFmtId="165" fontId="18" fillId="2" borderId="19" xfId="11" applyNumberFormat="1" applyFont="1" applyFill="1" applyBorder="1" applyAlignment="1">
      <alignment horizontal="center"/>
    </xf>
    <xf numFmtId="17" fontId="18" fillId="2" borderId="23" xfId="11" applyNumberFormat="1" applyFont="1" applyFill="1" applyBorder="1" applyAlignment="1">
      <alignment horizontal="center"/>
    </xf>
    <xf numFmtId="165" fontId="18" fillId="2" borderId="42" xfId="11" applyNumberFormat="1" applyFont="1" applyFill="1" applyBorder="1" applyAlignment="1">
      <alignment horizontal="center"/>
    </xf>
    <xf numFmtId="165" fontId="18" fillId="2" borderId="43" xfId="11" applyNumberFormat="1" applyFont="1" applyFill="1" applyBorder="1" applyAlignment="1">
      <alignment horizontal="center"/>
    </xf>
    <xf numFmtId="165" fontId="18" fillId="2" borderId="15" xfId="11" applyNumberFormat="1" applyFont="1" applyFill="1" applyBorder="1" applyAlignment="1">
      <alignment horizontal="center"/>
    </xf>
    <xf numFmtId="165" fontId="18" fillId="2" borderId="44" xfId="11" applyNumberFormat="1" applyFont="1" applyFill="1" applyBorder="1" applyAlignment="1">
      <alignment horizontal="center"/>
    </xf>
    <xf numFmtId="165" fontId="18" fillId="2" borderId="45" xfId="11" applyNumberFormat="1" applyFont="1" applyFill="1" applyBorder="1" applyAlignment="1">
      <alignment horizontal="center"/>
    </xf>
    <xf numFmtId="165" fontId="18" fillId="2" borderId="46" xfId="11" applyNumberFormat="1" applyFont="1" applyFill="1" applyBorder="1" applyAlignment="1">
      <alignment horizontal="center"/>
    </xf>
    <xf numFmtId="165" fontId="18" fillId="2" borderId="23" xfId="11" applyNumberFormat="1" applyFont="1" applyFill="1" applyBorder="1" applyAlignment="1">
      <alignment horizontal="center"/>
    </xf>
    <xf numFmtId="165" fontId="18" fillId="2" borderId="47" xfId="11" applyNumberFormat="1" applyFont="1" applyFill="1" applyBorder="1" applyAlignment="1">
      <alignment horizontal="center"/>
    </xf>
    <xf numFmtId="165" fontId="18" fillId="2" borderId="20" xfId="11" applyNumberFormat="1" applyFont="1" applyFill="1" applyBorder="1" applyAlignment="1">
      <alignment horizontal="center"/>
    </xf>
    <xf numFmtId="165" fontId="18" fillId="2" borderId="48" xfId="11" applyNumberFormat="1" applyFont="1" applyFill="1" applyBorder="1" applyAlignment="1">
      <alignment horizontal="center"/>
    </xf>
    <xf numFmtId="165" fontId="18" fillId="2" borderId="28" xfId="11" applyNumberFormat="1" applyFont="1" applyFill="1" applyBorder="1" applyAlignment="1">
      <alignment horizontal="center"/>
    </xf>
    <xf numFmtId="165" fontId="18" fillId="2" borderId="29" xfId="11" applyNumberFormat="1" applyFont="1" applyFill="1" applyBorder="1" applyAlignment="1">
      <alignment horizontal="center"/>
    </xf>
    <xf numFmtId="165" fontId="18" fillId="2" borderId="49" xfId="11" applyNumberFormat="1" applyFont="1" applyFill="1" applyBorder="1" applyAlignment="1">
      <alignment horizontal="center"/>
    </xf>
    <xf numFmtId="165" fontId="18" fillId="2" borderId="50" xfId="11" applyNumberFormat="1" applyFont="1" applyFill="1" applyBorder="1" applyAlignment="1">
      <alignment horizontal="center"/>
    </xf>
    <xf numFmtId="165" fontId="18" fillId="2" borderId="51" xfId="11" applyNumberFormat="1" applyFont="1" applyFill="1" applyBorder="1" applyAlignment="1">
      <alignment horizontal="center"/>
    </xf>
    <xf numFmtId="17" fontId="18" fillId="2" borderId="27" xfId="11" applyNumberFormat="1" applyFont="1" applyFill="1" applyBorder="1" applyAlignment="1">
      <alignment horizontal="center"/>
    </xf>
    <xf numFmtId="165" fontId="18" fillId="2" borderId="52" xfId="11" applyNumberFormat="1" applyFont="1" applyFill="1" applyBorder="1" applyAlignment="1">
      <alignment horizontal="center"/>
    </xf>
    <xf numFmtId="165" fontId="18" fillId="2" borderId="27" xfId="11" applyNumberFormat="1" applyFont="1" applyFill="1" applyBorder="1" applyAlignment="1">
      <alignment horizontal="center"/>
    </xf>
    <xf numFmtId="165" fontId="18" fillId="2" borderId="36" xfId="13" applyNumberFormat="1" applyFont="1" applyFill="1" applyBorder="1" applyAlignment="1">
      <alignment horizontal="center"/>
    </xf>
    <xf numFmtId="165" fontId="18" fillId="0" borderId="47" xfId="13" applyNumberFormat="1" applyFont="1" applyFill="1" applyBorder="1" applyAlignment="1">
      <alignment horizontal="center"/>
    </xf>
    <xf numFmtId="165" fontId="18" fillId="2" borderId="53" xfId="13" applyNumberFormat="1" applyFont="1" applyFill="1" applyBorder="1" applyAlignment="1">
      <alignment horizontal="center"/>
    </xf>
    <xf numFmtId="165" fontId="18" fillId="2" borderId="48" xfId="13" applyNumberFormat="1" applyFont="1" applyFill="1" applyBorder="1" applyAlignment="1">
      <alignment horizontal="center"/>
    </xf>
    <xf numFmtId="165" fontId="18" fillId="2" borderId="47" xfId="13" applyNumberFormat="1" applyFont="1" applyFill="1" applyBorder="1" applyAlignment="1">
      <alignment horizontal="center"/>
    </xf>
    <xf numFmtId="165" fontId="18" fillId="2" borderId="39" xfId="13" applyNumberFormat="1" applyFont="1" applyFill="1" applyBorder="1" applyAlignment="1">
      <alignment horizontal="center"/>
    </xf>
    <xf numFmtId="165" fontId="18" fillId="0" borderId="40" xfId="13" applyNumberFormat="1" applyFont="1" applyFill="1" applyBorder="1" applyAlignment="1">
      <alignment horizontal="center"/>
    </xf>
    <xf numFmtId="165" fontId="18" fillId="2" borderId="54" xfId="13" applyNumberFormat="1" applyFont="1" applyFill="1" applyBorder="1" applyAlignment="1">
      <alignment horizontal="center"/>
    </xf>
    <xf numFmtId="165" fontId="18" fillId="2" borderId="41" xfId="13" applyNumberFormat="1" applyFont="1" applyFill="1" applyBorder="1" applyAlignment="1">
      <alignment horizontal="center"/>
    </xf>
    <xf numFmtId="165" fontId="18" fillId="2" borderId="40" xfId="13" applyNumberFormat="1" applyFont="1" applyFill="1" applyBorder="1" applyAlignment="1">
      <alignment horizontal="center"/>
    </xf>
    <xf numFmtId="165" fontId="18" fillId="0" borderId="54" xfId="13" applyNumberFormat="1" applyFont="1" applyFill="1" applyBorder="1" applyAlignment="1">
      <alignment horizontal="center"/>
    </xf>
    <xf numFmtId="17" fontId="18" fillId="2" borderId="24" xfId="11" applyNumberFormat="1" applyFont="1" applyFill="1" applyBorder="1" applyAlignment="1">
      <alignment horizontal="center"/>
    </xf>
    <xf numFmtId="1" fontId="18" fillId="2" borderId="12" xfId="13" applyNumberFormat="1" applyFont="1" applyFill="1" applyBorder="1" applyAlignment="1">
      <alignment horizontal="right"/>
    </xf>
    <xf numFmtId="1" fontId="18" fillId="2" borderId="55" xfId="13" applyNumberFormat="1" applyFont="1" applyFill="1" applyBorder="1" applyAlignment="1">
      <alignment horizontal="right"/>
    </xf>
    <xf numFmtId="1" fontId="18" fillId="2" borderId="13" xfId="13" applyNumberFormat="1" applyFont="1" applyFill="1" applyBorder="1" applyAlignment="1">
      <alignment horizontal="right"/>
    </xf>
    <xf numFmtId="1" fontId="18" fillId="2" borderId="56" xfId="13" applyNumberFormat="1" applyFont="1" applyFill="1" applyBorder="1" applyAlignment="1">
      <alignment horizontal="right"/>
    </xf>
    <xf numFmtId="165" fontId="18" fillId="2" borderId="5" xfId="11" applyNumberFormat="1" applyFont="1" applyFill="1" applyBorder="1" applyAlignment="1">
      <alignment horizontal="center"/>
    </xf>
    <xf numFmtId="165" fontId="18" fillId="2" borderId="24" xfId="11" applyNumberFormat="1" applyFont="1" applyFill="1" applyBorder="1" applyAlignment="1">
      <alignment horizontal="center"/>
    </xf>
    <xf numFmtId="165" fontId="18" fillId="2" borderId="8" xfId="11" applyNumberFormat="1" applyFont="1" applyFill="1" applyBorder="1" applyAlignment="1">
      <alignment horizontal="center"/>
    </xf>
    <xf numFmtId="1" fontId="19" fillId="2" borderId="36" xfId="13" applyNumberFormat="1" applyFont="1" applyFill="1" applyBorder="1" applyAlignment="1">
      <alignment horizontal="right"/>
    </xf>
    <xf numFmtId="1" fontId="19" fillId="2" borderId="47" xfId="13" applyNumberFormat="1" applyFont="1" applyFill="1" applyBorder="1" applyAlignment="1">
      <alignment horizontal="right"/>
    </xf>
    <xf numFmtId="1" fontId="19" fillId="2" borderId="25" xfId="13" applyNumberFormat="1" applyFont="1" applyFill="1" applyBorder="1" applyAlignment="1">
      <alignment horizontal="right"/>
    </xf>
    <xf numFmtId="1" fontId="19" fillId="2" borderId="53" xfId="13" applyNumberFormat="1" applyFont="1" applyFill="1" applyBorder="1" applyAlignment="1">
      <alignment horizontal="right"/>
    </xf>
    <xf numFmtId="1" fontId="19" fillId="2" borderId="48" xfId="13" applyNumberFormat="1" applyFont="1" applyFill="1" applyBorder="1" applyAlignment="1">
      <alignment horizontal="right"/>
    </xf>
    <xf numFmtId="165" fontId="19" fillId="2" borderId="14" xfId="11" applyNumberFormat="1" applyFont="1" applyFill="1" applyBorder="1" applyAlignment="1">
      <alignment horizontal="center"/>
    </xf>
    <xf numFmtId="165" fontId="19" fillId="2" borderId="18" xfId="11" applyNumberFormat="1" applyFont="1" applyFill="1" applyBorder="1" applyAlignment="1">
      <alignment horizontal="center"/>
    </xf>
    <xf numFmtId="165" fontId="19" fillId="2" borderId="25" xfId="11" applyNumberFormat="1" applyFont="1" applyFill="1" applyBorder="1" applyAlignment="1">
      <alignment horizontal="center"/>
    </xf>
    <xf numFmtId="1" fontId="19" fillId="2" borderId="39" xfId="13" applyNumberFormat="1" applyFont="1" applyFill="1" applyBorder="1" applyAlignment="1">
      <alignment horizontal="right"/>
    </xf>
    <xf numFmtId="1" fontId="19" fillId="2" borderId="40" xfId="13" applyNumberFormat="1" applyFont="1" applyFill="1" applyBorder="1" applyAlignment="1">
      <alignment horizontal="right"/>
    </xf>
    <xf numFmtId="1" fontId="19" fillId="2" borderId="26" xfId="13" applyNumberFormat="1" applyFont="1" applyFill="1" applyBorder="1" applyAlignment="1">
      <alignment horizontal="right"/>
    </xf>
    <xf numFmtId="1" fontId="19" fillId="2" borderId="54" xfId="13" applyNumberFormat="1" applyFont="1" applyFill="1" applyBorder="1" applyAlignment="1">
      <alignment horizontal="right"/>
    </xf>
    <xf numFmtId="1" fontId="19" fillId="2" borderId="41" xfId="13" applyNumberFormat="1" applyFont="1" applyFill="1" applyBorder="1" applyAlignment="1">
      <alignment horizontal="right"/>
    </xf>
    <xf numFmtId="165" fontId="19" fillId="2" borderId="1" xfId="11" applyNumberFormat="1" applyFont="1" applyFill="1" applyBorder="1" applyAlignment="1">
      <alignment horizontal="center"/>
    </xf>
    <xf numFmtId="165" fontId="19" fillId="2" borderId="19" xfId="11" applyNumberFormat="1" applyFont="1" applyFill="1" applyBorder="1" applyAlignment="1">
      <alignment horizontal="center"/>
    </xf>
    <xf numFmtId="165" fontId="19" fillId="2" borderId="26" xfId="11" applyNumberFormat="1" applyFont="1" applyFill="1" applyBorder="1" applyAlignment="1">
      <alignment horizontal="center"/>
    </xf>
    <xf numFmtId="3" fontId="19" fillId="0" borderId="39" xfId="0" applyNumberFormat="1" applyFont="1" applyFill="1" applyBorder="1"/>
    <xf numFmtId="3" fontId="19" fillId="0" borderId="40" xfId="0" applyNumberFormat="1" applyFont="1" applyFill="1" applyBorder="1"/>
    <xf numFmtId="3" fontId="19" fillId="0" borderId="26" xfId="0" applyNumberFormat="1" applyFont="1" applyFill="1" applyBorder="1"/>
    <xf numFmtId="3" fontId="19" fillId="0" borderId="54" xfId="0" applyNumberFormat="1" applyFont="1" applyFill="1" applyBorder="1"/>
    <xf numFmtId="3" fontId="19" fillId="0" borderId="41" xfId="0" applyNumberFormat="1" applyFont="1" applyFill="1" applyBorder="1"/>
    <xf numFmtId="17" fontId="19" fillId="2" borderId="24" xfId="11" applyNumberFormat="1" applyFont="1" applyFill="1" applyBorder="1" applyAlignment="1">
      <alignment horizontal="center"/>
    </xf>
    <xf numFmtId="3" fontId="19" fillId="0" borderId="12" xfId="0" applyNumberFormat="1" applyFont="1" applyFill="1" applyBorder="1"/>
    <xf numFmtId="3" fontId="19" fillId="0" borderId="56" xfId="0" applyNumberFormat="1" applyFont="1" applyFill="1" applyBorder="1"/>
    <xf numFmtId="1" fontId="19" fillId="2" borderId="57" xfId="13" applyNumberFormat="1" applyFont="1" applyFill="1" applyBorder="1" applyAlignment="1">
      <alignment horizontal="right"/>
    </xf>
    <xf numFmtId="3" fontId="19" fillId="0" borderId="58" xfId="0" applyNumberFormat="1" applyFont="1" applyFill="1" applyBorder="1"/>
    <xf numFmtId="3" fontId="19" fillId="0" borderId="13" xfId="0" applyNumberFormat="1" applyFont="1" applyFill="1" applyBorder="1"/>
    <xf numFmtId="3" fontId="19" fillId="0" borderId="55" xfId="0" applyNumberFormat="1" applyFont="1" applyFill="1" applyBorder="1"/>
    <xf numFmtId="165" fontId="19" fillId="2" borderId="24" xfId="11" applyNumberFormat="1" applyFont="1" applyFill="1" applyBorder="1" applyAlignment="1">
      <alignment horizontal="center"/>
    </xf>
    <xf numFmtId="17" fontId="19" fillId="2" borderId="19" xfId="11" applyNumberFormat="1" applyFont="1" applyFill="1" applyBorder="1" applyAlignment="1">
      <alignment horizontal="center"/>
    </xf>
    <xf numFmtId="3" fontId="19" fillId="0" borderId="59" xfId="0" applyNumberFormat="1" applyFont="1" applyFill="1" applyBorder="1"/>
    <xf numFmtId="0" fontId="20" fillId="0" borderId="0" xfId="0" applyFont="1"/>
    <xf numFmtId="0" fontId="20" fillId="0" borderId="0" xfId="0" applyFont="1" applyBorder="1"/>
    <xf numFmtId="3" fontId="17" fillId="4" borderId="0" xfId="0" applyNumberFormat="1" applyFont="1" applyFill="1" applyBorder="1"/>
    <xf numFmtId="0" fontId="20" fillId="3" borderId="0" xfId="0" applyFont="1" applyFill="1"/>
    <xf numFmtId="0" fontId="20" fillId="3" borderId="0" xfId="0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1" fontId="21" fillId="2" borderId="61" xfId="11" applyNumberFormat="1" applyFont="1" applyFill="1" applyBorder="1" applyAlignment="1">
      <alignment horizontal="center"/>
    </xf>
    <xf numFmtId="165" fontId="21" fillId="2" borderId="36" xfId="11" applyNumberFormat="1" applyFont="1" applyFill="1" applyBorder="1" applyAlignment="1">
      <alignment horizontal="center"/>
    </xf>
    <xf numFmtId="165" fontId="21" fillId="2" borderId="48" xfId="11" applyNumberFormat="1" applyFont="1" applyFill="1" applyBorder="1" applyAlignment="1">
      <alignment horizontal="center"/>
    </xf>
    <xf numFmtId="165" fontId="21" fillId="2" borderId="47" xfId="11" applyNumberFormat="1" applyFont="1" applyFill="1" applyBorder="1" applyAlignment="1">
      <alignment horizontal="center"/>
    </xf>
    <xf numFmtId="165" fontId="21" fillId="2" borderId="53" xfId="11" applyNumberFormat="1" applyFont="1" applyFill="1" applyBorder="1" applyAlignment="1">
      <alignment horizontal="center"/>
    </xf>
    <xf numFmtId="165" fontId="21" fillId="2" borderId="18" xfId="11" applyNumberFormat="1" applyFont="1" applyFill="1" applyBorder="1" applyAlignment="1">
      <alignment horizontal="center"/>
    </xf>
    <xf numFmtId="165" fontId="21" fillId="2" borderId="20" xfId="11" applyNumberFormat="1" applyFont="1" applyFill="1" applyBorder="1" applyAlignment="1">
      <alignment horizontal="center"/>
    </xf>
    <xf numFmtId="165" fontId="20" fillId="0" borderId="18" xfId="0" applyNumberFormat="1" applyFont="1" applyBorder="1"/>
    <xf numFmtId="165" fontId="20" fillId="0" borderId="25" xfId="0" applyNumberFormat="1" applyFont="1" applyBorder="1"/>
    <xf numFmtId="10" fontId="20" fillId="0" borderId="25" xfId="16" applyNumberFormat="1" applyFont="1" applyBorder="1"/>
    <xf numFmtId="1" fontId="21" fillId="2" borderId="19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center"/>
    </xf>
    <xf numFmtId="165" fontId="21" fillId="2" borderId="41" xfId="11" applyNumberFormat="1" applyFont="1" applyFill="1" applyBorder="1" applyAlignment="1">
      <alignment horizontal="center"/>
    </xf>
    <xf numFmtId="165" fontId="21" fillId="2" borderId="40" xfId="11" applyNumberFormat="1" applyFont="1" applyFill="1" applyBorder="1" applyAlignment="1">
      <alignment horizontal="center"/>
    </xf>
    <xf numFmtId="165" fontId="21" fillId="2" borderId="54" xfId="11" applyNumberFormat="1" applyFont="1" applyFill="1" applyBorder="1" applyAlignment="1">
      <alignment horizontal="center"/>
    </xf>
    <xf numFmtId="165" fontId="21" fillId="0" borderId="40" xfId="11" applyNumberFormat="1" applyFont="1" applyFill="1" applyBorder="1" applyAlignment="1">
      <alignment horizontal="center"/>
    </xf>
    <xf numFmtId="165" fontId="21" fillId="2" borderId="19" xfId="11" applyNumberFormat="1" applyFont="1" applyFill="1" applyBorder="1" applyAlignment="1">
      <alignment horizontal="center"/>
    </xf>
    <xf numFmtId="165" fontId="21" fillId="2" borderId="21" xfId="11" applyNumberFormat="1" applyFont="1" applyFill="1" applyBorder="1" applyAlignment="1">
      <alignment horizontal="center"/>
    </xf>
    <xf numFmtId="10" fontId="20" fillId="0" borderId="19" xfId="0" applyNumberFormat="1" applyFont="1" applyBorder="1"/>
    <xf numFmtId="10" fontId="20" fillId="0" borderId="26" xfId="16" applyNumberFormat="1" applyFont="1" applyBorder="1"/>
    <xf numFmtId="165" fontId="21" fillId="0" borderId="39" xfId="11" applyNumberFormat="1" applyFont="1" applyFill="1" applyBorder="1" applyAlignment="1">
      <alignment horizontal="center"/>
    </xf>
    <xf numFmtId="165" fontId="21" fillId="0" borderId="41" xfId="11" applyNumberFormat="1" applyFont="1" applyFill="1" applyBorder="1" applyAlignment="1">
      <alignment horizontal="center"/>
    </xf>
    <xf numFmtId="165" fontId="21" fillId="0" borderId="54" xfId="11" applyNumberFormat="1" applyFont="1" applyFill="1" applyBorder="1" applyAlignment="1">
      <alignment horizontal="center"/>
    </xf>
    <xf numFmtId="165" fontId="21" fillId="0" borderId="19" xfId="11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1" fontId="21" fillId="0" borderId="27" xfId="11" applyNumberFormat="1" applyFont="1" applyFill="1" applyBorder="1" applyAlignment="1">
      <alignment horizontal="center"/>
    </xf>
    <xf numFmtId="165" fontId="21" fillId="0" borderId="52" xfId="11" applyNumberFormat="1" applyFont="1" applyFill="1" applyBorder="1" applyAlignment="1">
      <alignment horizontal="center"/>
    </xf>
    <xf numFmtId="165" fontId="21" fillId="0" borderId="51" xfId="11" applyNumberFormat="1" applyFont="1" applyFill="1" applyBorder="1" applyAlignment="1">
      <alignment horizontal="center"/>
    </xf>
    <xf numFmtId="165" fontId="21" fillId="0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center"/>
    </xf>
    <xf numFmtId="165" fontId="21" fillId="0" borderId="27" xfId="11" applyNumberFormat="1" applyFont="1" applyFill="1" applyBorder="1" applyAlignment="1">
      <alignment horizontal="center"/>
    </xf>
    <xf numFmtId="165" fontId="21" fillId="0" borderId="50" xfId="11" applyNumberFormat="1" applyFont="1" applyFill="1" applyBorder="1" applyAlignment="1">
      <alignment horizontal="center"/>
    </xf>
    <xf numFmtId="10" fontId="20" fillId="0" borderId="27" xfId="0" applyNumberFormat="1" applyFont="1" applyFill="1" applyBorder="1"/>
    <xf numFmtId="10" fontId="20" fillId="0" borderId="28" xfId="16" applyNumberFormat="1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17" fillId="4" borderId="0" xfId="0" applyNumberFormat="1" applyFont="1" applyFill="1" applyBorder="1" applyAlignment="1">
      <alignment horizontal="right"/>
    </xf>
    <xf numFmtId="17" fontId="21" fillId="2" borderId="18" xfId="11" applyNumberFormat="1" applyFont="1" applyFill="1" applyBorder="1" applyAlignment="1">
      <alignment horizontal="right"/>
    </xf>
    <xf numFmtId="165" fontId="21" fillId="0" borderId="53" xfId="11" applyNumberFormat="1" applyFont="1" applyFill="1" applyBorder="1" applyAlignment="1">
      <alignment horizontal="center"/>
    </xf>
    <xf numFmtId="165" fontId="21" fillId="0" borderId="48" xfId="11" applyNumberFormat="1" applyFont="1" applyFill="1" applyBorder="1" applyAlignment="1">
      <alignment horizontal="center"/>
    </xf>
    <xf numFmtId="165" fontId="21" fillId="0" borderId="47" xfId="11" applyNumberFormat="1" applyFont="1" applyFill="1" applyBorder="1" applyAlignment="1">
      <alignment horizontal="center"/>
    </xf>
    <xf numFmtId="10" fontId="20" fillId="0" borderId="18" xfId="0" applyNumberFormat="1" applyFont="1" applyBorder="1"/>
    <xf numFmtId="17" fontId="21" fillId="2" borderId="19" xfId="11" applyNumberFormat="1" applyFont="1" applyFill="1" applyBorder="1" applyAlignment="1">
      <alignment horizontal="right"/>
    </xf>
    <xf numFmtId="165" fontId="21" fillId="0" borderId="54" xfId="11" applyNumberFormat="1" applyFont="1" applyFill="1" applyBorder="1" applyAlignment="1">
      <alignment horizontal="right"/>
    </xf>
    <xf numFmtId="165" fontId="21" fillId="0" borderId="41" xfId="11" applyNumberFormat="1" applyFont="1" applyFill="1" applyBorder="1" applyAlignment="1">
      <alignment horizontal="right"/>
    </xf>
    <xf numFmtId="165" fontId="21" fillId="0" borderId="40" xfId="11" applyNumberFormat="1" applyFont="1" applyFill="1" applyBorder="1" applyAlignment="1">
      <alignment horizontal="right"/>
    </xf>
    <xf numFmtId="165" fontId="21" fillId="2" borderId="40" xfId="11" applyNumberFormat="1" applyFont="1" applyFill="1" applyBorder="1" applyAlignment="1">
      <alignment horizontal="right"/>
    </xf>
    <xf numFmtId="17" fontId="21" fillId="2" borderId="23" xfId="11" applyNumberFormat="1" applyFont="1" applyFill="1" applyBorder="1" applyAlignment="1">
      <alignment horizontal="right"/>
    </xf>
    <xf numFmtId="165" fontId="21" fillId="2" borderId="42" xfId="11" applyNumberFormat="1" applyFont="1" applyFill="1" applyBorder="1" applyAlignment="1">
      <alignment horizontal="center"/>
    </xf>
    <xf numFmtId="165" fontId="21" fillId="2" borderId="46" xfId="11" applyNumberFormat="1" applyFont="1" applyFill="1" applyBorder="1" applyAlignment="1">
      <alignment horizontal="center"/>
    </xf>
    <xf numFmtId="165" fontId="21" fillId="2" borderId="44" xfId="11" applyNumberFormat="1" applyFont="1" applyFill="1" applyBorder="1" applyAlignment="1">
      <alignment horizontal="center"/>
    </xf>
    <xf numFmtId="165" fontId="21" fillId="0" borderId="60" xfId="11" applyNumberFormat="1" applyFont="1" applyFill="1" applyBorder="1" applyAlignment="1">
      <alignment horizontal="center"/>
    </xf>
    <xf numFmtId="165" fontId="21" fillId="0" borderId="46" xfId="11" applyNumberFormat="1" applyFont="1" applyFill="1" applyBorder="1" applyAlignment="1">
      <alignment horizontal="center"/>
    </xf>
    <xf numFmtId="165" fontId="21" fillId="2" borderId="60" xfId="11" applyNumberFormat="1" applyFont="1" applyFill="1" applyBorder="1" applyAlignment="1">
      <alignment horizontal="center"/>
    </xf>
    <xf numFmtId="165" fontId="21" fillId="0" borderId="44" xfId="11" applyNumberFormat="1" applyFont="1" applyFill="1" applyBorder="1" applyAlignment="1">
      <alignment horizontal="center"/>
    </xf>
    <xf numFmtId="165" fontId="21" fillId="2" borderId="23" xfId="11" applyNumberFormat="1" applyFont="1" applyFill="1" applyBorder="1" applyAlignment="1">
      <alignment horizontal="center"/>
    </xf>
    <xf numFmtId="10" fontId="20" fillId="0" borderId="23" xfId="0" applyNumberFormat="1" applyFont="1" applyBorder="1"/>
    <xf numFmtId="10" fontId="20" fillId="0" borderId="43" xfId="16" applyNumberFormat="1" applyFont="1" applyBorder="1"/>
    <xf numFmtId="165" fontId="21" fillId="2" borderId="45" xfId="11" applyNumberFormat="1" applyFont="1" applyFill="1" applyBorder="1" applyAlignment="1">
      <alignment horizontal="center"/>
    </xf>
    <xf numFmtId="17" fontId="21" fillId="2" borderId="61" xfId="11" applyNumberFormat="1" applyFont="1" applyFill="1" applyBorder="1" applyAlignment="1">
      <alignment horizontal="right"/>
    </xf>
    <xf numFmtId="165" fontId="21" fillId="2" borderId="57" xfId="11" applyNumberFormat="1" applyFont="1" applyFill="1" applyBorder="1" applyAlignment="1">
      <alignment horizontal="center"/>
    </xf>
    <xf numFmtId="165" fontId="21" fillId="2" borderId="63" xfId="11" applyNumberFormat="1" applyFont="1" applyFill="1" applyBorder="1" applyAlignment="1">
      <alignment horizontal="center"/>
    </xf>
    <xf numFmtId="165" fontId="21" fillId="2" borderId="58" xfId="11" applyNumberFormat="1" applyFont="1" applyFill="1" applyBorder="1" applyAlignment="1">
      <alignment horizontal="center"/>
    </xf>
    <xf numFmtId="165" fontId="21" fillId="0" borderId="64" xfId="11" applyNumberFormat="1" applyFont="1" applyFill="1" applyBorder="1" applyAlignment="1">
      <alignment horizontal="center"/>
    </xf>
    <xf numFmtId="165" fontId="21" fillId="0" borderId="63" xfId="11" applyNumberFormat="1" applyFont="1" applyFill="1" applyBorder="1" applyAlignment="1">
      <alignment horizontal="center"/>
    </xf>
    <xf numFmtId="165" fontId="21" fillId="2" borderId="64" xfId="11" applyNumberFormat="1" applyFont="1" applyFill="1" applyBorder="1" applyAlignment="1">
      <alignment horizontal="center"/>
    </xf>
    <xf numFmtId="165" fontId="21" fillId="0" borderId="58" xfId="11" applyNumberFormat="1" applyFont="1" applyFill="1" applyBorder="1" applyAlignment="1">
      <alignment horizontal="center"/>
    </xf>
    <xf numFmtId="165" fontId="21" fillId="2" borderId="61" xfId="11" applyNumberFormat="1" applyFont="1" applyFill="1" applyBorder="1" applyAlignment="1">
      <alignment horizontal="center"/>
    </xf>
    <xf numFmtId="165" fontId="21" fillId="2" borderId="65" xfId="11" applyNumberFormat="1" applyFont="1" applyFill="1" applyBorder="1" applyAlignment="1">
      <alignment horizontal="center"/>
    </xf>
    <xf numFmtId="10" fontId="20" fillId="0" borderId="61" xfId="0" applyNumberFormat="1" applyFont="1" applyBorder="1"/>
    <xf numFmtId="10" fontId="20" fillId="0" borderId="66" xfId="16" applyNumberFormat="1" applyFont="1" applyBorder="1"/>
    <xf numFmtId="3" fontId="17" fillId="0" borderId="0" xfId="0" applyNumberFormat="1" applyFont="1" applyFill="1" applyBorder="1" applyAlignment="1">
      <alignment horizontal="right"/>
    </xf>
    <xf numFmtId="17" fontId="21" fillId="0" borderId="19" xfId="11" applyNumberFormat="1" applyFont="1" applyFill="1" applyBorder="1" applyAlignment="1">
      <alignment horizontal="right"/>
    </xf>
    <xf numFmtId="165" fontId="21" fillId="0" borderId="21" xfId="11" applyNumberFormat="1" applyFont="1" applyFill="1" applyBorder="1" applyAlignment="1">
      <alignment horizontal="center"/>
    </xf>
    <xf numFmtId="10" fontId="20" fillId="0" borderId="19" xfId="0" applyNumberFormat="1" applyFont="1" applyFill="1" applyBorder="1"/>
    <xf numFmtId="10" fontId="20" fillId="0" borderId="26" xfId="16" applyNumberFormat="1" applyFont="1" applyFill="1" applyBorder="1"/>
    <xf numFmtId="17" fontId="21" fillId="2" borderId="27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center"/>
    </xf>
    <xf numFmtId="165" fontId="21" fillId="2" borderId="62" xfId="11" applyNumberFormat="1" applyFont="1" applyFill="1" applyBorder="1" applyAlignment="1">
      <alignment horizontal="center"/>
    </xf>
    <xf numFmtId="165" fontId="21" fillId="2" borderId="51" xfId="11" applyNumberFormat="1" applyFont="1" applyFill="1" applyBorder="1" applyAlignment="1">
      <alignment horizontal="center"/>
    </xf>
    <xf numFmtId="165" fontId="21" fillId="2" borderId="27" xfId="11" applyNumberFormat="1" applyFont="1" applyFill="1" applyBorder="1" applyAlignment="1">
      <alignment horizontal="center"/>
    </xf>
    <xf numFmtId="165" fontId="21" fillId="2" borderId="50" xfId="11" applyNumberFormat="1" applyFont="1" applyFill="1" applyBorder="1" applyAlignment="1">
      <alignment horizontal="center"/>
    </xf>
    <xf numFmtId="10" fontId="20" fillId="0" borderId="27" xfId="0" applyNumberFormat="1" applyFont="1" applyBorder="1"/>
    <xf numFmtId="10" fontId="20" fillId="0" borderId="28" xfId="16" applyNumberFormat="1" applyFont="1" applyBorder="1"/>
    <xf numFmtId="165" fontId="20" fillId="2" borderId="54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right"/>
    </xf>
    <xf numFmtId="165" fontId="21" fillId="0" borderId="51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right"/>
    </xf>
    <xf numFmtId="17" fontId="21" fillId="2" borderId="14" xfId="11" applyNumberFormat="1" applyFont="1" applyFill="1" applyBorder="1" applyAlignment="1">
      <alignment horizontal="right"/>
    </xf>
    <xf numFmtId="165" fontId="21" fillId="0" borderId="36" xfId="11" applyNumberFormat="1" applyFont="1" applyFill="1" applyBorder="1" applyAlignment="1">
      <alignment horizontal="center"/>
    </xf>
    <xf numFmtId="165" fontId="21" fillId="0" borderId="36" xfId="11" applyNumberFormat="1" applyFont="1" applyFill="1" applyBorder="1" applyAlignment="1">
      <alignment horizontal="right"/>
    </xf>
    <xf numFmtId="165" fontId="21" fillId="0" borderId="47" xfId="11" applyNumberFormat="1" applyFont="1" applyFill="1" applyBorder="1" applyAlignment="1">
      <alignment horizontal="right"/>
    </xf>
    <xf numFmtId="165" fontId="21" fillId="2" borderId="53" xfId="11" applyNumberFormat="1" applyFont="1" applyFill="1" applyBorder="1" applyAlignment="1">
      <alignment horizontal="right"/>
    </xf>
    <xf numFmtId="165" fontId="21" fillId="2" borderId="48" xfId="11" applyNumberFormat="1" applyFont="1" applyFill="1" applyBorder="1" applyAlignment="1">
      <alignment horizontal="right"/>
    </xf>
    <xf numFmtId="165" fontId="21" fillId="2" borderId="14" xfId="11" applyNumberFormat="1" applyFont="1" applyFill="1" applyBorder="1" applyAlignment="1">
      <alignment horizontal="center"/>
    </xf>
    <xf numFmtId="165" fontId="21" fillId="0" borderId="18" xfId="11" applyNumberFormat="1" applyFont="1" applyFill="1" applyBorder="1" applyAlignment="1">
      <alignment horizontal="center"/>
    </xf>
    <xf numFmtId="10" fontId="20" fillId="0" borderId="25" xfId="0" applyNumberFormat="1" applyFont="1" applyBorder="1"/>
    <xf numFmtId="17" fontId="21" fillId="2" borderId="1" xfId="11" applyNumberFormat="1" applyFont="1" applyFill="1" applyBorder="1" applyAlignment="1">
      <alignment horizontal="right"/>
    </xf>
    <xf numFmtId="165" fontId="21" fillId="0" borderId="39" xfId="11" applyNumberFormat="1" applyFont="1" applyFill="1" applyBorder="1" applyAlignment="1">
      <alignment horizontal="right"/>
    </xf>
    <xf numFmtId="165" fontId="21" fillId="2" borderId="54" xfId="11" applyNumberFormat="1" applyFont="1" applyFill="1" applyBorder="1" applyAlignment="1">
      <alignment horizontal="right"/>
    </xf>
    <xf numFmtId="165" fontId="21" fillId="2" borderId="41" xfId="11" applyNumberFormat="1" applyFont="1" applyFill="1" applyBorder="1" applyAlignment="1">
      <alignment horizontal="right"/>
    </xf>
    <xf numFmtId="165" fontId="21" fillId="2" borderId="1" xfId="11" applyNumberFormat="1" applyFont="1" applyFill="1" applyBorder="1" applyAlignment="1">
      <alignment horizontal="center"/>
    </xf>
    <xf numFmtId="0" fontId="20" fillId="0" borderId="41" xfId="0" applyFont="1" applyBorder="1"/>
    <xf numFmtId="17" fontId="21" fillId="2" borderId="15" xfId="11" applyNumberFormat="1" applyFont="1" applyFill="1" applyBorder="1" applyAlignment="1">
      <alignment horizontal="right"/>
    </xf>
    <xf numFmtId="165" fontId="21" fillId="0" borderId="42" xfId="11" applyNumberFormat="1" applyFont="1" applyFill="1" applyBorder="1" applyAlignment="1">
      <alignment horizontal="right"/>
    </xf>
    <xf numFmtId="165" fontId="21" fillId="2" borderId="15" xfId="11" applyNumberFormat="1" applyFont="1" applyFill="1" applyBorder="1" applyAlignment="1">
      <alignment horizontal="center"/>
    </xf>
    <xf numFmtId="165" fontId="21" fillId="0" borderId="23" xfId="11" applyNumberFormat="1" applyFont="1" applyFill="1" applyBorder="1" applyAlignment="1">
      <alignment horizontal="center"/>
    </xf>
    <xf numFmtId="165" fontId="20" fillId="0" borderId="0" xfId="0" applyNumberFormat="1" applyFont="1"/>
    <xf numFmtId="0" fontId="12" fillId="3" borderId="0" xfId="14" applyFont="1" applyFill="1" applyBorder="1"/>
    <xf numFmtId="0" fontId="12" fillId="7" borderId="22" xfId="14" applyFont="1" applyFill="1" applyBorder="1"/>
    <xf numFmtId="0" fontId="12" fillId="7" borderId="30" xfId="14" applyFont="1" applyFill="1" applyBorder="1"/>
    <xf numFmtId="0" fontId="24" fillId="0" borderId="22" xfId="0" applyNumberFormat="1" applyFont="1" applyFill="1" applyBorder="1"/>
    <xf numFmtId="0" fontId="25" fillId="0" borderId="22" xfId="0" applyFont="1" applyFill="1" applyBorder="1" applyAlignment="1">
      <alignment horizontal="left"/>
    </xf>
    <xf numFmtId="0" fontId="25" fillId="7" borderId="22" xfId="0" applyFont="1" applyFill="1" applyBorder="1" applyAlignment="1">
      <alignment horizontal="left"/>
    </xf>
    <xf numFmtId="0" fontId="23" fillId="9" borderId="22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16" fillId="0" borderId="0" xfId="0" applyFont="1"/>
    <xf numFmtId="0" fontId="12" fillId="7" borderId="30" xfId="14" applyFont="1" applyFill="1" applyBorder="1" applyAlignment="1">
      <alignment wrapText="1"/>
    </xf>
    <xf numFmtId="10" fontId="0" fillId="0" borderId="0" xfId="0" applyNumberFormat="1"/>
    <xf numFmtId="10" fontId="0" fillId="0" borderId="22" xfId="0" applyNumberFormat="1" applyBorder="1"/>
    <xf numFmtId="0" fontId="12" fillId="7" borderId="22" xfId="14" applyFont="1" applyFill="1" applyBorder="1" applyAlignment="1">
      <alignment wrapText="1"/>
    </xf>
    <xf numFmtId="0" fontId="6" fillId="8" borderId="59" xfId="0" applyFont="1" applyFill="1" applyBorder="1" applyAlignment="1">
      <alignment horizontal="center" vertical="top"/>
    </xf>
    <xf numFmtId="0" fontId="1" fillId="3" borderId="59" xfId="14" applyFill="1" applyBorder="1"/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17" fontId="21" fillId="2" borderId="29" xfId="11" applyNumberFormat="1" applyFont="1" applyFill="1" applyBorder="1" applyAlignment="1">
      <alignment horizontal="right"/>
    </xf>
    <xf numFmtId="165" fontId="21" fillId="0" borderId="52" xfId="11" applyNumberFormat="1" applyFont="1" applyFill="1" applyBorder="1" applyAlignment="1">
      <alignment horizontal="right"/>
    </xf>
    <xf numFmtId="165" fontId="21" fillId="0" borderId="49" xfId="11" applyNumberFormat="1" applyFont="1" applyFill="1" applyBorder="1" applyAlignment="1">
      <alignment horizontal="right"/>
    </xf>
    <xf numFmtId="165" fontId="21" fillId="2" borderId="62" xfId="11" applyNumberFormat="1" applyFont="1" applyFill="1" applyBorder="1" applyAlignment="1">
      <alignment horizontal="right"/>
    </xf>
    <xf numFmtId="165" fontId="21" fillId="2" borderId="51" xfId="11" applyNumberFormat="1" applyFont="1" applyFill="1" applyBorder="1" applyAlignment="1">
      <alignment horizontal="right"/>
    </xf>
    <xf numFmtId="10" fontId="20" fillId="0" borderId="27" xfId="16" applyNumberFormat="1" applyFont="1" applyBorder="1"/>
    <xf numFmtId="0" fontId="20" fillId="0" borderId="50" xfId="0" applyFont="1" applyBorder="1"/>
    <xf numFmtId="17" fontId="19" fillId="2" borderId="27" xfId="11" applyNumberFormat="1" applyFont="1" applyFill="1" applyBorder="1" applyAlignment="1">
      <alignment horizontal="center"/>
    </xf>
    <xf numFmtId="3" fontId="19" fillId="0" borderId="52" xfId="0" applyNumberFormat="1" applyFont="1" applyFill="1" applyBorder="1"/>
    <xf numFmtId="3" fontId="19" fillId="0" borderId="51" xfId="0" applyNumberFormat="1" applyFont="1" applyFill="1" applyBorder="1"/>
    <xf numFmtId="3" fontId="19" fillId="0" borderId="49" xfId="0" applyNumberFormat="1" applyFont="1" applyFill="1" applyBorder="1"/>
    <xf numFmtId="3" fontId="19" fillId="0" borderId="62" xfId="0" applyNumberFormat="1" applyFont="1" applyFill="1" applyBorder="1"/>
    <xf numFmtId="3" fontId="19" fillId="0" borderId="67" xfId="0" applyNumberFormat="1" applyFont="1" applyFill="1" applyBorder="1"/>
    <xf numFmtId="165" fontId="19" fillId="2" borderId="27" xfId="11" applyNumberFormat="1" applyFont="1" applyFill="1" applyBorder="1" applyAlignment="1">
      <alignment horizontal="center"/>
    </xf>
    <xf numFmtId="165" fontId="19" fillId="2" borderId="22" xfId="11" applyNumberFormat="1" applyFont="1" applyFill="1" applyBorder="1" applyAlignment="1">
      <alignment horizontal="center"/>
    </xf>
    <xf numFmtId="17" fontId="19" fillId="2" borderId="22" xfId="11" applyNumberFormat="1" applyFont="1" applyFill="1" applyBorder="1" applyAlignment="1">
      <alignment horizontal="center"/>
    </xf>
    <xf numFmtId="3" fontId="19" fillId="0" borderId="22" xfId="0" applyNumberFormat="1" applyFont="1" applyFill="1" applyBorder="1"/>
    <xf numFmtId="165" fontId="21" fillId="0" borderId="46" xfId="11" applyNumberFormat="1" applyFont="1" applyFill="1" applyBorder="1" applyAlignment="1">
      <alignment horizontal="right"/>
    </xf>
    <xf numFmtId="165" fontId="21" fillId="2" borderId="22" xfId="11" applyNumberFormat="1" applyFont="1" applyFill="1" applyBorder="1" applyAlignment="1">
      <alignment horizontal="center"/>
    </xf>
    <xf numFmtId="165" fontId="21" fillId="2" borderId="22" xfId="11" applyNumberFormat="1" applyFont="1" applyFill="1" applyBorder="1" applyAlignment="1">
      <alignment horizontal="right"/>
    </xf>
    <xf numFmtId="17" fontId="21" fillId="3" borderId="1" xfId="11" applyNumberFormat="1" applyFont="1" applyFill="1" applyBorder="1" applyAlignment="1">
      <alignment horizontal="right"/>
    </xf>
    <xf numFmtId="165" fontId="21" fillId="3" borderId="39" xfId="11" applyNumberFormat="1" applyFont="1" applyFill="1" applyBorder="1" applyAlignment="1">
      <alignment horizontal="center"/>
    </xf>
    <xf numFmtId="165" fontId="21" fillId="3" borderId="40" xfId="11" applyNumberFormat="1" applyFont="1" applyFill="1" applyBorder="1" applyAlignment="1">
      <alignment horizontal="center"/>
    </xf>
    <xf numFmtId="165" fontId="21" fillId="3" borderId="54" xfId="11" applyNumberFormat="1" applyFont="1" applyFill="1" applyBorder="1" applyAlignment="1">
      <alignment horizontal="center"/>
    </xf>
    <xf numFmtId="165" fontId="21" fillId="3" borderId="41" xfId="11" applyNumberFormat="1" applyFont="1" applyFill="1" applyBorder="1" applyAlignment="1">
      <alignment horizontal="center"/>
    </xf>
    <xf numFmtId="165" fontId="21" fillId="3" borderId="39" xfId="11" applyNumberFormat="1" applyFont="1" applyFill="1" applyBorder="1" applyAlignment="1">
      <alignment horizontal="right"/>
    </xf>
    <xf numFmtId="165" fontId="21" fillId="3" borderId="40" xfId="11" applyNumberFormat="1" applyFont="1" applyFill="1" applyBorder="1" applyAlignment="1">
      <alignment horizontal="right"/>
    </xf>
    <xf numFmtId="165" fontId="21" fillId="3" borderId="54" xfId="11" applyNumberFormat="1" applyFont="1" applyFill="1" applyBorder="1" applyAlignment="1">
      <alignment horizontal="right"/>
    </xf>
    <xf numFmtId="165" fontId="21" fillId="3" borderId="41" xfId="11" applyNumberFormat="1" applyFont="1" applyFill="1" applyBorder="1" applyAlignment="1">
      <alignment horizontal="right"/>
    </xf>
    <xf numFmtId="165" fontId="21" fillId="3" borderId="1" xfId="11" applyNumberFormat="1" applyFont="1" applyFill="1" applyBorder="1" applyAlignment="1">
      <alignment horizontal="center"/>
    </xf>
    <xf numFmtId="165" fontId="21" fillId="3" borderId="19" xfId="11" applyNumberFormat="1" applyFont="1" applyFill="1" applyBorder="1" applyAlignment="1">
      <alignment horizontal="center"/>
    </xf>
    <xf numFmtId="10" fontId="20" fillId="3" borderId="26" xfId="16" applyNumberFormat="1" applyFont="1" applyFill="1" applyBorder="1"/>
    <xf numFmtId="17" fontId="19" fillId="2" borderId="0" xfId="11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165" fontId="19" fillId="2" borderId="0" xfId="11" applyNumberFormat="1" applyFont="1" applyFill="1" applyBorder="1" applyAlignment="1">
      <alignment horizontal="center"/>
    </xf>
    <xf numFmtId="10" fontId="20" fillId="0" borderId="22" xfId="16" applyNumberFormat="1" applyFont="1" applyBorder="1"/>
    <xf numFmtId="17" fontId="21" fillId="2" borderId="0" xfId="11" applyNumberFormat="1" applyFont="1" applyFill="1" applyBorder="1" applyAlignment="1">
      <alignment horizontal="right"/>
    </xf>
    <xf numFmtId="165" fontId="21" fillId="2" borderId="0" xfId="11" applyNumberFormat="1" applyFont="1" applyFill="1" applyBorder="1" applyAlignment="1">
      <alignment horizontal="center"/>
    </xf>
    <xf numFmtId="165" fontId="21" fillId="0" borderId="0" xfId="11" applyNumberFormat="1" applyFont="1" applyFill="1" applyBorder="1" applyAlignment="1">
      <alignment horizontal="center"/>
    </xf>
    <xf numFmtId="165" fontId="21" fillId="0" borderId="0" xfId="11" applyNumberFormat="1" applyFont="1" applyFill="1" applyBorder="1" applyAlignment="1">
      <alignment horizontal="right"/>
    </xf>
    <xf numFmtId="165" fontId="21" fillId="2" borderId="0" xfId="11" applyNumberFormat="1" applyFont="1" applyFill="1" applyBorder="1" applyAlignment="1">
      <alignment horizontal="right"/>
    </xf>
    <xf numFmtId="10" fontId="20" fillId="0" borderId="0" xfId="16" applyNumberFormat="1" applyFont="1" applyBorder="1"/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/>
    </xf>
    <xf numFmtId="0" fontId="13" fillId="5" borderId="1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/>
    </xf>
    <xf numFmtId="165" fontId="4" fillId="2" borderId="0" xfId="1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2" fillId="7" borderId="22" xfId="14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</cellXfs>
  <cellStyles count="18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3" xfId="4"/>
    <cellStyle name="Millares 4" xfId="9"/>
    <cellStyle name="Millares 5" xfId="2"/>
    <cellStyle name="Normal" xfId="0" builtinId="0"/>
    <cellStyle name="Normal 10" xfId="17"/>
    <cellStyle name="Normal 2" xfId="3"/>
    <cellStyle name="Normal 2 3" xfId="12"/>
    <cellStyle name="Normal 3" xfId="8"/>
    <cellStyle name="Normal 43" xfId="14"/>
    <cellStyle name="Porcentaje" xfId="16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PARTICIPACIÓN EN EL MERCADO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0D6-4A8B-B517-1B70CB1D8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3-4539-AD77-6A0E0D6C5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D6-4A8B-B517-1B70CB1D8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3-4539-AD77-6A0E0D6C5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03-4539-AD77-6A0E0D6C5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03-4539-AD77-6A0E0D6C5B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303-4539-AD77-6A0E0D6C5B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303-4539-AD77-6A0E0D6C5B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303-4539-AD77-6A0E0D6C5B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303-4539-AD77-6A0E0D6C5B8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D6-4A8B-B517-1B70CB1D8C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303-4539-AD77-6A0E0D6C5B8B}"/>
              </c:ext>
            </c:extLst>
          </c:dPt>
          <c:dLbls>
            <c:dLbl>
              <c:idx val="10"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0D6-4A8B-B517-1B70CB1D8C1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('05-2017 POR OPERADOR Y PROVINCI'!$B$44:$C$44,'05-2017 POR OPERADOR Y PROVINCI'!$D$44:$E$44,'05-2017 POR OPERADOR Y PROVINCI'!$F$44:$G$44,'05-2017 POR OPERADOR Y PROVINCI'!$H$44:$I$44,'05-2017 POR OPERADOR Y PROVINCI'!$J$44:$K$44,'05-2017 POR OPERADOR Y PROVINCI'!$L$44:$M$44)</c:f>
              <c:strCache>
                <c:ptCount val="11"/>
                <c:pt idx="0">
                  <c:v>CNT.EP</c:v>
                </c:pt>
                <c:pt idx="2">
                  <c:v>ECUADORTELECOM S.A.</c:v>
                </c:pt>
                <c:pt idx="4">
                  <c:v>ETAPA EP</c:v>
                </c:pt>
                <c:pt idx="6">
                  <c:v>LEVEL3 ECUADOR S.A.</c:v>
                </c:pt>
                <c:pt idx="8">
                  <c:v>LINKOTEL S.A.</c:v>
                </c:pt>
                <c:pt idx="10">
                  <c:v>SETEL S.A.</c:v>
                </c:pt>
              </c:strCache>
            </c:strRef>
          </c:cat>
          <c:val>
            <c:numRef>
              <c:f>('05-2017 POR OPERADOR Y PROVINCI'!$B$47:$C$47,'05-2017 POR OPERADOR Y PROVINCI'!$D$47:$E$47,'05-2017 POR OPERADOR Y PROVINCI'!$F$47:$G$47,'05-2017 POR OPERADOR Y PROVINCI'!$H$47:$I$47,'05-2017 POR OPERADOR Y PROVINCI'!$J$47:$K$47,'05-2017 POR OPERADOR Y PROVINCI'!$L$47:$M$47)</c:f>
              <c:numCache>
                <c:formatCode>0.00%</c:formatCode>
                <c:ptCount val="12"/>
                <c:pt idx="0">
                  <c:v>0.84942594666822258</c:v>
                </c:pt>
                <c:pt idx="2">
                  <c:v>4.548214973953732E-2</c:v>
                </c:pt>
                <c:pt idx="4">
                  <c:v>5.8994652687667487E-2</c:v>
                </c:pt>
                <c:pt idx="6">
                  <c:v>4.4610242810876732E-3</c:v>
                </c:pt>
                <c:pt idx="8">
                  <c:v>2.625582127304986E-3</c:v>
                </c:pt>
                <c:pt idx="10">
                  <c:v>3.9010644496179962E-2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6-4A8B-B517-1B70CB1D8C18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61436</xdr:rowOff>
    </xdr:from>
    <xdr:to>
      <xdr:col>12</xdr:col>
      <xdr:colOff>2550319</xdr:colOff>
      <xdr:row>3</xdr:row>
      <xdr:rowOff>84476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251936"/>
          <a:ext cx="1778794" cy="44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361951</xdr:colOff>
      <xdr:row>1</xdr:row>
      <xdr:rowOff>154186</xdr:rowOff>
    </xdr:from>
    <xdr:to>
      <xdr:col>22</xdr:col>
      <xdr:colOff>53916</xdr:colOff>
      <xdr:row>4</xdr:row>
      <xdr:rowOff>3514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1" y="344686"/>
          <a:ext cx="2158940" cy="458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1021657</xdr:colOff>
      <xdr:row>1</xdr:row>
      <xdr:rowOff>1881</xdr:rowOff>
    </xdr:from>
    <xdr:to>
      <xdr:col>6</xdr:col>
      <xdr:colOff>1053354</xdr:colOff>
      <xdr:row>2</xdr:row>
      <xdr:rowOff>168089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9775" y="315646"/>
          <a:ext cx="1656550" cy="39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168089</xdr:colOff>
      <xdr:row>1</xdr:row>
      <xdr:rowOff>100854</xdr:rowOff>
    </xdr:from>
    <xdr:to>
      <xdr:col>21</xdr:col>
      <xdr:colOff>118501</xdr:colOff>
      <xdr:row>3</xdr:row>
      <xdr:rowOff>89648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714" y="291354"/>
          <a:ext cx="2264987" cy="407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478732</xdr:colOff>
      <xdr:row>1</xdr:row>
      <xdr:rowOff>78081</xdr:rowOff>
    </xdr:from>
    <xdr:to>
      <xdr:col>11</xdr:col>
      <xdr:colOff>777129</xdr:colOff>
      <xdr:row>3</xdr:row>
      <xdr:rowOff>91889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007" y="268581"/>
          <a:ext cx="1660472" cy="43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48</xdr:row>
      <xdr:rowOff>185736</xdr:rowOff>
    </xdr:from>
    <xdr:to>
      <xdr:col>7</xdr:col>
      <xdr:colOff>200025</xdr:colOff>
      <xdr:row>74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3_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2014_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%20Estad&#237;sticas\2015_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5_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\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DOCUMENTACION\RESPALDO%20DIANI\estadisticas%20(Autoguardado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-2016\2016\2016%20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3"/>
      <sheetName val="NOV-13"/>
      <sheetName val="OCT-13"/>
      <sheetName val="SEP-13 "/>
      <sheetName val="AGO-13"/>
      <sheetName val="JUL-13 "/>
      <sheetName val="JUN-13"/>
      <sheetName val="MAY-13"/>
      <sheetName val="ABR 13"/>
      <sheetName val="MAR-13"/>
      <sheetName val="FEB-13"/>
      <sheetName val="ENE-13 "/>
      <sheetName val="DIC-2011"/>
      <sheetName val="DIC-2010"/>
      <sheetName val="Hoja1"/>
      <sheetName val="Hoja3"/>
    </sheetNames>
    <sheetDataSet>
      <sheetData sheetId="0">
        <row r="32">
          <cell r="B32">
            <v>176924</v>
          </cell>
          <cell r="C32">
            <v>677</v>
          </cell>
        </row>
        <row r="33">
          <cell r="B33">
            <v>18799</v>
          </cell>
          <cell r="C33">
            <v>202</v>
          </cell>
        </row>
        <row r="34">
          <cell r="B34">
            <v>29888</v>
          </cell>
          <cell r="C34">
            <v>14</v>
          </cell>
        </row>
        <row r="35">
          <cell r="B35">
            <v>24165</v>
          </cell>
          <cell r="C35">
            <v>247</v>
          </cell>
        </row>
        <row r="36">
          <cell r="B36">
            <v>60305</v>
          </cell>
          <cell r="C36">
            <v>611</v>
          </cell>
        </row>
        <row r="37">
          <cell r="B37">
            <v>45308</v>
          </cell>
          <cell r="C37">
            <v>301</v>
          </cell>
        </row>
        <row r="38">
          <cell r="B38">
            <v>76535</v>
          </cell>
          <cell r="C38">
            <v>201</v>
          </cell>
        </row>
        <row r="39">
          <cell r="B39">
            <v>41328</v>
          </cell>
          <cell r="C39">
            <v>299</v>
          </cell>
        </row>
        <row r="40">
          <cell r="B40">
            <v>8089</v>
          </cell>
          <cell r="C40">
            <v>2</v>
          </cell>
        </row>
        <row r="41">
          <cell r="B41">
            <v>565602</v>
          </cell>
          <cell r="C41">
            <v>4092</v>
          </cell>
        </row>
        <row r="42">
          <cell r="B42">
            <v>64165</v>
          </cell>
          <cell r="C42">
            <v>1083</v>
          </cell>
        </row>
        <row r="43">
          <cell r="B43">
            <v>64059</v>
          </cell>
          <cell r="C43">
            <v>220</v>
          </cell>
        </row>
        <row r="44">
          <cell r="B44">
            <v>42249</v>
          </cell>
          <cell r="C44">
            <v>29</v>
          </cell>
        </row>
        <row r="45">
          <cell r="B45">
            <v>99663</v>
          </cell>
          <cell r="C45">
            <v>213</v>
          </cell>
        </row>
        <row r="46">
          <cell r="B46">
            <v>19145</v>
          </cell>
          <cell r="C46">
            <v>135</v>
          </cell>
        </row>
        <row r="47">
          <cell r="B47">
            <v>11335</v>
          </cell>
          <cell r="C47">
            <v>161</v>
          </cell>
        </row>
        <row r="48">
          <cell r="B48">
            <v>10608</v>
          </cell>
          <cell r="C48">
            <v>95</v>
          </cell>
        </row>
        <row r="49">
          <cell r="B49">
            <v>13544</v>
          </cell>
          <cell r="C49">
            <v>166</v>
          </cell>
        </row>
        <row r="50">
          <cell r="B50">
            <v>803627</v>
          </cell>
          <cell r="C50">
            <v>10026</v>
          </cell>
        </row>
        <row r="51">
          <cell r="B51">
            <v>25880</v>
          </cell>
          <cell r="C51">
            <v>27</v>
          </cell>
        </row>
        <row r="52">
          <cell r="B52">
            <v>56664</v>
          </cell>
          <cell r="C52">
            <v>415</v>
          </cell>
        </row>
        <row r="53">
          <cell r="B53">
            <v>16261</v>
          </cell>
          <cell r="C53">
            <v>157</v>
          </cell>
        </row>
        <row r="54">
          <cell r="B54">
            <v>87236</v>
          </cell>
          <cell r="C54">
            <v>1062</v>
          </cell>
        </row>
        <row r="55">
          <cell r="B55">
            <v>12871</v>
          </cell>
          <cell r="C55">
            <v>86</v>
          </cell>
        </row>
      </sheetData>
      <sheetData sheetId="1">
        <row r="32">
          <cell r="B32">
            <v>176872</v>
          </cell>
          <cell r="C32">
            <v>675</v>
          </cell>
        </row>
        <row r="33">
          <cell r="B33">
            <v>18652</v>
          </cell>
          <cell r="C33">
            <v>202</v>
          </cell>
        </row>
        <row r="34">
          <cell r="B34">
            <v>29850</v>
          </cell>
          <cell r="C34">
            <v>14</v>
          </cell>
        </row>
        <row r="35">
          <cell r="B35">
            <v>24205</v>
          </cell>
          <cell r="C35">
            <v>247</v>
          </cell>
        </row>
        <row r="36">
          <cell r="B36">
            <v>60515</v>
          </cell>
          <cell r="C36">
            <v>611</v>
          </cell>
        </row>
        <row r="37">
          <cell r="B37">
            <v>45543</v>
          </cell>
          <cell r="C37">
            <v>300</v>
          </cell>
        </row>
        <row r="38">
          <cell r="B38">
            <v>76830</v>
          </cell>
          <cell r="C38">
            <v>189</v>
          </cell>
        </row>
        <row r="39">
          <cell r="B39">
            <v>41340</v>
          </cell>
          <cell r="C39">
            <v>299</v>
          </cell>
        </row>
        <row r="40">
          <cell r="B40">
            <v>8151</v>
          </cell>
          <cell r="C40">
            <v>2</v>
          </cell>
        </row>
        <row r="41">
          <cell r="B41">
            <v>562837</v>
          </cell>
          <cell r="C41">
            <v>4178</v>
          </cell>
        </row>
        <row r="42">
          <cell r="B42">
            <v>64143</v>
          </cell>
          <cell r="C42">
            <v>1076</v>
          </cell>
        </row>
        <row r="43">
          <cell r="B43">
            <v>64103</v>
          </cell>
          <cell r="C43">
            <v>220</v>
          </cell>
        </row>
        <row r="44">
          <cell r="B44">
            <v>42362</v>
          </cell>
          <cell r="C44">
            <v>29</v>
          </cell>
        </row>
        <row r="45">
          <cell r="B45">
            <v>99571</v>
          </cell>
          <cell r="C45">
            <v>217</v>
          </cell>
        </row>
        <row r="46">
          <cell r="B46">
            <v>19152</v>
          </cell>
          <cell r="C46">
            <v>135</v>
          </cell>
        </row>
        <row r="47">
          <cell r="B47">
            <v>11349</v>
          </cell>
          <cell r="C47">
            <v>161</v>
          </cell>
        </row>
        <row r="48">
          <cell r="B48">
            <v>10552</v>
          </cell>
          <cell r="C48">
            <v>95</v>
          </cell>
        </row>
        <row r="49">
          <cell r="B49">
            <v>13615</v>
          </cell>
          <cell r="C49">
            <v>169</v>
          </cell>
        </row>
        <row r="50">
          <cell r="B50">
            <v>802582</v>
          </cell>
          <cell r="C50">
            <v>10068</v>
          </cell>
        </row>
        <row r="51">
          <cell r="B51">
            <v>25949</v>
          </cell>
          <cell r="C51">
            <v>27</v>
          </cell>
        </row>
        <row r="52">
          <cell r="B52">
            <v>56806</v>
          </cell>
          <cell r="C52">
            <v>412</v>
          </cell>
        </row>
        <row r="53">
          <cell r="B53">
            <v>16349</v>
          </cell>
          <cell r="C53">
            <v>155</v>
          </cell>
        </row>
        <row r="54">
          <cell r="B54">
            <v>87731</v>
          </cell>
          <cell r="C54">
            <v>1068</v>
          </cell>
        </row>
        <row r="55">
          <cell r="B55">
            <v>12939</v>
          </cell>
          <cell r="C55">
            <v>86</v>
          </cell>
        </row>
      </sheetData>
      <sheetData sheetId="2">
        <row r="32">
          <cell r="B32">
            <v>176766</v>
          </cell>
          <cell r="C32">
            <v>667</v>
          </cell>
        </row>
        <row r="33">
          <cell r="B33">
            <v>18551</v>
          </cell>
          <cell r="C33">
            <v>202</v>
          </cell>
        </row>
        <row r="34">
          <cell r="B34">
            <v>29811</v>
          </cell>
          <cell r="C34">
            <v>18</v>
          </cell>
        </row>
        <row r="35">
          <cell r="B35">
            <v>24169</v>
          </cell>
          <cell r="C35">
            <v>247</v>
          </cell>
        </row>
        <row r="36">
          <cell r="B36">
            <v>60369</v>
          </cell>
          <cell r="C36">
            <v>605</v>
          </cell>
        </row>
        <row r="37">
          <cell r="B37">
            <v>45622</v>
          </cell>
          <cell r="C37">
            <v>309</v>
          </cell>
        </row>
        <row r="38">
          <cell r="B38">
            <v>76530</v>
          </cell>
          <cell r="C38">
            <v>181</v>
          </cell>
        </row>
        <row r="39">
          <cell r="B39">
            <v>41213</v>
          </cell>
          <cell r="C39">
            <v>326</v>
          </cell>
        </row>
        <row r="40">
          <cell r="B40">
            <v>8144</v>
          </cell>
          <cell r="C40">
            <v>2</v>
          </cell>
        </row>
        <row r="41">
          <cell r="B41">
            <v>559785</v>
          </cell>
          <cell r="C41">
            <v>4192</v>
          </cell>
        </row>
        <row r="42">
          <cell r="B42">
            <v>63924</v>
          </cell>
          <cell r="C42">
            <v>1061</v>
          </cell>
        </row>
        <row r="43">
          <cell r="B43">
            <v>63960</v>
          </cell>
          <cell r="C43">
            <v>220</v>
          </cell>
        </row>
        <row r="44">
          <cell r="B44">
            <v>42313</v>
          </cell>
          <cell r="C44">
            <v>30</v>
          </cell>
        </row>
        <row r="45">
          <cell r="B45">
            <v>98456</v>
          </cell>
          <cell r="C45">
            <v>203</v>
          </cell>
        </row>
        <row r="46">
          <cell r="B46">
            <v>19170</v>
          </cell>
          <cell r="C46">
            <v>135</v>
          </cell>
        </row>
        <row r="47">
          <cell r="B47">
            <v>11264</v>
          </cell>
          <cell r="C47">
            <v>182</v>
          </cell>
        </row>
        <row r="48">
          <cell r="B48">
            <v>10397</v>
          </cell>
          <cell r="C48">
            <v>103</v>
          </cell>
        </row>
        <row r="49">
          <cell r="B49">
            <v>13590</v>
          </cell>
          <cell r="C49">
            <v>176</v>
          </cell>
        </row>
        <row r="50">
          <cell r="B50">
            <v>801280</v>
          </cell>
          <cell r="C50">
            <v>9909</v>
          </cell>
        </row>
        <row r="51">
          <cell r="B51">
            <v>25806</v>
          </cell>
          <cell r="C51">
            <v>26</v>
          </cell>
        </row>
        <row r="52">
          <cell r="B52">
            <v>56591</v>
          </cell>
          <cell r="C52">
            <v>409</v>
          </cell>
        </row>
        <row r="53">
          <cell r="B53">
            <v>16309</v>
          </cell>
          <cell r="C53">
            <v>173</v>
          </cell>
        </row>
        <row r="54">
          <cell r="B54">
            <v>87767</v>
          </cell>
          <cell r="C54">
            <v>1042</v>
          </cell>
        </row>
        <row r="55">
          <cell r="B55">
            <v>12978</v>
          </cell>
          <cell r="C55">
            <v>86</v>
          </cell>
        </row>
      </sheetData>
      <sheetData sheetId="3">
        <row r="32">
          <cell r="B32">
            <v>176651</v>
          </cell>
          <cell r="C32">
            <v>665</v>
          </cell>
        </row>
        <row r="33">
          <cell r="B33">
            <v>18444</v>
          </cell>
          <cell r="C33">
            <v>201</v>
          </cell>
        </row>
        <row r="34">
          <cell r="B34">
            <v>29720</v>
          </cell>
          <cell r="C34">
            <v>18</v>
          </cell>
        </row>
        <row r="35">
          <cell r="B35">
            <v>24129</v>
          </cell>
          <cell r="C35">
            <v>247</v>
          </cell>
        </row>
        <row r="36">
          <cell r="B36">
            <v>60003</v>
          </cell>
          <cell r="C36">
            <v>599</v>
          </cell>
        </row>
        <row r="37">
          <cell r="B37">
            <v>45414</v>
          </cell>
          <cell r="C37">
            <v>310</v>
          </cell>
        </row>
        <row r="38">
          <cell r="B38">
            <v>76284</v>
          </cell>
          <cell r="C38">
            <v>183</v>
          </cell>
        </row>
        <row r="39">
          <cell r="B39">
            <v>40941</v>
          </cell>
          <cell r="C39">
            <v>332</v>
          </cell>
        </row>
        <row r="40">
          <cell r="B40">
            <v>8166</v>
          </cell>
          <cell r="C40">
            <v>2</v>
          </cell>
        </row>
        <row r="41">
          <cell r="B41">
            <v>557756</v>
          </cell>
          <cell r="C41">
            <v>4142</v>
          </cell>
        </row>
        <row r="42">
          <cell r="B42">
            <v>63569</v>
          </cell>
          <cell r="C42">
            <v>1061</v>
          </cell>
        </row>
        <row r="43">
          <cell r="B43">
            <v>63733</v>
          </cell>
          <cell r="C43">
            <v>220</v>
          </cell>
        </row>
        <row r="44">
          <cell r="B44">
            <v>41994</v>
          </cell>
          <cell r="C44">
            <v>30</v>
          </cell>
        </row>
        <row r="45">
          <cell r="B45">
            <v>97879</v>
          </cell>
          <cell r="C45">
            <v>208</v>
          </cell>
        </row>
        <row r="46">
          <cell r="B46">
            <v>19106</v>
          </cell>
          <cell r="C46">
            <v>129</v>
          </cell>
        </row>
        <row r="47">
          <cell r="B47">
            <v>11173</v>
          </cell>
          <cell r="C47">
            <v>181</v>
          </cell>
        </row>
        <row r="48">
          <cell r="B48">
            <v>10271</v>
          </cell>
          <cell r="C48">
            <v>63</v>
          </cell>
        </row>
        <row r="49">
          <cell r="B49">
            <v>13565</v>
          </cell>
          <cell r="C49">
            <v>178</v>
          </cell>
        </row>
        <row r="50">
          <cell r="B50">
            <v>798265</v>
          </cell>
          <cell r="C50">
            <v>9800</v>
          </cell>
        </row>
        <row r="51">
          <cell r="B51">
            <v>25549</v>
          </cell>
          <cell r="C51">
            <v>27</v>
          </cell>
        </row>
        <row r="52">
          <cell r="B52">
            <v>56033</v>
          </cell>
          <cell r="C52">
            <v>410</v>
          </cell>
        </row>
        <row r="53">
          <cell r="B53">
            <v>16284</v>
          </cell>
          <cell r="C53">
            <v>166</v>
          </cell>
        </row>
        <row r="54">
          <cell r="B54">
            <v>87604</v>
          </cell>
          <cell r="C54">
            <v>1024</v>
          </cell>
        </row>
        <row r="55">
          <cell r="B55">
            <v>12921</v>
          </cell>
          <cell r="C55">
            <v>86</v>
          </cell>
        </row>
      </sheetData>
      <sheetData sheetId="4">
        <row r="32">
          <cell r="B32">
            <v>176851</v>
          </cell>
          <cell r="C32">
            <v>616</v>
          </cell>
        </row>
        <row r="33">
          <cell r="B33">
            <v>18354</v>
          </cell>
          <cell r="C33">
            <v>205</v>
          </cell>
        </row>
        <row r="34">
          <cell r="B34">
            <v>29713</v>
          </cell>
          <cell r="C34">
            <v>18</v>
          </cell>
        </row>
        <row r="35">
          <cell r="B35">
            <v>24080</v>
          </cell>
          <cell r="C35">
            <v>244</v>
          </cell>
        </row>
        <row r="36">
          <cell r="B36">
            <v>59833</v>
          </cell>
          <cell r="C36">
            <v>600</v>
          </cell>
        </row>
        <row r="37">
          <cell r="B37">
            <v>45403</v>
          </cell>
          <cell r="C37">
            <v>313</v>
          </cell>
        </row>
        <row r="38">
          <cell r="B38">
            <v>76442</v>
          </cell>
          <cell r="C38">
            <v>172</v>
          </cell>
        </row>
        <row r="39">
          <cell r="B39">
            <v>40951</v>
          </cell>
          <cell r="C39">
            <v>334</v>
          </cell>
        </row>
        <row r="40">
          <cell r="B40">
            <v>8178</v>
          </cell>
          <cell r="C40">
            <v>2</v>
          </cell>
        </row>
        <row r="41">
          <cell r="B41">
            <v>557392</v>
          </cell>
          <cell r="C41">
            <v>4142</v>
          </cell>
        </row>
        <row r="42">
          <cell r="B42">
            <v>63279</v>
          </cell>
          <cell r="C42">
            <v>1057</v>
          </cell>
        </row>
        <row r="43">
          <cell r="B43">
            <v>63404</v>
          </cell>
          <cell r="C43">
            <v>218</v>
          </cell>
        </row>
        <row r="44">
          <cell r="B44">
            <v>42048</v>
          </cell>
          <cell r="C44">
            <v>30</v>
          </cell>
        </row>
        <row r="45">
          <cell r="B45">
            <v>97929</v>
          </cell>
          <cell r="C45">
            <v>207</v>
          </cell>
        </row>
        <row r="46">
          <cell r="B46">
            <v>18986</v>
          </cell>
          <cell r="C46">
            <v>126</v>
          </cell>
        </row>
        <row r="47">
          <cell r="B47">
            <v>11165</v>
          </cell>
          <cell r="C47">
            <v>173</v>
          </cell>
        </row>
        <row r="48">
          <cell r="B48">
            <v>10096</v>
          </cell>
          <cell r="C48">
            <v>63</v>
          </cell>
        </row>
        <row r="49">
          <cell r="B49">
            <v>13539</v>
          </cell>
          <cell r="C49">
            <v>170</v>
          </cell>
        </row>
        <row r="50">
          <cell r="B50">
            <v>796486</v>
          </cell>
          <cell r="C50">
            <v>9648</v>
          </cell>
        </row>
        <row r="51">
          <cell r="B51">
            <v>25417</v>
          </cell>
          <cell r="C51">
            <v>27</v>
          </cell>
        </row>
        <row r="52">
          <cell r="B52">
            <v>55784</v>
          </cell>
          <cell r="C52">
            <v>422</v>
          </cell>
        </row>
        <row r="53">
          <cell r="B53">
            <v>15761</v>
          </cell>
          <cell r="C53">
            <v>161</v>
          </cell>
        </row>
        <row r="54">
          <cell r="B54">
            <v>87679</v>
          </cell>
          <cell r="C54">
            <v>1020</v>
          </cell>
        </row>
        <row r="55">
          <cell r="B55">
            <v>12919</v>
          </cell>
          <cell r="C55">
            <v>89</v>
          </cell>
        </row>
      </sheetData>
      <sheetData sheetId="5">
        <row r="33">
          <cell r="B33">
            <v>176657</v>
          </cell>
          <cell r="C33">
            <v>611</v>
          </cell>
        </row>
        <row r="34">
          <cell r="B34">
            <v>18234</v>
          </cell>
          <cell r="C34">
            <v>205</v>
          </cell>
        </row>
        <row r="35">
          <cell r="B35">
            <v>29690</v>
          </cell>
          <cell r="C35">
            <v>16</v>
          </cell>
        </row>
        <row r="36">
          <cell r="B36">
            <v>24050</v>
          </cell>
          <cell r="C36">
            <v>248</v>
          </cell>
        </row>
        <row r="37">
          <cell r="B37">
            <v>59708</v>
          </cell>
          <cell r="C37">
            <v>596</v>
          </cell>
        </row>
        <row r="38">
          <cell r="B38">
            <v>45305</v>
          </cell>
          <cell r="C38">
            <v>317</v>
          </cell>
        </row>
        <row r="39">
          <cell r="B39">
            <v>76374</v>
          </cell>
          <cell r="C39">
            <v>189</v>
          </cell>
        </row>
        <row r="40">
          <cell r="B40">
            <v>40791</v>
          </cell>
          <cell r="C40">
            <v>351</v>
          </cell>
        </row>
        <row r="41">
          <cell r="B41">
            <v>8267</v>
          </cell>
          <cell r="C41">
            <v>2</v>
          </cell>
        </row>
        <row r="42">
          <cell r="B42">
            <v>555867</v>
          </cell>
          <cell r="C42">
            <v>4347</v>
          </cell>
        </row>
        <row r="43">
          <cell r="B43">
            <v>62954</v>
          </cell>
          <cell r="C43">
            <v>1071</v>
          </cell>
        </row>
        <row r="44">
          <cell r="B44">
            <v>63190</v>
          </cell>
          <cell r="C44">
            <v>229</v>
          </cell>
        </row>
        <row r="45">
          <cell r="B45">
            <v>41923</v>
          </cell>
          <cell r="C45">
            <v>30</v>
          </cell>
        </row>
        <row r="46">
          <cell r="B46">
            <v>97280</v>
          </cell>
          <cell r="C46">
            <v>191</v>
          </cell>
        </row>
        <row r="47">
          <cell r="B47">
            <v>18898</v>
          </cell>
          <cell r="C47">
            <v>125</v>
          </cell>
        </row>
        <row r="48">
          <cell r="B48">
            <v>11073</v>
          </cell>
          <cell r="C48">
            <v>162</v>
          </cell>
        </row>
        <row r="49">
          <cell r="B49">
            <v>9966</v>
          </cell>
          <cell r="C49">
            <v>63</v>
          </cell>
        </row>
        <row r="50">
          <cell r="B50">
            <v>13491</v>
          </cell>
          <cell r="C50">
            <v>177</v>
          </cell>
        </row>
        <row r="51">
          <cell r="B51">
            <v>794264</v>
          </cell>
          <cell r="C51">
            <v>9647</v>
          </cell>
        </row>
        <row r="52">
          <cell r="B52">
            <v>25474</v>
          </cell>
          <cell r="C52">
            <v>27</v>
          </cell>
        </row>
        <row r="53">
          <cell r="B53">
            <v>55495</v>
          </cell>
          <cell r="C53">
            <v>421</v>
          </cell>
        </row>
        <row r="54">
          <cell r="B54">
            <v>15574</v>
          </cell>
          <cell r="C54">
            <v>157</v>
          </cell>
        </row>
        <row r="55">
          <cell r="B55">
            <v>87454</v>
          </cell>
          <cell r="C55">
            <v>1025</v>
          </cell>
        </row>
        <row r="56">
          <cell r="B56">
            <v>12883</v>
          </cell>
          <cell r="C56">
            <v>89</v>
          </cell>
        </row>
      </sheetData>
      <sheetData sheetId="6">
        <row r="32">
          <cell r="B32">
            <v>175876</v>
          </cell>
          <cell r="C32">
            <v>611</v>
          </cell>
        </row>
        <row r="33">
          <cell r="B33">
            <v>18174</v>
          </cell>
          <cell r="C33">
            <v>208</v>
          </cell>
        </row>
        <row r="34">
          <cell r="B34">
            <v>29727</v>
          </cell>
          <cell r="C34">
            <v>14</v>
          </cell>
        </row>
        <row r="35">
          <cell r="B35">
            <v>23999</v>
          </cell>
          <cell r="C35">
            <v>248</v>
          </cell>
        </row>
        <row r="36">
          <cell r="B36">
            <v>59655</v>
          </cell>
          <cell r="C36">
            <v>614</v>
          </cell>
        </row>
        <row r="37">
          <cell r="B37">
            <v>45240</v>
          </cell>
          <cell r="C37">
            <v>307</v>
          </cell>
        </row>
        <row r="38">
          <cell r="B38">
            <v>75872</v>
          </cell>
          <cell r="C38">
            <v>179</v>
          </cell>
        </row>
        <row r="39">
          <cell r="B39">
            <v>40643</v>
          </cell>
          <cell r="C39">
            <v>354</v>
          </cell>
        </row>
        <row r="40">
          <cell r="B40">
            <v>8269</v>
          </cell>
          <cell r="C40">
            <v>2</v>
          </cell>
        </row>
        <row r="41">
          <cell r="B41">
            <v>553000</v>
          </cell>
          <cell r="C41">
            <v>4390</v>
          </cell>
        </row>
        <row r="42">
          <cell r="B42">
            <v>62799</v>
          </cell>
          <cell r="C42">
            <v>1027</v>
          </cell>
        </row>
        <row r="43">
          <cell r="B43">
            <v>62956</v>
          </cell>
          <cell r="C43">
            <v>216</v>
          </cell>
        </row>
        <row r="44">
          <cell r="B44">
            <v>41656</v>
          </cell>
          <cell r="C44">
            <v>31</v>
          </cell>
        </row>
        <row r="45">
          <cell r="B45">
            <v>96285</v>
          </cell>
          <cell r="C45">
            <v>190</v>
          </cell>
        </row>
        <row r="46">
          <cell r="B46">
            <v>19018</v>
          </cell>
          <cell r="C46">
            <v>105</v>
          </cell>
        </row>
        <row r="47">
          <cell r="B47">
            <v>10940</v>
          </cell>
          <cell r="C47">
            <v>158</v>
          </cell>
        </row>
        <row r="48">
          <cell r="B48">
            <v>9941</v>
          </cell>
          <cell r="C48">
            <v>63</v>
          </cell>
        </row>
        <row r="49">
          <cell r="B49">
            <v>13411</v>
          </cell>
          <cell r="C49">
            <v>177</v>
          </cell>
        </row>
        <row r="50">
          <cell r="B50">
            <v>792648</v>
          </cell>
          <cell r="C50">
            <v>9848</v>
          </cell>
        </row>
        <row r="51">
          <cell r="B51">
            <v>25443</v>
          </cell>
          <cell r="C51">
            <v>25</v>
          </cell>
        </row>
        <row r="52">
          <cell r="B52">
            <v>55274</v>
          </cell>
          <cell r="C52">
            <v>413</v>
          </cell>
        </row>
        <row r="53">
          <cell r="B53">
            <v>15400</v>
          </cell>
          <cell r="C53">
            <v>147</v>
          </cell>
        </row>
        <row r="54">
          <cell r="B54">
            <v>87044</v>
          </cell>
          <cell r="C54">
            <v>1017</v>
          </cell>
        </row>
        <row r="55">
          <cell r="B55">
            <v>12866</v>
          </cell>
          <cell r="C55">
            <v>89</v>
          </cell>
        </row>
      </sheetData>
      <sheetData sheetId="7">
        <row r="32">
          <cell r="B32">
            <v>175792</v>
          </cell>
          <cell r="C32">
            <v>627</v>
          </cell>
        </row>
        <row r="33">
          <cell r="B33">
            <v>18017</v>
          </cell>
          <cell r="C33">
            <v>218</v>
          </cell>
        </row>
        <row r="34">
          <cell r="B34">
            <v>29597</v>
          </cell>
          <cell r="C34">
            <v>13</v>
          </cell>
        </row>
        <row r="35">
          <cell r="B35">
            <v>24006</v>
          </cell>
          <cell r="C35">
            <v>248</v>
          </cell>
        </row>
        <row r="36">
          <cell r="B36">
            <v>59533</v>
          </cell>
          <cell r="C36">
            <v>609</v>
          </cell>
        </row>
        <row r="37">
          <cell r="B37">
            <v>44944</v>
          </cell>
          <cell r="C37">
            <v>307</v>
          </cell>
        </row>
        <row r="38">
          <cell r="B38">
            <v>75809</v>
          </cell>
          <cell r="C38">
            <v>168</v>
          </cell>
        </row>
        <row r="39">
          <cell r="B39">
            <v>40644</v>
          </cell>
          <cell r="C39">
            <v>351</v>
          </cell>
        </row>
        <row r="40">
          <cell r="B40">
            <v>8257</v>
          </cell>
          <cell r="C40">
            <v>2</v>
          </cell>
        </row>
        <row r="41">
          <cell r="B41">
            <v>551077</v>
          </cell>
          <cell r="C41">
            <v>4351</v>
          </cell>
        </row>
        <row r="42">
          <cell r="B42">
            <v>62691</v>
          </cell>
          <cell r="C42">
            <v>975</v>
          </cell>
        </row>
        <row r="43">
          <cell r="B43">
            <v>62726</v>
          </cell>
          <cell r="C43">
            <v>173</v>
          </cell>
        </row>
        <row r="44">
          <cell r="B44">
            <v>41362</v>
          </cell>
          <cell r="C44">
            <v>30</v>
          </cell>
        </row>
        <row r="45">
          <cell r="B45">
            <v>94732</v>
          </cell>
          <cell r="C45">
            <v>180</v>
          </cell>
        </row>
        <row r="46">
          <cell r="B46">
            <v>19096</v>
          </cell>
          <cell r="C46">
            <v>91</v>
          </cell>
        </row>
        <row r="47">
          <cell r="B47">
            <v>10795</v>
          </cell>
          <cell r="C47">
            <v>153</v>
          </cell>
        </row>
        <row r="48">
          <cell r="B48">
            <v>9736</v>
          </cell>
          <cell r="C48">
            <v>63</v>
          </cell>
        </row>
        <row r="49">
          <cell r="B49">
            <v>13282</v>
          </cell>
          <cell r="C49">
            <v>172</v>
          </cell>
        </row>
        <row r="50">
          <cell r="B50">
            <v>791034</v>
          </cell>
          <cell r="C50">
            <v>9810</v>
          </cell>
        </row>
        <row r="51">
          <cell r="B51">
            <v>25492</v>
          </cell>
          <cell r="C51">
            <v>34</v>
          </cell>
        </row>
        <row r="52">
          <cell r="B52">
            <v>54803</v>
          </cell>
          <cell r="C52">
            <v>404</v>
          </cell>
        </row>
        <row r="53">
          <cell r="B53">
            <v>15280</v>
          </cell>
          <cell r="C53">
            <v>148</v>
          </cell>
        </row>
        <row r="54">
          <cell r="B54">
            <v>86886</v>
          </cell>
          <cell r="C54">
            <v>1026</v>
          </cell>
        </row>
        <row r="55">
          <cell r="B55">
            <v>12825</v>
          </cell>
          <cell r="C55">
            <v>85</v>
          </cell>
        </row>
      </sheetData>
      <sheetData sheetId="8">
        <row r="32">
          <cell r="B32">
            <v>175659</v>
          </cell>
          <cell r="C32">
            <v>625</v>
          </cell>
        </row>
        <row r="33">
          <cell r="B33">
            <v>18147</v>
          </cell>
          <cell r="C33">
            <v>216</v>
          </cell>
        </row>
        <row r="34">
          <cell r="B34">
            <v>29432</v>
          </cell>
          <cell r="C34">
            <v>13</v>
          </cell>
        </row>
        <row r="35">
          <cell r="B35">
            <v>24258</v>
          </cell>
          <cell r="C35">
            <v>248</v>
          </cell>
        </row>
        <row r="36">
          <cell r="B36">
            <v>59957</v>
          </cell>
          <cell r="C36">
            <v>576</v>
          </cell>
        </row>
        <row r="37">
          <cell r="B37">
            <v>45014</v>
          </cell>
          <cell r="C37">
            <v>307</v>
          </cell>
        </row>
        <row r="38">
          <cell r="B38">
            <v>75307</v>
          </cell>
          <cell r="C38">
            <v>155</v>
          </cell>
        </row>
        <row r="39">
          <cell r="B39">
            <v>41117</v>
          </cell>
          <cell r="C39">
            <v>349</v>
          </cell>
        </row>
        <row r="40">
          <cell r="B40">
            <v>8240</v>
          </cell>
          <cell r="C40">
            <v>2</v>
          </cell>
        </row>
        <row r="41">
          <cell r="B41">
            <v>549421</v>
          </cell>
          <cell r="C41">
            <v>4318</v>
          </cell>
        </row>
        <row r="42">
          <cell r="B42">
            <v>63043</v>
          </cell>
          <cell r="C42">
            <v>938</v>
          </cell>
        </row>
        <row r="43">
          <cell r="B43">
            <v>62450</v>
          </cell>
          <cell r="C43">
            <v>175</v>
          </cell>
        </row>
        <row r="44">
          <cell r="B44">
            <v>41114</v>
          </cell>
          <cell r="C44">
            <v>31</v>
          </cell>
        </row>
        <row r="45">
          <cell r="B45">
            <v>93418</v>
          </cell>
          <cell r="C45">
            <v>180</v>
          </cell>
        </row>
        <row r="46">
          <cell r="B46">
            <v>19085</v>
          </cell>
          <cell r="C46">
            <v>91</v>
          </cell>
        </row>
        <row r="47">
          <cell r="B47">
            <v>10903</v>
          </cell>
          <cell r="C47">
            <v>153</v>
          </cell>
        </row>
        <row r="48">
          <cell r="B48">
            <v>9729</v>
          </cell>
          <cell r="C48">
            <v>63</v>
          </cell>
        </row>
        <row r="49">
          <cell r="B49">
            <v>13395</v>
          </cell>
          <cell r="C49">
            <v>171</v>
          </cell>
        </row>
        <row r="50">
          <cell r="B50">
            <v>792528</v>
          </cell>
          <cell r="C50">
            <v>9507</v>
          </cell>
        </row>
        <row r="51">
          <cell r="B51">
            <v>25301</v>
          </cell>
          <cell r="C51">
            <v>34</v>
          </cell>
        </row>
        <row r="52">
          <cell r="B52">
            <v>54303</v>
          </cell>
          <cell r="C52">
            <v>369</v>
          </cell>
        </row>
        <row r="53">
          <cell r="B53">
            <v>15533</v>
          </cell>
          <cell r="C53">
            <v>147</v>
          </cell>
        </row>
        <row r="54">
          <cell r="B54">
            <v>87290</v>
          </cell>
          <cell r="C54">
            <v>1023</v>
          </cell>
        </row>
        <row r="55">
          <cell r="B55">
            <v>12785</v>
          </cell>
          <cell r="C55">
            <v>80</v>
          </cell>
        </row>
      </sheetData>
      <sheetData sheetId="9">
        <row r="32">
          <cell r="B32">
            <v>175245</v>
          </cell>
          <cell r="C32">
            <v>624</v>
          </cell>
        </row>
        <row r="33">
          <cell r="B33">
            <v>17776</v>
          </cell>
          <cell r="C33">
            <v>218</v>
          </cell>
        </row>
        <row r="34">
          <cell r="B34">
            <v>29377</v>
          </cell>
          <cell r="C34">
            <v>16</v>
          </cell>
        </row>
        <row r="35">
          <cell r="B35">
            <v>24016</v>
          </cell>
          <cell r="C35">
            <v>248</v>
          </cell>
        </row>
        <row r="36">
          <cell r="B36">
            <v>59292</v>
          </cell>
          <cell r="C36">
            <v>574</v>
          </cell>
        </row>
        <row r="37">
          <cell r="B37">
            <v>44400</v>
          </cell>
          <cell r="C37">
            <v>309</v>
          </cell>
        </row>
        <row r="38">
          <cell r="B38">
            <v>74870</v>
          </cell>
          <cell r="C38">
            <v>149</v>
          </cell>
        </row>
        <row r="39">
          <cell r="B39">
            <v>40847</v>
          </cell>
          <cell r="C39">
            <v>355</v>
          </cell>
        </row>
        <row r="40">
          <cell r="B40">
            <v>8235</v>
          </cell>
          <cell r="C40">
            <v>2</v>
          </cell>
        </row>
        <row r="41">
          <cell r="B41">
            <v>548508</v>
          </cell>
          <cell r="C41">
            <v>4354</v>
          </cell>
        </row>
        <row r="42">
          <cell r="B42">
            <v>62325</v>
          </cell>
          <cell r="C42">
            <v>922</v>
          </cell>
        </row>
        <row r="43">
          <cell r="B43">
            <v>61758</v>
          </cell>
          <cell r="C43">
            <v>173</v>
          </cell>
        </row>
        <row r="44">
          <cell r="B44">
            <v>40976</v>
          </cell>
          <cell r="C44">
            <v>31</v>
          </cell>
        </row>
        <row r="45">
          <cell r="B45">
            <v>92898</v>
          </cell>
          <cell r="C45">
            <v>180</v>
          </cell>
        </row>
        <row r="46">
          <cell r="B46">
            <v>18965</v>
          </cell>
          <cell r="C46">
            <v>88</v>
          </cell>
        </row>
        <row r="47">
          <cell r="B47">
            <v>10640</v>
          </cell>
          <cell r="C47">
            <v>153</v>
          </cell>
        </row>
        <row r="48">
          <cell r="B48">
            <v>9566</v>
          </cell>
          <cell r="C48">
            <v>63</v>
          </cell>
        </row>
        <row r="49">
          <cell r="B49">
            <v>13109</v>
          </cell>
          <cell r="C49">
            <v>168</v>
          </cell>
        </row>
        <row r="50">
          <cell r="B50">
            <v>787415</v>
          </cell>
          <cell r="C50">
            <v>9484</v>
          </cell>
        </row>
        <row r="51">
          <cell r="B51">
            <v>25073</v>
          </cell>
          <cell r="C51">
            <v>34</v>
          </cell>
        </row>
        <row r="52">
          <cell r="B52">
            <v>53643</v>
          </cell>
          <cell r="C52">
            <v>369</v>
          </cell>
        </row>
        <row r="53">
          <cell r="B53">
            <v>15196</v>
          </cell>
          <cell r="C53">
            <v>147</v>
          </cell>
        </row>
        <row r="54">
          <cell r="B54">
            <v>85487</v>
          </cell>
          <cell r="C54">
            <v>1029</v>
          </cell>
        </row>
        <row r="55">
          <cell r="B55">
            <v>12540</v>
          </cell>
          <cell r="C55">
            <v>78</v>
          </cell>
        </row>
      </sheetData>
      <sheetData sheetId="10">
        <row r="33">
          <cell r="B33">
            <v>174904</v>
          </cell>
          <cell r="C33">
            <v>624</v>
          </cell>
        </row>
        <row r="34">
          <cell r="B34">
            <v>17757</v>
          </cell>
          <cell r="C34">
            <v>218</v>
          </cell>
        </row>
        <row r="35">
          <cell r="B35">
            <v>29281</v>
          </cell>
          <cell r="C35">
            <v>16</v>
          </cell>
        </row>
        <row r="36">
          <cell r="B36">
            <v>23991</v>
          </cell>
          <cell r="C36">
            <v>250</v>
          </cell>
        </row>
        <row r="37">
          <cell r="B37">
            <v>59155</v>
          </cell>
          <cell r="C37">
            <v>569</v>
          </cell>
        </row>
        <row r="38">
          <cell r="B38">
            <v>43904</v>
          </cell>
          <cell r="C38">
            <v>338</v>
          </cell>
        </row>
        <row r="39">
          <cell r="B39">
            <v>74451</v>
          </cell>
          <cell r="C39">
            <v>135</v>
          </cell>
        </row>
        <row r="40">
          <cell r="B40">
            <v>40733</v>
          </cell>
          <cell r="C40">
            <v>350</v>
          </cell>
        </row>
        <row r="41">
          <cell r="B41">
            <v>8222</v>
          </cell>
          <cell r="C41">
            <v>2</v>
          </cell>
        </row>
        <row r="42">
          <cell r="B42">
            <v>548185</v>
          </cell>
          <cell r="C42">
            <v>4335</v>
          </cell>
        </row>
        <row r="43">
          <cell r="B43">
            <v>61848</v>
          </cell>
          <cell r="C43">
            <v>878</v>
          </cell>
        </row>
        <row r="44">
          <cell r="B44">
            <v>61159</v>
          </cell>
          <cell r="C44">
            <v>173</v>
          </cell>
        </row>
        <row r="45">
          <cell r="B45">
            <v>40958</v>
          </cell>
          <cell r="C45">
            <v>31</v>
          </cell>
        </row>
        <row r="46">
          <cell r="B46">
            <v>92633</v>
          </cell>
          <cell r="C46">
            <v>173</v>
          </cell>
        </row>
        <row r="47">
          <cell r="B47">
            <v>18907</v>
          </cell>
          <cell r="C47">
            <v>86</v>
          </cell>
        </row>
        <row r="48">
          <cell r="B48">
            <v>10413</v>
          </cell>
          <cell r="C48">
            <v>151</v>
          </cell>
        </row>
        <row r="49">
          <cell r="B49">
            <v>9436</v>
          </cell>
          <cell r="C49">
            <v>63</v>
          </cell>
        </row>
        <row r="50">
          <cell r="B50">
            <v>12937</v>
          </cell>
          <cell r="C50">
            <v>158</v>
          </cell>
        </row>
        <row r="51">
          <cell r="B51">
            <v>784599</v>
          </cell>
          <cell r="C51">
            <v>9274</v>
          </cell>
        </row>
        <row r="52">
          <cell r="B52">
            <v>25030</v>
          </cell>
          <cell r="C52">
            <v>34</v>
          </cell>
        </row>
        <row r="53">
          <cell r="B53">
            <v>52844</v>
          </cell>
          <cell r="C53">
            <v>346</v>
          </cell>
        </row>
        <row r="54">
          <cell r="B54">
            <v>14993</v>
          </cell>
          <cell r="C54">
            <v>148</v>
          </cell>
        </row>
        <row r="55">
          <cell r="B55">
            <v>84711</v>
          </cell>
          <cell r="C55">
            <v>1045</v>
          </cell>
        </row>
        <row r="56">
          <cell r="B56">
            <v>12503</v>
          </cell>
          <cell r="C56">
            <v>78</v>
          </cell>
        </row>
      </sheetData>
      <sheetData sheetId="11">
        <row r="32">
          <cell r="B32">
            <v>174599</v>
          </cell>
          <cell r="C32">
            <v>621</v>
          </cell>
        </row>
        <row r="33">
          <cell r="B33">
            <v>17512</v>
          </cell>
          <cell r="C33">
            <v>225</v>
          </cell>
        </row>
        <row r="34">
          <cell r="B34">
            <v>29262</v>
          </cell>
          <cell r="C34">
            <v>16</v>
          </cell>
        </row>
        <row r="35">
          <cell r="B35">
            <v>23930</v>
          </cell>
          <cell r="C35">
            <v>250</v>
          </cell>
        </row>
        <row r="36">
          <cell r="B36">
            <v>59109</v>
          </cell>
          <cell r="C36">
            <v>570</v>
          </cell>
        </row>
        <row r="37">
          <cell r="B37">
            <v>43549</v>
          </cell>
          <cell r="C37">
            <v>309</v>
          </cell>
        </row>
        <row r="38">
          <cell r="B38">
            <v>74126</v>
          </cell>
          <cell r="C38">
            <v>125</v>
          </cell>
        </row>
        <row r="39">
          <cell r="B39">
            <v>40653</v>
          </cell>
          <cell r="C39">
            <v>349</v>
          </cell>
        </row>
        <row r="40">
          <cell r="B40">
            <v>8258</v>
          </cell>
          <cell r="C40">
            <v>2</v>
          </cell>
        </row>
        <row r="41">
          <cell r="B41">
            <v>547179</v>
          </cell>
          <cell r="C41">
            <v>4378</v>
          </cell>
        </row>
        <row r="42">
          <cell r="B42">
            <v>61439</v>
          </cell>
          <cell r="C42">
            <v>824</v>
          </cell>
        </row>
        <row r="43">
          <cell r="B43">
            <v>60737</v>
          </cell>
          <cell r="C43">
            <v>171</v>
          </cell>
        </row>
        <row r="44">
          <cell r="B44">
            <v>40461</v>
          </cell>
          <cell r="C44">
            <v>32</v>
          </cell>
        </row>
        <row r="45">
          <cell r="B45">
            <v>92515</v>
          </cell>
          <cell r="C45">
            <v>174</v>
          </cell>
        </row>
        <row r="46">
          <cell r="B46">
            <v>18850</v>
          </cell>
          <cell r="C46">
            <v>86</v>
          </cell>
        </row>
        <row r="47">
          <cell r="B47">
            <v>10268</v>
          </cell>
          <cell r="C47">
            <v>153</v>
          </cell>
        </row>
        <row r="48">
          <cell r="B48">
            <v>9399</v>
          </cell>
          <cell r="C48">
            <v>63</v>
          </cell>
        </row>
        <row r="49">
          <cell r="B49">
            <v>12906</v>
          </cell>
          <cell r="C49">
            <v>158</v>
          </cell>
        </row>
        <row r="50">
          <cell r="B50">
            <v>782363</v>
          </cell>
          <cell r="C50">
            <v>10158</v>
          </cell>
        </row>
        <row r="51">
          <cell r="B51">
            <v>24815</v>
          </cell>
          <cell r="C51">
            <v>29</v>
          </cell>
        </row>
        <row r="52">
          <cell r="B52">
            <v>52780</v>
          </cell>
          <cell r="C52">
            <v>346</v>
          </cell>
        </row>
        <row r="53">
          <cell r="B53">
            <v>14913</v>
          </cell>
          <cell r="C53">
            <v>148</v>
          </cell>
        </row>
        <row r="54">
          <cell r="B54">
            <v>84002</v>
          </cell>
          <cell r="C54">
            <v>1040</v>
          </cell>
        </row>
        <row r="55">
          <cell r="B55">
            <v>12431</v>
          </cell>
          <cell r="C55">
            <v>78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4"/>
      <sheetName val="NOV-14"/>
      <sheetName val="OCT-14"/>
      <sheetName val="SEP-14 "/>
      <sheetName val="AGO-14"/>
      <sheetName val="JUL-14 "/>
      <sheetName val="JUN-14"/>
      <sheetName val="MAY-14"/>
      <sheetName val="ABR-14"/>
      <sheetName val="MAR-14"/>
      <sheetName val="FEB_14"/>
      <sheetName val="ENE-14"/>
    </sheetNames>
    <sheetDataSet>
      <sheetData sheetId="0">
        <row r="33">
          <cell r="B33">
            <v>176543</v>
          </cell>
          <cell r="C33">
            <v>676</v>
          </cell>
        </row>
        <row r="34">
          <cell r="B34">
            <v>20286</v>
          </cell>
          <cell r="C34">
            <v>181</v>
          </cell>
        </row>
        <row r="35">
          <cell r="B35">
            <v>29681</v>
          </cell>
          <cell r="C35">
            <v>12</v>
          </cell>
        </row>
        <row r="36">
          <cell r="B36">
            <v>23962</v>
          </cell>
          <cell r="C36">
            <v>205</v>
          </cell>
        </row>
        <row r="37">
          <cell r="B37">
            <v>61122</v>
          </cell>
          <cell r="C37">
            <v>553</v>
          </cell>
        </row>
        <row r="38">
          <cell r="B38">
            <v>45562</v>
          </cell>
          <cell r="C38">
            <v>264</v>
          </cell>
        </row>
        <row r="39">
          <cell r="B39">
            <v>78901</v>
          </cell>
          <cell r="C39">
            <v>193</v>
          </cell>
        </row>
        <row r="40">
          <cell r="B40">
            <v>41494</v>
          </cell>
          <cell r="C40">
            <v>287</v>
          </cell>
        </row>
        <row r="41">
          <cell r="B41">
            <v>7905</v>
          </cell>
          <cell r="C41">
            <v>2</v>
          </cell>
        </row>
        <row r="42">
          <cell r="B42">
            <v>584651</v>
          </cell>
          <cell r="C42">
            <v>3458</v>
          </cell>
        </row>
        <row r="43">
          <cell r="B43">
            <v>66517</v>
          </cell>
          <cell r="C43">
            <v>1041</v>
          </cell>
        </row>
        <row r="44">
          <cell r="B44">
            <v>64354</v>
          </cell>
          <cell r="C44">
            <v>213</v>
          </cell>
        </row>
        <row r="45">
          <cell r="B45">
            <v>43035</v>
          </cell>
          <cell r="C45">
            <v>29</v>
          </cell>
        </row>
        <row r="46">
          <cell r="B46">
            <v>104848</v>
          </cell>
          <cell r="C46">
            <v>189</v>
          </cell>
        </row>
        <row r="47">
          <cell r="B47">
            <v>19904</v>
          </cell>
          <cell r="C47">
            <v>151</v>
          </cell>
        </row>
        <row r="48">
          <cell r="B48">
            <v>11761</v>
          </cell>
          <cell r="C48">
            <v>166</v>
          </cell>
        </row>
        <row r="49">
          <cell r="B49">
            <v>11805</v>
          </cell>
          <cell r="C49">
            <v>106</v>
          </cell>
        </row>
        <row r="50">
          <cell r="B50">
            <v>14064</v>
          </cell>
          <cell r="C50">
            <v>154</v>
          </cell>
        </row>
        <row r="51">
          <cell r="B51">
            <v>812835</v>
          </cell>
          <cell r="C51">
            <v>9920</v>
          </cell>
        </row>
        <row r="52">
          <cell r="B52">
            <v>27029</v>
          </cell>
          <cell r="C52">
            <v>28</v>
          </cell>
        </row>
        <row r="53">
          <cell r="B53">
            <v>57892</v>
          </cell>
          <cell r="C53">
            <v>378</v>
          </cell>
        </row>
        <row r="54">
          <cell r="B54">
            <v>17144</v>
          </cell>
          <cell r="C54">
            <v>179</v>
          </cell>
        </row>
        <row r="55">
          <cell r="B55">
            <v>88089</v>
          </cell>
          <cell r="C55">
            <v>1030</v>
          </cell>
        </row>
        <row r="56">
          <cell r="B56">
            <v>12797</v>
          </cell>
          <cell r="C56">
            <v>94</v>
          </cell>
        </row>
      </sheetData>
      <sheetData sheetId="1">
        <row r="33">
          <cell r="B33">
            <v>176913</v>
          </cell>
          <cell r="C33">
            <v>686</v>
          </cell>
        </row>
        <row r="34">
          <cell r="B34">
            <v>20160</v>
          </cell>
          <cell r="C34">
            <v>182</v>
          </cell>
        </row>
        <row r="35">
          <cell r="B35">
            <v>29632</v>
          </cell>
          <cell r="C35">
            <v>12</v>
          </cell>
        </row>
        <row r="36">
          <cell r="B36">
            <v>23905</v>
          </cell>
          <cell r="C36">
            <v>201</v>
          </cell>
        </row>
        <row r="37">
          <cell r="B37">
            <v>61028</v>
          </cell>
          <cell r="C37">
            <v>560</v>
          </cell>
        </row>
        <row r="38">
          <cell r="B38">
            <v>45357</v>
          </cell>
          <cell r="C38">
            <v>264</v>
          </cell>
        </row>
        <row r="39">
          <cell r="B39">
            <v>78239</v>
          </cell>
          <cell r="C39">
            <v>192</v>
          </cell>
        </row>
        <row r="40">
          <cell r="B40">
            <v>41222</v>
          </cell>
          <cell r="C40">
            <v>278</v>
          </cell>
        </row>
        <row r="41">
          <cell r="B41">
            <v>7896</v>
          </cell>
          <cell r="C41">
            <v>2</v>
          </cell>
        </row>
        <row r="42">
          <cell r="B42">
            <v>583981</v>
          </cell>
          <cell r="C42">
            <v>3483</v>
          </cell>
        </row>
        <row r="43">
          <cell r="B43">
            <v>66351</v>
          </cell>
          <cell r="C43">
            <v>1049</v>
          </cell>
        </row>
        <row r="44">
          <cell r="B44">
            <v>64265</v>
          </cell>
          <cell r="C44">
            <v>214</v>
          </cell>
        </row>
        <row r="45">
          <cell r="B45">
            <v>42813</v>
          </cell>
          <cell r="C45">
            <v>29</v>
          </cell>
        </row>
        <row r="46">
          <cell r="B46">
            <v>104412</v>
          </cell>
          <cell r="C46">
            <v>189</v>
          </cell>
        </row>
        <row r="47">
          <cell r="B47">
            <v>19854</v>
          </cell>
          <cell r="C47">
            <v>149</v>
          </cell>
        </row>
        <row r="48">
          <cell r="B48">
            <v>11711</v>
          </cell>
          <cell r="C48">
            <v>166</v>
          </cell>
        </row>
        <row r="49">
          <cell r="B49">
            <v>11755</v>
          </cell>
          <cell r="C49">
            <v>104</v>
          </cell>
        </row>
        <row r="50">
          <cell r="B50">
            <v>14027</v>
          </cell>
          <cell r="C50">
            <v>159</v>
          </cell>
        </row>
        <row r="51">
          <cell r="B51">
            <v>811720</v>
          </cell>
          <cell r="C51">
            <v>10135</v>
          </cell>
        </row>
        <row r="52">
          <cell r="B52">
            <v>26730</v>
          </cell>
          <cell r="C52">
            <v>26</v>
          </cell>
        </row>
        <row r="53">
          <cell r="B53">
            <v>57754</v>
          </cell>
          <cell r="C53">
            <v>383</v>
          </cell>
        </row>
        <row r="54">
          <cell r="B54">
            <v>17087</v>
          </cell>
          <cell r="C54">
            <v>179</v>
          </cell>
        </row>
        <row r="55">
          <cell r="B55">
            <v>88011</v>
          </cell>
          <cell r="C55">
            <v>1049</v>
          </cell>
        </row>
        <row r="56">
          <cell r="B56">
            <v>12630</v>
          </cell>
          <cell r="C56">
            <v>94</v>
          </cell>
        </row>
      </sheetData>
      <sheetData sheetId="2">
        <row r="33">
          <cell r="B33">
            <v>176812</v>
          </cell>
          <cell r="C33">
            <v>676</v>
          </cell>
        </row>
        <row r="34">
          <cell r="B34">
            <v>19999</v>
          </cell>
          <cell r="C34">
            <v>182</v>
          </cell>
        </row>
        <row r="35">
          <cell r="B35">
            <v>29539</v>
          </cell>
          <cell r="C35">
            <v>12</v>
          </cell>
        </row>
        <row r="36">
          <cell r="B36">
            <v>23818</v>
          </cell>
          <cell r="C36">
            <v>201</v>
          </cell>
        </row>
        <row r="37">
          <cell r="B37">
            <v>60747</v>
          </cell>
          <cell r="C37">
            <v>560</v>
          </cell>
        </row>
        <row r="38">
          <cell r="B38">
            <v>45093</v>
          </cell>
          <cell r="C38">
            <v>264</v>
          </cell>
        </row>
        <row r="39">
          <cell r="B39">
            <v>77423</v>
          </cell>
          <cell r="C39">
            <v>188</v>
          </cell>
        </row>
        <row r="40">
          <cell r="B40">
            <v>40764</v>
          </cell>
          <cell r="C40">
            <v>279</v>
          </cell>
        </row>
        <row r="41">
          <cell r="B41">
            <v>7870</v>
          </cell>
          <cell r="C41">
            <v>2</v>
          </cell>
        </row>
        <row r="42">
          <cell r="B42">
            <v>579458</v>
          </cell>
          <cell r="C42">
            <v>3528</v>
          </cell>
        </row>
        <row r="43">
          <cell r="B43">
            <v>65971</v>
          </cell>
          <cell r="C43">
            <v>1053</v>
          </cell>
        </row>
        <row r="44">
          <cell r="B44">
            <v>63957</v>
          </cell>
          <cell r="C44">
            <v>214</v>
          </cell>
        </row>
        <row r="45">
          <cell r="B45">
            <v>42331</v>
          </cell>
          <cell r="C45">
            <v>29</v>
          </cell>
        </row>
        <row r="46">
          <cell r="B46">
            <v>103534</v>
          </cell>
          <cell r="C46">
            <v>211</v>
          </cell>
        </row>
        <row r="47">
          <cell r="B47">
            <v>19734</v>
          </cell>
          <cell r="C47">
            <v>149</v>
          </cell>
        </row>
        <row r="48">
          <cell r="B48">
            <v>11605</v>
          </cell>
          <cell r="C48">
            <v>176</v>
          </cell>
        </row>
        <row r="49">
          <cell r="B49">
            <v>11651</v>
          </cell>
          <cell r="C49">
            <v>104</v>
          </cell>
        </row>
        <row r="50">
          <cell r="B50">
            <v>14054</v>
          </cell>
          <cell r="C50">
            <v>159</v>
          </cell>
        </row>
        <row r="51">
          <cell r="B51">
            <v>808380</v>
          </cell>
          <cell r="C51">
            <v>10206</v>
          </cell>
        </row>
        <row r="52">
          <cell r="B52">
            <v>26324</v>
          </cell>
          <cell r="C52">
            <v>26</v>
          </cell>
        </row>
        <row r="53">
          <cell r="B53">
            <v>57208</v>
          </cell>
          <cell r="C53">
            <v>383</v>
          </cell>
        </row>
        <row r="54">
          <cell r="B54">
            <v>16877</v>
          </cell>
          <cell r="C54">
            <v>163</v>
          </cell>
        </row>
        <row r="55">
          <cell r="B55">
            <v>87604</v>
          </cell>
          <cell r="C55">
            <v>1045</v>
          </cell>
        </row>
        <row r="56">
          <cell r="B56">
            <v>12520</v>
          </cell>
          <cell r="C56">
            <v>94</v>
          </cell>
        </row>
      </sheetData>
      <sheetData sheetId="3">
        <row r="33">
          <cell r="B33">
            <v>176815</v>
          </cell>
          <cell r="C33">
            <v>682</v>
          </cell>
        </row>
        <row r="34">
          <cell r="B34">
            <v>19792</v>
          </cell>
          <cell r="C34">
            <v>193</v>
          </cell>
        </row>
        <row r="35">
          <cell r="B35">
            <v>29422</v>
          </cell>
          <cell r="C35">
            <v>14</v>
          </cell>
        </row>
        <row r="36">
          <cell r="B36">
            <v>23758</v>
          </cell>
          <cell r="C36">
            <v>201</v>
          </cell>
        </row>
        <row r="37">
          <cell r="B37">
            <v>60359</v>
          </cell>
          <cell r="C37">
            <v>581</v>
          </cell>
        </row>
        <row r="38">
          <cell r="B38">
            <v>44835</v>
          </cell>
          <cell r="C38">
            <v>278</v>
          </cell>
        </row>
        <row r="39">
          <cell r="B39">
            <v>76737</v>
          </cell>
          <cell r="C39">
            <v>195</v>
          </cell>
        </row>
        <row r="40">
          <cell r="B40">
            <v>40390</v>
          </cell>
          <cell r="C40">
            <v>300</v>
          </cell>
        </row>
        <row r="41">
          <cell r="B41">
            <v>7846</v>
          </cell>
          <cell r="C41">
            <v>2</v>
          </cell>
        </row>
        <row r="42">
          <cell r="B42">
            <v>574082</v>
          </cell>
          <cell r="C42">
            <v>3595</v>
          </cell>
        </row>
        <row r="43">
          <cell r="B43">
            <v>65561</v>
          </cell>
          <cell r="C43">
            <v>1067</v>
          </cell>
        </row>
        <row r="44">
          <cell r="B44">
            <v>63698</v>
          </cell>
          <cell r="C44">
            <v>217</v>
          </cell>
        </row>
        <row r="45">
          <cell r="B45">
            <v>42017</v>
          </cell>
          <cell r="C45">
            <v>29</v>
          </cell>
        </row>
        <row r="46">
          <cell r="B46">
            <v>102626</v>
          </cell>
          <cell r="C46">
            <v>212</v>
          </cell>
        </row>
        <row r="47">
          <cell r="B47">
            <v>19593</v>
          </cell>
          <cell r="C47">
            <v>151</v>
          </cell>
        </row>
        <row r="48">
          <cell r="B48">
            <v>11538</v>
          </cell>
          <cell r="C48">
            <v>176</v>
          </cell>
        </row>
        <row r="49">
          <cell r="B49">
            <v>11454</v>
          </cell>
          <cell r="C49">
            <v>104</v>
          </cell>
        </row>
        <row r="50">
          <cell r="B50">
            <v>13984</v>
          </cell>
          <cell r="C50">
            <v>159</v>
          </cell>
        </row>
        <row r="51">
          <cell r="B51">
            <v>805220</v>
          </cell>
          <cell r="C51">
            <v>10257</v>
          </cell>
        </row>
        <row r="52">
          <cell r="B52">
            <v>25933</v>
          </cell>
          <cell r="C52">
            <v>28</v>
          </cell>
        </row>
        <row r="53">
          <cell r="B53">
            <v>56717</v>
          </cell>
          <cell r="C53">
            <v>377</v>
          </cell>
        </row>
        <row r="54">
          <cell r="B54">
            <v>16621</v>
          </cell>
          <cell r="C54">
            <v>168</v>
          </cell>
        </row>
        <row r="55">
          <cell r="B55">
            <v>87143</v>
          </cell>
          <cell r="C55">
            <v>1052</v>
          </cell>
        </row>
        <row r="56">
          <cell r="B56">
            <v>12434</v>
          </cell>
          <cell r="C56">
            <v>100</v>
          </cell>
        </row>
      </sheetData>
      <sheetData sheetId="4">
        <row r="33">
          <cell r="B33">
            <v>176934</v>
          </cell>
          <cell r="C33">
            <v>682</v>
          </cell>
        </row>
        <row r="34">
          <cell r="B34">
            <v>19783</v>
          </cell>
          <cell r="C34">
            <v>199</v>
          </cell>
        </row>
        <row r="35">
          <cell r="B35">
            <v>29493</v>
          </cell>
          <cell r="C35">
            <v>14</v>
          </cell>
        </row>
        <row r="36">
          <cell r="B36">
            <v>23816</v>
          </cell>
          <cell r="C36">
            <v>198</v>
          </cell>
        </row>
        <row r="37">
          <cell r="B37">
            <v>60105</v>
          </cell>
          <cell r="C37">
            <v>592</v>
          </cell>
        </row>
        <row r="38">
          <cell r="B38">
            <v>44876</v>
          </cell>
          <cell r="C38">
            <v>286</v>
          </cell>
        </row>
        <row r="39">
          <cell r="B39">
            <v>76896</v>
          </cell>
          <cell r="C39">
            <v>201</v>
          </cell>
        </row>
        <row r="40">
          <cell r="B40">
            <v>40606</v>
          </cell>
          <cell r="C40">
            <v>301</v>
          </cell>
        </row>
        <row r="41">
          <cell r="B41">
            <v>8218</v>
          </cell>
          <cell r="C41">
            <v>2</v>
          </cell>
        </row>
        <row r="42">
          <cell r="B42">
            <v>574655</v>
          </cell>
          <cell r="C42">
            <v>3700</v>
          </cell>
        </row>
        <row r="43">
          <cell r="B43">
            <v>65458</v>
          </cell>
          <cell r="C43">
            <v>1068</v>
          </cell>
        </row>
        <row r="44">
          <cell r="B44">
            <v>63835</v>
          </cell>
          <cell r="C44">
            <v>218</v>
          </cell>
        </row>
        <row r="45">
          <cell r="B45">
            <v>42264</v>
          </cell>
          <cell r="C45">
            <v>29</v>
          </cell>
        </row>
        <row r="46">
          <cell r="B46">
            <v>102533</v>
          </cell>
          <cell r="C46">
            <v>215</v>
          </cell>
        </row>
        <row r="47">
          <cell r="B47">
            <v>19535</v>
          </cell>
          <cell r="C47">
            <v>151</v>
          </cell>
        </row>
        <row r="48">
          <cell r="B48">
            <v>11536</v>
          </cell>
          <cell r="C48">
            <v>174</v>
          </cell>
        </row>
        <row r="49">
          <cell r="B49">
            <v>11404</v>
          </cell>
          <cell r="C49">
            <v>104</v>
          </cell>
        </row>
        <row r="50">
          <cell r="B50">
            <v>13938</v>
          </cell>
          <cell r="C50">
            <v>159</v>
          </cell>
        </row>
        <row r="51">
          <cell r="B51">
            <v>805778</v>
          </cell>
          <cell r="C51">
            <v>10436</v>
          </cell>
        </row>
        <row r="52">
          <cell r="B52">
            <v>25856</v>
          </cell>
          <cell r="C52">
            <v>28</v>
          </cell>
        </row>
        <row r="53">
          <cell r="B53">
            <v>56910</v>
          </cell>
          <cell r="C53">
            <v>373</v>
          </cell>
        </row>
        <row r="54">
          <cell r="B54">
            <v>16689</v>
          </cell>
          <cell r="C54">
            <v>169</v>
          </cell>
        </row>
        <row r="55">
          <cell r="B55">
            <v>87343</v>
          </cell>
          <cell r="C55">
            <v>1067</v>
          </cell>
        </row>
        <row r="56">
          <cell r="B56">
            <v>12480</v>
          </cell>
          <cell r="C56">
            <v>100</v>
          </cell>
        </row>
      </sheetData>
      <sheetData sheetId="5">
        <row r="33">
          <cell r="B33">
            <v>177018</v>
          </cell>
          <cell r="C33">
            <v>672</v>
          </cell>
        </row>
        <row r="34">
          <cell r="B34">
            <v>19680</v>
          </cell>
          <cell r="C34">
            <v>199</v>
          </cell>
        </row>
        <row r="35">
          <cell r="B35">
            <v>29528</v>
          </cell>
          <cell r="C35">
            <v>14</v>
          </cell>
        </row>
        <row r="36">
          <cell r="B36">
            <v>23844</v>
          </cell>
          <cell r="C36">
            <v>198</v>
          </cell>
        </row>
        <row r="37">
          <cell r="B37">
            <v>60015</v>
          </cell>
          <cell r="C37">
            <v>591</v>
          </cell>
        </row>
        <row r="38">
          <cell r="B38">
            <v>44832</v>
          </cell>
          <cell r="C38">
            <v>286</v>
          </cell>
        </row>
        <row r="39">
          <cell r="B39">
            <v>77156</v>
          </cell>
          <cell r="C39">
            <v>203</v>
          </cell>
        </row>
        <row r="40">
          <cell r="B40">
            <v>40671</v>
          </cell>
          <cell r="C40">
            <v>301</v>
          </cell>
        </row>
        <row r="41">
          <cell r="B41">
            <v>7900</v>
          </cell>
          <cell r="C41">
            <v>2</v>
          </cell>
        </row>
        <row r="42">
          <cell r="B42">
            <v>572366</v>
          </cell>
          <cell r="C42">
            <v>3756</v>
          </cell>
        </row>
        <row r="43">
          <cell r="B43">
            <v>65372</v>
          </cell>
          <cell r="C43">
            <v>1080</v>
          </cell>
        </row>
        <row r="44">
          <cell r="B44">
            <v>63869</v>
          </cell>
          <cell r="C44">
            <v>218</v>
          </cell>
        </row>
        <row r="45">
          <cell r="B45">
            <v>42187</v>
          </cell>
          <cell r="C45">
            <v>29</v>
          </cell>
        </row>
        <row r="46">
          <cell r="B46">
            <v>102102</v>
          </cell>
          <cell r="C46">
            <v>209</v>
          </cell>
        </row>
        <row r="47">
          <cell r="B47">
            <v>19553</v>
          </cell>
          <cell r="C47">
            <v>150</v>
          </cell>
        </row>
        <row r="48">
          <cell r="B48">
            <v>11461</v>
          </cell>
          <cell r="C48">
            <v>174</v>
          </cell>
        </row>
        <row r="49">
          <cell r="B49">
            <v>11354</v>
          </cell>
          <cell r="C49">
            <v>104</v>
          </cell>
        </row>
        <row r="50">
          <cell r="B50">
            <v>13830</v>
          </cell>
          <cell r="C50">
            <v>159</v>
          </cell>
        </row>
        <row r="51">
          <cell r="B51">
            <v>805214</v>
          </cell>
          <cell r="C51">
            <v>10348</v>
          </cell>
        </row>
        <row r="52">
          <cell r="B52">
            <v>25876</v>
          </cell>
          <cell r="C52">
            <v>28</v>
          </cell>
        </row>
        <row r="53">
          <cell r="B53">
            <v>57089</v>
          </cell>
          <cell r="C53">
            <v>432</v>
          </cell>
        </row>
        <row r="54">
          <cell r="B54">
            <v>16760</v>
          </cell>
          <cell r="C54">
            <v>167</v>
          </cell>
        </row>
        <row r="55">
          <cell r="B55">
            <v>87333</v>
          </cell>
          <cell r="C55">
            <v>1069</v>
          </cell>
        </row>
        <row r="56">
          <cell r="B56">
            <v>12424</v>
          </cell>
          <cell r="C56">
            <v>100</v>
          </cell>
        </row>
      </sheetData>
      <sheetData sheetId="6">
        <row r="32">
          <cell r="B32">
            <v>176863</v>
          </cell>
          <cell r="C32">
            <v>678</v>
          </cell>
        </row>
        <row r="33">
          <cell r="B33">
            <v>19644</v>
          </cell>
          <cell r="C33">
            <v>200</v>
          </cell>
        </row>
        <row r="34">
          <cell r="B34">
            <v>29588</v>
          </cell>
          <cell r="C34">
            <v>14</v>
          </cell>
        </row>
        <row r="35">
          <cell r="B35">
            <v>23980</v>
          </cell>
          <cell r="C35">
            <v>198</v>
          </cell>
        </row>
        <row r="36">
          <cell r="B36">
            <v>60402</v>
          </cell>
          <cell r="C36">
            <v>597</v>
          </cell>
        </row>
        <row r="37">
          <cell r="B37">
            <v>45134</v>
          </cell>
          <cell r="C37">
            <v>298</v>
          </cell>
        </row>
        <row r="38">
          <cell r="B38">
            <v>77193</v>
          </cell>
          <cell r="C38">
            <v>199</v>
          </cell>
        </row>
        <row r="39">
          <cell r="B39">
            <v>41211</v>
          </cell>
          <cell r="C39">
            <v>298</v>
          </cell>
        </row>
        <row r="40">
          <cell r="B40">
            <v>7960</v>
          </cell>
          <cell r="C40">
            <v>2</v>
          </cell>
        </row>
        <row r="41">
          <cell r="B41">
            <v>573662</v>
          </cell>
          <cell r="C41">
            <v>3793</v>
          </cell>
        </row>
        <row r="42">
          <cell r="B42">
            <v>65667</v>
          </cell>
          <cell r="C42">
            <v>1094</v>
          </cell>
        </row>
        <row r="43">
          <cell r="B43">
            <v>63895</v>
          </cell>
          <cell r="C43">
            <v>217</v>
          </cell>
        </row>
        <row r="44">
          <cell r="B44">
            <v>42374</v>
          </cell>
          <cell r="C44">
            <v>29</v>
          </cell>
        </row>
        <row r="45">
          <cell r="B45">
            <v>101800</v>
          </cell>
          <cell r="C45">
            <v>215</v>
          </cell>
        </row>
        <row r="46">
          <cell r="B46">
            <v>19607</v>
          </cell>
          <cell r="C46">
            <v>150</v>
          </cell>
        </row>
        <row r="47">
          <cell r="B47">
            <v>11498</v>
          </cell>
          <cell r="C47">
            <v>174</v>
          </cell>
        </row>
        <row r="48">
          <cell r="B48">
            <v>11534</v>
          </cell>
          <cell r="C48">
            <v>104</v>
          </cell>
        </row>
        <row r="49">
          <cell r="B49">
            <v>13836</v>
          </cell>
          <cell r="C49">
            <v>159</v>
          </cell>
        </row>
        <row r="50">
          <cell r="B50">
            <v>807014</v>
          </cell>
          <cell r="C50">
            <v>10335</v>
          </cell>
        </row>
        <row r="51">
          <cell r="B51">
            <v>25921</v>
          </cell>
          <cell r="C51">
            <v>28</v>
          </cell>
        </row>
        <row r="52">
          <cell r="B52">
            <v>56945</v>
          </cell>
          <cell r="C52">
            <v>421</v>
          </cell>
        </row>
        <row r="53">
          <cell r="B53">
            <v>16772</v>
          </cell>
          <cell r="C53">
            <v>171</v>
          </cell>
        </row>
        <row r="54">
          <cell r="B54">
            <v>88000</v>
          </cell>
          <cell r="C54">
            <v>1058</v>
          </cell>
        </row>
        <row r="55">
          <cell r="B55">
            <v>12535</v>
          </cell>
          <cell r="C55">
            <v>100</v>
          </cell>
        </row>
      </sheetData>
      <sheetData sheetId="7">
        <row r="33">
          <cell r="B33">
            <v>176986</v>
          </cell>
          <cell r="C33">
            <v>668</v>
          </cell>
        </row>
        <row r="34">
          <cell r="B34">
            <v>19634</v>
          </cell>
          <cell r="C34">
            <v>200</v>
          </cell>
        </row>
        <row r="35">
          <cell r="B35">
            <v>29673</v>
          </cell>
          <cell r="C35">
            <v>14</v>
          </cell>
        </row>
        <row r="36">
          <cell r="B36">
            <v>23975</v>
          </cell>
          <cell r="C36">
            <v>247</v>
          </cell>
        </row>
        <row r="37">
          <cell r="B37">
            <v>60439</v>
          </cell>
          <cell r="C37">
            <v>600</v>
          </cell>
        </row>
        <row r="38">
          <cell r="B38">
            <v>45158</v>
          </cell>
          <cell r="C38">
            <v>296</v>
          </cell>
        </row>
        <row r="39">
          <cell r="B39">
            <v>76823</v>
          </cell>
          <cell r="C39">
            <v>199</v>
          </cell>
        </row>
        <row r="40">
          <cell r="B40">
            <v>41254</v>
          </cell>
          <cell r="C40">
            <v>289</v>
          </cell>
        </row>
        <row r="41">
          <cell r="B41">
            <v>7965</v>
          </cell>
          <cell r="C41">
            <v>2</v>
          </cell>
        </row>
        <row r="42">
          <cell r="B42">
            <v>572751</v>
          </cell>
          <cell r="C42">
            <v>3845</v>
          </cell>
        </row>
        <row r="43">
          <cell r="B43">
            <v>65628</v>
          </cell>
          <cell r="C43">
            <v>1089</v>
          </cell>
        </row>
        <row r="44">
          <cell r="B44">
            <v>63952</v>
          </cell>
          <cell r="C44">
            <v>218</v>
          </cell>
        </row>
        <row r="45">
          <cell r="B45">
            <v>42051</v>
          </cell>
          <cell r="C45">
            <v>29</v>
          </cell>
        </row>
        <row r="46">
          <cell r="B46">
            <v>101367</v>
          </cell>
          <cell r="C46">
            <v>217</v>
          </cell>
        </row>
        <row r="47">
          <cell r="B47">
            <v>19532</v>
          </cell>
          <cell r="C47">
            <v>145</v>
          </cell>
        </row>
        <row r="48">
          <cell r="B48">
            <v>11476</v>
          </cell>
          <cell r="C48">
            <v>174</v>
          </cell>
        </row>
        <row r="49">
          <cell r="B49">
            <v>11519</v>
          </cell>
          <cell r="C49">
            <v>104</v>
          </cell>
        </row>
        <row r="50">
          <cell r="B50">
            <v>13816</v>
          </cell>
          <cell r="C50">
            <v>161</v>
          </cell>
        </row>
        <row r="51">
          <cell r="B51">
            <v>807620</v>
          </cell>
          <cell r="C51">
            <v>10215</v>
          </cell>
        </row>
        <row r="52">
          <cell r="B52">
            <v>25981</v>
          </cell>
          <cell r="C52">
            <v>28</v>
          </cell>
        </row>
        <row r="53">
          <cell r="B53">
            <v>56708</v>
          </cell>
          <cell r="C53">
            <v>424</v>
          </cell>
        </row>
        <row r="54">
          <cell r="B54">
            <v>16586</v>
          </cell>
          <cell r="C54">
            <v>169</v>
          </cell>
        </row>
        <row r="55">
          <cell r="B55">
            <v>87647</v>
          </cell>
          <cell r="C55">
            <v>1045</v>
          </cell>
        </row>
        <row r="56">
          <cell r="B56">
            <v>12598</v>
          </cell>
          <cell r="C56">
            <v>100</v>
          </cell>
        </row>
      </sheetData>
      <sheetData sheetId="8">
        <row r="33">
          <cell r="B33">
            <v>176956</v>
          </cell>
          <cell r="C33">
            <v>677</v>
          </cell>
        </row>
        <row r="34">
          <cell r="B34">
            <v>19544</v>
          </cell>
          <cell r="C34">
            <v>201</v>
          </cell>
        </row>
        <row r="35">
          <cell r="B35">
            <v>29708</v>
          </cell>
          <cell r="C35">
            <v>14</v>
          </cell>
        </row>
        <row r="36">
          <cell r="B36">
            <v>24087</v>
          </cell>
          <cell r="C36">
            <v>247</v>
          </cell>
        </row>
        <row r="37">
          <cell r="B37">
            <v>60477</v>
          </cell>
          <cell r="C37">
            <v>613</v>
          </cell>
        </row>
        <row r="38">
          <cell r="B38">
            <v>45302</v>
          </cell>
          <cell r="C38">
            <v>300</v>
          </cell>
        </row>
        <row r="39">
          <cell r="B39">
            <v>77039</v>
          </cell>
          <cell r="C39">
            <v>192</v>
          </cell>
        </row>
        <row r="40">
          <cell r="B40">
            <v>41407</v>
          </cell>
          <cell r="C40">
            <v>296</v>
          </cell>
        </row>
        <row r="41">
          <cell r="B41">
            <v>7982</v>
          </cell>
          <cell r="C41">
            <v>2</v>
          </cell>
        </row>
        <row r="42">
          <cell r="B42">
            <v>572808</v>
          </cell>
          <cell r="C42">
            <v>3853</v>
          </cell>
        </row>
        <row r="43">
          <cell r="B43">
            <v>65405</v>
          </cell>
          <cell r="C43">
            <v>1086</v>
          </cell>
        </row>
        <row r="44">
          <cell r="B44">
            <v>63986</v>
          </cell>
          <cell r="C44">
            <v>218</v>
          </cell>
        </row>
        <row r="45">
          <cell r="B45">
            <v>42184</v>
          </cell>
          <cell r="C45">
            <v>29</v>
          </cell>
        </row>
        <row r="46">
          <cell r="B46">
            <v>101129</v>
          </cell>
          <cell r="C46">
            <v>217</v>
          </cell>
        </row>
        <row r="47">
          <cell r="B47">
            <v>19494</v>
          </cell>
          <cell r="C47">
            <v>143</v>
          </cell>
        </row>
        <row r="48">
          <cell r="B48">
            <v>11490</v>
          </cell>
          <cell r="C48">
            <v>174</v>
          </cell>
        </row>
        <row r="49">
          <cell r="B49">
            <v>11382</v>
          </cell>
          <cell r="C49">
            <v>102</v>
          </cell>
        </row>
        <row r="50">
          <cell r="B50">
            <v>13784</v>
          </cell>
          <cell r="C50">
            <v>167</v>
          </cell>
        </row>
        <row r="51">
          <cell r="B51">
            <v>807237</v>
          </cell>
          <cell r="C51">
            <v>10203</v>
          </cell>
        </row>
        <row r="52">
          <cell r="B52">
            <v>25915</v>
          </cell>
          <cell r="C52">
            <v>28</v>
          </cell>
        </row>
        <row r="53">
          <cell r="B53">
            <v>56950</v>
          </cell>
          <cell r="C53">
            <v>423</v>
          </cell>
        </row>
        <row r="54">
          <cell r="B54">
            <v>16527</v>
          </cell>
          <cell r="C54">
            <v>162</v>
          </cell>
        </row>
        <row r="55">
          <cell r="B55">
            <v>87638</v>
          </cell>
          <cell r="C55">
            <v>1051</v>
          </cell>
        </row>
        <row r="56">
          <cell r="B56">
            <v>12681</v>
          </cell>
          <cell r="C56">
            <v>98</v>
          </cell>
        </row>
      </sheetData>
      <sheetData sheetId="9">
        <row r="33">
          <cell r="B33">
            <v>177163</v>
          </cell>
          <cell r="C33">
            <v>677</v>
          </cell>
        </row>
        <row r="34">
          <cell r="B34">
            <v>19548</v>
          </cell>
          <cell r="C34">
            <v>201</v>
          </cell>
        </row>
        <row r="35">
          <cell r="B35">
            <v>29833</v>
          </cell>
          <cell r="C35">
            <v>14</v>
          </cell>
        </row>
        <row r="36">
          <cell r="B36">
            <v>24111</v>
          </cell>
          <cell r="C36">
            <v>247</v>
          </cell>
        </row>
        <row r="37">
          <cell r="B37">
            <v>60526</v>
          </cell>
          <cell r="C37">
            <v>612</v>
          </cell>
        </row>
        <row r="38">
          <cell r="B38">
            <v>45385</v>
          </cell>
          <cell r="C38">
            <v>300</v>
          </cell>
        </row>
        <row r="39">
          <cell r="B39">
            <v>76789</v>
          </cell>
          <cell r="C39">
            <v>192</v>
          </cell>
        </row>
        <row r="40">
          <cell r="B40">
            <v>41530</v>
          </cell>
          <cell r="C40">
            <v>301</v>
          </cell>
        </row>
        <row r="41">
          <cell r="B41">
            <v>8020</v>
          </cell>
          <cell r="C41">
            <v>2</v>
          </cell>
        </row>
        <row r="42">
          <cell r="B42">
            <v>572192</v>
          </cell>
          <cell r="C42">
            <v>3839</v>
          </cell>
        </row>
        <row r="44">
          <cell r="B44">
            <v>64142</v>
          </cell>
          <cell r="C44">
            <v>218</v>
          </cell>
        </row>
        <row r="45">
          <cell r="B45">
            <v>42296</v>
          </cell>
          <cell r="C45">
            <v>29</v>
          </cell>
        </row>
        <row r="46">
          <cell r="B46">
            <v>101023</v>
          </cell>
          <cell r="C46">
            <v>217</v>
          </cell>
        </row>
        <row r="47">
          <cell r="B47">
            <v>19712</v>
          </cell>
          <cell r="C47">
            <v>137</v>
          </cell>
        </row>
        <row r="48">
          <cell r="B48">
            <v>11472</v>
          </cell>
          <cell r="C48">
            <v>173</v>
          </cell>
        </row>
        <row r="49">
          <cell r="B49">
            <v>11218</v>
          </cell>
          <cell r="C49">
            <v>102</v>
          </cell>
        </row>
        <row r="50">
          <cell r="B50">
            <v>13807</v>
          </cell>
          <cell r="C50">
            <v>166</v>
          </cell>
        </row>
        <row r="51">
          <cell r="B51">
            <v>807710</v>
          </cell>
          <cell r="C51">
            <v>10087</v>
          </cell>
        </row>
        <row r="52">
          <cell r="B52">
            <v>26046</v>
          </cell>
          <cell r="C52">
            <v>26</v>
          </cell>
        </row>
        <row r="53">
          <cell r="B53">
            <v>57370</v>
          </cell>
          <cell r="C53">
            <v>399</v>
          </cell>
        </row>
        <row r="54">
          <cell r="B54">
            <v>16536</v>
          </cell>
          <cell r="C54">
            <v>157</v>
          </cell>
        </row>
        <row r="55">
          <cell r="B55">
            <v>87649</v>
          </cell>
          <cell r="C55">
            <v>1071</v>
          </cell>
        </row>
        <row r="56">
          <cell r="B56">
            <v>12772</v>
          </cell>
          <cell r="C56">
            <v>96</v>
          </cell>
        </row>
      </sheetData>
      <sheetData sheetId="10">
        <row r="33">
          <cell r="B33">
            <v>176806</v>
          </cell>
          <cell r="C33">
            <v>677</v>
          </cell>
        </row>
        <row r="34">
          <cell r="B34">
            <v>19440</v>
          </cell>
          <cell r="C34">
            <v>201</v>
          </cell>
        </row>
        <row r="35">
          <cell r="B35">
            <v>29878</v>
          </cell>
          <cell r="C35">
            <v>14</v>
          </cell>
        </row>
        <row r="36">
          <cell r="B36">
            <v>24110</v>
          </cell>
          <cell r="C36">
            <v>242</v>
          </cell>
        </row>
        <row r="37">
          <cell r="B37">
            <v>60560</v>
          </cell>
          <cell r="C37">
            <v>612</v>
          </cell>
        </row>
        <row r="38">
          <cell r="B38">
            <v>45408</v>
          </cell>
          <cell r="C38">
            <v>300</v>
          </cell>
        </row>
        <row r="39">
          <cell r="B39">
            <v>76703</v>
          </cell>
          <cell r="C39">
            <v>193</v>
          </cell>
        </row>
        <row r="40">
          <cell r="B40">
            <v>41674</v>
          </cell>
          <cell r="C40">
            <v>300</v>
          </cell>
        </row>
        <row r="41">
          <cell r="B41">
            <v>8044</v>
          </cell>
          <cell r="C41">
            <v>2</v>
          </cell>
        </row>
        <row r="42">
          <cell r="B42">
            <v>568411</v>
          </cell>
          <cell r="C42">
            <v>3932</v>
          </cell>
        </row>
        <row r="43">
          <cell r="B43">
            <v>64802</v>
          </cell>
          <cell r="C43">
            <v>1077</v>
          </cell>
        </row>
        <row r="44">
          <cell r="B44">
            <v>64112</v>
          </cell>
          <cell r="C44">
            <v>218</v>
          </cell>
        </row>
        <row r="45">
          <cell r="B45">
            <v>42213</v>
          </cell>
          <cell r="C45">
            <v>29</v>
          </cell>
        </row>
        <row r="46">
          <cell r="B46">
            <v>100627</v>
          </cell>
          <cell r="C46">
            <v>217</v>
          </cell>
        </row>
        <row r="47">
          <cell r="B47">
            <v>19567</v>
          </cell>
          <cell r="C47">
            <v>135</v>
          </cell>
        </row>
        <row r="48">
          <cell r="B48">
            <v>11494</v>
          </cell>
          <cell r="C48">
            <v>161</v>
          </cell>
        </row>
        <row r="49">
          <cell r="B49">
            <v>10998</v>
          </cell>
          <cell r="C49">
            <v>96</v>
          </cell>
        </row>
        <row r="50">
          <cell r="B50">
            <v>13689</v>
          </cell>
          <cell r="C50">
            <v>166</v>
          </cell>
        </row>
        <row r="51">
          <cell r="B51">
            <v>807322</v>
          </cell>
          <cell r="C51">
            <v>10009</v>
          </cell>
        </row>
        <row r="52">
          <cell r="B52">
            <v>25959</v>
          </cell>
          <cell r="C52">
            <v>26</v>
          </cell>
        </row>
        <row r="53">
          <cell r="B53">
            <v>57376</v>
          </cell>
          <cell r="C53">
            <v>424</v>
          </cell>
        </row>
        <row r="54">
          <cell r="B54">
            <v>16372</v>
          </cell>
          <cell r="C54">
            <v>157</v>
          </cell>
        </row>
        <row r="55">
          <cell r="B55">
            <v>87614</v>
          </cell>
          <cell r="C55">
            <v>1066</v>
          </cell>
        </row>
        <row r="56">
          <cell r="B56">
            <v>12865</v>
          </cell>
          <cell r="C56">
            <v>86</v>
          </cell>
        </row>
      </sheetData>
      <sheetData sheetId="11">
        <row r="33">
          <cell r="B33">
            <v>176718</v>
          </cell>
          <cell r="C33">
            <v>677</v>
          </cell>
        </row>
        <row r="34">
          <cell r="B34">
            <v>19098</v>
          </cell>
          <cell r="C34">
            <v>202</v>
          </cell>
        </row>
        <row r="35">
          <cell r="B35">
            <v>29842</v>
          </cell>
          <cell r="C35">
            <v>14</v>
          </cell>
        </row>
        <row r="36">
          <cell r="B36">
            <v>24101</v>
          </cell>
          <cell r="C36">
            <v>247</v>
          </cell>
        </row>
        <row r="37">
          <cell r="B37">
            <v>60400</v>
          </cell>
          <cell r="C37">
            <v>610</v>
          </cell>
        </row>
        <row r="38">
          <cell r="B38">
            <v>45364</v>
          </cell>
        </row>
        <row r="39">
          <cell r="B39">
            <v>76465</v>
          </cell>
          <cell r="C39">
            <v>201</v>
          </cell>
        </row>
        <row r="40">
          <cell r="B40">
            <v>41310</v>
          </cell>
          <cell r="C40">
            <v>300</v>
          </cell>
        </row>
        <row r="41">
          <cell r="B41">
            <v>8031</v>
          </cell>
          <cell r="C41">
            <v>2</v>
          </cell>
        </row>
        <row r="42">
          <cell r="B42">
            <v>565474</v>
          </cell>
          <cell r="C42">
            <v>4062</v>
          </cell>
        </row>
        <row r="43">
          <cell r="B43">
            <v>64395</v>
          </cell>
          <cell r="C43">
            <v>1079</v>
          </cell>
        </row>
        <row r="44">
          <cell r="B44">
            <v>64086</v>
          </cell>
          <cell r="C44">
            <v>219</v>
          </cell>
        </row>
        <row r="45">
          <cell r="B45">
            <v>41997</v>
          </cell>
          <cell r="C45">
            <v>29</v>
          </cell>
        </row>
        <row r="46">
          <cell r="B46">
            <v>100160</v>
          </cell>
          <cell r="C46">
            <v>215</v>
          </cell>
        </row>
        <row r="47">
          <cell r="B47">
            <v>19242</v>
          </cell>
          <cell r="C47">
            <v>135</v>
          </cell>
        </row>
        <row r="48">
          <cell r="B48">
            <v>11405</v>
          </cell>
          <cell r="C48">
            <v>161</v>
          </cell>
        </row>
        <row r="49">
          <cell r="B49">
            <v>10811</v>
          </cell>
          <cell r="C49">
            <v>96</v>
          </cell>
        </row>
        <row r="50">
          <cell r="B50">
            <v>13583</v>
          </cell>
          <cell r="C50">
            <v>166</v>
          </cell>
        </row>
        <row r="51">
          <cell r="B51">
            <v>805237</v>
          </cell>
          <cell r="C51">
            <v>10089</v>
          </cell>
        </row>
        <row r="52">
          <cell r="B52">
            <v>25890</v>
          </cell>
          <cell r="C52">
            <v>26</v>
          </cell>
        </row>
        <row r="53">
          <cell r="B53">
            <v>57167</v>
          </cell>
          <cell r="C53">
            <v>416</v>
          </cell>
        </row>
        <row r="54">
          <cell r="B54">
            <v>16324</v>
          </cell>
          <cell r="C54">
            <v>157</v>
          </cell>
        </row>
        <row r="55">
          <cell r="B55">
            <v>87418</v>
          </cell>
          <cell r="C55">
            <v>1079</v>
          </cell>
        </row>
        <row r="56">
          <cell r="B56">
            <v>12851</v>
          </cell>
          <cell r="C56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ENE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176404</v>
          </cell>
          <cell r="C33">
            <v>678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(ojo)"/>
      <sheetName val="MAR-15"/>
      <sheetName val="FEB_15"/>
      <sheetName val="Hoja1"/>
      <sheetName val="ENE-15"/>
      <sheetName val="CONSOLIDADO"/>
      <sheetName val="Hoja2"/>
    </sheetNames>
    <sheetDataSet>
      <sheetData sheetId="0"/>
      <sheetData sheetId="1"/>
      <sheetData sheetId="2"/>
      <sheetData sheetId="3"/>
      <sheetData sheetId="4">
        <row r="32">
          <cell r="B32">
            <v>177183</v>
          </cell>
          <cell r="C32">
            <v>692</v>
          </cell>
        </row>
        <row r="33">
          <cell r="B33">
            <v>21264</v>
          </cell>
          <cell r="C33">
            <v>175</v>
          </cell>
        </row>
        <row r="34">
          <cell r="B34">
            <v>30225</v>
          </cell>
          <cell r="C34">
            <v>11</v>
          </cell>
        </row>
        <row r="35">
          <cell r="B35">
            <v>24495</v>
          </cell>
          <cell r="C35">
            <v>203</v>
          </cell>
        </row>
        <row r="36">
          <cell r="B36">
            <v>62148</v>
          </cell>
          <cell r="C36">
            <v>535</v>
          </cell>
        </row>
        <row r="37">
          <cell r="B37">
            <v>46288</v>
          </cell>
          <cell r="C37">
            <v>242</v>
          </cell>
        </row>
        <row r="38">
          <cell r="B38">
            <v>81669</v>
          </cell>
          <cell r="C38">
            <v>202</v>
          </cell>
        </row>
        <row r="39">
          <cell r="B39">
            <v>43190</v>
          </cell>
          <cell r="C39">
            <v>297</v>
          </cell>
        </row>
        <row r="40">
          <cell r="B40">
            <v>8036</v>
          </cell>
          <cell r="C40">
            <v>2</v>
          </cell>
        </row>
        <row r="41">
          <cell r="B41">
            <v>601993</v>
          </cell>
          <cell r="C41">
            <v>3003</v>
          </cell>
        </row>
        <row r="42">
          <cell r="B42">
            <v>67953</v>
          </cell>
          <cell r="C42">
            <v>940</v>
          </cell>
        </row>
        <row r="43">
          <cell r="B43">
            <v>66274</v>
          </cell>
          <cell r="C43">
            <v>198</v>
          </cell>
        </row>
        <row r="44">
          <cell r="B44">
            <v>46333</v>
          </cell>
          <cell r="C44">
            <v>28</v>
          </cell>
        </row>
        <row r="45">
          <cell r="B45">
            <v>109802</v>
          </cell>
          <cell r="C45">
            <v>176</v>
          </cell>
        </row>
        <row r="46">
          <cell r="B46">
            <v>20611</v>
          </cell>
          <cell r="C46">
            <v>144</v>
          </cell>
        </row>
        <row r="47">
          <cell r="B47">
            <v>12390</v>
          </cell>
          <cell r="C47">
            <v>153</v>
          </cell>
        </row>
        <row r="48">
          <cell r="B48">
            <v>12280</v>
          </cell>
          <cell r="C48">
            <v>104</v>
          </cell>
        </row>
        <row r="49">
          <cell r="B49">
            <v>14242</v>
          </cell>
          <cell r="C49">
            <v>147</v>
          </cell>
        </row>
        <row r="50">
          <cell r="B50">
            <v>824222</v>
          </cell>
          <cell r="C50">
            <v>9819</v>
          </cell>
        </row>
        <row r="51">
          <cell r="B51">
            <v>28779</v>
          </cell>
          <cell r="C51">
            <v>27</v>
          </cell>
        </row>
        <row r="52">
          <cell r="B52">
            <v>60114</v>
          </cell>
          <cell r="C52">
            <v>301</v>
          </cell>
        </row>
        <row r="53">
          <cell r="B53">
            <v>17835</v>
          </cell>
          <cell r="C53">
            <v>169</v>
          </cell>
        </row>
        <row r="54">
          <cell r="B54">
            <v>89912</v>
          </cell>
          <cell r="C54">
            <v>1063</v>
          </cell>
        </row>
        <row r="55">
          <cell r="B55">
            <v>13272</v>
          </cell>
          <cell r="C55">
            <v>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Hoja1"/>
      <sheetName val="ENE-15"/>
      <sheetName val="CONSOLIDADO"/>
      <sheetName val="Hoja2"/>
      <sheetName val="2012"/>
    </sheetNames>
    <sheetDataSet>
      <sheetData sheetId="0"/>
      <sheetData sheetId="1"/>
      <sheetData sheetId="2"/>
      <sheetData sheetId="3">
        <row r="32">
          <cell r="B32">
            <v>177484</v>
          </cell>
          <cell r="C32">
            <v>692</v>
          </cell>
        </row>
        <row r="33">
          <cell r="B33">
            <v>21499</v>
          </cell>
          <cell r="C33">
            <v>175</v>
          </cell>
        </row>
        <row r="34">
          <cell r="B34">
            <v>30247</v>
          </cell>
          <cell r="C34">
            <v>9</v>
          </cell>
        </row>
        <row r="35">
          <cell r="B35">
            <v>24506</v>
          </cell>
          <cell r="C35">
            <v>203</v>
          </cell>
        </row>
        <row r="36">
          <cell r="B36">
            <v>62578</v>
          </cell>
          <cell r="C36">
            <v>536</v>
          </cell>
        </row>
        <row r="37">
          <cell r="B37">
            <v>46342</v>
          </cell>
          <cell r="C37">
            <v>242</v>
          </cell>
        </row>
        <row r="38">
          <cell r="B38">
            <v>82002</v>
          </cell>
          <cell r="C38">
            <v>201</v>
          </cell>
        </row>
        <row r="39">
          <cell r="B39">
            <v>43615</v>
          </cell>
          <cell r="C39">
            <v>297</v>
          </cell>
        </row>
        <row r="40">
          <cell r="B40">
            <v>8006</v>
          </cell>
        </row>
        <row r="41">
          <cell r="B41">
            <v>608234</v>
          </cell>
          <cell r="C41">
            <v>2985</v>
          </cell>
        </row>
        <row r="42">
          <cell r="B42">
            <v>68408</v>
          </cell>
          <cell r="C42">
            <v>939</v>
          </cell>
        </row>
        <row r="43">
          <cell r="B43">
            <v>66523</v>
          </cell>
          <cell r="C43">
            <v>198</v>
          </cell>
        </row>
        <row r="44">
          <cell r="B44">
            <v>46631</v>
          </cell>
          <cell r="C44">
            <v>28</v>
          </cell>
        </row>
        <row r="45">
          <cell r="B45">
            <v>110211</v>
          </cell>
          <cell r="C45">
            <v>176</v>
          </cell>
        </row>
        <row r="46">
          <cell r="B46">
            <v>20533</v>
          </cell>
          <cell r="C46">
            <v>145</v>
          </cell>
        </row>
        <row r="47">
          <cell r="B47">
            <v>12604</v>
          </cell>
          <cell r="C47">
            <v>153</v>
          </cell>
        </row>
        <row r="48">
          <cell r="B48">
            <v>12331</v>
          </cell>
          <cell r="C48">
            <v>104</v>
          </cell>
        </row>
        <row r="49">
          <cell r="B49">
            <v>14377</v>
          </cell>
          <cell r="C49">
            <v>147</v>
          </cell>
        </row>
        <row r="50">
          <cell r="B50">
            <v>826821</v>
          </cell>
          <cell r="C50">
            <v>9833</v>
          </cell>
        </row>
        <row r="51">
          <cell r="B51">
            <v>28761</v>
          </cell>
          <cell r="C51">
            <v>27</v>
          </cell>
        </row>
        <row r="52">
          <cell r="B52">
            <v>60350</v>
          </cell>
          <cell r="C52">
            <v>300</v>
          </cell>
        </row>
        <row r="53">
          <cell r="B53">
            <v>17890</v>
          </cell>
          <cell r="C53">
            <v>170</v>
          </cell>
        </row>
        <row r="54">
          <cell r="B54">
            <v>90282</v>
          </cell>
          <cell r="C54">
            <v>1045</v>
          </cell>
        </row>
        <row r="55">
          <cell r="B55">
            <v>13254</v>
          </cell>
          <cell r="C55">
            <v>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30">
          <cell r="D30">
            <v>170383</v>
          </cell>
          <cell r="E30">
            <v>696</v>
          </cell>
          <cell r="F30">
            <v>21778</v>
          </cell>
          <cell r="G30">
            <v>163</v>
          </cell>
          <cell r="H30">
            <v>30061</v>
          </cell>
          <cell r="I30">
            <v>11</v>
          </cell>
          <cell r="J30">
            <v>24547</v>
          </cell>
          <cell r="K30">
            <v>200</v>
          </cell>
          <cell r="L30">
            <v>62104</v>
          </cell>
          <cell r="M30">
            <v>508</v>
          </cell>
          <cell r="N30">
            <v>45420</v>
          </cell>
          <cell r="O30">
            <v>240</v>
          </cell>
          <cell r="P30">
            <v>79791</v>
          </cell>
          <cell r="Q30">
            <v>200</v>
          </cell>
          <cell r="R30">
            <v>42517</v>
          </cell>
          <cell r="S30">
            <v>291</v>
          </cell>
          <cell r="T30">
            <v>7937</v>
          </cell>
          <cell r="U30">
            <v>1</v>
          </cell>
          <cell r="V30">
            <v>591247</v>
          </cell>
          <cell r="W30">
            <v>2787</v>
          </cell>
          <cell r="X30">
            <v>67905</v>
          </cell>
          <cell r="Y30">
            <v>925</v>
          </cell>
          <cell r="Z30">
            <v>66263</v>
          </cell>
          <cell r="AA30">
            <v>218</v>
          </cell>
          <cell r="AB30">
            <v>44781</v>
          </cell>
          <cell r="AC30">
            <v>28</v>
          </cell>
          <cell r="AD30">
            <v>109048</v>
          </cell>
          <cell r="AE30">
            <v>190</v>
          </cell>
          <cell r="AF30">
            <v>20362</v>
          </cell>
          <cell r="AG30">
            <v>142</v>
          </cell>
          <cell r="AH30">
            <v>12318</v>
          </cell>
          <cell r="AI30">
            <v>148</v>
          </cell>
          <cell r="AJ30">
            <v>11692</v>
          </cell>
          <cell r="AK30">
            <v>108</v>
          </cell>
          <cell r="AL30">
            <v>13849</v>
          </cell>
          <cell r="AM30">
            <v>148</v>
          </cell>
          <cell r="AN30">
            <v>819707</v>
          </cell>
          <cell r="AO30">
            <v>9892</v>
          </cell>
          <cell r="AP30">
            <v>27193</v>
          </cell>
          <cell r="AQ30">
            <v>27</v>
          </cell>
          <cell r="AR30">
            <v>57921</v>
          </cell>
          <cell r="AS30">
            <v>129</v>
          </cell>
          <cell r="AT30">
            <v>17095</v>
          </cell>
          <cell r="AU30">
            <v>163</v>
          </cell>
          <cell r="AV30">
            <v>90702</v>
          </cell>
          <cell r="AW30">
            <v>1049</v>
          </cell>
          <cell r="AX30">
            <v>12605</v>
          </cell>
          <cell r="AY30">
            <v>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6"/>
      <sheetName val="NOV-16"/>
      <sheetName val="OCT-16"/>
      <sheetName val="SEP-16"/>
      <sheetName val="AGO-16"/>
      <sheetName val="JUL-16"/>
      <sheetName val="JUN-16"/>
      <sheetName val="MAY-16"/>
      <sheetName val="ABR-16"/>
      <sheetName val="MAR-16"/>
      <sheetName val="FEB_16"/>
      <sheetName val="ENE-16"/>
      <sheetName val="Hoja1"/>
      <sheetName val="Hoja2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B32">
            <v>170608</v>
          </cell>
          <cell r="C32">
            <v>696</v>
          </cell>
        </row>
        <row r="33">
          <cell r="B33">
            <v>21854</v>
          </cell>
          <cell r="C33">
            <v>165</v>
          </cell>
        </row>
        <row r="34">
          <cell r="B34">
            <v>30088</v>
          </cell>
          <cell r="C34">
            <v>11</v>
          </cell>
        </row>
        <row r="35">
          <cell r="B35">
            <v>24555</v>
          </cell>
          <cell r="C35">
            <v>200</v>
          </cell>
        </row>
        <row r="36">
          <cell r="B36">
            <v>62216</v>
          </cell>
          <cell r="C36">
            <v>508</v>
          </cell>
        </row>
        <row r="37">
          <cell r="B37">
            <v>45437</v>
          </cell>
          <cell r="C37">
            <v>240</v>
          </cell>
        </row>
        <row r="38">
          <cell r="B38">
            <v>79926</v>
          </cell>
          <cell r="C38">
            <v>196</v>
          </cell>
        </row>
        <row r="39">
          <cell r="B39">
            <v>42409</v>
          </cell>
          <cell r="C39">
            <v>286</v>
          </cell>
        </row>
        <row r="40">
          <cell r="B40">
            <v>7915</v>
          </cell>
          <cell r="C40">
            <v>1</v>
          </cell>
        </row>
        <row r="41">
          <cell r="B41">
            <v>592501</v>
          </cell>
          <cell r="C41">
            <v>2742</v>
          </cell>
        </row>
        <row r="42">
          <cell r="B42">
            <v>67885</v>
          </cell>
          <cell r="C42">
            <v>915</v>
          </cell>
        </row>
        <row r="43">
          <cell r="B43">
            <v>66333</v>
          </cell>
          <cell r="C43">
            <v>219</v>
          </cell>
        </row>
        <row r="44">
          <cell r="B44">
            <v>45189</v>
          </cell>
          <cell r="C44">
            <v>28</v>
          </cell>
        </row>
        <row r="45">
          <cell r="B45">
            <v>108741</v>
          </cell>
          <cell r="C45">
            <v>192</v>
          </cell>
        </row>
        <row r="46">
          <cell r="B46">
            <v>20305</v>
          </cell>
          <cell r="C46">
            <v>142</v>
          </cell>
        </row>
        <row r="47">
          <cell r="B47">
            <v>12259</v>
          </cell>
          <cell r="C47">
            <v>148</v>
          </cell>
        </row>
        <row r="48">
          <cell r="B48">
            <v>11700</v>
          </cell>
          <cell r="C48">
            <v>108</v>
          </cell>
        </row>
        <row r="49">
          <cell r="B49">
            <v>13776</v>
          </cell>
          <cell r="C49">
            <v>148</v>
          </cell>
        </row>
        <row r="50">
          <cell r="B50">
            <v>818571</v>
          </cell>
          <cell r="C50">
            <v>9775</v>
          </cell>
        </row>
        <row r="51">
          <cell r="B51">
            <v>27354</v>
          </cell>
          <cell r="C51">
            <v>27</v>
          </cell>
        </row>
        <row r="52">
          <cell r="B52">
            <v>57408</v>
          </cell>
          <cell r="C52">
            <v>130</v>
          </cell>
        </row>
        <row r="53">
          <cell r="B53">
            <v>17027</v>
          </cell>
          <cell r="C53">
            <v>162</v>
          </cell>
        </row>
        <row r="54">
          <cell r="B54">
            <v>90687</v>
          </cell>
          <cell r="C54">
            <v>1033</v>
          </cell>
        </row>
        <row r="55">
          <cell r="B55">
            <v>12583</v>
          </cell>
          <cell r="C55">
            <v>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/>
  </sheetViews>
  <sheetFormatPr baseColWidth="10" defaultRowHeight="15" x14ac:dyDescent="0.25"/>
  <cols>
    <col min="1" max="5" width="11.42578125" style="1"/>
    <col min="6" max="6" width="15.28515625" style="1" customWidth="1"/>
    <col min="7" max="12" width="11.42578125" style="1"/>
    <col min="13" max="13" width="48.28515625" style="1" customWidth="1"/>
    <col min="14" max="16384" width="11.42578125" style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8" x14ac:dyDescent="0.25">
      <c r="A2" s="17"/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17"/>
      <c r="B3" s="21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17"/>
      <c r="B4" s="22" t="s">
        <v>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A6" s="23"/>
      <c r="B6" s="24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x14ac:dyDescent="0.25">
      <c r="A7" s="27"/>
      <c r="B7" s="28" t="s">
        <v>88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 x14ac:dyDescent="0.3">
      <c r="A8" s="31"/>
      <c r="B8" s="32" t="s">
        <v>89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5.75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368" t="s">
        <v>7</v>
      </c>
      <c r="B10" s="369"/>
      <c r="C10" s="369"/>
      <c r="D10" s="369"/>
      <c r="E10" s="369"/>
      <c r="F10" s="369"/>
      <c r="G10" s="370" t="s">
        <v>8</v>
      </c>
      <c r="H10" s="370"/>
      <c r="I10" s="370"/>
      <c r="J10" s="370"/>
      <c r="K10" s="370"/>
      <c r="L10" s="370"/>
      <c r="M10" s="371"/>
    </row>
    <row r="11" spans="1:13" x14ac:dyDescent="0.25">
      <c r="A11" s="372"/>
      <c r="B11" s="372"/>
      <c r="C11" s="372"/>
      <c r="D11" s="372"/>
      <c r="E11" s="372"/>
      <c r="F11" s="372"/>
      <c r="G11" s="320"/>
      <c r="H11" s="320"/>
      <c r="I11" s="320"/>
      <c r="J11" s="320"/>
      <c r="K11" s="320"/>
      <c r="L11" s="320"/>
      <c r="M11" s="320"/>
    </row>
    <row r="12" spans="1:13" x14ac:dyDescent="0.25">
      <c r="A12" s="366" t="s">
        <v>77</v>
      </c>
      <c r="B12" s="366"/>
      <c r="C12" s="366"/>
      <c r="D12" s="366"/>
      <c r="E12" s="366"/>
      <c r="F12" s="366"/>
      <c r="G12" s="321"/>
      <c r="H12" s="367" t="s">
        <v>79</v>
      </c>
      <c r="I12" s="367"/>
      <c r="J12" s="367"/>
      <c r="K12" s="367"/>
      <c r="L12" s="367"/>
      <c r="M12" s="367"/>
    </row>
    <row r="13" spans="1:13" x14ac:dyDescent="0.2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</row>
    <row r="14" spans="1:13" x14ac:dyDescent="0.25">
      <c r="A14" s="366" t="s">
        <v>76</v>
      </c>
      <c r="B14" s="366"/>
      <c r="C14" s="366"/>
      <c r="D14" s="366"/>
      <c r="E14" s="366"/>
      <c r="F14" s="366"/>
      <c r="G14" s="321"/>
      <c r="H14" s="367" t="s">
        <v>80</v>
      </c>
      <c r="I14" s="367"/>
      <c r="J14" s="367"/>
      <c r="K14" s="367"/>
      <c r="L14" s="367"/>
      <c r="M14" s="367"/>
    </row>
    <row r="15" spans="1:13" x14ac:dyDescent="0.25">
      <c r="A15" s="322"/>
      <c r="B15" s="322"/>
      <c r="C15" s="322"/>
      <c r="D15" s="322"/>
      <c r="E15" s="322"/>
      <c r="F15" s="322"/>
      <c r="G15" s="321"/>
      <c r="H15" s="323"/>
      <c r="I15" s="323"/>
      <c r="J15" s="323"/>
      <c r="K15" s="323"/>
      <c r="L15" s="323"/>
      <c r="M15" s="323"/>
    </row>
    <row r="16" spans="1:13" x14ac:dyDescent="0.25">
      <c r="A16" s="366" t="s">
        <v>75</v>
      </c>
      <c r="B16" s="366"/>
      <c r="C16" s="366"/>
      <c r="D16" s="366"/>
      <c r="E16" s="366"/>
      <c r="F16" s="366"/>
      <c r="G16" s="321"/>
      <c r="H16" s="367" t="s">
        <v>81</v>
      </c>
      <c r="I16" s="367"/>
      <c r="J16" s="367"/>
      <c r="K16" s="367"/>
      <c r="L16" s="367"/>
      <c r="M16" s="367"/>
    </row>
    <row r="17" spans="1:13" x14ac:dyDescent="0.25">
      <c r="A17" s="322"/>
      <c r="B17" s="322"/>
      <c r="C17" s="322"/>
      <c r="D17" s="322"/>
      <c r="E17" s="322"/>
      <c r="F17" s="322"/>
      <c r="G17" s="321"/>
      <c r="H17" s="323"/>
      <c r="I17" s="323"/>
      <c r="J17" s="323"/>
      <c r="K17" s="323"/>
      <c r="L17" s="323"/>
      <c r="M17" s="323"/>
    </row>
    <row r="18" spans="1:13" x14ac:dyDescent="0.25">
      <c r="A18" s="366" t="s">
        <v>78</v>
      </c>
      <c r="B18" s="366"/>
      <c r="C18" s="366"/>
      <c r="D18" s="366"/>
      <c r="E18" s="366"/>
      <c r="F18" s="366"/>
      <c r="G18" s="321"/>
      <c r="H18" s="367" t="s">
        <v>82</v>
      </c>
      <c r="I18" s="367"/>
      <c r="J18" s="367"/>
      <c r="K18" s="367"/>
      <c r="L18" s="367"/>
      <c r="M18" s="367"/>
    </row>
  </sheetData>
  <mergeCells count="11">
    <mergeCell ref="A10:F10"/>
    <mergeCell ref="G10:M10"/>
    <mergeCell ref="A11:F11"/>
    <mergeCell ref="A12:F12"/>
    <mergeCell ref="H12:M12"/>
    <mergeCell ref="A16:F16"/>
    <mergeCell ref="A18:F18"/>
    <mergeCell ref="H16:M16"/>
    <mergeCell ref="H18:M18"/>
    <mergeCell ref="A14:F14"/>
    <mergeCell ref="H14:M14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2:F12" location="'HISTORICO DENSIDAD'!A1" display="1.Densidad de líneas telefónicas desagregado por operadora con información histórica"/>
    <hyperlink ref="A14:F14" location="'HISTORICO POR TIPO DE ACCESO'!A1" display="2. Abonados  y TTUP desagregado por Tipo de acceso con información histórica"/>
    <hyperlink ref="A16" location="' D Provincia'!A1" display="2. Datos de Cuentas y Usuarios de Internet por Provincia"/>
    <hyperlink ref="A16:F16" location="'HISTORICO POR PROVINCIA'!A1" display="3. Abonados  y TTUP desagregado por Provincia con información histórica"/>
    <hyperlink ref="A18:F18" location="'06-2016 POR OPERADOR Y PROVINCI'!A1" display="4. Abonados  y TTUP desagregado por Operador y provincia al último mes"/>
    <hyperlink ref="A18" location="' D Provincia'!A1" display="2. Datos de Cuentas y Usuarios de Internet por Provinci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showGridLines="0" topLeftCell="L2" zoomScale="90" zoomScaleNormal="90" workbookViewId="0">
      <pane ySplit="10" topLeftCell="A66" activePane="bottomLeft" state="frozen"/>
      <selection activeCell="A2" sqref="A2"/>
      <selection pane="bottomLeft" activeCell="U77" sqref="U77"/>
    </sheetView>
  </sheetViews>
  <sheetFormatPr baseColWidth="10" defaultRowHeight="11.25" x14ac:dyDescent="0.2"/>
  <cols>
    <col min="1" max="1" width="7.5703125" style="184" customWidth="1"/>
    <col min="2" max="2" width="9.28515625" style="184" customWidth="1"/>
    <col min="3" max="3" width="14" style="184" customWidth="1"/>
    <col min="4" max="5" width="12.85546875" style="184" customWidth="1"/>
    <col min="6" max="6" width="11.85546875" style="184" customWidth="1"/>
    <col min="7" max="7" width="12.5703125" style="184" customWidth="1"/>
    <col min="8" max="8" width="11.42578125" style="184"/>
    <col min="9" max="9" width="13.7109375" style="184" customWidth="1"/>
    <col min="10" max="10" width="11.42578125" style="184"/>
    <col min="11" max="11" width="14" style="184" customWidth="1"/>
    <col min="12" max="12" width="11.42578125" style="184"/>
    <col min="13" max="13" width="14" style="184" customWidth="1"/>
    <col min="14" max="14" width="11.42578125" style="184"/>
    <col min="15" max="15" width="12.42578125" style="184" customWidth="1"/>
    <col min="16" max="16" width="11.42578125" style="184"/>
    <col min="17" max="17" width="12.42578125" style="184" customWidth="1"/>
    <col min="18" max="18" width="11.42578125" style="184"/>
    <col min="19" max="19" width="13.28515625" style="184" customWidth="1"/>
    <col min="20" max="21" width="11.42578125" style="184"/>
    <col min="22" max="22" width="14.140625" style="184" customWidth="1"/>
    <col min="23" max="23" width="15.42578125" style="184" customWidth="1"/>
    <col min="24" max="24" width="15" style="184" customWidth="1"/>
    <col min="25" max="16384" width="11.42578125" style="184"/>
  </cols>
  <sheetData>
    <row r="1" spans="1:26" s="185" customFormat="1" ht="15" x14ac:dyDescent="0.25">
      <c r="A1" s="18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4"/>
    </row>
    <row r="2" spans="1:26" s="188" customFormat="1" ht="18" x14ac:dyDescent="0.25">
      <c r="A2" s="186"/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7"/>
    </row>
    <row r="3" spans="1:26" s="188" customFormat="1" ht="15" x14ac:dyDescent="0.25">
      <c r="A3" s="186"/>
      <c r="B3" s="17"/>
      <c r="C3" s="21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87"/>
    </row>
    <row r="4" spans="1:26" s="188" customFormat="1" ht="15" x14ac:dyDescent="0.25">
      <c r="A4" s="186"/>
      <c r="B4" s="17"/>
      <c r="C4" s="22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87"/>
    </row>
    <row r="5" spans="1:26" s="188" customFormat="1" ht="15.75" thickBot="1" x14ac:dyDescent="0.3">
      <c r="A5" s="186"/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87"/>
    </row>
    <row r="6" spans="1:26" s="188" customFormat="1" ht="15" x14ac:dyDescent="0.25">
      <c r="A6" s="186"/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7"/>
    </row>
    <row r="7" spans="1:26" s="188" customFormat="1" ht="15" x14ac:dyDescent="0.25">
      <c r="A7" s="186"/>
      <c r="B7" s="27"/>
      <c r="C7" s="28" t="str">
        <f>Índice!B7</f>
        <v>Fecha de publicación: Julio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3" t="s">
        <v>11</v>
      </c>
      <c r="V7" s="29"/>
      <c r="W7" s="29"/>
      <c r="X7" s="29"/>
      <c r="Y7" s="29"/>
      <c r="Z7" s="187"/>
    </row>
    <row r="8" spans="1:26" s="188" customFormat="1" ht="15.75" thickBot="1" x14ac:dyDescent="0.3">
      <c r="A8" s="186"/>
      <c r="B8" s="31"/>
      <c r="C8" s="32" t="str">
        <f>Índice!B8</f>
        <v>Fecha de corte: Junio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87"/>
    </row>
    <row r="9" spans="1:26" s="188" customFormat="1" ht="15.75" thickBot="1" x14ac:dyDescent="0.3">
      <c r="A9" s="186"/>
      <c r="B9" s="189"/>
      <c r="C9" s="189"/>
      <c r="D9" s="189"/>
      <c r="E9" s="189"/>
      <c r="F9" s="18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90"/>
      <c r="V9" s="39"/>
      <c r="W9" s="39"/>
      <c r="X9" s="39"/>
      <c r="Y9" s="39"/>
      <c r="Z9" s="187"/>
    </row>
    <row r="10" spans="1:26" s="185" customFormat="1" ht="23.25" customHeight="1" thickBot="1" x14ac:dyDescent="0.25">
      <c r="A10" s="186"/>
      <c r="B10" s="375" t="s">
        <v>45</v>
      </c>
      <c r="C10" s="377" t="s">
        <v>87</v>
      </c>
      <c r="D10" s="374"/>
      <c r="E10" s="373" t="s">
        <v>46</v>
      </c>
      <c r="F10" s="374"/>
      <c r="G10" s="373" t="s">
        <v>47</v>
      </c>
      <c r="H10" s="374"/>
      <c r="I10" s="373" t="s">
        <v>86</v>
      </c>
      <c r="J10" s="374"/>
      <c r="K10" s="373" t="s">
        <v>48</v>
      </c>
      <c r="L10" s="374"/>
      <c r="M10" s="373" t="s">
        <v>49</v>
      </c>
      <c r="N10" s="374"/>
      <c r="O10" s="373" t="s">
        <v>50</v>
      </c>
      <c r="P10" s="374"/>
      <c r="Q10" s="373" t="s">
        <v>51</v>
      </c>
      <c r="R10" s="374"/>
      <c r="S10" s="373" t="s">
        <v>52</v>
      </c>
      <c r="T10" s="374"/>
      <c r="U10" s="381" t="s">
        <v>53</v>
      </c>
      <c r="V10" s="375" t="s">
        <v>54</v>
      </c>
      <c r="W10" s="378" t="s">
        <v>55</v>
      </c>
      <c r="X10" s="378" t="s">
        <v>56</v>
      </c>
      <c r="Y10" s="378" t="s">
        <v>57</v>
      </c>
      <c r="Z10" s="380"/>
    </row>
    <row r="11" spans="1:26" s="185" customFormat="1" ht="38.25" customHeight="1" thickBot="1" x14ac:dyDescent="0.25">
      <c r="A11" s="186"/>
      <c r="B11" s="376"/>
      <c r="C11" s="191" t="s">
        <v>41</v>
      </c>
      <c r="D11" s="192" t="s">
        <v>0</v>
      </c>
      <c r="E11" s="193" t="s">
        <v>41</v>
      </c>
      <c r="F11" s="192" t="s">
        <v>0</v>
      </c>
      <c r="G11" s="193" t="s">
        <v>41</v>
      </c>
      <c r="H11" s="192" t="s">
        <v>0</v>
      </c>
      <c r="I11" s="193" t="s">
        <v>41</v>
      </c>
      <c r="J11" s="192" t="s">
        <v>0</v>
      </c>
      <c r="K11" s="193" t="s">
        <v>41</v>
      </c>
      <c r="L11" s="192" t="s">
        <v>0</v>
      </c>
      <c r="M11" s="193" t="s">
        <v>41</v>
      </c>
      <c r="N11" s="192" t="s">
        <v>0</v>
      </c>
      <c r="O11" s="193" t="s">
        <v>41</v>
      </c>
      <c r="P11" s="192" t="s">
        <v>0</v>
      </c>
      <c r="Q11" s="193" t="s">
        <v>41</v>
      </c>
      <c r="R11" s="192" t="s">
        <v>0</v>
      </c>
      <c r="S11" s="194" t="s">
        <v>38</v>
      </c>
      <c r="T11" s="195" t="s">
        <v>58</v>
      </c>
      <c r="U11" s="382"/>
      <c r="V11" s="383"/>
      <c r="W11" s="379"/>
      <c r="X11" s="379"/>
      <c r="Y11" s="379"/>
      <c r="Z11" s="380"/>
    </row>
    <row r="12" spans="1:26" s="185" customFormat="1" x14ac:dyDescent="0.2">
      <c r="A12" s="186"/>
      <c r="B12" s="196">
        <v>2001</v>
      </c>
      <c r="C12" s="197">
        <v>1243059</v>
      </c>
      <c r="D12" s="198">
        <v>2683</v>
      </c>
      <c r="E12" s="197">
        <v>77717</v>
      </c>
      <c r="F12" s="199">
        <v>249</v>
      </c>
      <c r="G12" s="200">
        <v>0</v>
      </c>
      <c r="H12" s="198">
        <v>0</v>
      </c>
      <c r="I12" s="197">
        <v>0</v>
      </c>
      <c r="J12" s="199">
        <v>0</v>
      </c>
      <c r="K12" s="200">
        <v>0</v>
      </c>
      <c r="L12" s="198">
        <v>0</v>
      </c>
      <c r="M12" s="197">
        <v>0</v>
      </c>
      <c r="N12" s="199"/>
      <c r="O12" s="200">
        <v>0</v>
      </c>
      <c r="P12" s="198">
        <v>0</v>
      </c>
      <c r="Q12" s="197">
        <v>0</v>
      </c>
      <c r="R12" s="199">
        <v>0</v>
      </c>
      <c r="S12" s="200">
        <f>C12+E12+G12+I12+K12+M12+O12+Q12</f>
        <v>1320776</v>
      </c>
      <c r="T12" s="198">
        <f>D12+F12+H12+J12+L12+N12+P12+R12</f>
        <v>2932</v>
      </c>
      <c r="U12" s="201">
        <f>S12+T12</f>
        <v>1323708</v>
      </c>
      <c r="V12" s="202">
        <v>12479924</v>
      </c>
      <c r="W12" s="203">
        <v>0</v>
      </c>
      <c r="X12" s="204">
        <f>T12/V12</f>
        <v>2.3493732814398549E-4</v>
      </c>
      <c r="Y12" s="205">
        <f>U12/V12</f>
        <v>0.10606699207463123</v>
      </c>
      <c r="Z12" s="184"/>
    </row>
    <row r="13" spans="1:26" s="185" customFormat="1" x14ac:dyDescent="0.2">
      <c r="A13" s="186"/>
      <c r="B13" s="206">
        <f>+B12+1</f>
        <v>2002</v>
      </c>
      <c r="C13" s="207">
        <v>1325920</v>
      </c>
      <c r="D13" s="208">
        <v>4547</v>
      </c>
      <c r="E13" s="207">
        <v>85135</v>
      </c>
      <c r="F13" s="209">
        <v>456</v>
      </c>
      <c r="G13" s="210">
        <v>0</v>
      </c>
      <c r="H13" s="208">
        <v>0</v>
      </c>
      <c r="I13" s="207">
        <v>0</v>
      </c>
      <c r="J13" s="209">
        <v>0</v>
      </c>
      <c r="K13" s="210">
        <v>0</v>
      </c>
      <c r="L13" s="208">
        <v>0</v>
      </c>
      <c r="M13" s="207">
        <v>0</v>
      </c>
      <c r="N13" s="211">
        <v>0</v>
      </c>
      <c r="O13" s="210">
        <v>0</v>
      </c>
      <c r="P13" s="208">
        <v>0</v>
      </c>
      <c r="Q13" s="207">
        <v>0</v>
      </c>
      <c r="R13" s="209">
        <v>0</v>
      </c>
      <c r="S13" s="210">
        <f t="shared" ref="S13:T28" si="0">C13+E13+G13+I13+K13+M13+O13+Q13</f>
        <v>1411055</v>
      </c>
      <c r="T13" s="208">
        <f t="shared" si="0"/>
        <v>5003</v>
      </c>
      <c r="U13" s="212">
        <f t="shared" ref="U13:U70" si="1">S13+T13</f>
        <v>1416058</v>
      </c>
      <c r="V13" s="213">
        <v>12660728</v>
      </c>
      <c r="W13" s="214">
        <f>(S13-S12)/S12</f>
        <v>6.8352998540252091E-2</v>
      </c>
      <c r="X13" s="215">
        <f>(T13-T12)/T12</f>
        <v>0.70634379263301506</v>
      </c>
      <c r="Y13" s="215">
        <f>U13/V13</f>
        <v>0.11184649097587437</v>
      </c>
      <c r="Z13" s="184"/>
    </row>
    <row r="14" spans="1:26" s="185" customFormat="1" x14ac:dyDescent="0.2">
      <c r="A14" s="186"/>
      <c r="B14" s="206">
        <f t="shared" ref="B14:B15" si="2">+B13+1</f>
        <v>2003</v>
      </c>
      <c r="C14" s="207">
        <v>1437038</v>
      </c>
      <c r="D14" s="208">
        <v>7571</v>
      </c>
      <c r="E14" s="207">
        <v>93662</v>
      </c>
      <c r="F14" s="209">
        <v>484</v>
      </c>
      <c r="G14" s="210">
        <v>0</v>
      </c>
      <c r="H14" s="208">
        <v>0</v>
      </c>
      <c r="I14" s="207">
        <v>0</v>
      </c>
      <c r="J14" s="209">
        <v>0</v>
      </c>
      <c r="K14" s="210">
        <v>0</v>
      </c>
      <c r="L14" s="208">
        <v>0</v>
      </c>
      <c r="M14" s="207">
        <v>0</v>
      </c>
      <c r="N14" s="211">
        <v>0</v>
      </c>
      <c r="O14" s="210">
        <v>0</v>
      </c>
      <c r="P14" s="208">
        <v>0</v>
      </c>
      <c r="Q14" s="207">
        <v>0</v>
      </c>
      <c r="R14" s="209">
        <v>0</v>
      </c>
      <c r="S14" s="210">
        <f t="shared" si="0"/>
        <v>1530700</v>
      </c>
      <c r="T14" s="208">
        <f t="shared" si="0"/>
        <v>8055</v>
      </c>
      <c r="U14" s="212">
        <f t="shared" si="1"/>
        <v>1538755</v>
      </c>
      <c r="V14" s="213">
        <v>12842578</v>
      </c>
      <c r="W14" s="214">
        <f t="shared" ref="W14:W16" si="3">(S14-S13)/S13</f>
        <v>8.4791166892856762E-2</v>
      </c>
      <c r="X14" s="215">
        <f t="shared" ref="X14:X45" si="4">(T14-T13)/T13</f>
        <v>0.61003397961223271</v>
      </c>
      <c r="Y14" s="215">
        <f t="shared" ref="Y14:Y58" si="5">U14/V14</f>
        <v>0.11981667543697223</v>
      </c>
      <c r="Z14" s="184"/>
    </row>
    <row r="15" spans="1:26" s="185" customFormat="1" x14ac:dyDescent="0.2">
      <c r="A15" s="186"/>
      <c r="B15" s="206">
        <f t="shared" si="2"/>
        <v>2004</v>
      </c>
      <c r="C15" s="207">
        <v>1490549</v>
      </c>
      <c r="D15" s="208">
        <v>10698</v>
      </c>
      <c r="E15" s="207">
        <v>99771</v>
      </c>
      <c r="F15" s="209">
        <v>608</v>
      </c>
      <c r="G15" s="210">
        <v>0</v>
      </c>
      <c r="H15" s="208">
        <v>0</v>
      </c>
      <c r="I15" s="207">
        <v>0</v>
      </c>
      <c r="J15" s="209">
        <v>0</v>
      </c>
      <c r="K15" s="210">
        <v>0</v>
      </c>
      <c r="L15" s="208">
        <v>0</v>
      </c>
      <c r="M15" s="207">
        <v>0</v>
      </c>
      <c r="N15" s="211">
        <v>0</v>
      </c>
      <c r="O15" s="210">
        <v>335</v>
      </c>
      <c r="P15" s="208">
        <v>0</v>
      </c>
      <c r="Q15" s="207">
        <v>0</v>
      </c>
      <c r="R15" s="209">
        <v>0</v>
      </c>
      <c r="S15" s="210">
        <f t="shared" si="0"/>
        <v>1590655</v>
      </c>
      <c r="T15" s="208">
        <f t="shared" si="0"/>
        <v>11306</v>
      </c>
      <c r="U15" s="212">
        <f t="shared" si="1"/>
        <v>1601961</v>
      </c>
      <c r="V15" s="213">
        <v>13026891</v>
      </c>
      <c r="W15" s="214">
        <f t="shared" si="3"/>
        <v>3.9168354347684065E-2</v>
      </c>
      <c r="X15" s="215">
        <f t="shared" si="4"/>
        <v>0.40360024829298574</v>
      </c>
      <c r="Y15" s="215">
        <f t="shared" si="5"/>
        <v>0.12297339403546095</v>
      </c>
      <c r="Z15" s="184"/>
    </row>
    <row r="16" spans="1:26" s="185" customFormat="1" x14ac:dyDescent="0.2">
      <c r="A16" s="186"/>
      <c r="B16" s="206">
        <v>2005</v>
      </c>
      <c r="C16" s="207">
        <v>1574588</v>
      </c>
      <c r="D16" s="208">
        <v>12535</v>
      </c>
      <c r="E16" s="207">
        <v>103808</v>
      </c>
      <c r="F16" s="209">
        <v>557</v>
      </c>
      <c r="G16" s="210">
        <v>0</v>
      </c>
      <c r="H16" s="208">
        <v>0</v>
      </c>
      <c r="I16" s="207">
        <v>0</v>
      </c>
      <c r="J16" s="209">
        <v>0</v>
      </c>
      <c r="K16" s="210">
        <v>0</v>
      </c>
      <c r="L16" s="208">
        <v>0</v>
      </c>
      <c r="M16" s="207">
        <v>0</v>
      </c>
      <c r="N16" s="211">
        <v>0</v>
      </c>
      <c r="O16" s="210">
        <v>1172</v>
      </c>
      <c r="P16" s="208">
        <v>0</v>
      </c>
      <c r="Q16" s="207">
        <v>0</v>
      </c>
      <c r="R16" s="209">
        <v>0</v>
      </c>
      <c r="S16" s="210">
        <f t="shared" si="0"/>
        <v>1679568</v>
      </c>
      <c r="T16" s="208">
        <f t="shared" si="0"/>
        <v>13092</v>
      </c>
      <c r="U16" s="212">
        <f t="shared" si="1"/>
        <v>1692660</v>
      </c>
      <c r="V16" s="213">
        <v>13215089</v>
      </c>
      <c r="W16" s="214">
        <f t="shared" si="3"/>
        <v>5.5897098993810727E-2</v>
      </c>
      <c r="X16" s="215">
        <f t="shared" si="4"/>
        <v>0.15796921988324783</v>
      </c>
      <c r="Y16" s="215">
        <f t="shared" si="5"/>
        <v>0.12808540298139498</v>
      </c>
      <c r="Z16" s="184"/>
    </row>
    <row r="17" spans="1:26" s="185" customFormat="1" x14ac:dyDescent="0.2">
      <c r="A17" s="186"/>
      <c r="B17" s="206">
        <v>2006</v>
      </c>
      <c r="C17" s="207">
        <v>1639546</v>
      </c>
      <c r="D17" s="208">
        <v>12626</v>
      </c>
      <c r="E17" s="207">
        <v>104693</v>
      </c>
      <c r="F17" s="209">
        <v>554</v>
      </c>
      <c r="G17" s="210">
        <v>333</v>
      </c>
      <c r="H17" s="208">
        <v>4</v>
      </c>
      <c r="I17" s="207">
        <v>906</v>
      </c>
      <c r="J17" s="209">
        <v>106</v>
      </c>
      <c r="K17" s="210">
        <v>6755</v>
      </c>
      <c r="L17" s="208">
        <v>390</v>
      </c>
      <c r="M17" s="207">
        <v>0</v>
      </c>
      <c r="N17" s="211">
        <v>0</v>
      </c>
      <c r="O17" s="210">
        <v>2136</v>
      </c>
      <c r="P17" s="208">
        <v>0</v>
      </c>
      <c r="Q17" s="207">
        <v>0</v>
      </c>
      <c r="R17" s="209">
        <v>0</v>
      </c>
      <c r="S17" s="210">
        <f t="shared" si="0"/>
        <v>1754369</v>
      </c>
      <c r="T17" s="208">
        <f t="shared" si="0"/>
        <v>13680</v>
      </c>
      <c r="U17" s="212">
        <f t="shared" si="1"/>
        <v>1768049</v>
      </c>
      <c r="V17" s="213">
        <v>13408270</v>
      </c>
      <c r="W17" s="214">
        <f t="shared" ref="W17:W48" si="6">(S17-S16)/S16</f>
        <v>4.4535856839377747E-2</v>
      </c>
      <c r="X17" s="215">
        <f t="shared" si="4"/>
        <v>4.4912923923006415E-2</v>
      </c>
      <c r="Y17" s="215">
        <f t="shared" si="5"/>
        <v>0.13186257436641716</v>
      </c>
      <c r="Z17" s="184"/>
    </row>
    <row r="18" spans="1:26" s="185" customFormat="1" x14ac:dyDescent="0.2">
      <c r="A18" s="186"/>
      <c r="B18" s="206">
        <v>2007</v>
      </c>
      <c r="C18" s="207">
        <v>1681395</v>
      </c>
      <c r="D18" s="208">
        <v>13160</v>
      </c>
      <c r="E18" s="207">
        <v>105845</v>
      </c>
      <c r="F18" s="209">
        <v>554</v>
      </c>
      <c r="G18" s="210">
        <v>634</v>
      </c>
      <c r="H18" s="208">
        <v>4</v>
      </c>
      <c r="I18" s="207">
        <v>644</v>
      </c>
      <c r="J18" s="209">
        <v>98</v>
      </c>
      <c r="K18" s="210">
        <v>12664</v>
      </c>
      <c r="L18" s="208">
        <v>1022</v>
      </c>
      <c r="M18" s="207">
        <v>0</v>
      </c>
      <c r="N18" s="211">
        <v>0</v>
      </c>
      <c r="O18" s="210">
        <v>3649</v>
      </c>
      <c r="P18" s="208">
        <v>91</v>
      </c>
      <c r="Q18" s="207">
        <v>0</v>
      </c>
      <c r="R18" s="209">
        <v>0</v>
      </c>
      <c r="S18" s="210">
        <f t="shared" si="0"/>
        <v>1804831</v>
      </c>
      <c r="T18" s="208">
        <f t="shared" si="0"/>
        <v>14929</v>
      </c>
      <c r="U18" s="212">
        <f t="shared" si="1"/>
        <v>1819760</v>
      </c>
      <c r="V18" s="213">
        <v>13605485</v>
      </c>
      <c r="W18" s="214">
        <f t="shared" si="6"/>
        <v>2.8763618144187455E-2</v>
      </c>
      <c r="X18" s="215">
        <f t="shared" si="4"/>
        <v>9.1301169590643272E-2</v>
      </c>
      <c r="Y18" s="215">
        <f t="shared" si="5"/>
        <v>0.13375193901577195</v>
      </c>
      <c r="Z18" s="184"/>
    </row>
    <row r="19" spans="1:26" s="185" customFormat="1" x14ac:dyDescent="0.2">
      <c r="A19" s="186"/>
      <c r="B19" s="206">
        <v>2008</v>
      </c>
      <c r="C19" s="207">
        <v>1715021</v>
      </c>
      <c r="D19" s="208">
        <v>6834</v>
      </c>
      <c r="E19" s="207">
        <v>129174</v>
      </c>
      <c r="F19" s="209">
        <v>519</v>
      </c>
      <c r="G19" s="210">
        <v>1844</v>
      </c>
      <c r="H19" s="208">
        <v>175</v>
      </c>
      <c r="I19" s="207">
        <v>7337</v>
      </c>
      <c r="J19" s="209">
        <v>911</v>
      </c>
      <c r="K19" s="210">
        <v>29924</v>
      </c>
      <c r="L19" s="208">
        <v>3635</v>
      </c>
      <c r="M19" s="207">
        <v>0</v>
      </c>
      <c r="N19" s="211">
        <v>0</v>
      </c>
      <c r="O19" s="210">
        <v>5167</v>
      </c>
      <c r="P19" s="208">
        <v>150</v>
      </c>
      <c r="Q19" s="207">
        <v>0</v>
      </c>
      <c r="R19" s="209">
        <v>0</v>
      </c>
      <c r="S19" s="210">
        <f t="shared" si="0"/>
        <v>1888467</v>
      </c>
      <c r="T19" s="208">
        <f t="shared" si="0"/>
        <v>12224</v>
      </c>
      <c r="U19" s="212">
        <f t="shared" si="1"/>
        <v>1900691</v>
      </c>
      <c r="V19" s="213">
        <v>13805095</v>
      </c>
      <c r="W19" s="214">
        <f t="shared" si="6"/>
        <v>4.6340072837844651E-2</v>
      </c>
      <c r="X19" s="215">
        <f t="shared" si="4"/>
        <v>-0.18119097059414563</v>
      </c>
      <c r="Y19" s="215">
        <f t="shared" si="5"/>
        <v>0.13768039988134814</v>
      </c>
      <c r="Z19" s="184"/>
    </row>
    <row r="20" spans="1:26" s="185" customFormat="1" x14ac:dyDescent="0.2">
      <c r="A20" s="186"/>
      <c r="B20" s="206">
        <v>2009</v>
      </c>
      <c r="C20" s="207">
        <v>1800214</v>
      </c>
      <c r="D20" s="208">
        <v>6900</v>
      </c>
      <c r="E20" s="207">
        <v>134865</v>
      </c>
      <c r="F20" s="209">
        <v>519</v>
      </c>
      <c r="G20" s="210">
        <v>2573</v>
      </c>
      <c r="H20" s="208">
        <v>60</v>
      </c>
      <c r="I20" s="207">
        <v>11858</v>
      </c>
      <c r="J20" s="209">
        <v>1563</v>
      </c>
      <c r="K20" s="210">
        <v>34529</v>
      </c>
      <c r="L20" s="208">
        <v>3513</v>
      </c>
      <c r="M20" s="207">
        <v>823</v>
      </c>
      <c r="N20" s="211">
        <v>0</v>
      </c>
      <c r="O20" s="210">
        <v>6616</v>
      </c>
      <c r="P20" s="208">
        <v>179</v>
      </c>
      <c r="Q20" s="207">
        <v>16</v>
      </c>
      <c r="R20" s="209">
        <v>0</v>
      </c>
      <c r="S20" s="210">
        <f t="shared" si="0"/>
        <v>1991494</v>
      </c>
      <c r="T20" s="208">
        <f t="shared" si="0"/>
        <v>12734</v>
      </c>
      <c r="U20" s="212">
        <f t="shared" si="1"/>
        <v>2004228</v>
      </c>
      <c r="V20" s="213">
        <v>14005449</v>
      </c>
      <c r="W20" s="214">
        <f t="shared" si="6"/>
        <v>5.4555891101088876E-2</v>
      </c>
      <c r="X20" s="215">
        <f t="shared" si="4"/>
        <v>4.1721204188481673E-2</v>
      </c>
      <c r="Y20" s="215">
        <f t="shared" si="5"/>
        <v>0.14310344495203259</v>
      </c>
      <c r="Z20" s="184"/>
    </row>
    <row r="21" spans="1:26" s="185" customFormat="1" x14ac:dyDescent="0.2">
      <c r="A21" s="186"/>
      <c r="B21" s="206">
        <v>2010</v>
      </c>
      <c r="C21" s="207">
        <v>1844189</v>
      </c>
      <c r="D21" s="208">
        <v>7246</v>
      </c>
      <c r="E21" s="207">
        <v>138829</v>
      </c>
      <c r="F21" s="209">
        <v>560</v>
      </c>
      <c r="G21" s="210">
        <v>2258</v>
      </c>
      <c r="H21" s="208">
        <v>9</v>
      </c>
      <c r="I21" s="207">
        <v>31773</v>
      </c>
      <c r="J21" s="209">
        <v>3533</v>
      </c>
      <c r="K21" s="210">
        <v>36707</v>
      </c>
      <c r="L21" s="208">
        <v>4368</v>
      </c>
      <c r="M21" s="207">
        <v>1769</v>
      </c>
      <c r="N21" s="211">
        <v>0</v>
      </c>
      <c r="O21" s="210">
        <v>7054</v>
      </c>
      <c r="P21" s="208">
        <v>215</v>
      </c>
      <c r="Q21" s="207">
        <v>10</v>
      </c>
      <c r="R21" s="209">
        <v>0</v>
      </c>
      <c r="S21" s="210">
        <f t="shared" si="0"/>
        <v>2062589</v>
      </c>
      <c r="T21" s="208">
        <f t="shared" si="0"/>
        <v>15931</v>
      </c>
      <c r="U21" s="212">
        <f t="shared" si="1"/>
        <v>2078520</v>
      </c>
      <c r="V21" s="213">
        <v>14483499</v>
      </c>
      <c r="W21" s="214">
        <f t="shared" si="6"/>
        <v>3.5699329247288719E-2</v>
      </c>
      <c r="X21" s="215">
        <f t="shared" si="4"/>
        <v>0.251060153918643</v>
      </c>
      <c r="Y21" s="215">
        <f t="shared" si="5"/>
        <v>0.14350952073114376</v>
      </c>
      <c r="Z21" s="184"/>
    </row>
    <row r="22" spans="1:26" s="185" customFormat="1" x14ac:dyDescent="0.2">
      <c r="A22" s="186"/>
      <c r="B22" s="206">
        <f t="shared" ref="B22:B23" si="7">+B21+1</f>
        <v>2011</v>
      </c>
      <c r="C22" s="216">
        <v>1934421</v>
      </c>
      <c r="D22" s="217">
        <v>7530</v>
      </c>
      <c r="E22" s="216">
        <v>145522</v>
      </c>
      <c r="F22" s="211">
        <v>606</v>
      </c>
      <c r="G22" s="218">
        <v>0</v>
      </c>
      <c r="H22" s="217">
        <v>0</v>
      </c>
      <c r="I22" s="216">
        <v>60940</v>
      </c>
      <c r="J22" s="211">
        <v>4154</v>
      </c>
      <c r="K22" s="218">
        <v>42463</v>
      </c>
      <c r="L22" s="217">
        <v>4834</v>
      </c>
      <c r="M22" s="216">
        <v>2390</v>
      </c>
      <c r="N22" s="211">
        <v>0</v>
      </c>
      <c r="O22" s="218">
        <v>8345</v>
      </c>
      <c r="P22" s="217">
        <v>271</v>
      </c>
      <c r="Q22" s="216">
        <v>10</v>
      </c>
      <c r="R22" s="211">
        <v>0</v>
      </c>
      <c r="S22" s="218">
        <f t="shared" si="0"/>
        <v>2194091</v>
      </c>
      <c r="T22" s="217">
        <f t="shared" si="0"/>
        <v>17395</v>
      </c>
      <c r="U22" s="219">
        <f t="shared" si="1"/>
        <v>2211486</v>
      </c>
      <c r="V22" s="213">
        <v>14765927</v>
      </c>
      <c r="W22" s="214">
        <f t="shared" si="6"/>
        <v>6.3755794295421914E-2</v>
      </c>
      <c r="X22" s="215">
        <f t="shared" si="4"/>
        <v>9.1896302805850233E-2</v>
      </c>
      <c r="Y22" s="215">
        <f t="shared" si="5"/>
        <v>0.1497695336025974</v>
      </c>
      <c r="Z22" s="184"/>
    </row>
    <row r="23" spans="1:26" s="231" customFormat="1" ht="12" thickBot="1" x14ac:dyDescent="0.25">
      <c r="A23" s="220"/>
      <c r="B23" s="221">
        <f t="shared" si="7"/>
        <v>2012</v>
      </c>
      <c r="C23" s="222">
        <v>1990709</v>
      </c>
      <c r="D23" s="223">
        <v>9223</v>
      </c>
      <c r="E23" s="222">
        <v>148768</v>
      </c>
      <c r="F23" s="224">
        <v>610</v>
      </c>
      <c r="G23" s="225">
        <v>0</v>
      </c>
      <c r="H23" s="223">
        <v>0</v>
      </c>
      <c r="I23" s="222">
        <v>89965</v>
      </c>
      <c r="J23" s="224">
        <v>5639</v>
      </c>
      <c r="K23" s="225">
        <v>49230</v>
      </c>
      <c r="L23" s="223">
        <v>4632</v>
      </c>
      <c r="M23" s="222">
        <v>3052</v>
      </c>
      <c r="N23" s="224">
        <v>0</v>
      </c>
      <c r="O23" s="225">
        <v>6563</v>
      </c>
      <c r="P23" s="223">
        <v>271</v>
      </c>
      <c r="Q23" s="222">
        <v>10</v>
      </c>
      <c r="R23" s="224">
        <v>0</v>
      </c>
      <c r="S23" s="225">
        <f t="shared" si="0"/>
        <v>2288297</v>
      </c>
      <c r="T23" s="223">
        <f t="shared" si="0"/>
        <v>20375</v>
      </c>
      <c r="U23" s="226">
        <f t="shared" si="1"/>
        <v>2308672</v>
      </c>
      <c r="V23" s="227">
        <v>15520973</v>
      </c>
      <c r="W23" s="228">
        <f t="shared" si="6"/>
        <v>4.2936231906516187E-2</v>
      </c>
      <c r="X23" s="229">
        <f t="shared" si="4"/>
        <v>0.17131359586087958</v>
      </c>
      <c r="Y23" s="229">
        <f t="shared" si="5"/>
        <v>0.14874531384082687</v>
      </c>
      <c r="Z23" s="230"/>
    </row>
    <row r="24" spans="1:26" s="185" customFormat="1" x14ac:dyDescent="0.2">
      <c r="A24" s="232"/>
      <c r="B24" s="233">
        <v>41275</v>
      </c>
      <c r="C24" s="197">
        <v>1997639</v>
      </c>
      <c r="D24" s="198">
        <v>9292</v>
      </c>
      <c r="E24" s="197">
        <v>148993</v>
      </c>
      <c r="F24" s="199">
        <v>611</v>
      </c>
      <c r="G24" s="234">
        <v>0</v>
      </c>
      <c r="H24" s="235">
        <v>0</v>
      </c>
      <c r="I24" s="197">
        <v>90474</v>
      </c>
      <c r="J24" s="199">
        <v>5350</v>
      </c>
      <c r="K24" s="200">
        <v>49392</v>
      </c>
      <c r="L24" s="198">
        <v>4763</v>
      </c>
      <c r="M24" s="197">
        <v>2996</v>
      </c>
      <c r="N24" s="236">
        <v>0</v>
      </c>
      <c r="O24" s="200">
        <v>6552</v>
      </c>
      <c r="P24" s="198">
        <v>289</v>
      </c>
      <c r="Q24" s="197">
        <v>10</v>
      </c>
      <c r="R24" s="199">
        <v>0</v>
      </c>
      <c r="S24" s="200">
        <f t="shared" si="0"/>
        <v>2296056</v>
      </c>
      <c r="T24" s="198">
        <f t="shared" si="0"/>
        <v>20305</v>
      </c>
      <c r="U24" s="201">
        <f t="shared" si="1"/>
        <v>2316361</v>
      </c>
      <c r="V24" s="201">
        <v>15542121</v>
      </c>
      <c r="W24" s="237">
        <f t="shared" si="6"/>
        <v>3.3907311856808797E-3</v>
      </c>
      <c r="X24" s="205">
        <f t="shared" si="4"/>
        <v>-3.4355828220858898E-3</v>
      </c>
      <c r="Y24" s="205">
        <f t="shared" si="5"/>
        <v>0.14903763778444395</v>
      </c>
      <c r="Z24" s="184"/>
    </row>
    <row r="25" spans="1:26" s="185" customFormat="1" x14ac:dyDescent="0.2">
      <c r="A25" s="232"/>
      <c r="B25" s="238">
        <v>41306</v>
      </c>
      <c r="C25" s="207">
        <v>2001362</v>
      </c>
      <c r="D25" s="208">
        <v>9359</v>
      </c>
      <c r="E25" s="207">
        <v>149291</v>
      </c>
      <c r="F25" s="209">
        <v>614</v>
      </c>
      <c r="G25" s="239">
        <v>0</v>
      </c>
      <c r="H25" s="240">
        <v>0</v>
      </c>
      <c r="I25" s="207">
        <v>92202</v>
      </c>
      <c r="J25" s="209">
        <v>4552</v>
      </c>
      <c r="K25" s="210">
        <v>51128</v>
      </c>
      <c r="L25" s="208">
        <v>4656</v>
      </c>
      <c r="M25" s="207">
        <v>3256</v>
      </c>
      <c r="N25" s="241">
        <v>0</v>
      </c>
      <c r="O25" s="210">
        <v>6305</v>
      </c>
      <c r="P25" s="208">
        <v>294</v>
      </c>
      <c r="Q25" s="207">
        <v>10</v>
      </c>
      <c r="R25" s="242">
        <v>0</v>
      </c>
      <c r="S25" s="210">
        <f t="shared" si="0"/>
        <v>2303554</v>
      </c>
      <c r="T25" s="208">
        <f t="shared" si="0"/>
        <v>19475</v>
      </c>
      <c r="U25" s="212">
        <f t="shared" si="1"/>
        <v>2323029</v>
      </c>
      <c r="V25" s="212">
        <v>15563269</v>
      </c>
      <c r="W25" s="214">
        <f t="shared" si="6"/>
        <v>3.2655997937332537E-3</v>
      </c>
      <c r="X25" s="215">
        <f t="shared" si="4"/>
        <v>-4.0876631371583351E-2</v>
      </c>
      <c r="Y25" s="215">
        <f t="shared" si="5"/>
        <v>0.14926356410083255</v>
      </c>
      <c r="Z25" s="184"/>
    </row>
    <row r="26" spans="1:26" s="185" customFormat="1" x14ac:dyDescent="0.2">
      <c r="A26" s="232"/>
      <c r="B26" s="238">
        <v>41334</v>
      </c>
      <c r="C26" s="207">
        <v>2006736</v>
      </c>
      <c r="D26" s="208">
        <v>9363</v>
      </c>
      <c r="E26" s="207">
        <v>149551</v>
      </c>
      <c r="F26" s="209">
        <v>614</v>
      </c>
      <c r="G26" s="239">
        <v>0</v>
      </c>
      <c r="H26" s="240">
        <v>0</v>
      </c>
      <c r="I26" s="207">
        <v>94378</v>
      </c>
      <c r="J26" s="209">
        <v>4704</v>
      </c>
      <c r="K26" s="210">
        <v>51769</v>
      </c>
      <c r="L26" s="208">
        <v>4793</v>
      </c>
      <c r="M26" s="207">
        <v>3407</v>
      </c>
      <c r="N26" s="241">
        <v>0</v>
      </c>
      <c r="O26" s="210">
        <v>6306</v>
      </c>
      <c r="P26" s="208">
        <v>294</v>
      </c>
      <c r="Q26" s="207">
        <v>10</v>
      </c>
      <c r="R26" s="242">
        <v>0</v>
      </c>
      <c r="S26" s="210">
        <f t="shared" si="0"/>
        <v>2312157</v>
      </c>
      <c r="T26" s="208">
        <f t="shared" si="0"/>
        <v>19768</v>
      </c>
      <c r="U26" s="212">
        <f t="shared" si="1"/>
        <v>2331925</v>
      </c>
      <c r="V26" s="212">
        <v>15584417</v>
      </c>
      <c r="W26" s="214">
        <f t="shared" si="6"/>
        <v>3.7346639149765971E-3</v>
      </c>
      <c r="X26" s="215">
        <f t="shared" si="4"/>
        <v>1.5044929396662387E-2</v>
      </c>
      <c r="Y26" s="215">
        <f t="shared" si="5"/>
        <v>0.14963184057510781</v>
      </c>
      <c r="Z26" s="184"/>
    </row>
    <row r="27" spans="1:26" s="185" customFormat="1" x14ac:dyDescent="0.2">
      <c r="A27" s="232"/>
      <c r="B27" s="238">
        <v>41365</v>
      </c>
      <c r="C27" s="207">
        <v>2020651</v>
      </c>
      <c r="D27" s="208">
        <v>9312</v>
      </c>
      <c r="E27" s="207">
        <v>149844</v>
      </c>
      <c r="F27" s="209">
        <v>615</v>
      </c>
      <c r="G27" s="239">
        <v>0</v>
      </c>
      <c r="H27" s="240">
        <v>0</v>
      </c>
      <c r="I27" s="207">
        <v>95457</v>
      </c>
      <c r="J27" s="209">
        <v>4757</v>
      </c>
      <c r="K27" s="210">
        <v>51769</v>
      </c>
      <c r="L27" s="208">
        <v>4793</v>
      </c>
      <c r="M27" s="207">
        <v>3407</v>
      </c>
      <c r="N27" s="241"/>
      <c r="O27" s="210">
        <v>6291</v>
      </c>
      <c r="P27" s="208">
        <v>294</v>
      </c>
      <c r="Q27" s="207">
        <v>10</v>
      </c>
      <c r="R27" s="242">
        <v>0</v>
      </c>
      <c r="S27" s="210">
        <f t="shared" si="0"/>
        <v>2327429</v>
      </c>
      <c r="T27" s="208">
        <f t="shared" si="0"/>
        <v>19771</v>
      </c>
      <c r="U27" s="212">
        <f t="shared" si="1"/>
        <v>2347200</v>
      </c>
      <c r="V27" s="212">
        <v>15605565</v>
      </c>
      <c r="W27" s="214">
        <f t="shared" si="6"/>
        <v>6.6050878032936347E-3</v>
      </c>
      <c r="X27" s="215">
        <f t="shared" si="4"/>
        <v>1.517604208822339E-4</v>
      </c>
      <c r="Y27" s="215">
        <f t="shared" si="5"/>
        <v>0.15040788334161564</v>
      </c>
      <c r="Z27" s="184"/>
    </row>
    <row r="28" spans="1:26" s="185" customFormat="1" x14ac:dyDescent="0.2">
      <c r="A28" s="232"/>
      <c r="B28" s="238">
        <v>41395</v>
      </c>
      <c r="C28" s="207">
        <v>2018580</v>
      </c>
      <c r="D28" s="208">
        <v>9427</v>
      </c>
      <c r="E28" s="207">
        <v>149858</v>
      </c>
      <c r="F28" s="209">
        <v>615</v>
      </c>
      <c r="G28" s="239">
        <v>0</v>
      </c>
      <c r="H28" s="240">
        <v>0</v>
      </c>
      <c r="I28" s="207">
        <v>96881</v>
      </c>
      <c r="J28" s="209">
        <v>4963</v>
      </c>
      <c r="K28" s="210">
        <v>53555</v>
      </c>
      <c r="L28" s="208">
        <v>4939</v>
      </c>
      <c r="M28" s="207">
        <v>3241</v>
      </c>
      <c r="N28" s="241">
        <v>0</v>
      </c>
      <c r="O28" s="210">
        <v>6291</v>
      </c>
      <c r="P28" s="208">
        <v>294</v>
      </c>
      <c r="Q28" s="207">
        <v>10</v>
      </c>
      <c r="R28" s="242">
        <v>0</v>
      </c>
      <c r="S28" s="210">
        <f t="shared" si="0"/>
        <v>2328416</v>
      </c>
      <c r="T28" s="208">
        <f t="shared" si="0"/>
        <v>20238</v>
      </c>
      <c r="U28" s="212">
        <f t="shared" si="1"/>
        <v>2348654</v>
      </c>
      <c r="V28" s="212">
        <v>15626713</v>
      </c>
      <c r="W28" s="214">
        <f t="shared" si="6"/>
        <v>4.2407308665484532E-4</v>
      </c>
      <c r="X28" s="215">
        <f t="shared" si="4"/>
        <v>2.3620454200596833E-2</v>
      </c>
      <c r="Y28" s="215">
        <f t="shared" si="5"/>
        <v>0.15029737859778958</v>
      </c>
      <c r="Z28" s="184"/>
    </row>
    <row r="29" spans="1:26" s="185" customFormat="1" x14ac:dyDescent="0.2">
      <c r="A29" s="232"/>
      <c r="B29" s="238">
        <v>41426</v>
      </c>
      <c r="C29" s="207">
        <v>2022435</v>
      </c>
      <c r="D29" s="208">
        <v>9410</v>
      </c>
      <c r="E29" s="207">
        <v>150078</v>
      </c>
      <c r="F29" s="209">
        <v>597</v>
      </c>
      <c r="G29" s="218">
        <v>0</v>
      </c>
      <c r="H29" s="217">
        <v>0</v>
      </c>
      <c r="I29" s="207">
        <v>98692</v>
      </c>
      <c r="J29" s="209">
        <v>5122</v>
      </c>
      <c r="K29" s="210">
        <v>55348</v>
      </c>
      <c r="L29" s="208">
        <v>5010</v>
      </c>
      <c r="M29" s="207">
        <v>3285</v>
      </c>
      <c r="N29" s="211">
        <v>0</v>
      </c>
      <c r="O29" s="210">
        <f>6582-294</f>
        <v>6288</v>
      </c>
      <c r="P29" s="208">
        <v>294</v>
      </c>
      <c r="Q29" s="207">
        <v>10</v>
      </c>
      <c r="R29" s="209">
        <v>0</v>
      </c>
      <c r="S29" s="210">
        <f t="shared" ref="S29:T60" si="8">C29+E29+G29+I29+K29+M29+O29+Q29</f>
        <v>2336136</v>
      </c>
      <c r="T29" s="208">
        <f t="shared" si="8"/>
        <v>20433</v>
      </c>
      <c r="U29" s="212">
        <f t="shared" si="1"/>
        <v>2356569</v>
      </c>
      <c r="V29" s="212">
        <v>15647861</v>
      </c>
      <c r="W29" s="214">
        <f t="shared" si="6"/>
        <v>3.3155587317730164E-3</v>
      </c>
      <c r="X29" s="215">
        <f t="shared" si="4"/>
        <v>9.635339460420991E-3</v>
      </c>
      <c r="Y29" s="215">
        <f t="shared" si="5"/>
        <v>0.15060007243162499</v>
      </c>
      <c r="Z29" s="184"/>
    </row>
    <row r="30" spans="1:26" s="185" customFormat="1" x14ac:dyDescent="0.2">
      <c r="A30" s="232"/>
      <c r="B30" s="238">
        <v>41456</v>
      </c>
      <c r="C30" s="207">
        <v>2028191</v>
      </c>
      <c r="D30" s="208">
        <v>9298</v>
      </c>
      <c r="E30" s="207">
        <v>150798</v>
      </c>
      <c r="F30" s="209">
        <v>597</v>
      </c>
      <c r="G30" s="218"/>
      <c r="H30" s="217"/>
      <c r="I30" s="207">
        <v>99624</v>
      </c>
      <c r="J30" s="209">
        <v>5146</v>
      </c>
      <c r="K30" s="210">
        <v>56676</v>
      </c>
      <c r="L30" s="208">
        <v>4961</v>
      </c>
      <c r="M30" s="207">
        <v>3282</v>
      </c>
      <c r="N30" s="211">
        <v>0</v>
      </c>
      <c r="O30" s="210">
        <v>6284</v>
      </c>
      <c r="P30" s="208">
        <v>294</v>
      </c>
      <c r="Q30" s="207">
        <v>7</v>
      </c>
      <c r="R30" s="209">
        <v>0</v>
      </c>
      <c r="S30" s="210">
        <f t="shared" si="8"/>
        <v>2344862</v>
      </c>
      <c r="T30" s="208">
        <f t="shared" si="8"/>
        <v>20296</v>
      </c>
      <c r="U30" s="212">
        <f t="shared" si="1"/>
        <v>2365158</v>
      </c>
      <c r="V30" s="212">
        <v>15669009</v>
      </c>
      <c r="W30" s="214">
        <f t="shared" si="6"/>
        <v>3.7352277435902703E-3</v>
      </c>
      <c r="X30" s="215">
        <f t="shared" si="4"/>
        <v>-6.7048402094650808E-3</v>
      </c>
      <c r="Y30" s="215">
        <f t="shared" si="5"/>
        <v>0.15094496403697261</v>
      </c>
      <c r="Z30" s="184"/>
    </row>
    <row r="31" spans="1:26" s="185" customFormat="1" x14ac:dyDescent="0.2">
      <c r="A31" s="232"/>
      <c r="B31" s="238">
        <v>41487</v>
      </c>
      <c r="C31" s="207">
        <v>2033371</v>
      </c>
      <c r="D31" s="208">
        <v>9186</v>
      </c>
      <c r="E31" s="207">
        <v>150918</v>
      </c>
      <c r="F31" s="209">
        <v>597</v>
      </c>
      <c r="G31" s="218">
        <v>0</v>
      </c>
      <c r="H31" s="217">
        <v>0</v>
      </c>
      <c r="I31" s="207">
        <v>100123</v>
      </c>
      <c r="J31" s="209">
        <v>5089</v>
      </c>
      <c r="K31" s="210">
        <v>57537</v>
      </c>
      <c r="L31" s="208">
        <v>4891</v>
      </c>
      <c r="M31" s="207">
        <v>3486</v>
      </c>
      <c r="N31" s="211">
        <v>0</v>
      </c>
      <c r="O31" s="210">
        <v>6247</v>
      </c>
      <c r="P31" s="208">
        <v>294</v>
      </c>
      <c r="Q31" s="207">
        <v>7</v>
      </c>
      <c r="R31" s="209">
        <v>0</v>
      </c>
      <c r="S31" s="210">
        <f t="shared" si="8"/>
        <v>2351689</v>
      </c>
      <c r="T31" s="208">
        <f t="shared" si="8"/>
        <v>20057</v>
      </c>
      <c r="U31" s="212">
        <f t="shared" si="1"/>
        <v>2371746</v>
      </c>
      <c r="V31" s="212">
        <v>15690157</v>
      </c>
      <c r="W31" s="214">
        <f t="shared" si="6"/>
        <v>2.9114719757495325E-3</v>
      </c>
      <c r="X31" s="215">
        <f t="shared" si="4"/>
        <v>-1.1775719353567205E-2</v>
      </c>
      <c r="Y31" s="215">
        <f t="shared" si="5"/>
        <v>0.15116139373238904</v>
      </c>
      <c r="Z31" s="184"/>
    </row>
    <row r="32" spans="1:26" s="185" customFormat="1" x14ac:dyDescent="0.2">
      <c r="A32" s="232"/>
      <c r="B32" s="238">
        <v>41518</v>
      </c>
      <c r="C32" s="207">
        <v>2034457</v>
      </c>
      <c r="D32" s="208">
        <v>9280</v>
      </c>
      <c r="E32" s="207">
        <v>150729</v>
      </c>
      <c r="F32" s="209">
        <v>597</v>
      </c>
      <c r="G32" s="218">
        <v>0</v>
      </c>
      <c r="H32" s="217">
        <v>0</v>
      </c>
      <c r="I32" s="207">
        <v>101524</v>
      </c>
      <c r="J32" s="209">
        <v>5127</v>
      </c>
      <c r="K32" s="210">
        <v>58689</v>
      </c>
      <c r="L32" s="208">
        <v>4984</v>
      </c>
      <c r="M32" s="207">
        <v>3871</v>
      </c>
      <c r="N32" s="211">
        <v>0</v>
      </c>
      <c r="O32" s="210">
        <v>6177</v>
      </c>
      <c r="P32" s="208">
        <v>294</v>
      </c>
      <c r="Q32" s="207">
        <v>7</v>
      </c>
      <c r="R32" s="209">
        <v>0</v>
      </c>
      <c r="S32" s="210">
        <f t="shared" si="8"/>
        <v>2355454</v>
      </c>
      <c r="T32" s="208">
        <f t="shared" si="8"/>
        <v>20282</v>
      </c>
      <c r="U32" s="212">
        <f t="shared" si="1"/>
        <v>2375736</v>
      </c>
      <c r="V32" s="212">
        <v>15711305</v>
      </c>
      <c r="W32" s="214">
        <f t="shared" si="6"/>
        <v>1.6009769999349405E-3</v>
      </c>
      <c r="X32" s="215">
        <f t="shared" si="4"/>
        <v>1.1218028618437454E-2</v>
      </c>
      <c r="Y32" s="215">
        <f t="shared" si="5"/>
        <v>0.15121188214473591</v>
      </c>
      <c r="Z32" s="184"/>
    </row>
    <row r="33" spans="1:26" s="185" customFormat="1" x14ac:dyDescent="0.2">
      <c r="A33" s="232"/>
      <c r="B33" s="238">
        <v>41548</v>
      </c>
      <c r="C33" s="207">
        <v>2041795</v>
      </c>
      <c r="D33" s="208">
        <v>9366</v>
      </c>
      <c r="E33" s="207">
        <v>150716</v>
      </c>
      <c r="F33" s="209">
        <v>597</v>
      </c>
      <c r="G33" s="218">
        <v>0</v>
      </c>
      <c r="H33" s="217">
        <v>0</v>
      </c>
      <c r="I33" s="207">
        <v>102265</v>
      </c>
      <c r="J33" s="209">
        <v>5132</v>
      </c>
      <c r="K33" s="210">
        <v>59738</v>
      </c>
      <c r="L33" s="208">
        <v>5115</v>
      </c>
      <c r="M33" s="207">
        <v>4086</v>
      </c>
      <c r="N33" s="211">
        <v>0</v>
      </c>
      <c r="O33" s="210">
        <v>6158</v>
      </c>
      <c r="P33" s="208">
        <v>294</v>
      </c>
      <c r="Q33" s="207">
        <v>7</v>
      </c>
      <c r="R33" s="209">
        <v>0</v>
      </c>
      <c r="S33" s="210">
        <f t="shared" si="8"/>
        <v>2364765</v>
      </c>
      <c r="T33" s="208">
        <f t="shared" si="8"/>
        <v>20504</v>
      </c>
      <c r="U33" s="212">
        <f t="shared" si="1"/>
        <v>2385269</v>
      </c>
      <c r="V33" s="212">
        <v>15732453</v>
      </c>
      <c r="W33" s="214">
        <f t="shared" si="6"/>
        <v>3.9529534433701526E-3</v>
      </c>
      <c r="X33" s="215">
        <f t="shared" si="4"/>
        <v>1.0945666107878907E-2</v>
      </c>
      <c r="Y33" s="215">
        <f t="shared" si="5"/>
        <v>0.15161456385727007</v>
      </c>
      <c r="Z33" s="184"/>
    </row>
    <row r="34" spans="1:26" s="185" customFormat="1" x14ac:dyDescent="0.2">
      <c r="A34" s="232"/>
      <c r="B34" s="238">
        <v>41579</v>
      </c>
      <c r="C34" s="207">
        <v>2047631</v>
      </c>
      <c r="D34" s="208">
        <v>9373</v>
      </c>
      <c r="E34" s="207">
        <v>150798</v>
      </c>
      <c r="F34" s="209">
        <v>599</v>
      </c>
      <c r="G34" s="218">
        <v>0</v>
      </c>
      <c r="H34" s="217">
        <v>0</v>
      </c>
      <c r="I34" s="207">
        <v>102707</v>
      </c>
      <c r="J34" s="209">
        <v>5098</v>
      </c>
      <c r="K34" s="210">
        <v>60691</v>
      </c>
      <c r="L34" s="208">
        <v>5271</v>
      </c>
      <c r="M34" s="207">
        <v>4086</v>
      </c>
      <c r="N34" s="211">
        <v>0</v>
      </c>
      <c r="O34" s="210">
        <v>6078</v>
      </c>
      <c r="P34" s="208">
        <v>294</v>
      </c>
      <c r="Q34" s="207">
        <v>7</v>
      </c>
      <c r="R34" s="209">
        <v>0</v>
      </c>
      <c r="S34" s="210">
        <f t="shared" si="8"/>
        <v>2371998</v>
      </c>
      <c r="T34" s="208">
        <f t="shared" si="8"/>
        <v>20635</v>
      </c>
      <c r="U34" s="212">
        <f t="shared" si="1"/>
        <v>2392633</v>
      </c>
      <c r="V34" s="212">
        <v>15753601</v>
      </c>
      <c r="W34" s="214">
        <f t="shared" si="6"/>
        <v>3.0586548769116592E-3</v>
      </c>
      <c r="X34" s="215">
        <f t="shared" si="4"/>
        <v>6.388997268825595E-3</v>
      </c>
      <c r="Y34" s="215">
        <f t="shared" si="5"/>
        <v>0.15187848162461395</v>
      </c>
      <c r="Z34" s="184"/>
    </row>
    <row r="35" spans="1:26" s="185" customFormat="1" ht="12" thickBot="1" x14ac:dyDescent="0.25">
      <c r="A35" s="232"/>
      <c r="B35" s="243">
        <v>41609</v>
      </c>
      <c r="C35" s="244">
        <v>2046070</v>
      </c>
      <c r="D35" s="245">
        <v>9416</v>
      </c>
      <c r="E35" s="244">
        <v>150901</v>
      </c>
      <c r="F35" s="246">
        <v>601</v>
      </c>
      <c r="G35" s="247">
        <v>0</v>
      </c>
      <c r="H35" s="248">
        <v>0</v>
      </c>
      <c r="I35" s="244">
        <v>105146</v>
      </c>
      <c r="J35" s="246">
        <v>5038</v>
      </c>
      <c r="K35" s="249">
        <v>61619</v>
      </c>
      <c r="L35" s="245">
        <v>5172</v>
      </c>
      <c r="M35" s="244">
        <v>4455</v>
      </c>
      <c r="N35" s="250">
        <v>0</v>
      </c>
      <c r="O35" s="249">
        <v>6052</v>
      </c>
      <c r="P35" s="245">
        <v>294</v>
      </c>
      <c r="Q35" s="244">
        <v>7</v>
      </c>
      <c r="R35" s="246">
        <v>0</v>
      </c>
      <c r="S35" s="249">
        <f t="shared" si="8"/>
        <v>2374250</v>
      </c>
      <c r="T35" s="245">
        <f t="shared" si="8"/>
        <v>20521</v>
      </c>
      <c r="U35" s="251">
        <f t="shared" si="1"/>
        <v>2394771</v>
      </c>
      <c r="V35" s="251">
        <v>15774749</v>
      </c>
      <c r="W35" s="252">
        <f t="shared" si="6"/>
        <v>9.4941058129054069E-4</v>
      </c>
      <c r="X35" s="253">
        <f t="shared" si="4"/>
        <v>-5.524594136176399E-3</v>
      </c>
      <c r="Y35" s="253">
        <f t="shared" si="5"/>
        <v>0.1518104028152841</v>
      </c>
      <c r="Z35" s="184"/>
    </row>
    <row r="36" spans="1:26" s="185" customFormat="1" x14ac:dyDescent="0.2">
      <c r="A36" s="232"/>
      <c r="B36" s="233">
        <v>41640</v>
      </c>
      <c r="C36" s="197">
        <v>2048203</v>
      </c>
      <c r="D36" s="198">
        <v>9484</v>
      </c>
      <c r="E36" s="197">
        <v>150704</v>
      </c>
      <c r="F36" s="199">
        <v>601</v>
      </c>
      <c r="G36" s="234">
        <v>0</v>
      </c>
      <c r="H36" s="235">
        <v>0</v>
      </c>
      <c r="I36" s="197">
        <v>105152</v>
      </c>
      <c r="J36" s="199">
        <v>5023</v>
      </c>
      <c r="K36" s="200">
        <v>62796</v>
      </c>
      <c r="L36" s="198">
        <v>5166</v>
      </c>
      <c r="M36" s="197">
        <v>4485</v>
      </c>
      <c r="N36" s="236">
        <v>0</v>
      </c>
      <c r="O36" s="200">
        <v>6022</v>
      </c>
      <c r="P36" s="198">
        <v>294</v>
      </c>
      <c r="Q36" s="197">
        <v>7</v>
      </c>
      <c r="R36" s="199">
        <v>0</v>
      </c>
      <c r="S36" s="200">
        <f t="shared" si="8"/>
        <v>2377369</v>
      </c>
      <c r="T36" s="198">
        <f t="shared" si="8"/>
        <v>20568</v>
      </c>
      <c r="U36" s="201">
        <f t="shared" si="1"/>
        <v>2397937</v>
      </c>
      <c r="V36" s="202">
        <v>15795809</v>
      </c>
      <c r="W36" s="237">
        <f t="shared" si="6"/>
        <v>1.3136780035800778E-3</v>
      </c>
      <c r="X36" s="205">
        <f t="shared" si="4"/>
        <v>2.2903367282296186E-3</v>
      </c>
      <c r="Y36" s="205">
        <f t="shared" si="5"/>
        <v>0.15180843222401588</v>
      </c>
      <c r="Z36" s="184"/>
    </row>
    <row r="37" spans="1:26" s="185" customFormat="1" x14ac:dyDescent="0.2">
      <c r="A37" s="232"/>
      <c r="B37" s="238">
        <v>41671</v>
      </c>
      <c r="C37" s="207">
        <v>2055587</v>
      </c>
      <c r="D37" s="208">
        <v>9478</v>
      </c>
      <c r="E37" s="207">
        <v>150763</v>
      </c>
      <c r="F37" s="209">
        <v>601</v>
      </c>
      <c r="G37" s="218">
        <v>0</v>
      </c>
      <c r="H37" s="217">
        <v>0</v>
      </c>
      <c r="I37" s="207">
        <v>105258</v>
      </c>
      <c r="J37" s="209">
        <v>4998</v>
      </c>
      <c r="K37" s="210">
        <v>63804</v>
      </c>
      <c r="L37" s="208">
        <v>4969</v>
      </c>
      <c r="M37" s="207">
        <v>4624</v>
      </c>
      <c r="N37" s="211">
        <v>0</v>
      </c>
      <c r="O37" s="210">
        <v>6001</v>
      </c>
      <c r="P37" s="208">
        <v>294</v>
      </c>
      <c r="Q37" s="207">
        <v>7</v>
      </c>
      <c r="R37" s="209">
        <v>0</v>
      </c>
      <c r="S37" s="210">
        <f t="shared" si="8"/>
        <v>2386044</v>
      </c>
      <c r="T37" s="208">
        <f t="shared" si="8"/>
        <v>20340</v>
      </c>
      <c r="U37" s="212">
        <f t="shared" si="1"/>
        <v>2406384</v>
      </c>
      <c r="V37" s="213">
        <v>15816868.5</v>
      </c>
      <c r="W37" s="214">
        <f t="shared" si="6"/>
        <v>3.6489918056473352E-3</v>
      </c>
      <c r="X37" s="215">
        <f t="shared" si="4"/>
        <v>-1.1085180863477246E-2</v>
      </c>
      <c r="Y37" s="215">
        <f t="shared" si="5"/>
        <v>0.15214035572212034</v>
      </c>
      <c r="Z37" s="184"/>
    </row>
    <row r="38" spans="1:26" s="185" customFormat="1" x14ac:dyDescent="0.2">
      <c r="A38" s="232"/>
      <c r="B38" s="238">
        <v>41699</v>
      </c>
      <c r="C38" s="216">
        <v>2060128</v>
      </c>
      <c r="D38" s="217">
        <v>9596</v>
      </c>
      <c r="E38" s="216">
        <v>151116</v>
      </c>
      <c r="F38" s="211">
        <v>601</v>
      </c>
      <c r="G38" s="218">
        <v>0</v>
      </c>
      <c r="H38" s="217">
        <v>0</v>
      </c>
      <c r="I38" s="216">
        <v>105355</v>
      </c>
      <c r="J38" s="211">
        <v>5023</v>
      </c>
      <c r="K38" s="218">
        <v>64767</v>
      </c>
      <c r="L38" s="217">
        <v>4838</v>
      </c>
      <c r="M38" s="216">
        <v>4654</v>
      </c>
      <c r="N38" s="211">
        <v>0</v>
      </c>
      <c r="O38" s="218">
        <v>5990</v>
      </c>
      <c r="P38" s="217">
        <v>294</v>
      </c>
      <c r="Q38" s="216">
        <v>0</v>
      </c>
      <c r="R38" s="211">
        <v>0</v>
      </c>
      <c r="S38" s="218">
        <f t="shared" si="8"/>
        <v>2392010</v>
      </c>
      <c r="T38" s="217">
        <f t="shared" si="8"/>
        <v>20352</v>
      </c>
      <c r="U38" s="219">
        <f t="shared" si="1"/>
        <v>2412362</v>
      </c>
      <c r="V38" s="213">
        <v>15837928</v>
      </c>
      <c r="W38" s="214">
        <f t="shared" si="6"/>
        <v>2.5003730023419519E-3</v>
      </c>
      <c r="X38" s="215">
        <f t="shared" si="4"/>
        <v>5.8997050147492625E-4</v>
      </c>
      <c r="Y38" s="215">
        <f t="shared" si="5"/>
        <v>0.152315504906955</v>
      </c>
      <c r="Z38" s="184"/>
    </row>
    <row r="39" spans="1:26" s="185" customFormat="1" x14ac:dyDescent="0.2">
      <c r="A39" s="232"/>
      <c r="B39" s="238">
        <v>41730</v>
      </c>
      <c r="C39" s="207">
        <v>2058471</v>
      </c>
      <c r="D39" s="208">
        <v>9717</v>
      </c>
      <c r="E39" s="207">
        <v>151061</v>
      </c>
      <c r="F39" s="209">
        <v>601</v>
      </c>
      <c r="G39" s="218">
        <v>0</v>
      </c>
      <c r="H39" s="217">
        <v>0</v>
      </c>
      <c r="I39" s="207">
        <v>105340</v>
      </c>
      <c r="J39" s="209">
        <v>5052</v>
      </c>
      <c r="K39" s="210">
        <v>65638</v>
      </c>
      <c r="L39" s="208">
        <v>4832</v>
      </c>
      <c r="M39" s="207">
        <v>4654</v>
      </c>
      <c r="N39" s="211">
        <v>0</v>
      </c>
      <c r="O39" s="210">
        <v>5948</v>
      </c>
      <c r="P39" s="208">
        <v>294</v>
      </c>
      <c r="Q39" s="207">
        <v>0</v>
      </c>
      <c r="R39" s="209">
        <v>0</v>
      </c>
      <c r="S39" s="210">
        <f t="shared" si="8"/>
        <v>2391112</v>
      </c>
      <c r="T39" s="208">
        <f t="shared" si="8"/>
        <v>20496</v>
      </c>
      <c r="U39" s="212">
        <f t="shared" si="1"/>
        <v>2411608</v>
      </c>
      <c r="V39" s="213">
        <v>15858988</v>
      </c>
      <c r="W39" s="214">
        <f t="shared" si="6"/>
        <v>-3.7541649073373441E-4</v>
      </c>
      <c r="X39" s="215">
        <f t="shared" si="4"/>
        <v>7.0754716981132077E-3</v>
      </c>
      <c r="Y39" s="215">
        <f t="shared" si="5"/>
        <v>0.15206569296855513</v>
      </c>
      <c r="Z39" s="184"/>
    </row>
    <row r="40" spans="1:26" s="185" customFormat="1" x14ac:dyDescent="0.2">
      <c r="A40" s="232"/>
      <c r="B40" s="238">
        <v>41760</v>
      </c>
      <c r="C40" s="207">
        <v>2057128</v>
      </c>
      <c r="D40" s="208">
        <v>9650</v>
      </c>
      <c r="E40" s="207">
        <v>151121</v>
      </c>
      <c r="F40" s="209">
        <v>592</v>
      </c>
      <c r="G40" s="218">
        <v>0</v>
      </c>
      <c r="H40" s="217">
        <v>0</v>
      </c>
      <c r="I40" s="207">
        <v>105577</v>
      </c>
      <c r="J40" s="209">
        <v>5062</v>
      </c>
      <c r="K40" s="210">
        <v>66492</v>
      </c>
      <c r="L40" s="208">
        <v>4880</v>
      </c>
      <c r="M40" s="207">
        <v>4914</v>
      </c>
      <c r="N40" s="211">
        <v>0</v>
      </c>
      <c r="O40" s="210">
        <v>5907</v>
      </c>
      <c r="P40" s="208">
        <v>294</v>
      </c>
      <c r="Q40" s="207">
        <v>0</v>
      </c>
      <c r="R40" s="209">
        <v>0</v>
      </c>
      <c r="S40" s="210">
        <f t="shared" si="8"/>
        <v>2391139</v>
      </c>
      <c r="T40" s="208">
        <f t="shared" si="8"/>
        <v>20478</v>
      </c>
      <c r="U40" s="212">
        <f t="shared" si="1"/>
        <v>2411617</v>
      </c>
      <c r="V40" s="213">
        <v>15880047.749999998</v>
      </c>
      <c r="W40" s="214">
        <f t="shared" si="6"/>
        <v>1.1291817363636668E-5</v>
      </c>
      <c r="X40" s="215">
        <f t="shared" si="4"/>
        <v>-8.7822014051522248E-4</v>
      </c>
      <c r="Y40" s="215">
        <f t="shared" si="5"/>
        <v>0.15186459373209379</v>
      </c>
      <c r="Z40" s="184"/>
    </row>
    <row r="41" spans="1:26" s="185" customFormat="1" x14ac:dyDescent="0.2">
      <c r="A41" s="232"/>
      <c r="B41" s="238">
        <v>41791</v>
      </c>
      <c r="C41" s="207">
        <v>2057405</v>
      </c>
      <c r="D41" s="208">
        <v>9654</v>
      </c>
      <c r="E41" s="207">
        <v>151172</v>
      </c>
      <c r="F41" s="209">
        <v>602</v>
      </c>
      <c r="G41" s="218">
        <v>0</v>
      </c>
      <c r="H41" s="217">
        <v>0</v>
      </c>
      <c r="I41" s="207">
        <v>106411</v>
      </c>
      <c r="J41" s="209">
        <v>5106</v>
      </c>
      <c r="K41" s="210">
        <v>67304</v>
      </c>
      <c r="L41" s="208">
        <v>4876</v>
      </c>
      <c r="M41" s="207">
        <v>4854</v>
      </c>
      <c r="N41" s="211">
        <v>0</v>
      </c>
      <c r="O41" s="210">
        <v>5889</v>
      </c>
      <c r="P41" s="208">
        <v>294</v>
      </c>
      <c r="Q41" s="207">
        <v>0</v>
      </c>
      <c r="R41" s="209">
        <v>0</v>
      </c>
      <c r="S41" s="210">
        <f t="shared" si="8"/>
        <v>2393035</v>
      </c>
      <c r="T41" s="208">
        <f t="shared" si="8"/>
        <v>20532</v>
      </c>
      <c r="U41" s="212">
        <f t="shared" si="1"/>
        <v>2413567</v>
      </c>
      <c r="V41" s="213">
        <v>15901108</v>
      </c>
      <c r="W41" s="214">
        <f t="shared" si="6"/>
        <v>7.9292755460891231E-4</v>
      </c>
      <c r="X41" s="215">
        <f t="shared" si="4"/>
        <v>2.6369762672135951E-3</v>
      </c>
      <c r="Y41" s="215">
        <f t="shared" si="5"/>
        <v>0.15178608937188529</v>
      </c>
      <c r="Z41" s="184"/>
    </row>
    <row r="42" spans="1:26" s="185" customFormat="1" x14ac:dyDescent="0.2">
      <c r="A42" s="232"/>
      <c r="B42" s="238">
        <v>41821</v>
      </c>
      <c r="C42" s="207">
        <v>2050319</v>
      </c>
      <c r="D42" s="208">
        <v>9700</v>
      </c>
      <c r="E42" s="207">
        <v>151375</v>
      </c>
      <c r="F42" s="209">
        <v>592</v>
      </c>
      <c r="G42" s="218">
        <v>0</v>
      </c>
      <c r="H42" s="217">
        <v>0</v>
      </c>
      <c r="I42" s="207">
        <v>107128</v>
      </c>
      <c r="J42" s="209">
        <v>5095</v>
      </c>
      <c r="K42" s="210">
        <v>67895</v>
      </c>
      <c r="L42" s="208">
        <v>4808</v>
      </c>
      <c r="M42" s="207">
        <v>4854</v>
      </c>
      <c r="N42" s="211">
        <v>0</v>
      </c>
      <c r="O42" s="210">
        <v>5863</v>
      </c>
      <c r="P42" s="208">
        <v>294</v>
      </c>
      <c r="Q42" s="207">
        <v>0</v>
      </c>
      <c r="R42" s="209">
        <v>0</v>
      </c>
      <c r="S42" s="210">
        <f t="shared" si="8"/>
        <v>2387434</v>
      </c>
      <c r="T42" s="208">
        <f t="shared" si="8"/>
        <v>20489</v>
      </c>
      <c r="U42" s="212">
        <f t="shared" si="1"/>
        <v>2407923</v>
      </c>
      <c r="V42" s="213">
        <v>15922167</v>
      </c>
      <c r="W42" s="214">
        <f t="shared" si="6"/>
        <v>-2.340542449232878E-3</v>
      </c>
      <c r="X42" s="215">
        <f t="shared" si="4"/>
        <v>-2.0942918371322813E-3</v>
      </c>
      <c r="Y42" s="215">
        <f t="shared" si="5"/>
        <v>0.15123085946780987</v>
      </c>
      <c r="Z42" s="184"/>
    </row>
    <row r="43" spans="1:26" s="185" customFormat="1" x14ac:dyDescent="0.2">
      <c r="A43" s="232"/>
      <c r="B43" s="238">
        <v>41852</v>
      </c>
      <c r="C43" s="207">
        <v>2053112</v>
      </c>
      <c r="D43" s="208">
        <v>9824</v>
      </c>
      <c r="E43" s="207">
        <v>151252</v>
      </c>
      <c r="F43" s="209">
        <v>602</v>
      </c>
      <c r="G43" s="218">
        <v>0</v>
      </c>
      <c r="H43" s="217">
        <v>0</v>
      </c>
      <c r="I43" s="207">
        <v>107298</v>
      </c>
      <c r="J43" s="209">
        <v>5088</v>
      </c>
      <c r="K43" s="210">
        <v>68726</v>
      </c>
      <c r="L43" s="208">
        <v>4658</v>
      </c>
      <c r="M43" s="207">
        <v>4722</v>
      </c>
      <c r="N43" s="211">
        <v>0</v>
      </c>
      <c r="O43" s="210">
        <v>5831</v>
      </c>
      <c r="P43" s="208">
        <v>294</v>
      </c>
      <c r="Q43" s="207">
        <v>0</v>
      </c>
      <c r="R43" s="209">
        <v>0</v>
      </c>
      <c r="S43" s="210">
        <f t="shared" si="8"/>
        <v>2390941</v>
      </c>
      <c r="T43" s="208">
        <f t="shared" si="8"/>
        <v>20466</v>
      </c>
      <c r="U43" s="212">
        <f t="shared" si="1"/>
        <v>2411407</v>
      </c>
      <c r="V43" s="213">
        <v>15943226.999999998</v>
      </c>
      <c r="W43" s="214">
        <f t="shared" si="6"/>
        <v>1.4689411309380699E-3</v>
      </c>
      <c r="X43" s="215">
        <f t="shared" si="4"/>
        <v>-1.1225535653277368E-3</v>
      </c>
      <c r="Y43" s="215">
        <f t="shared" si="5"/>
        <v>0.15124961841163023</v>
      </c>
      <c r="Z43" s="184"/>
    </row>
    <row r="44" spans="1:26" s="185" customFormat="1" x14ac:dyDescent="0.2">
      <c r="A44" s="232"/>
      <c r="B44" s="238">
        <v>41883</v>
      </c>
      <c r="C44" s="207">
        <v>2049886</v>
      </c>
      <c r="D44" s="208">
        <v>9778</v>
      </c>
      <c r="E44" s="207">
        <v>151252</v>
      </c>
      <c r="F44" s="209">
        <v>602</v>
      </c>
      <c r="G44" s="218">
        <v>0</v>
      </c>
      <c r="H44" s="217">
        <v>0</v>
      </c>
      <c r="I44" s="207">
        <v>107062</v>
      </c>
      <c r="J44" s="209">
        <v>5074</v>
      </c>
      <c r="K44" s="210">
        <v>69634</v>
      </c>
      <c r="L44" s="208">
        <v>4390</v>
      </c>
      <c r="M44" s="207">
        <v>4922</v>
      </c>
      <c r="N44" s="211">
        <v>0</v>
      </c>
      <c r="O44" s="210">
        <v>5819</v>
      </c>
      <c r="P44" s="208">
        <v>294</v>
      </c>
      <c r="Q44" s="207">
        <v>0</v>
      </c>
      <c r="R44" s="209">
        <v>0</v>
      </c>
      <c r="S44" s="210">
        <f t="shared" si="8"/>
        <v>2388575</v>
      </c>
      <c r="T44" s="208">
        <f t="shared" si="8"/>
        <v>20138</v>
      </c>
      <c r="U44" s="212">
        <f t="shared" si="1"/>
        <v>2408713</v>
      </c>
      <c r="V44" s="213">
        <v>15964286.749999996</v>
      </c>
      <c r="W44" s="214">
        <f t="shared" si="6"/>
        <v>-9.8956854226013948E-4</v>
      </c>
      <c r="X44" s="215">
        <f t="shared" si="4"/>
        <v>-1.6026580670380142E-2</v>
      </c>
      <c r="Y44" s="215">
        <f t="shared" si="5"/>
        <v>0.1508813414417027</v>
      </c>
      <c r="Z44" s="184"/>
    </row>
    <row r="45" spans="1:26" s="185" customFormat="1" x14ac:dyDescent="0.2">
      <c r="A45" s="232"/>
      <c r="B45" s="238">
        <v>41913</v>
      </c>
      <c r="C45" s="207">
        <v>2063588</v>
      </c>
      <c r="D45" s="208">
        <v>9481</v>
      </c>
      <c r="E45" s="207">
        <v>151125</v>
      </c>
      <c r="F45" s="209">
        <v>596</v>
      </c>
      <c r="G45" s="218">
        <v>0</v>
      </c>
      <c r="H45" s="217">
        <v>0</v>
      </c>
      <c r="I45" s="207">
        <v>107279</v>
      </c>
      <c r="J45" s="209">
        <v>5032</v>
      </c>
      <c r="K45" s="210">
        <v>70457</v>
      </c>
      <c r="L45" s="208">
        <v>4501</v>
      </c>
      <c r="M45" s="207">
        <v>5010</v>
      </c>
      <c r="N45" s="211">
        <v>0</v>
      </c>
      <c r="O45" s="210">
        <v>5814</v>
      </c>
      <c r="P45" s="208">
        <v>294</v>
      </c>
      <c r="Q45" s="207">
        <v>0</v>
      </c>
      <c r="R45" s="209">
        <v>0</v>
      </c>
      <c r="S45" s="210">
        <f t="shared" si="8"/>
        <v>2403273</v>
      </c>
      <c r="T45" s="208">
        <f t="shared" si="8"/>
        <v>19904</v>
      </c>
      <c r="U45" s="212">
        <f t="shared" si="1"/>
        <v>2423177</v>
      </c>
      <c r="V45" s="213">
        <v>15985346.5</v>
      </c>
      <c r="W45" s="214">
        <f t="shared" si="6"/>
        <v>6.1534596987743734E-3</v>
      </c>
      <c r="X45" s="215">
        <f t="shared" si="4"/>
        <v>-1.1619823219783493E-2</v>
      </c>
      <c r="Y45" s="215">
        <f t="shared" si="5"/>
        <v>0.15158739286633544</v>
      </c>
      <c r="Z45" s="184"/>
    </row>
    <row r="46" spans="1:26" s="185" customFormat="1" x14ac:dyDescent="0.2">
      <c r="A46" s="232"/>
      <c r="B46" s="238">
        <v>41944</v>
      </c>
      <c r="C46" s="207">
        <v>2076562</v>
      </c>
      <c r="D46" s="208">
        <v>9586</v>
      </c>
      <c r="E46" s="207">
        <v>151153</v>
      </c>
      <c r="F46" s="209">
        <v>607</v>
      </c>
      <c r="G46" s="218">
        <v>0</v>
      </c>
      <c r="H46" s="217">
        <v>0</v>
      </c>
      <c r="I46" s="207">
        <v>107261</v>
      </c>
      <c r="J46" s="209">
        <v>5015</v>
      </c>
      <c r="K46" s="210">
        <v>71158</v>
      </c>
      <c r="L46" s="208">
        <v>4283</v>
      </c>
      <c r="M46" s="207">
        <v>5510</v>
      </c>
      <c r="N46" s="211">
        <v>0</v>
      </c>
      <c r="O46" s="210">
        <v>5809</v>
      </c>
      <c r="P46" s="208">
        <v>294</v>
      </c>
      <c r="Q46" s="207">
        <v>0</v>
      </c>
      <c r="R46" s="209">
        <v>0</v>
      </c>
      <c r="S46" s="210">
        <f t="shared" si="8"/>
        <v>2417453</v>
      </c>
      <c r="T46" s="208">
        <f t="shared" si="8"/>
        <v>19785</v>
      </c>
      <c r="U46" s="212">
        <f t="shared" si="1"/>
        <v>2437238</v>
      </c>
      <c r="V46" s="213">
        <v>16006406</v>
      </c>
      <c r="W46" s="214">
        <f t="shared" si="6"/>
        <v>5.9002868171863952E-3</v>
      </c>
      <c r="X46" s="215">
        <f t="shared" ref="X46:X75" si="9">(T46-T45)/T45</f>
        <v>-5.9786977491961416E-3</v>
      </c>
      <c r="Y46" s="215">
        <f t="shared" si="5"/>
        <v>0.15226641133556151</v>
      </c>
      <c r="Z46" s="184"/>
    </row>
    <row r="47" spans="1:26" s="185" customFormat="1" ht="12" thickBot="1" x14ac:dyDescent="0.25">
      <c r="A47" s="232"/>
      <c r="B47" s="243">
        <v>41974</v>
      </c>
      <c r="C47" s="244">
        <v>2080736</v>
      </c>
      <c r="D47" s="245">
        <v>9584</v>
      </c>
      <c r="E47" s="244">
        <v>150808</v>
      </c>
      <c r="F47" s="246">
        <v>597</v>
      </c>
      <c r="G47" s="247">
        <v>0</v>
      </c>
      <c r="H47" s="248">
        <v>0</v>
      </c>
      <c r="I47" s="244">
        <v>107094</v>
      </c>
      <c r="J47" s="246">
        <v>4978</v>
      </c>
      <c r="K47" s="249">
        <v>71781</v>
      </c>
      <c r="L47" s="245">
        <v>4056</v>
      </c>
      <c r="M47" s="244">
        <v>5880</v>
      </c>
      <c r="N47" s="250">
        <v>0</v>
      </c>
      <c r="O47" s="249">
        <v>5882</v>
      </c>
      <c r="P47" s="245">
        <v>294</v>
      </c>
      <c r="Q47" s="244">
        <v>0</v>
      </c>
      <c r="R47" s="246">
        <v>0</v>
      </c>
      <c r="S47" s="249">
        <f t="shared" si="8"/>
        <v>2422181</v>
      </c>
      <c r="T47" s="245">
        <f t="shared" si="8"/>
        <v>19509</v>
      </c>
      <c r="U47" s="251">
        <f t="shared" si="1"/>
        <v>2441690</v>
      </c>
      <c r="V47" s="254">
        <v>16027465.999999996</v>
      </c>
      <c r="W47" s="252">
        <f t="shared" si="6"/>
        <v>1.9557774235941711E-3</v>
      </c>
      <c r="X47" s="253">
        <f t="shared" si="9"/>
        <v>-1.3949962092494314E-2</v>
      </c>
      <c r="Y47" s="253">
        <f t="shared" si="5"/>
        <v>0.15234410729681164</v>
      </c>
      <c r="Z47" s="184"/>
    </row>
    <row r="48" spans="1:26" s="185" customFormat="1" x14ac:dyDescent="0.2">
      <c r="A48" s="232"/>
      <c r="B48" s="255">
        <v>42005</v>
      </c>
      <c r="C48" s="256">
        <v>2082868</v>
      </c>
      <c r="D48" s="257">
        <v>9525</v>
      </c>
      <c r="E48" s="256">
        <v>150963</v>
      </c>
      <c r="F48" s="258">
        <v>607</v>
      </c>
      <c r="G48" s="259">
        <v>0</v>
      </c>
      <c r="H48" s="260">
        <v>0</v>
      </c>
      <c r="I48" s="256">
        <v>107575</v>
      </c>
      <c r="J48" s="258">
        <v>4935</v>
      </c>
      <c r="K48" s="261">
        <v>72103</v>
      </c>
      <c r="L48" s="257">
        <v>4029</v>
      </c>
      <c r="M48" s="256">
        <v>5967</v>
      </c>
      <c r="N48" s="262">
        <v>0</v>
      </c>
      <c r="O48" s="261">
        <v>5883</v>
      </c>
      <c r="P48" s="257">
        <v>294</v>
      </c>
      <c r="Q48" s="256">
        <v>0</v>
      </c>
      <c r="R48" s="258">
        <v>0</v>
      </c>
      <c r="S48" s="261">
        <f t="shared" si="8"/>
        <v>2425359</v>
      </c>
      <c r="T48" s="257">
        <f t="shared" si="8"/>
        <v>19390</v>
      </c>
      <c r="U48" s="263">
        <f t="shared" si="1"/>
        <v>2444749</v>
      </c>
      <c r="V48" s="264">
        <v>16048414</v>
      </c>
      <c r="W48" s="265">
        <f t="shared" si="6"/>
        <v>1.3120406773895097E-3</v>
      </c>
      <c r="X48" s="266">
        <f t="shared" si="9"/>
        <v>-6.0997488338715468E-3</v>
      </c>
      <c r="Y48" s="266">
        <f t="shared" si="5"/>
        <v>0.15233586321987955</v>
      </c>
      <c r="Z48" s="184"/>
    </row>
    <row r="49" spans="1:26" s="231" customFormat="1" x14ac:dyDescent="0.2">
      <c r="A49" s="267"/>
      <c r="B49" s="268">
        <v>42036</v>
      </c>
      <c r="C49" s="216">
        <v>2103539</v>
      </c>
      <c r="D49" s="217">
        <v>9573</v>
      </c>
      <c r="E49" s="216">
        <v>150957</v>
      </c>
      <c r="F49" s="211">
        <v>607</v>
      </c>
      <c r="G49" s="218">
        <v>0</v>
      </c>
      <c r="H49" s="217">
        <v>0</v>
      </c>
      <c r="I49" s="216">
        <v>108189</v>
      </c>
      <c r="J49" s="211">
        <v>4929</v>
      </c>
      <c r="K49" s="218">
        <v>72365</v>
      </c>
      <c r="L49" s="217">
        <v>4056</v>
      </c>
      <c r="M49" s="216">
        <v>5974</v>
      </c>
      <c r="N49" s="211">
        <v>0</v>
      </c>
      <c r="O49" s="218">
        <v>5896</v>
      </c>
      <c r="P49" s="217">
        <v>294</v>
      </c>
      <c r="Q49" s="216">
        <v>0</v>
      </c>
      <c r="R49" s="211">
        <v>0</v>
      </c>
      <c r="S49" s="218">
        <f t="shared" si="8"/>
        <v>2446920</v>
      </c>
      <c r="T49" s="217">
        <f t="shared" si="8"/>
        <v>19459</v>
      </c>
      <c r="U49" s="219">
        <f>S49+T49</f>
        <v>2466379</v>
      </c>
      <c r="V49" s="269">
        <v>16069362</v>
      </c>
      <c r="W49" s="270">
        <f t="shared" ref="W49:W75" si="10">(S49-S48)/S48</f>
        <v>8.8898179609699021E-3</v>
      </c>
      <c r="X49" s="271">
        <f t="shared" si="9"/>
        <v>3.558535327488396E-3</v>
      </c>
      <c r="Y49" s="271">
        <f t="shared" si="5"/>
        <v>0.15348331813048957</v>
      </c>
      <c r="Z49" s="230"/>
    </row>
    <row r="50" spans="1:26" s="185" customFormat="1" x14ac:dyDescent="0.2">
      <c r="A50" s="232"/>
      <c r="B50" s="238">
        <v>42064</v>
      </c>
      <c r="C50" s="216">
        <v>2098673</v>
      </c>
      <c r="D50" s="217">
        <v>9664</v>
      </c>
      <c r="E50" s="216">
        <v>151688</v>
      </c>
      <c r="F50" s="211">
        <v>597</v>
      </c>
      <c r="G50" s="218">
        <v>0</v>
      </c>
      <c r="H50" s="217">
        <v>0</v>
      </c>
      <c r="I50" s="216">
        <v>108371</v>
      </c>
      <c r="J50" s="211">
        <v>4939</v>
      </c>
      <c r="K50" s="218">
        <v>73417</v>
      </c>
      <c r="L50" s="217">
        <v>3843</v>
      </c>
      <c r="M50" s="216">
        <v>6174</v>
      </c>
      <c r="N50" s="211">
        <v>0</v>
      </c>
      <c r="O50" s="218">
        <v>5878</v>
      </c>
      <c r="P50" s="217">
        <v>294</v>
      </c>
      <c r="Q50" s="216">
        <v>0</v>
      </c>
      <c r="R50" s="211">
        <v>0</v>
      </c>
      <c r="S50" s="210">
        <f t="shared" si="8"/>
        <v>2444201</v>
      </c>
      <c r="T50" s="208">
        <f t="shared" si="8"/>
        <v>19337</v>
      </c>
      <c r="U50" s="212">
        <f t="shared" si="1"/>
        <v>2463538</v>
      </c>
      <c r="V50" s="213">
        <v>16090311</v>
      </c>
      <c r="W50" s="214">
        <f t="shared" si="10"/>
        <v>-1.1111928465172543E-3</v>
      </c>
      <c r="X50" s="215">
        <f t="shared" si="9"/>
        <v>-6.269592476489028E-3</v>
      </c>
      <c r="Y50" s="215">
        <f t="shared" si="5"/>
        <v>0.15310692254487809</v>
      </c>
      <c r="Z50" s="184"/>
    </row>
    <row r="51" spans="1:26" s="185" customFormat="1" x14ac:dyDescent="0.2">
      <c r="A51" s="232"/>
      <c r="B51" s="268">
        <v>42095</v>
      </c>
      <c r="C51" s="216">
        <v>2106683</v>
      </c>
      <c r="D51" s="217">
        <v>9713</v>
      </c>
      <c r="E51" s="216">
        <v>152024</v>
      </c>
      <c r="F51" s="211">
        <v>606</v>
      </c>
      <c r="G51" s="218">
        <v>0</v>
      </c>
      <c r="H51" s="217">
        <v>0</v>
      </c>
      <c r="I51" s="216">
        <v>108570</v>
      </c>
      <c r="J51" s="211">
        <v>4906</v>
      </c>
      <c r="K51" s="218">
        <v>74415</v>
      </c>
      <c r="L51" s="217">
        <v>3833</v>
      </c>
      <c r="M51" s="216">
        <v>6254</v>
      </c>
      <c r="N51" s="211">
        <v>0</v>
      </c>
      <c r="O51" s="218">
        <v>5802</v>
      </c>
      <c r="P51" s="217">
        <v>294</v>
      </c>
      <c r="Q51" s="216">
        <v>0</v>
      </c>
      <c r="R51" s="211">
        <v>0</v>
      </c>
      <c r="S51" s="210">
        <f t="shared" si="8"/>
        <v>2453748</v>
      </c>
      <c r="T51" s="208">
        <f t="shared" si="8"/>
        <v>19352</v>
      </c>
      <c r="U51" s="212">
        <f t="shared" si="1"/>
        <v>2473100</v>
      </c>
      <c r="V51" s="213">
        <v>16111259</v>
      </c>
      <c r="W51" s="214">
        <f t="shared" si="10"/>
        <v>3.9059799091809553E-3</v>
      </c>
      <c r="X51" s="215">
        <f t="shared" si="9"/>
        <v>7.7571495061281486E-4</v>
      </c>
      <c r="Y51" s="215">
        <f t="shared" si="5"/>
        <v>0.15350134958416348</v>
      </c>
      <c r="Z51" s="184"/>
    </row>
    <row r="52" spans="1:26" s="185" customFormat="1" x14ac:dyDescent="0.2">
      <c r="A52" s="232"/>
      <c r="B52" s="272">
        <v>42125</v>
      </c>
      <c r="C52" s="273">
        <v>2115499</v>
      </c>
      <c r="D52" s="223">
        <v>9509</v>
      </c>
      <c r="E52" s="222">
        <v>151977</v>
      </c>
      <c r="F52" s="224">
        <v>600</v>
      </c>
      <c r="G52" s="225">
        <v>0</v>
      </c>
      <c r="H52" s="223">
        <v>0</v>
      </c>
      <c r="I52" s="222">
        <v>106707</v>
      </c>
      <c r="J52" s="224">
        <v>4730</v>
      </c>
      <c r="K52" s="225">
        <v>75489</v>
      </c>
      <c r="L52" s="223">
        <v>3868</v>
      </c>
      <c r="M52" s="222">
        <v>6224</v>
      </c>
      <c r="N52" s="224">
        <v>0</v>
      </c>
      <c r="O52" s="225">
        <v>5860</v>
      </c>
      <c r="P52" s="223">
        <v>294</v>
      </c>
      <c r="Q52" s="222">
        <v>0</v>
      </c>
      <c r="R52" s="224">
        <v>0</v>
      </c>
      <c r="S52" s="274">
        <f t="shared" si="8"/>
        <v>2461756</v>
      </c>
      <c r="T52" s="275">
        <f t="shared" si="8"/>
        <v>19001</v>
      </c>
      <c r="U52" s="276">
        <f t="shared" si="1"/>
        <v>2480757</v>
      </c>
      <c r="V52" s="277">
        <v>16132206.8333333</v>
      </c>
      <c r="W52" s="278">
        <f t="shared" si="10"/>
        <v>3.2635788190148295E-3</v>
      </c>
      <c r="X52" s="279">
        <f t="shared" si="9"/>
        <v>-1.8137660190161223E-2</v>
      </c>
      <c r="Y52" s="279">
        <f t="shared" si="5"/>
        <v>0.15377666711253143</v>
      </c>
      <c r="Z52" s="184"/>
    </row>
    <row r="53" spans="1:26" s="185" customFormat="1" x14ac:dyDescent="0.2">
      <c r="A53" s="232"/>
      <c r="B53" s="238">
        <v>42156</v>
      </c>
      <c r="C53" s="207">
        <v>2120660</v>
      </c>
      <c r="D53" s="217">
        <v>9483</v>
      </c>
      <c r="E53" s="216">
        <v>152119</v>
      </c>
      <c r="F53" s="211">
        <v>610</v>
      </c>
      <c r="G53" s="218">
        <v>0</v>
      </c>
      <c r="H53" s="217">
        <v>0</v>
      </c>
      <c r="I53" s="216">
        <v>107217</v>
      </c>
      <c r="J53" s="211">
        <v>4694</v>
      </c>
      <c r="K53" s="218">
        <v>76443</v>
      </c>
      <c r="L53" s="217">
        <v>3864</v>
      </c>
      <c r="M53" s="216">
        <v>6314</v>
      </c>
      <c r="N53" s="211">
        <v>0</v>
      </c>
      <c r="O53" s="218">
        <v>5851</v>
      </c>
      <c r="P53" s="217">
        <v>294</v>
      </c>
      <c r="Q53" s="216">
        <v>0</v>
      </c>
      <c r="R53" s="211">
        <v>0</v>
      </c>
      <c r="S53" s="280">
        <f t="shared" si="8"/>
        <v>2468604</v>
      </c>
      <c r="T53" s="208">
        <f t="shared" si="8"/>
        <v>18945</v>
      </c>
      <c r="U53" s="212">
        <f t="shared" si="1"/>
        <v>2487549</v>
      </c>
      <c r="V53" s="213">
        <v>16153155</v>
      </c>
      <c r="W53" s="214">
        <f t="shared" si="10"/>
        <v>2.7817541624758912E-3</v>
      </c>
      <c r="X53" s="215">
        <f t="shared" si="9"/>
        <v>-2.9472133045629176E-3</v>
      </c>
      <c r="Y53" s="215">
        <f t="shared" si="5"/>
        <v>0.15399771747376906</v>
      </c>
      <c r="Z53" s="184"/>
    </row>
    <row r="54" spans="1:26" s="185" customFormat="1" x14ac:dyDescent="0.2">
      <c r="A54" s="186"/>
      <c r="B54" s="238">
        <v>42186</v>
      </c>
      <c r="C54" s="207">
        <v>2126481</v>
      </c>
      <c r="D54" s="217">
        <v>9503</v>
      </c>
      <c r="E54" s="216">
        <v>152808</v>
      </c>
      <c r="F54" s="211">
        <v>612</v>
      </c>
      <c r="G54" s="239">
        <v>0</v>
      </c>
      <c r="H54" s="240">
        <v>0</v>
      </c>
      <c r="I54" s="216">
        <v>107813</v>
      </c>
      <c r="J54" s="211">
        <v>4653</v>
      </c>
      <c r="K54" s="218">
        <v>77244</v>
      </c>
      <c r="L54" s="217">
        <v>3897</v>
      </c>
      <c r="M54" s="216">
        <v>6684</v>
      </c>
      <c r="N54" s="241">
        <v>0</v>
      </c>
      <c r="O54" s="218">
        <f>6085+43</f>
        <v>6128</v>
      </c>
      <c r="P54" s="217">
        <v>294</v>
      </c>
      <c r="Q54" s="216">
        <v>0</v>
      </c>
      <c r="R54" s="241">
        <v>0</v>
      </c>
      <c r="S54" s="210">
        <f t="shared" si="8"/>
        <v>2477158</v>
      </c>
      <c r="T54" s="217">
        <f t="shared" si="8"/>
        <v>18959</v>
      </c>
      <c r="U54" s="212">
        <f t="shared" si="1"/>
        <v>2496117</v>
      </c>
      <c r="V54" s="269">
        <v>16174103.1666667</v>
      </c>
      <c r="W54" s="214">
        <f t="shared" si="10"/>
        <v>3.4651163167523022E-3</v>
      </c>
      <c r="X54" s="215">
        <f t="shared" si="9"/>
        <v>7.3898126154658223E-4</v>
      </c>
      <c r="Y54" s="215">
        <f t="shared" si="5"/>
        <v>0.15432800040154693</v>
      </c>
      <c r="Z54" s="184"/>
    </row>
    <row r="55" spans="1:26" s="185" customFormat="1" x14ac:dyDescent="0.2">
      <c r="A55" s="186"/>
      <c r="B55" s="238">
        <v>42217</v>
      </c>
      <c r="C55" s="207">
        <v>2130771</v>
      </c>
      <c r="D55" s="208">
        <v>9483</v>
      </c>
      <c r="E55" s="207">
        <v>151164</v>
      </c>
      <c r="F55" s="209">
        <v>613</v>
      </c>
      <c r="G55" s="239">
        <v>0</v>
      </c>
      <c r="H55" s="240">
        <v>0</v>
      </c>
      <c r="I55" s="207">
        <v>108079</v>
      </c>
      <c r="J55" s="209">
        <v>4644</v>
      </c>
      <c r="K55" s="210">
        <v>78047</v>
      </c>
      <c r="L55" s="208">
        <v>3852</v>
      </c>
      <c r="M55" s="207">
        <v>6694</v>
      </c>
      <c r="N55" s="211">
        <v>0</v>
      </c>
      <c r="O55" s="210">
        <v>5755</v>
      </c>
      <c r="P55" s="208">
        <v>133</v>
      </c>
      <c r="Q55" s="281">
        <v>0</v>
      </c>
      <c r="R55" s="242">
        <v>0</v>
      </c>
      <c r="S55" s="210">
        <f t="shared" si="8"/>
        <v>2480510</v>
      </c>
      <c r="T55" s="217">
        <f t="shared" si="8"/>
        <v>18725</v>
      </c>
      <c r="U55" s="212">
        <f t="shared" si="1"/>
        <v>2499235</v>
      </c>
      <c r="V55" s="269">
        <v>16195051.3333333</v>
      </c>
      <c r="W55" s="214">
        <f t="shared" si="10"/>
        <v>1.3531635850438284E-3</v>
      </c>
      <c r="X55" s="215">
        <f t="shared" si="9"/>
        <v>-1.2342423123582467E-2</v>
      </c>
      <c r="Y55" s="215">
        <f t="shared" si="5"/>
        <v>0.1543209063410608</v>
      </c>
      <c r="Z55" s="184"/>
    </row>
    <row r="56" spans="1:26" s="185" customFormat="1" x14ac:dyDescent="0.2">
      <c r="A56" s="186"/>
      <c r="B56" s="238">
        <v>42248</v>
      </c>
      <c r="C56" s="207">
        <v>2142176</v>
      </c>
      <c r="D56" s="208">
        <v>9551</v>
      </c>
      <c r="E56" s="207">
        <v>151456</v>
      </c>
      <c r="F56" s="209">
        <v>613</v>
      </c>
      <c r="G56" s="239">
        <v>0</v>
      </c>
      <c r="H56" s="240">
        <v>0</v>
      </c>
      <c r="I56" s="207">
        <v>108382</v>
      </c>
      <c r="J56" s="209">
        <v>4621</v>
      </c>
      <c r="K56" s="210">
        <v>78830</v>
      </c>
      <c r="L56" s="208">
        <v>3783</v>
      </c>
      <c r="M56" s="207">
        <v>6698</v>
      </c>
      <c r="N56" s="211">
        <v>0</v>
      </c>
      <c r="O56" s="210">
        <v>5947</v>
      </c>
      <c r="P56" s="208">
        <v>133</v>
      </c>
      <c r="Q56" s="281">
        <v>0</v>
      </c>
      <c r="R56" s="242">
        <v>0</v>
      </c>
      <c r="S56" s="210">
        <f t="shared" si="8"/>
        <v>2493489</v>
      </c>
      <c r="T56" s="217">
        <f t="shared" si="8"/>
        <v>18701</v>
      </c>
      <c r="U56" s="212">
        <f t="shared" si="1"/>
        <v>2512190</v>
      </c>
      <c r="V56" s="269">
        <v>16215999.5</v>
      </c>
      <c r="W56" s="214">
        <f t="shared" si="10"/>
        <v>5.2323917258950779E-3</v>
      </c>
      <c r="X56" s="215">
        <f t="shared" si="9"/>
        <v>-1.2817089452603471E-3</v>
      </c>
      <c r="Y56" s="215">
        <f t="shared" si="5"/>
        <v>0.15492045371609686</v>
      </c>
      <c r="Z56" s="184"/>
    </row>
    <row r="57" spans="1:26" s="185" customFormat="1" x14ac:dyDescent="0.2">
      <c r="A57" s="186"/>
      <c r="B57" s="238">
        <v>42278</v>
      </c>
      <c r="C57" s="207">
        <v>2149437</v>
      </c>
      <c r="D57" s="208">
        <v>9558</v>
      </c>
      <c r="E57" s="207">
        <v>149139</v>
      </c>
      <c r="F57" s="209">
        <v>613</v>
      </c>
      <c r="G57" s="239">
        <v>0</v>
      </c>
      <c r="H57" s="240">
        <v>0</v>
      </c>
      <c r="I57" s="207">
        <v>109016</v>
      </c>
      <c r="J57" s="209">
        <v>4615</v>
      </c>
      <c r="K57" s="210">
        <v>79627</v>
      </c>
      <c r="L57" s="208">
        <v>3697</v>
      </c>
      <c r="M57" s="207">
        <v>6784</v>
      </c>
      <c r="N57" s="211">
        <v>0</v>
      </c>
      <c r="O57" s="210">
        <v>5738</v>
      </c>
      <c r="P57" s="208">
        <v>133</v>
      </c>
      <c r="Q57" s="281">
        <v>0</v>
      </c>
      <c r="R57" s="242">
        <v>0</v>
      </c>
      <c r="S57" s="210">
        <f t="shared" si="8"/>
        <v>2499741</v>
      </c>
      <c r="T57" s="217">
        <f t="shared" si="8"/>
        <v>18616</v>
      </c>
      <c r="U57" s="212">
        <f t="shared" si="1"/>
        <v>2518357</v>
      </c>
      <c r="V57" s="269">
        <v>16236948</v>
      </c>
      <c r="W57" s="214">
        <f t="shared" si="10"/>
        <v>2.5073300904876663E-3</v>
      </c>
      <c r="X57" s="215">
        <f t="shared" si="9"/>
        <v>-4.5452114860167906E-3</v>
      </c>
      <c r="Y57" s="215">
        <f t="shared" si="5"/>
        <v>0.15510039201948544</v>
      </c>
      <c r="Z57" s="184"/>
    </row>
    <row r="58" spans="1:26" s="185" customFormat="1" x14ac:dyDescent="0.2">
      <c r="A58" s="184"/>
      <c r="B58" s="238">
        <v>42309</v>
      </c>
      <c r="C58" s="207">
        <v>2156501</v>
      </c>
      <c r="D58" s="208">
        <v>9568</v>
      </c>
      <c r="E58" s="207">
        <v>148954</v>
      </c>
      <c r="F58" s="209">
        <v>613</v>
      </c>
      <c r="G58" s="239">
        <v>0</v>
      </c>
      <c r="H58" s="240">
        <v>0</v>
      </c>
      <c r="I58" s="207">
        <v>109113</v>
      </c>
      <c r="J58" s="209">
        <v>4613</v>
      </c>
      <c r="K58" s="210">
        <v>80050</v>
      </c>
      <c r="L58" s="208">
        <v>3726</v>
      </c>
      <c r="M58" s="207">
        <v>6968</v>
      </c>
      <c r="N58" s="211">
        <v>0</v>
      </c>
      <c r="O58" s="210">
        <v>5730</v>
      </c>
      <c r="P58" s="208">
        <v>133</v>
      </c>
      <c r="Q58" s="281">
        <v>0</v>
      </c>
      <c r="R58" s="242">
        <v>0</v>
      </c>
      <c r="S58" s="210">
        <f t="shared" si="8"/>
        <v>2507316</v>
      </c>
      <c r="T58" s="217">
        <f t="shared" si="8"/>
        <v>18653</v>
      </c>
      <c r="U58" s="212">
        <f t="shared" si="1"/>
        <v>2525969</v>
      </c>
      <c r="V58" s="269">
        <v>16236953</v>
      </c>
      <c r="W58" s="214">
        <f t="shared" si="10"/>
        <v>3.0303139405242381E-3</v>
      </c>
      <c r="X58" s="215">
        <f t="shared" si="9"/>
        <v>1.9875376020627418E-3</v>
      </c>
      <c r="Y58" s="215">
        <f t="shared" si="5"/>
        <v>0.15556915142884259</v>
      </c>
      <c r="Z58" s="184"/>
    </row>
    <row r="59" spans="1:26" s="185" customFormat="1" ht="12" thickBot="1" x14ac:dyDescent="0.25">
      <c r="A59" s="184"/>
      <c r="B59" s="272">
        <v>42339</v>
      </c>
      <c r="C59" s="273">
        <v>2145006</v>
      </c>
      <c r="D59" s="275">
        <v>9529</v>
      </c>
      <c r="E59" s="273">
        <v>146618</v>
      </c>
      <c r="F59" s="282">
        <v>614</v>
      </c>
      <c r="G59" s="283">
        <v>0</v>
      </c>
      <c r="H59" s="284">
        <v>0</v>
      </c>
      <c r="I59" s="273">
        <v>108980</v>
      </c>
      <c r="J59" s="282">
        <v>4416</v>
      </c>
      <c r="K59" s="274">
        <v>80572</v>
      </c>
      <c r="L59" s="275">
        <v>3691</v>
      </c>
      <c r="M59" s="273">
        <v>7368</v>
      </c>
      <c r="N59" s="224">
        <v>0</v>
      </c>
      <c r="O59" s="274">
        <v>5730</v>
      </c>
      <c r="P59" s="275">
        <v>133</v>
      </c>
      <c r="Q59" s="285">
        <v>0</v>
      </c>
      <c r="R59" s="286">
        <v>0</v>
      </c>
      <c r="S59" s="274">
        <f t="shared" si="8"/>
        <v>2494274</v>
      </c>
      <c r="T59" s="223">
        <f t="shared" si="8"/>
        <v>18383</v>
      </c>
      <c r="U59" s="276">
        <f t="shared" si="1"/>
        <v>2512657</v>
      </c>
      <c r="V59" s="227">
        <v>16278844</v>
      </c>
      <c r="W59" s="278">
        <f t="shared" si="10"/>
        <v>-5.201578101842767E-3</v>
      </c>
      <c r="X59" s="279">
        <f t="shared" si="9"/>
        <v>-1.4474883396772636E-2</v>
      </c>
      <c r="Y59" s="279">
        <f>U59/V59</f>
        <v>0.15435107062884809</v>
      </c>
      <c r="Z59" s="184"/>
    </row>
    <row r="60" spans="1:26" s="185" customFormat="1" x14ac:dyDescent="0.2">
      <c r="A60" s="184"/>
      <c r="B60" s="287">
        <v>42370</v>
      </c>
      <c r="C60" s="288">
        <v>2145315</v>
      </c>
      <c r="D60" s="236">
        <v>9540</v>
      </c>
      <c r="E60" s="200">
        <v>146916</v>
      </c>
      <c r="F60" s="198">
        <v>614</v>
      </c>
      <c r="G60" s="289">
        <v>0</v>
      </c>
      <c r="H60" s="290">
        <v>0</v>
      </c>
      <c r="I60" s="200">
        <v>109205</v>
      </c>
      <c r="J60" s="198">
        <v>4413</v>
      </c>
      <c r="K60" s="197">
        <v>80631</v>
      </c>
      <c r="L60" s="199">
        <v>3696</v>
      </c>
      <c r="M60" s="200">
        <v>7368</v>
      </c>
      <c r="N60" s="235">
        <v>0</v>
      </c>
      <c r="O60" s="197">
        <f>5687+43</f>
        <v>5730</v>
      </c>
      <c r="P60" s="199">
        <v>133</v>
      </c>
      <c r="Q60" s="291">
        <v>0</v>
      </c>
      <c r="R60" s="292">
        <v>0</v>
      </c>
      <c r="S60" s="197">
        <f t="shared" si="8"/>
        <v>2495165</v>
      </c>
      <c r="T60" s="235">
        <f t="shared" si="8"/>
        <v>18396</v>
      </c>
      <c r="U60" s="293">
        <f t="shared" si="1"/>
        <v>2513561</v>
      </c>
      <c r="V60" s="294">
        <v>16299668</v>
      </c>
      <c r="W60" s="295">
        <f t="shared" si="10"/>
        <v>3.5721817250229925E-4</v>
      </c>
      <c r="X60" s="205">
        <f t="shared" si="9"/>
        <v>7.0717510743621822E-4</v>
      </c>
      <c r="Y60" s="205">
        <f t="shared" ref="Y60:Y65" si="11">U60/V60</f>
        <v>0.15420933726993702</v>
      </c>
      <c r="Z60" s="184"/>
    </row>
    <row r="61" spans="1:26" s="185" customFormat="1" x14ac:dyDescent="0.2">
      <c r="A61" s="184"/>
      <c r="B61" s="296">
        <v>42401</v>
      </c>
      <c r="C61" s="216">
        <v>2104341</v>
      </c>
      <c r="D61" s="211">
        <v>9513</v>
      </c>
      <c r="E61" s="210">
        <v>145352</v>
      </c>
      <c r="F61" s="208">
        <v>614</v>
      </c>
      <c r="G61" s="297">
        <v>0</v>
      </c>
      <c r="H61" s="241">
        <v>0</v>
      </c>
      <c r="I61" s="210">
        <v>108173</v>
      </c>
      <c r="J61" s="208">
        <v>4550</v>
      </c>
      <c r="K61" s="207">
        <v>80956</v>
      </c>
      <c r="L61" s="209">
        <v>3686</v>
      </c>
      <c r="M61" s="210">
        <v>7368</v>
      </c>
      <c r="N61" s="217">
        <v>0</v>
      </c>
      <c r="O61" s="207">
        <v>5730</v>
      </c>
      <c r="P61" s="209">
        <v>133</v>
      </c>
      <c r="Q61" s="298">
        <v>0</v>
      </c>
      <c r="R61" s="299">
        <v>0</v>
      </c>
      <c r="S61" s="207">
        <f t="shared" ref="S61:T65" si="12">C61+E61+G61+I61+K61+M61+O61+Q61</f>
        <v>2451920</v>
      </c>
      <c r="T61" s="217">
        <f t="shared" si="12"/>
        <v>18496</v>
      </c>
      <c r="U61" s="300">
        <f t="shared" si="1"/>
        <v>2470416</v>
      </c>
      <c r="V61" s="219">
        <v>16320492</v>
      </c>
      <c r="W61" s="215">
        <f t="shared" si="10"/>
        <v>-1.7331519158051673E-2</v>
      </c>
      <c r="X61" s="215">
        <f t="shared" si="9"/>
        <v>5.4359643400739288E-3</v>
      </c>
      <c r="Y61" s="215">
        <f t="shared" si="11"/>
        <v>0.15136896608264017</v>
      </c>
      <c r="Z61" s="184"/>
    </row>
    <row r="62" spans="1:26" s="185" customFormat="1" x14ac:dyDescent="0.2">
      <c r="A62" s="184"/>
      <c r="B62" s="296">
        <v>42430</v>
      </c>
      <c r="C62" s="216">
        <v>2101595</v>
      </c>
      <c r="D62" s="211">
        <v>9511</v>
      </c>
      <c r="E62" s="210">
        <v>144813</v>
      </c>
      <c r="F62" s="208">
        <v>615</v>
      </c>
      <c r="G62" s="297">
        <v>0</v>
      </c>
      <c r="H62" s="241">
        <v>0</v>
      </c>
      <c r="I62" s="210">
        <v>107955</v>
      </c>
      <c r="J62" s="208">
        <v>4574</v>
      </c>
      <c r="K62" s="207">
        <v>81364</v>
      </c>
      <c r="L62" s="209">
        <v>3723</v>
      </c>
      <c r="M62" s="210">
        <v>7738</v>
      </c>
      <c r="N62" s="217">
        <v>0</v>
      </c>
      <c r="O62" s="207">
        <v>5730</v>
      </c>
      <c r="P62" s="209">
        <v>133</v>
      </c>
      <c r="Q62" s="298">
        <v>0</v>
      </c>
      <c r="R62" s="299">
        <v>0</v>
      </c>
      <c r="S62" s="207">
        <f t="shared" si="12"/>
        <v>2449195</v>
      </c>
      <c r="T62" s="217">
        <f t="shared" si="12"/>
        <v>18556</v>
      </c>
      <c r="U62" s="300">
        <f t="shared" si="1"/>
        <v>2467751</v>
      </c>
      <c r="V62" s="219">
        <v>16341316</v>
      </c>
      <c r="W62" s="215">
        <f t="shared" si="10"/>
        <v>-1.1113739436849489E-3</v>
      </c>
      <c r="X62" s="215">
        <f t="shared" si="9"/>
        <v>3.2439446366782005E-3</v>
      </c>
      <c r="Y62" s="215">
        <f t="shared" si="11"/>
        <v>0.15101299063061996</v>
      </c>
      <c r="Z62" s="184"/>
    </row>
    <row r="63" spans="1:26" s="185" customFormat="1" x14ac:dyDescent="0.2">
      <c r="A63" s="301"/>
      <c r="B63" s="296">
        <v>42461</v>
      </c>
      <c r="C63" s="207">
        <v>2099265</v>
      </c>
      <c r="D63" s="211">
        <v>9489</v>
      </c>
      <c r="E63" s="210">
        <v>144843</v>
      </c>
      <c r="F63" s="208">
        <v>615</v>
      </c>
      <c r="G63" s="297">
        <v>0</v>
      </c>
      <c r="H63" s="241">
        <v>0</v>
      </c>
      <c r="I63" s="210">
        <v>107183</v>
      </c>
      <c r="J63" s="208">
        <v>4578</v>
      </c>
      <c r="K63" s="207">
        <v>82237</v>
      </c>
      <c r="L63" s="209">
        <v>3539</v>
      </c>
      <c r="M63" s="210">
        <v>7968</v>
      </c>
      <c r="N63" s="217">
        <v>0</v>
      </c>
      <c r="O63" s="207">
        <v>5730</v>
      </c>
      <c r="P63" s="209">
        <v>133</v>
      </c>
      <c r="Q63" s="298">
        <v>0</v>
      </c>
      <c r="R63" s="299">
        <v>0</v>
      </c>
      <c r="S63" s="207">
        <f t="shared" si="12"/>
        <v>2447226</v>
      </c>
      <c r="T63" s="217">
        <f t="shared" si="12"/>
        <v>18354</v>
      </c>
      <c r="U63" s="300">
        <f t="shared" si="1"/>
        <v>2465580</v>
      </c>
      <c r="V63" s="219">
        <v>16341316</v>
      </c>
      <c r="W63" s="215">
        <f t="shared" si="10"/>
        <v>-8.0393762032014596E-4</v>
      </c>
      <c r="X63" s="215">
        <f t="shared" si="9"/>
        <v>-1.0885966803190343E-2</v>
      </c>
      <c r="Y63" s="215">
        <f t="shared" si="11"/>
        <v>0.15088013719335702</v>
      </c>
      <c r="Z63" s="184"/>
    </row>
    <row r="64" spans="1:26" s="185" customFormat="1" x14ac:dyDescent="0.2">
      <c r="A64" s="301"/>
      <c r="B64" s="296">
        <v>42491</v>
      </c>
      <c r="C64" s="207">
        <v>2098410</v>
      </c>
      <c r="D64" s="211">
        <v>9483</v>
      </c>
      <c r="E64" s="210">
        <v>145124</v>
      </c>
      <c r="F64" s="208">
        <v>615</v>
      </c>
      <c r="G64" s="297">
        <v>0</v>
      </c>
      <c r="H64" s="241">
        <v>0</v>
      </c>
      <c r="I64" s="210">
        <v>107106</v>
      </c>
      <c r="J64" s="208">
        <v>4563</v>
      </c>
      <c r="K64" s="207">
        <v>83040</v>
      </c>
      <c r="L64" s="209">
        <v>3364</v>
      </c>
      <c r="M64" s="210">
        <v>8016</v>
      </c>
      <c r="N64" s="217">
        <v>0</v>
      </c>
      <c r="O64" s="207">
        <v>5631</v>
      </c>
      <c r="P64" s="209">
        <v>133</v>
      </c>
      <c r="Q64" s="298">
        <v>0</v>
      </c>
      <c r="R64" s="299">
        <v>0</v>
      </c>
      <c r="S64" s="207">
        <f>C64+E64+G64+I64+K64+M64+O64+Q64</f>
        <v>2447327</v>
      </c>
      <c r="T64" s="217">
        <f t="shared" si="12"/>
        <v>18158</v>
      </c>
      <c r="U64" s="300">
        <f t="shared" si="1"/>
        <v>2465485</v>
      </c>
      <c r="V64" s="219">
        <v>16341317</v>
      </c>
      <c r="W64" s="215">
        <f t="shared" si="10"/>
        <v>4.1271218922976466E-5</v>
      </c>
      <c r="X64" s="215">
        <f t="shared" si="9"/>
        <v>-1.0678871090770405E-2</v>
      </c>
      <c r="Y64" s="215">
        <f t="shared" si="11"/>
        <v>0.15087431447538777</v>
      </c>
      <c r="Z64" s="184"/>
    </row>
    <row r="65" spans="1:26" s="188" customFormat="1" x14ac:dyDescent="0.2">
      <c r="B65" s="344">
        <v>42522</v>
      </c>
      <c r="C65" s="345">
        <v>2095797</v>
      </c>
      <c r="D65" s="346">
        <v>8664</v>
      </c>
      <c r="E65" s="347">
        <v>149397</v>
      </c>
      <c r="F65" s="348">
        <v>609</v>
      </c>
      <c r="G65" s="349">
        <v>0</v>
      </c>
      <c r="H65" s="350">
        <v>0</v>
      </c>
      <c r="I65" s="347">
        <v>107398</v>
      </c>
      <c r="J65" s="348">
        <v>4329</v>
      </c>
      <c r="K65" s="345">
        <v>83788</v>
      </c>
      <c r="L65" s="346">
        <v>3347</v>
      </c>
      <c r="M65" s="347">
        <v>8435</v>
      </c>
      <c r="N65" s="348">
        <v>0</v>
      </c>
      <c r="O65" s="345">
        <v>5631</v>
      </c>
      <c r="P65" s="346">
        <v>133</v>
      </c>
      <c r="Q65" s="351">
        <v>0</v>
      </c>
      <c r="R65" s="352">
        <v>0</v>
      </c>
      <c r="S65" s="345">
        <f>C65+E65+G65+I65+K65+M65+O65+Q65</f>
        <v>2450446</v>
      </c>
      <c r="T65" s="348">
        <f t="shared" si="12"/>
        <v>17082</v>
      </c>
      <c r="U65" s="353">
        <f t="shared" si="1"/>
        <v>2467528</v>
      </c>
      <c r="V65" s="354">
        <v>16341318</v>
      </c>
      <c r="W65" s="355">
        <f t="shared" si="10"/>
        <v>1.2744516772789252E-3</v>
      </c>
      <c r="X65" s="355">
        <f t="shared" si="9"/>
        <v>-5.925762749201454E-2</v>
      </c>
      <c r="Y65" s="355">
        <f t="shared" si="11"/>
        <v>0.15099932575817937</v>
      </c>
      <c r="Z65" s="187"/>
    </row>
    <row r="66" spans="1:26" s="185" customFormat="1" x14ac:dyDescent="0.2">
      <c r="A66" s="184"/>
      <c r="B66" s="324">
        <v>42552</v>
      </c>
      <c r="C66" s="273">
        <v>2098478</v>
      </c>
      <c r="D66" s="224">
        <v>8301</v>
      </c>
      <c r="E66" s="274">
        <v>143718</v>
      </c>
      <c r="F66" s="275">
        <v>605</v>
      </c>
      <c r="G66" s="325">
        <v>0</v>
      </c>
      <c r="H66" s="326">
        <v>0</v>
      </c>
      <c r="I66" s="274">
        <v>106984</v>
      </c>
      <c r="J66" s="275">
        <v>4296</v>
      </c>
      <c r="K66" s="273">
        <v>83873</v>
      </c>
      <c r="L66" s="282">
        <v>3343</v>
      </c>
      <c r="M66" s="274">
        <v>8695</v>
      </c>
      <c r="N66" s="275">
        <v>0</v>
      </c>
      <c r="O66" s="273">
        <v>5605</v>
      </c>
      <c r="P66" s="282">
        <v>133</v>
      </c>
      <c r="Q66" s="327">
        <v>0</v>
      </c>
      <c r="R66" s="328">
        <v>0</v>
      </c>
      <c r="S66" s="273">
        <f>C66+E66+G66+I66+K66+M66+O66+Q66</f>
        <v>2447353</v>
      </c>
      <c r="T66" s="223">
        <f t="shared" ref="T66" si="13">D66+F66+H66+J66+L66+N66+P66+R66</f>
        <v>16678</v>
      </c>
      <c r="U66" s="353">
        <f t="shared" si="1"/>
        <v>2464031</v>
      </c>
      <c r="V66" s="226">
        <v>16424611</v>
      </c>
      <c r="W66" s="329">
        <f t="shared" si="10"/>
        <v>-1.2622192041775253E-3</v>
      </c>
      <c r="X66" s="279">
        <f t="shared" si="9"/>
        <v>-2.3650626390352418E-2</v>
      </c>
      <c r="Y66" s="279">
        <f t="shared" ref="Y66:Y70" si="14">U66/V66</f>
        <v>0.15002066106771114</v>
      </c>
      <c r="Z66" s="184"/>
    </row>
    <row r="67" spans="1:26" s="330" customFormat="1" ht="12" thickBot="1" x14ac:dyDescent="0.25">
      <c r="B67" s="302">
        <v>42583</v>
      </c>
      <c r="C67" s="244">
        <v>2097009</v>
      </c>
      <c r="D67" s="250">
        <v>8309</v>
      </c>
      <c r="E67" s="249">
        <v>143966</v>
      </c>
      <c r="F67" s="245">
        <v>615</v>
      </c>
      <c r="G67" s="325">
        <v>0</v>
      </c>
      <c r="H67" s="326">
        <v>0</v>
      </c>
      <c r="I67" s="249">
        <v>106436</v>
      </c>
      <c r="J67" s="245">
        <v>4253</v>
      </c>
      <c r="K67" s="244">
        <v>84295</v>
      </c>
      <c r="L67" s="246">
        <v>3333</v>
      </c>
      <c r="M67" s="249">
        <v>8695</v>
      </c>
      <c r="N67" s="245">
        <v>0</v>
      </c>
      <c r="O67" s="244">
        <v>5868</v>
      </c>
      <c r="P67" s="246">
        <v>133</v>
      </c>
      <c r="Q67" s="327">
        <v>0</v>
      </c>
      <c r="R67" s="328">
        <v>0</v>
      </c>
      <c r="S67" s="244">
        <v>2446269</v>
      </c>
      <c r="T67" s="248">
        <v>16643</v>
      </c>
      <c r="U67" s="353">
        <f t="shared" si="1"/>
        <v>2462912</v>
      </c>
      <c r="V67" s="305">
        <v>16445435</v>
      </c>
      <c r="W67" s="329">
        <f t="shared" si="10"/>
        <v>-4.4292752210245109E-4</v>
      </c>
      <c r="X67" s="279">
        <f t="shared" si="9"/>
        <v>-2.0985729703801416E-3</v>
      </c>
      <c r="Y67" s="279">
        <f t="shared" si="14"/>
        <v>0.14976265449956172</v>
      </c>
    </row>
    <row r="68" spans="1:26" s="330" customFormat="1" ht="12" thickBot="1" x14ac:dyDescent="0.25">
      <c r="B68" s="302">
        <v>42614</v>
      </c>
      <c r="C68" s="244">
        <v>2093851</v>
      </c>
      <c r="D68" s="250">
        <v>8297</v>
      </c>
      <c r="E68" s="244">
        <v>142247</v>
      </c>
      <c r="F68" s="250">
        <v>615</v>
      </c>
      <c r="G68" s="303">
        <v>0</v>
      </c>
      <c r="H68" s="341">
        <v>0</v>
      </c>
      <c r="I68" s="342">
        <v>106481</v>
      </c>
      <c r="J68" s="342">
        <v>4211</v>
      </c>
      <c r="K68" s="342">
        <v>85065</v>
      </c>
      <c r="L68" s="342">
        <v>3344</v>
      </c>
      <c r="M68" s="249">
        <v>8982</v>
      </c>
      <c r="N68" s="245">
        <v>0</v>
      </c>
      <c r="O68" s="244">
        <v>5912</v>
      </c>
      <c r="P68" s="246">
        <v>133</v>
      </c>
      <c r="Q68" s="343">
        <v>0</v>
      </c>
      <c r="R68" s="343">
        <v>0</v>
      </c>
      <c r="S68" s="244">
        <v>2442538</v>
      </c>
      <c r="T68" s="248">
        <v>16600</v>
      </c>
      <c r="U68" s="353">
        <f t="shared" si="1"/>
        <v>2459138</v>
      </c>
      <c r="V68" s="305">
        <v>16466259</v>
      </c>
      <c r="W68" s="329">
        <f t="shared" si="10"/>
        <v>-1.5251797737697694E-3</v>
      </c>
      <c r="X68" s="279">
        <f t="shared" si="9"/>
        <v>-2.5836688097097878E-3</v>
      </c>
      <c r="Y68" s="279">
        <f t="shared" si="14"/>
        <v>0.14934406169610231</v>
      </c>
    </row>
    <row r="69" spans="1:26" s="330" customFormat="1" ht="12" thickBot="1" x14ac:dyDescent="0.25">
      <c r="B69" s="302">
        <v>42644</v>
      </c>
      <c r="C69" s="244">
        <v>2085414</v>
      </c>
      <c r="D69" s="250">
        <v>8291</v>
      </c>
      <c r="E69" s="244">
        <v>142456</v>
      </c>
      <c r="F69" s="250">
        <v>615</v>
      </c>
      <c r="G69" s="303">
        <v>0</v>
      </c>
      <c r="H69" s="341">
        <v>0</v>
      </c>
      <c r="I69" s="342">
        <v>109252</v>
      </c>
      <c r="J69" s="342">
        <v>4252</v>
      </c>
      <c r="K69" s="342">
        <v>83322</v>
      </c>
      <c r="L69" s="342">
        <v>3367</v>
      </c>
      <c r="M69" s="249">
        <v>9051</v>
      </c>
      <c r="N69" s="245">
        <v>0</v>
      </c>
      <c r="O69" s="244">
        <v>6033</v>
      </c>
      <c r="P69" s="246">
        <v>133</v>
      </c>
      <c r="Q69" s="343">
        <v>0</v>
      </c>
      <c r="R69" s="343">
        <v>0</v>
      </c>
      <c r="S69" s="244">
        <v>2435426</v>
      </c>
      <c r="T69" s="248">
        <v>16658</v>
      </c>
      <c r="U69" s="353">
        <f t="shared" si="1"/>
        <v>2452084</v>
      </c>
      <c r="V69" s="305">
        <v>16487082</v>
      </c>
      <c r="W69" s="329">
        <f t="shared" si="10"/>
        <v>-2.91172542658497E-3</v>
      </c>
      <c r="X69" s="279">
        <f t="shared" si="9"/>
        <v>3.4939759036144579E-3</v>
      </c>
      <c r="Y69" s="279">
        <f t="shared" si="14"/>
        <v>0.14872759169876149</v>
      </c>
    </row>
    <row r="70" spans="1:26" s="330" customFormat="1" ht="12" thickBot="1" x14ac:dyDescent="0.25">
      <c r="B70" s="302">
        <v>42675</v>
      </c>
      <c r="C70" s="244">
        <v>2078348</v>
      </c>
      <c r="D70" s="250">
        <v>8229</v>
      </c>
      <c r="E70" s="244">
        <v>141343</v>
      </c>
      <c r="F70" s="250">
        <v>615</v>
      </c>
      <c r="G70" s="303">
        <v>0</v>
      </c>
      <c r="H70" s="341">
        <v>0</v>
      </c>
      <c r="I70" s="342">
        <v>108963</v>
      </c>
      <c r="J70" s="342">
        <v>4198</v>
      </c>
      <c r="K70" s="342">
        <v>87254</v>
      </c>
      <c r="L70" s="342">
        <v>3367</v>
      </c>
      <c r="M70" s="249">
        <v>9211</v>
      </c>
      <c r="N70" s="245">
        <v>0</v>
      </c>
      <c r="O70" s="244">
        <v>6049</v>
      </c>
      <c r="P70" s="246">
        <v>133</v>
      </c>
      <c r="Q70" s="343">
        <v>0</v>
      </c>
      <c r="R70" s="343">
        <v>0</v>
      </c>
      <c r="S70" s="244">
        <v>2431066</v>
      </c>
      <c r="T70" s="248">
        <v>16542</v>
      </c>
      <c r="U70" s="353">
        <f t="shared" si="1"/>
        <v>2447608</v>
      </c>
      <c r="V70" s="305">
        <v>16507906.166666668</v>
      </c>
      <c r="W70" s="329">
        <f t="shared" si="10"/>
        <v>-1.7902412144733611E-3</v>
      </c>
      <c r="X70" s="279">
        <f t="shared" si="9"/>
        <v>-6.9636210829631413E-3</v>
      </c>
      <c r="Y70" s="279">
        <f t="shared" si="14"/>
        <v>0.14826883405372721</v>
      </c>
    </row>
    <row r="71" spans="1:26" s="330" customFormat="1" ht="12" thickBot="1" x14ac:dyDescent="0.25">
      <c r="B71" s="302">
        <v>42705</v>
      </c>
      <c r="C71" s="244">
        <v>2072889</v>
      </c>
      <c r="D71" s="250">
        <v>8126</v>
      </c>
      <c r="E71" s="244">
        <v>140958</v>
      </c>
      <c r="F71" s="250">
        <v>615</v>
      </c>
      <c r="G71" s="303">
        <v>0</v>
      </c>
      <c r="H71" s="341">
        <v>0</v>
      </c>
      <c r="I71" s="342">
        <v>108329</v>
      </c>
      <c r="J71" s="342">
        <v>4171</v>
      </c>
      <c r="K71" s="342">
        <v>87254</v>
      </c>
      <c r="L71" s="342">
        <v>3367</v>
      </c>
      <c r="M71" s="249">
        <v>9267</v>
      </c>
      <c r="N71" s="245">
        <v>0</v>
      </c>
      <c r="O71" s="244">
        <v>6064</v>
      </c>
      <c r="P71" s="246">
        <v>133</v>
      </c>
      <c r="Q71" s="343">
        <v>0</v>
      </c>
      <c r="R71" s="343">
        <v>0</v>
      </c>
      <c r="S71" s="244">
        <f t="shared" ref="S71:T74" si="15">C71+E71+G71+I71+K71+M71+O71+Q71</f>
        <v>2424761</v>
      </c>
      <c r="T71" s="248">
        <f t="shared" si="15"/>
        <v>16412</v>
      </c>
      <c r="U71" s="304">
        <f t="shared" ref="U71:U76" si="16">S71+T71</f>
        <v>2441173</v>
      </c>
      <c r="V71" s="305">
        <v>16528730.000000002</v>
      </c>
      <c r="W71" s="359">
        <f t="shared" si="10"/>
        <v>-2.5935124755971247E-3</v>
      </c>
      <c r="X71" s="359">
        <f t="shared" si="9"/>
        <v>-7.8587837020916464E-3</v>
      </c>
      <c r="Y71" s="359">
        <f t="shared" ref="Y71" si="17">U71/V71</f>
        <v>0.14769271444327542</v>
      </c>
    </row>
    <row r="72" spans="1:26" s="330" customFormat="1" ht="12" thickBot="1" x14ac:dyDescent="0.25">
      <c r="B72" s="302">
        <v>42736</v>
      </c>
      <c r="C72" s="244">
        <v>2069212</v>
      </c>
      <c r="D72" s="250">
        <v>8091</v>
      </c>
      <c r="E72" s="244">
        <v>141134</v>
      </c>
      <c r="F72" s="250">
        <v>615</v>
      </c>
      <c r="G72" s="303">
        <v>0</v>
      </c>
      <c r="H72" s="341">
        <v>0</v>
      </c>
      <c r="I72" s="342">
        <v>108047</v>
      </c>
      <c r="J72" s="342">
        <v>4102</v>
      </c>
      <c r="K72" s="342">
        <v>88460</v>
      </c>
      <c r="L72" s="342">
        <v>3471</v>
      </c>
      <c r="M72" s="249">
        <v>9558</v>
      </c>
      <c r="N72" s="245">
        <v>0</v>
      </c>
      <c r="O72" s="244">
        <v>5970</v>
      </c>
      <c r="P72" s="246">
        <v>133</v>
      </c>
      <c r="Q72" s="343">
        <v>0</v>
      </c>
      <c r="R72" s="343">
        <v>0</v>
      </c>
      <c r="S72" s="244">
        <f t="shared" si="15"/>
        <v>2422381</v>
      </c>
      <c r="T72" s="248">
        <f t="shared" si="15"/>
        <v>16412</v>
      </c>
      <c r="U72" s="304">
        <f t="shared" si="16"/>
        <v>2438793</v>
      </c>
      <c r="V72" s="305">
        <v>16549417.249999994</v>
      </c>
      <c r="W72" s="359">
        <f t="shared" si="10"/>
        <v>-9.8154003631698125E-4</v>
      </c>
      <c r="X72" s="359">
        <f t="shared" si="9"/>
        <v>0</v>
      </c>
      <c r="Y72" s="359">
        <f t="shared" ref="Y72:Y77" si="18">U72/V72</f>
        <v>0.14736428257013104</v>
      </c>
    </row>
    <row r="73" spans="1:26" s="330" customFormat="1" ht="12" thickBot="1" x14ac:dyDescent="0.25">
      <c r="B73" s="302">
        <v>42767</v>
      </c>
      <c r="C73" s="244">
        <v>2065852</v>
      </c>
      <c r="D73" s="250">
        <v>8149</v>
      </c>
      <c r="E73" s="244">
        <v>143670</v>
      </c>
      <c r="F73" s="250">
        <v>611</v>
      </c>
      <c r="G73" s="303">
        <v>0</v>
      </c>
      <c r="H73" s="341">
        <v>0</v>
      </c>
      <c r="I73" s="342">
        <v>107882</v>
      </c>
      <c r="J73" s="342">
        <v>4102</v>
      </c>
      <c r="K73" s="342">
        <v>88799</v>
      </c>
      <c r="L73" s="342">
        <v>3543</v>
      </c>
      <c r="M73" s="249">
        <v>9853</v>
      </c>
      <c r="N73" s="245">
        <v>0</v>
      </c>
      <c r="O73" s="244">
        <v>5978</v>
      </c>
      <c r="P73" s="246">
        <v>133</v>
      </c>
      <c r="Q73" s="343">
        <v>0</v>
      </c>
      <c r="R73" s="343">
        <v>0</v>
      </c>
      <c r="S73" s="244">
        <f t="shared" si="15"/>
        <v>2422034</v>
      </c>
      <c r="T73" s="248">
        <f t="shared" si="15"/>
        <v>16538</v>
      </c>
      <c r="U73" s="304">
        <f t="shared" si="16"/>
        <v>2438572</v>
      </c>
      <c r="V73" s="305">
        <v>16570104.500000006</v>
      </c>
      <c r="W73" s="359">
        <f t="shared" si="10"/>
        <v>-1.4324749079521346E-4</v>
      </c>
      <c r="X73" s="359">
        <f t="shared" si="9"/>
        <v>7.677309285888374E-3</v>
      </c>
      <c r="Y73" s="359">
        <f t="shared" si="18"/>
        <v>0.1471669656639763</v>
      </c>
    </row>
    <row r="74" spans="1:26" s="330" customFormat="1" ht="12" thickBot="1" x14ac:dyDescent="0.25">
      <c r="B74" s="302">
        <v>42795</v>
      </c>
      <c r="C74" s="244">
        <v>2064642</v>
      </c>
      <c r="D74" s="250">
        <v>7844</v>
      </c>
      <c r="E74" s="244">
        <v>142986</v>
      </c>
      <c r="F74" s="250">
        <v>621</v>
      </c>
      <c r="G74" s="303">
        <v>0</v>
      </c>
      <c r="H74" s="341">
        <v>0</v>
      </c>
      <c r="I74" s="342">
        <v>107526</v>
      </c>
      <c r="J74" s="342">
        <v>4030</v>
      </c>
      <c r="K74" s="342">
        <v>89237</v>
      </c>
      <c r="L74" s="342">
        <v>3748</v>
      </c>
      <c r="M74" s="249">
        <v>10633</v>
      </c>
      <c r="N74" s="245">
        <v>0</v>
      </c>
      <c r="O74" s="244">
        <v>5998</v>
      </c>
      <c r="P74" s="246">
        <v>133</v>
      </c>
      <c r="Q74" s="343">
        <v>0</v>
      </c>
      <c r="R74" s="343">
        <v>0</v>
      </c>
      <c r="S74" s="244">
        <f t="shared" si="15"/>
        <v>2421022</v>
      </c>
      <c r="T74" s="248">
        <f t="shared" si="15"/>
        <v>16376</v>
      </c>
      <c r="U74" s="304">
        <f t="shared" si="16"/>
        <v>2437398</v>
      </c>
      <c r="V74" s="305">
        <v>16590791.75</v>
      </c>
      <c r="W74" s="359">
        <f t="shared" si="10"/>
        <v>-4.1783063326113505E-4</v>
      </c>
      <c r="X74" s="359">
        <f t="shared" si="9"/>
        <v>-9.7956222034103271E-3</v>
      </c>
      <c r="Y74" s="359">
        <f t="shared" si="18"/>
        <v>0.14691269932913237</v>
      </c>
    </row>
    <row r="75" spans="1:26" s="330" customFormat="1" ht="12" thickBot="1" x14ac:dyDescent="0.25">
      <c r="B75" s="302">
        <v>42826</v>
      </c>
      <c r="C75" s="244">
        <v>2065245</v>
      </c>
      <c r="D75" s="250">
        <v>7837</v>
      </c>
      <c r="E75" s="244">
        <v>143112</v>
      </c>
      <c r="F75" s="250">
        <v>614</v>
      </c>
      <c r="G75" s="303">
        <v>0</v>
      </c>
      <c r="H75" s="341">
        <v>0</v>
      </c>
      <c r="I75" s="342">
        <v>107239</v>
      </c>
      <c r="J75" s="342">
        <v>3978</v>
      </c>
      <c r="K75" s="342">
        <v>89816</v>
      </c>
      <c r="L75" s="342">
        <v>3623</v>
      </c>
      <c r="M75" s="249">
        <v>10773</v>
      </c>
      <c r="N75" s="245">
        <v>0</v>
      </c>
      <c r="O75" s="244">
        <v>6009</v>
      </c>
      <c r="P75" s="246">
        <v>133</v>
      </c>
      <c r="Q75" s="343">
        <v>0</v>
      </c>
      <c r="R75" s="343">
        <v>0</v>
      </c>
      <c r="S75" s="244">
        <f t="shared" ref="S75:T77" si="19">C75+E75+G75+I75+K75+M75+O75+Q75</f>
        <v>2422194</v>
      </c>
      <c r="T75" s="248">
        <f t="shared" si="19"/>
        <v>16185</v>
      </c>
      <c r="U75" s="304">
        <f t="shared" si="16"/>
        <v>2438379</v>
      </c>
      <c r="V75" s="305">
        <v>16611478.999999994</v>
      </c>
      <c r="W75" s="359">
        <f t="shared" si="10"/>
        <v>4.8409308135159452E-4</v>
      </c>
      <c r="X75" s="359">
        <f t="shared" si="9"/>
        <v>-1.1663409868099658E-2</v>
      </c>
      <c r="Y75" s="359">
        <f t="shared" si="18"/>
        <v>0.14678879586820662</v>
      </c>
    </row>
    <row r="76" spans="1:26" s="330" customFormat="1" ht="12" thickBot="1" x14ac:dyDescent="0.25">
      <c r="B76" s="302">
        <v>42856</v>
      </c>
      <c r="C76" s="244">
        <v>2062300</v>
      </c>
      <c r="D76" s="250">
        <v>7829</v>
      </c>
      <c r="E76" s="244">
        <v>142743</v>
      </c>
      <c r="F76" s="250">
        <v>617</v>
      </c>
      <c r="G76" s="303">
        <v>0</v>
      </c>
      <c r="H76" s="341">
        <v>0</v>
      </c>
      <c r="I76" s="342">
        <v>106878</v>
      </c>
      <c r="J76" s="342">
        <v>3932</v>
      </c>
      <c r="K76" s="342">
        <v>90675</v>
      </c>
      <c r="L76" s="342">
        <v>3785</v>
      </c>
      <c r="M76" s="249">
        <v>10597</v>
      </c>
      <c r="N76" s="245">
        <v>0</v>
      </c>
      <c r="O76" s="244">
        <v>6058</v>
      </c>
      <c r="P76" s="246">
        <v>133</v>
      </c>
      <c r="Q76" s="343">
        <v>0</v>
      </c>
      <c r="R76" s="343">
        <v>0</v>
      </c>
      <c r="S76" s="244">
        <f t="shared" si="19"/>
        <v>2419251</v>
      </c>
      <c r="T76" s="248">
        <f t="shared" si="19"/>
        <v>16296</v>
      </c>
      <c r="U76" s="304">
        <f t="shared" si="16"/>
        <v>2435547</v>
      </c>
      <c r="V76" s="305">
        <v>16632166.250000006</v>
      </c>
      <c r="W76" s="359">
        <f>(S76-S75)/S75</f>
        <v>-1.2150141565869621E-3</v>
      </c>
      <c r="X76" s="359">
        <f>(T76-T75)/T75</f>
        <v>6.8582020389249309E-3</v>
      </c>
      <c r="Y76" s="359">
        <f t="shared" si="18"/>
        <v>0.14643594606926197</v>
      </c>
    </row>
    <row r="77" spans="1:26" s="185" customFormat="1" ht="12" thickBot="1" x14ac:dyDescent="0.25">
      <c r="B77" s="302">
        <v>42887</v>
      </c>
      <c r="C77" s="244">
        <v>2059471</v>
      </c>
      <c r="D77" s="250">
        <v>7816</v>
      </c>
      <c r="E77" s="244">
        <v>142959</v>
      </c>
      <c r="F77" s="250">
        <v>619</v>
      </c>
      <c r="G77" s="303">
        <v>0</v>
      </c>
      <c r="H77" s="341">
        <v>0</v>
      </c>
      <c r="I77" s="342">
        <v>106801</v>
      </c>
      <c r="J77" s="342">
        <v>3891</v>
      </c>
      <c r="K77" s="342">
        <v>91137</v>
      </c>
      <c r="L77" s="342">
        <v>3805</v>
      </c>
      <c r="M77" s="249">
        <v>10857</v>
      </c>
      <c r="N77" s="245">
        <v>0</v>
      </c>
      <c r="O77" s="244">
        <v>6257</v>
      </c>
      <c r="P77" s="246">
        <v>133</v>
      </c>
      <c r="Q77" s="343">
        <v>0</v>
      </c>
      <c r="R77" s="343">
        <v>0</v>
      </c>
      <c r="S77" s="244">
        <f t="shared" si="19"/>
        <v>2417482</v>
      </c>
      <c r="T77" s="248">
        <f t="shared" si="19"/>
        <v>16264</v>
      </c>
      <c r="U77" s="304">
        <f t="shared" ref="U77" si="20">S77+T77</f>
        <v>2433746</v>
      </c>
      <c r="V77" s="305">
        <v>16652853.5</v>
      </c>
      <c r="W77" s="359">
        <f>(S77-S76)/S76</f>
        <v>-7.3121805054539605E-4</v>
      </c>
      <c r="X77" s="359">
        <f>(T77-T76)/T76</f>
        <v>-1.9636720667648502E-3</v>
      </c>
      <c r="Y77" s="359">
        <f t="shared" si="18"/>
        <v>0.14614588424740541</v>
      </c>
    </row>
    <row r="78" spans="1:26" s="185" customFormat="1" x14ac:dyDescent="0.2">
      <c r="B78" s="360"/>
      <c r="C78" s="361"/>
      <c r="D78" s="362"/>
      <c r="E78" s="361"/>
      <c r="F78" s="362"/>
      <c r="G78" s="363"/>
      <c r="H78" s="363"/>
      <c r="I78" s="361"/>
      <c r="J78" s="361"/>
      <c r="K78" s="361"/>
      <c r="L78" s="361"/>
      <c r="M78" s="361"/>
      <c r="N78" s="361"/>
      <c r="O78" s="361"/>
      <c r="P78" s="361"/>
      <c r="Q78" s="364"/>
      <c r="R78" s="364"/>
      <c r="S78" s="361"/>
      <c r="T78" s="362"/>
      <c r="U78" s="361"/>
      <c r="V78" s="362"/>
      <c r="W78" s="365"/>
      <c r="X78" s="365"/>
      <c r="Y78" s="365"/>
    </row>
    <row r="79" spans="1:26" s="185" customFormat="1" x14ac:dyDescent="0.2">
      <c r="A79" s="184"/>
      <c r="B79" s="184"/>
      <c r="C79" s="184" t="s">
        <v>59</v>
      </c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</row>
    <row r="80" spans="1:26" s="185" customFormat="1" x14ac:dyDescent="0.2">
      <c r="A80" s="184"/>
      <c r="B80" s="184"/>
      <c r="C80" s="184" t="s">
        <v>84</v>
      </c>
      <c r="D80" s="184"/>
      <c r="E80" s="184"/>
      <c r="F80" s="184"/>
      <c r="G80" s="184"/>
      <c r="H80" s="184"/>
      <c r="I80" s="306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</row>
    <row r="81" spans="1:26" s="185" customFormat="1" x14ac:dyDescent="0.2">
      <c r="A81" s="184"/>
      <c r="B81" s="184"/>
      <c r="C81" s="184" t="s">
        <v>85</v>
      </c>
      <c r="D81" s="184" t="s">
        <v>90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</row>
    <row r="82" spans="1:26" s="185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</row>
    <row r="83" spans="1:26" s="185" customFormat="1" x14ac:dyDescent="0.2">
      <c r="A83" s="184"/>
      <c r="B83" s="184"/>
      <c r="C83" s="306"/>
      <c r="D83" s="184"/>
      <c r="E83" s="184"/>
      <c r="F83" s="184"/>
      <c r="G83" s="184"/>
      <c r="H83" s="184"/>
      <c r="I83" s="306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</row>
  </sheetData>
  <mergeCells count="16">
    <mergeCell ref="W10:W11"/>
    <mergeCell ref="X10:X11"/>
    <mergeCell ref="Y10:Y11"/>
    <mergeCell ref="Z10:Z11"/>
    <mergeCell ref="M10:N10"/>
    <mergeCell ref="O10:P10"/>
    <mergeCell ref="Q10:R10"/>
    <mergeCell ref="S10:T10"/>
    <mergeCell ref="U10:U11"/>
    <mergeCell ref="V10:V11"/>
    <mergeCell ref="K10:L10"/>
    <mergeCell ref="B10:B11"/>
    <mergeCell ref="C10:D10"/>
    <mergeCell ref="E10:F10"/>
    <mergeCell ref="G10:H10"/>
    <mergeCell ref="I10:J10"/>
  </mergeCells>
  <hyperlinks>
    <hyperlink ref="L7" location="Indice!A1" display="Regresar al Índice"/>
    <hyperlink ref="U7" location="Índice!A1" display="Regresa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58"/>
  <sheetViews>
    <sheetView showGridLines="0" topLeftCell="A37" zoomScale="85" zoomScaleNormal="85" workbookViewId="0">
      <selection activeCell="D70" sqref="D70"/>
    </sheetView>
  </sheetViews>
  <sheetFormatPr baseColWidth="10" defaultRowHeight="15" x14ac:dyDescent="0.25"/>
  <cols>
    <col min="1" max="1" width="4.140625" style="1" customWidth="1"/>
    <col min="2" max="2" width="4.5703125" style="1" customWidth="1"/>
    <col min="3" max="3" width="25.85546875" style="1" customWidth="1"/>
    <col min="4" max="7" width="24.42578125" style="1" customWidth="1"/>
    <col min="8" max="16384" width="11.42578125" style="1"/>
  </cols>
  <sheetData>
    <row r="1" spans="1:85" ht="24.75" customHeight="1" x14ac:dyDescent="0.25">
      <c r="A1" s="4"/>
      <c r="B1" s="4"/>
      <c r="C1" s="14"/>
      <c r="D1" s="15"/>
      <c r="E1" s="15"/>
      <c r="F1" s="15"/>
      <c r="G1" s="1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85" s="2" customFormat="1" ht="18" customHeight="1" x14ac:dyDescent="0.25">
      <c r="A2" s="4"/>
      <c r="B2" s="4"/>
      <c r="C2" s="44" t="s">
        <v>9</v>
      </c>
      <c r="D2" s="19"/>
      <c r="E2" s="19"/>
      <c r="F2" s="19"/>
      <c r="G2" s="2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85" ht="15.75" customHeight="1" x14ac:dyDescent="0.25">
      <c r="C3" s="45" t="s">
        <v>4</v>
      </c>
      <c r="D3" s="19"/>
      <c r="E3" s="19"/>
      <c r="F3" s="19"/>
      <c r="G3" s="2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85" x14ac:dyDescent="0.25">
      <c r="C4" s="40" t="s">
        <v>74</v>
      </c>
      <c r="D4" s="19"/>
      <c r="E4" s="19"/>
      <c r="F4" s="19"/>
      <c r="G4" s="2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5.75" thickBot="1" x14ac:dyDescent="0.3">
      <c r="A5" s="4"/>
      <c r="B5" s="4"/>
      <c r="C5" s="17"/>
      <c r="D5" s="19"/>
      <c r="E5" s="19"/>
      <c r="F5" s="1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  <c r="AV5" s="9"/>
      <c r="AW5" s="9"/>
      <c r="AX5" s="9"/>
      <c r="AY5" s="9"/>
      <c r="AZ5" s="9"/>
      <c r="BA5" s="9"/>
      <c r="BB5" s="9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25">
      <c r="A6" s="4"/>
      <c r="B6" s="4"/>
      <c r="C6" s="41" t="s">
        <v>6</v>
      </c>
      <c r="D6" s="25"/>
      <c r="E6" s="25"/>
      <c r="F6" s="25"/>
      <c r="G6" s="2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  <c r="AV6" s="9"/>
      <c r="AW6" s="9"/>
      <c r="AX6" s="9"/>
      <c r="AY6" s="9"/>
      <c r="AZ6" s="9"/>
      <c r="BA6" s="9"/>
      <c r="BB6" s="9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8" x14ac:dyDescent="0.25">
      <c r="A7" s="4"/>
      <c r="B7" s="4"/>
      <c r="C7" s="42" t="str">
        <f>Índice!B7</f>
        <v>Fecha de publicación: Julio de 2017</v>
      </c>
      <c r="D7" s="29"/>
      <c r="E7" s="29"/>
      <c r="F7" s="29"/>
      <c r="G7" s="52" t="s">
        <v>11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9"/>
      <c r="AV7" s="9"/>
      <c r="AW7" s="9"/>
      <c r="AX7" s="9"/>
      <c r="AY7" s="9"/>
      <c r="AZ7" s="9"/>
      <c r="BA7" s="9"/>
      <c r="BB7" s="9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8.75" thickBot="1" x14ac:dyDescent="0.3">
      <c r="A8" s="4"/>
      <c r="B8" s="4"/>
      <c r="C8" s="43" t="str">
        <f>Índice!B8</f>
        <v>Fecha de corte: Junio de 2017</v>
      </c>
      <c r="D8" s="33"/>
      <c r="E8" s="33"/>
      <c r="F8" s="33"/>
      <c r="G8" s="3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9"/>
      <c r="AV8" s="9"/>
      <c r="AW8" s="9"/>
      <c r="AX8" s="9"/>
      <c r="AY8" s="9"/>
      <c r="AZ8" s="9"/>
      <c r="BA8" s="9"/>
      <c r="BB8" s="9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5.75" thickBot="1" x14ac:dyDescent="0.3"/>
    <row r="10" spans="1:85" ht="45.75" thickBot="1" x14ac:dyDescent="0.3">
      <c r="A10" s="4"/>
      <c r="B10" s="4"/>
      <c r="C10" s="49"/>
      <c r="D10" s="46" t="s">
        <v>2</v>
      </c>
      <c r="E10" s="46" t="s">
        <v>3</v>
      </c>
      <c r="F10" s="46" t="s">
        <v>0</v>
      </c>
      <c r="G10" s="50" t="s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9"/>
      <c r="AV10" s="9"/>
      <c r="AW10" s="9"/>
      <c r="AX10" s="9"/>
      <c r="AY10" s="9"/>
      <c r="AZ10" s="9"/>
      <c r="BA10" s="9"/>
      <c r="BB10" s="9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5.75" thickBot="1" x14ac:dyDescent="0.3">
      <c r="A11" s="4"/>
      <c r="B11" s="4"/>
      <c r="C11" s="56">
        <v>2011</v>
      </c>
      <c r="D11" s="57">
        <v>2131267</v>
      </c>
      <c r="E11" s="70">
        <v>62824</v>
      </c>
      <c r="F11" s="57">
        <v>17386</v>
      </c>
      <c r="G11" s="58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9"/>
      <c r="AW11" s="9"/>
      <c r="AX11" s="9"/>
      <c r="AY11" s="9"/>
      <c r="AZ11" s="9"/>
      <c r="BA11" s="9"/>
      <c r="BB11" s="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.75" thickBot="1" x14ac:dyDescent="0.3">
      <c r="A12" s="4"/>
      <c r="B12" s="4"/>
      <c r="C12" s="56">
        <v>2012</v>
      </c>
      <c r="D12" s="57">
        <v>2198913</v>
      </c>
      <c r="E12" s="70">
        <v>89384</v>
      </c>
      <c r="F12" s="57">
        <v>20093</v>
      </c>
      <c r="G12" s="58">
        <v>282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9"/>
      <c r="AW12" s="9"/>
      <c r="AX12" s="9"/>
      <c r="AY12" s="9"/>
      <c r="AZ12" s="9"/>
      <c r="BA12" s="9"/>
      <c r="BB12" s="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x14ac:dyDescent="0.25">
      <c r="A13" s="4"/>
      <c r="B13" s="4"/>
      <c r="C13" s="59">
        <v>41275</v>
      </c>
      <c r="D13" s="47">
        <v>2204556</v>
      </c>
      <c r="E13" s="71">
        <v>91500</v>
      </c>
      <c r="F13" s="47">
        <v>20014</v>
      </c>
      <c r="G13" s="71">
        <v>291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9"/>
      <c r="AW13" s="9"/>
      <c r="AX13" s="9"/>
      <c r="AY13" s="9"/>
      <c r="AZ13" s="9"/>
      <c r="BA13" s="9"/>
      <c r="BB13" s="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x14ac:dyDescent="0.25">
      <c r="A14" s="4"/>
      <c r="B14" s="4"/>
      <c r="C14" s="8">
        <v>41306</v>
      </c>
      <c r="D14" s="7">
        <v>2208589</v>
      </c>
      <c r="E14" s="68">
        <v>94965</v>
      </c>
      <c r="F14" s="7">
        <v>19182</v>
      </c>
      <c r="G14" s="68">
        <v>293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9"/>
      <c r="AW14" s="9"/>
      <c r="AX14" s="9"/>
      <c r="AY14" s="9"/>
      <c r="AZ14" s="9"/>
      <c r="BA14" s="9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x14ac:dyDescent="0.25">
      <c r="A15" s="4"/>
      <c r="B15" s="4"/>
      <c r="C15" s="8">
        <v>41334</v>
      </c>
      <c r="D15" s="7">
        <v>2213639</v>
      </c>
      <c r="E15" s="68">
        <v>98518</v>
      </c>
      <c r="F15" s="7">
        <v>19474</v>
      </c>
      <c r="G15" s="68">
        <v>294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9"/>
      <c r="AW15" s="9"/>
      <c r="AX15" s="9"/>
      <c r="AY15" s="9"/>
      <c r="AZ15" s="9"/>
      <c r="BA15" s="9"/>
      <c r="BB15" s="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x14ac:dyDescent="0.25">
      <c r="A16" s="4"/>
      <c r="B16" s="4"/>
      <c r="C16" s="8">
        <v>41365</v>
      </c>
      <c r="D16" s="7">
        <v>2221731</v>
      </c>
      <c r="E16" s="68">
        <v>105698</v>
      </c>
      <c r="F16" s="7">
        <v>19455</v>
      </c>
      <c r="G16" s="68">
        <v>316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9"/>
      <c r="AW16" s="9"/>
      <c r="AX16" s="9"/>
      <c r="AY16" s="9"/>
      <c r="AZ16" s="9"/>
      <c r="BA16" s="9"/>
      <c r="BB16" s="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x14ac:dyDescent="0.25">
      <c r="A17" s="4"/>
      <c r="B17" s="4"/>
      <c r="C17" s="8">
        <v>41395</v>
      </c>
      <c r="D17" s="7">
        <v>2224061</v>
      </c>
      <c r="E17" s="68">
        <v>104355</v>
      </c>
      <c r="F17" s="7">
        <v>19879</v>
      </c>
      <c r="G17" s="68">
        <v>359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9"/>
      <c r="AW17" s="9"/>
      <c r="AX17" s="9"/>
      <c r="AY17" s="9"/>
      <c r="AZ17" s="9"/>
      <c r="BA17" s="9"/>
      <c r="BB17" s="9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x14ac:dyDescent="0.25">
      <c r="A18" s="4"/>
      <c r="B18" s="4"/>
      <c r="C18" s="8">
        <v>41426</v>
      </c>
      <c r="D18" s="7">
        <v>2230186</v>
      </c>
      <c r="E18" s="68">
        <v>105950</v>
      </c>
      <c r="F18" s="7">
        <v>19963</v>
      </c>
      <c r="G18" s="68">
        <v>470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9"/>
      <c r="AW18" s="9"/>
      <c r="AX18" s="9"/>
      <c r="AY18" s="9"/>
      <c r="AZ18" s="9"/>
      <c r="BA18" s="9"/>
      <c r="BB18" s="9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x14ac:dyDescent="0.25">
      <c r="A19" s="4"/>
      <c r="B19" s="4"/>
      <c r="C19" s="8">
        <v>41456</v>
      </c>
      <c r="D19" s="7">
        <v>2238914</v>
      </c>
      <c r="E19" s="68">
        <v>105948</v>
      </c>
      <c r="F19" s="7">
        <v>19756</v>
      </c>
      <c r="G19" s="68">
        <v>540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9"/>
      <c r="AV19" s="9"/>
      <c r="AW19" s="9"/>
      <c r="AX19" s="9"/>
      <c r="AY19" s="9"/>
      <c r="AZ19" s="9"/>
      <c r="BA19" s="9"/>
      <c r="BB19" s="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x14ac:dyDescent="0.25">
      <c r="A20" s="4"/>
      <c r="B20" s="4"/>
      <c r="C20" s="8">
        <v>41487</v>
      </c>
      <c r="D20" s="7">
        <v>2244108</v>
      </c>
      <c r="E20" s="68">
        <v>107581</v>
      </c>
      <c r="F20" s="7">
        <v>19479</v>
      </c>
      <c r="G20" s="68">
        <v>578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9"/>
      <c r="AV20" s="9"/>
      <c r="AW20" s="9"/>
      <c r="AX20" s="9"/>
      <c r="AY20" s="9"/>
      <c r="AZ20" s="9"/>
      <c r="BA20" s="9"/>
      <c r="BB20" s="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x14ac:dyDescent="0.25">
      <c r="A21" s="4"/>
      <c r="B21" s="4"/>
      <c r="C21" s="8">
        <v>41518</v>
      </c>
      <c r="D21" s="7">
        <v>2247192</v>
      </c>
      <c r="E21" s="68">
        <v>108262</v>
      </c>
      <c r="F21" s="7">
        <v>19626</v>
      </c>
      <c r="G21" s="68">
        <v>656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9"/>
      <c r="AV21" s="9"/>
      <c r="AW21" s="9"/>
      <c r="AX21" s="9"/>
      <c r="AY21" s="9"/>
      <c r="AZ21" s="9"/>
      <c r="BA21" s="9"/>
      <c r="BB21" s="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x14ac:dyDescent="0.25">
      <c r="A22" s="4"/>
      <c r="B22" s="4"/>
      <c r="C22" s="8">
        <v>41548</v>
      </c>
      <c r="D22" s="7">
        <v>2256413</v>
      </c>
      <c r="E22" s="68">
        <v>108352</v>
      </c>
      <c r="F22" s="7">
        <v>19800</v>
      </c>
      <c r="G22" s="68">
        <v>704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9"/>
      <c r="AV22" s="9"/>
      <c r="AW22" s="9"/>
      <c r="AX22" s="9"/>
      <c r="AY22" s="9"/>
      <c r="AZ22" s="9"/>
      <c r="BA22" s="9"/>
      <c r="BB22" s="9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x14ac:dyDescent="0.25">
      <c r="A23" s="4"/>
      <c r="B23" s="4"/>
      <c r="C23" s="8">
        <v>41579</v>
      </c>
      <c r="D23" s="7">
        <v>2262920</v>
      </c>
      <c r="E23" s="68">
        <v>109078</v>
      </c>
      <c r="F23" s="7">
        <v>19919</v>
      </c>
      <c r="G23" s="68">
        <v>716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9"/>
      <c r="AV23" s="9"/>
      <c r="AW23" s="9"/>
      <c r="AX23" s="9"/>
      <c r="AY23" s="9"/>
      <c r="AZ23" s="9"/>
      <c r="BA23" s="9"/>
      <c r="BB23" s="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5.75" thickBot="1" x14ac:dyDescent="0.3">
      <c r="A24" s="4"/>
      <c r="B24" s="4"/>
      <c r="C24" s="60">
        <v>2013</v>
      </c>
      <c r="D24" s="48">
        <v>2265797</v>
      </c>
      <c r="E24" s="72">
        <v>108453</v>
      </c>
      <c r="F24" s="48">
        <v>19786</v>
      </c>
      <c r="G24" s="72">
        <v>735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9"/>
      <c r="AV24" s="9"/>
      <c r="AW24" s="9"/>
      <c r="AX24" s="9"/>
      <c r="AY24" s="9"/>
      <c r="AZ24" s="9"/>
      <c r="BA24" s="9"/>
      <c r="BB24" s="9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x14ac:dyDescent="0.25">
      <c r="A25" s="4"/>
      <c r="B25" s="4"/>
      <c r="C25" s="59">
        <v>41640</v>
      </c>
      <c r="D25" s="47">
        <v>2261657</v>
      </c>
      <c r="E25" s="71">
        <v>115712</v>
      </c>
      <c r="F25" s="71">
        <f>20258-446</f>
        <v>19812</v>
      </c>
      <c r="G25" s="71">
        <v>756</v>
      </c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9"/>
      <c r="AV25" s="9"/>
      <c r="AW25" s="9"/>
      <c r="AX25" s="9"/>
      <c r="AY25" s="9"/>
      <c r="AZ25" s="9"/>
      <c r="BA25" s="9"/>
      <c r="BB25" s="9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x14ac:dyDescent="0.25">
      <c r="A26" s="4"/>
      <c r="B26" s="4"/>
      <c r="C26" s="8">
        <v>41671</v>
      </c>
      <c r="D26" s="7">
        <v>2276524</v>
      </c>
      <c r="E26" s="68">
        <v>109520</v>
      </c>
      <c r="F26" s="68">
        <f>20028-446</f>
        <v>19582</v>
      </c>
      <c r="G26" s="68">
        <v>758</v>
      </c>
      <c r="H26" s="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9"/>
      <c r="AV26" s="9"/>
      <c r="AW26" s="9"/>
      <c r="AX26" s="9"/>
      <c r="AY26" s="9"/>
      <c r="AZ26" s="9"/>
      <c r="BA26" s="9"/>
      <c r="BB26" s="9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x14ac:dyDescent="0.25">
      <c r="A27" s="4"/>
      <c r="B27" s="4"/>
      <c r="C27" s="8">
        <v>41699</v>
      </c>
      <c r="D27" s="7">
        <f>-9+2281343</f>
        <v>2281334</v>
      </c>
      <c r="E27" s="68">
        <v>110676</v>
      </c>
      <c r="F27" s="68">
        <v>19570</v>
      </c>
      <c r="G27" s="68">
        <v>782</v>
      </c>
      <c r="H27" s="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9"/>
      <c r="AV27" s="9"/>
      <c r="AW27" s="9"/>
      <c r="AX27" s="9"/>
      <c r="AY27" s="9"/>
      <c r="AZ27" s="9"/>
      <c r="BA27" s="9"/>
      <c r="BB27" s="9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x14ac:dyDescent="0.25">
      <c r="A28" s="4"/>
      <c r="B28" s="4"/>
      <c r="C28" s="8">
        <v>41730</v>
      </c>
      <c r="D28" s="7">
        <v>2282002</v>
      </c>
      <c r="E28" s="68">
        <v>109110</v>
      </c>
      <c r="F28" s="68">
        <v>19699</v>
      </c>
      <c r="G28" s="68">
        <v>797</v>
      </c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9"/>
      <c r="AV28" s="9"/>
      <c r="AW28" s="9"/>
      <c r="AX28" s="9"/>
      <c r="AY28" s="9"/>
      <c r="AZ28" s="9"/>
      <c r="BA28" s="9"/>
      <c r="BB28" s="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x14ac:dyDescent="0.25">
      <c r="A29" s="4"/>
      <c r="B29" s="4"/>
      <c r="C29" s="8">
        <v>41760</v>
      </c>
      <c r="D29" s="7">
        <v>2281920</v>
      </c>
      <c r="E29" s="68">
        <v>109219</v>
      </c>
      <c r="F29" s="68">
        <v>19665</v>
      </c>
      <c r="G29" s="68">
        <v>813</v>
      </c>
      <c r="H29" s="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9"/>
      <c r="AV29" s="9"/>
      <c r="AW29" s="9"/>
      <c r="AX29" s="9"/>
      <c r="AY29" s="9"/>
      <c r="AZ29" s="9"/>
      <c r="BA29" s="9"/>
      <c r="BB29" s="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x14ac:dyDescent="0.25">
      <c r="A30" s="4"/>
      <c r="B30" s="4"/>
      <c r="C30" s="8">
        <v>41791</v>
      </c>
      <c r="D30" s="7">
        <v>2285455</v>
      </c>
      <c r="E30" s="68">
        <v>107580</v>
      </c>
      <c r="F30" s="68">
        <v>19714</v>
      </c>
      <c r="G30" s="68">
        <v>818</v>
      </c>
      <c r="H30" s="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9"/>
      <c r="AV30" s="9"/>
      <c r="AW30" s="9"/>
      <c r="AX30" s="9"/>
      <c r="AY30" s="9"/>
      <c r="AZ30" s="9"/>
      <c r="BA30" s="9"/>
      <c r="BB30" s="9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x14ac:dyDescent="0.25">
      <c r="A31" s="4"/>
      <c r="B31" s="4"/>
      <c r="C31" s="8">
        <v>41821</v>
      </c>
      <c r="D31" s="7">
        <v>2279065</v>
      </c>
      <c r="E31" s="68">
        <v>108369</v>
      </c>
      <c r="F31" s="68">
        <v>19657</v>
      </c>
      <c r="G31" s="68">
        <v>832</v>
      </c>
      <c r="H31" s="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9"/>
      <c r="AV31" s="9"/>
      <c r="AW31" s="9"/>
      <c r="AX31" s="9"/>
      <c r="AY31" s="9"/>
      <c r="AZ31" s="9"/>
      <c r="BA31" s="9"/>
      <c r="BB31" s="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x14ac:dyDescent="0.25">
      <c r="A32" s="4"/>
      <c r="B32" s="4"/>
      <c r="C32" s="8">
        <v>41852</v>
      </c>
      <c r="D32" s="7">
        <v>2282724</v>
      </c>
      <c r="E32" s="68">
        <v>108217</v>
      </c>
      <c r="F32" s="68">
        <v>19628</v>
      </c>
      <c r="G32" s="68">
        <v>838</v>
      </c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9"/>
      <c r="AV32" s="9"/>
      <c r="AW32" s="9"/>
      <c r="AX32" s="9"/>
      <c r="AY32" s="9"/>
      <c r="AZ32" s="9"/>
      <c r="BA32" s="9"/>
      <c r="BB32" s="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25">
      <c r="A33" s="4"/>
      <c r="B33" s="4"/>
      <c r="C33" s="8">
        <v>41883</v>
      </c>
      <c r="D33" s="7">
        <v>2281036</v>
      </c>
      <c r="E33" s="68">
        <v>107539</v>
      </c>
      <c r="F33" s="68">
        <v>19299</v>
      </c>
      <c r="G33" s="68">
        <v>839</v>
      </c>
      <c r="H33" s="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9"/>
      <c r="AV33" s="9"/>
      <c r="AW33" s="9"/>
      <c r="AX33" s="9"/>
      <c r="AY33" s="9"/>
      <c r="AZ33" s="9"/>
      <c r="BA33" s="9"/>
      <c r="BB33" s="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x14ac:dyDescent="0.25">
      <c r="A34" s="4"/>
      <c r="B34" s="4"/>
      <c r="C34" s="8">
        <v>41913</v>
      </c>
      <c r="D34" s="7">
        <v>2295378</v>
      </c>
      <c r="E34" s="68">
        <v>107895</v>
      </c>
      <c r="F34" s="68">
        <v>19066</v>
      </c>
      <c r="G34" s="68">
        <v>838</v>
      </c>
      <c r="H34" s="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9"/>
      <c r="AV34" s="9"/>
      <c r="AW34" s="9"/>
      <c r="AX34" s="9"/>
      <c r="AY34" s="9"/>
      <c r="AZ34" s="9"/>
      <c r="BA34" s="9"/>
      <c r="BB34" s="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x14ac:dyDescent="0.25">
      <c r="A35" s="4"/>
      <c r="B35" s="4"/>
      <c r="C35" s="8">
        <v>41944</v>
      </c>
      <c r="D35" s="7">
        <v>2308984</v>
      </c>
      <c r="E35" s="68">
        <v>108469</v>
      </c>
      <c r="F35" s="68">
        <v>18961</v>
      </c>
      <c r="G35" s="68">
        <v>824</v>
      </c>
      <c r="H35" s="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9"/>
      <c r="AV35" s="9"/>
      <c r="AW35" s="9"/>
      <c r="AX35" s="9"/>
      <c r="AY35" s="9"/>
      <c r="AZ35" s="9"/>
      <c r="BA35" s="9"/>
      <c r="BB35" s="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5.75" thickBot="1" x14ac:dyDescent="0.3">
      <c r="A36" s="4"/>
      <c r="B36" s="4"/>
      <c r="C36" s="60">
        <v>2014</v>
      </c>
      <c r="D36" s="48">
        <v>2315203</v>
      </c>
      <c r="E36" s="72">
        <v>106978</v>
      </c>
      <c r="F36" s="72">
        <v>18667</v>
      </c>
      <c r="G36" s="72">
        <v>842</v>
      </c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9"/>
      <c r="AV36" s="9"/>
      <c r="AW36" s="9"/>
      <c r="AX36" s="9"/>
      <c r="AY36" s="9"/>
      <c r="AZ36" s="9"/>
      <c r="BA36" s="9"/>
      <c r="BB36" s="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25">
      <c r="A37" s="4"/>
      <c r="B37" s="4"/>
      <c r="C37" s="61">
        <v>42005</v>
      </c>
      <c r="D37" s="63">
        <v>2317301</v>
      </c>
      <c r="E37" s="66">
        <v>108058</v>
      </c>
      <c r="F37" s="63">
        <v>18549</v>
      </c>
      <c r="G37" s="66">
        <v>841</v>
      </c>
      <c r="H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9"/>
      <c r="AV37" s="9"/>
      <c r="AW37" s="9"/>
      <c r="AX37" s="9"/>
      <c r="AY37" s="9"/>
      <c r="AZ37" s="9"/>
      <c r="BA37" s="9"/>
      <c r="BB37" s="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x14ac:dyDescent="0.25">
      <c r="A38" s="4"/>
      <c r="B38" s="4"/>
      <c r="C38" s="62">
        <v>42036</v>
      </c>
      <c r="D38" s="64">
        <v>2338301</v>
      </c>
      <c r="E38" s="67">
        <v>108619</v>
      </c>
      <c r="F38" s="64">
        <v>18893</v>
      </c>
      <c r="G38" s="67">
        <v>566</v>
      </c>
      <c r="H38" s="384"/>
      <c r="I38" s="38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x14ac:dyDescent="0.25">
      <c r="A39" s="4"/>
      <c r="B39" s="4"/>
      <c r="C39" s="62">
        <v>42064</v>
      </c>
      <c r="D39" s="65">
        <v>2336196</v>
      </c>
      <c r="E39" s="68">
        <v>108005</v>
      </c>
      <c r="F39" s="65">
        <v>18507</v>
      </c>
      <c r="G39" s="68">
        <v>830</v>
      </c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9"/>
      <c r="AV39" s="9"/>
      <c r="AW39" s="9"/>
      <c r="AX39" s="9"/>
      <c r="AY39" s="9"/>
      <c r="AZ39" s="9"/>
      <c r="BA39" s="9"/>
      <c r="BB39" s="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x14ac:dyDescent="0.25">
      <c r="A40" s="4"/>
      <c r="B40" s="4"/>
      <c r="C40" s="62">
        <v>42095</v>
      </c>
      <c r="D40" s="65">
        <v>2345365</v>
      </c>
      <c r="E40" s="68">
        <v>108383</v>
      </c>
      <c r="F40" s="65">
        <v>18532</v>
      </c>
      <c r="G40" s="68">
        <v>820</v>
      </c>
      <c r="H40" s="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9"/>
      <c r="AV40" s="9"/>
      <c r="AW40" s="9"/>
      <c r="AX40" s="9"/>
      <c r="AY40" s="9"/>
      <c r="AZ40" s="9"/>
      <c r="BA40" s="9"/>
      <c r="BB40" s="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x14ac:dyDescent="0.25">
      <c r="A41" s="4"/>
      <c r="B41" s="4"/>
      <c r="C41" s="62">
        <v>42125</v>
      </c>
      <c r="D41" s="65">
        <v>2352789</v>
      </c>
      <c r="E41" s="68">
        <v>108967</v>
      </c>
      <c r="F41" s="65">
        <v>18189</v>
      </c>
      <c r="G41" s="68">
        <v>812</v>
      </c>
      <c r="H41" s="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9"/>
      <c r="AV41" s="9"/>
      <c r="AW41" s="9"/>
      <c r="AX41" s="9"/>
      <c r="AY41" s="9"/>
      <c r="AZ41" s="9"/>
      <c r="BA41" s="9"/>
      <c r="BB41" s="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x14ac:dyDescent="0.25">
      <c r="A42" s="4"/>
      <c r="B42" s="4"/>
      <c r="C42" s="62">
        <v>42156</v>
      </c>
      <c r="D42" s="65">
        <v>2358528</v>
      </c>
      <c r="E42" s="68">
        <v>110076</v>
      </c>
      <c r="F42" s="65">
        <v>18112</v>
      </c>
      <c r="G42" s="68">
        <v>833</v>
      </c>
      <c r="H42" s="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9"/>
      <c r="AV42" s="9"/>
      <c r="AW42" s="9"/>
      <c r="AX42" s="9"/>
      <c r="AY42" s="9"/>
      <c r="AZ42" s="9"/>
      <c r="BA42" s="9"/>
      <c r="BB42" s="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x14ac:dyDescent="0.25">
      <c r="A43" s="4"/>
      <c r="B43" s="4"/>
      <c r="C43" s="62">
        <v>42186</v>
      </c>
      <c r="D43" s="65">
        <v>2367395</v>
      </c>
      <c r="E43" s="68">
        <v>109763</v>
      </c>
      <c r="F43" s="65">
        <v>18126</v>
      </c>
      <c r="G43" s="68">
        <v>833</v>
      </c>
      <c r="H43" s="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9"/>
      <c r="AV43" s="9"/>
      <c r="AW43" s="9"/>
      <c r="AX43" s="9"/>
      <c r="AY43" s="9"/>
      <c r="AZ43" s="9"/>
      <c r="BA43" s="9"/>
      <c r="BB43" s="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x14ac:dyDescent="0.25">
      <c r="A44" s="4"/>
      <c r="B44" s="4"/>
      <c r="C44" s="62">
        <v>42217</v>
      </c>
      <c r="D44" s="65">
        <v>2370485</v>
      </c>
      <c r="E44" s="68">
        <v>110025</v>
      </c>
      <c r="F44" s="65">
        <v>17892</v>
      </c>
      <c r="G44" s="68">
        <v>833</v>
      </c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9"/>
      <c r="AV44" s="9"/>
      <c r="AW44" s="9"/>
      <c r="AX44" s="9"/>
      <c r="AY44" s="9"/>
      <c r="AZ44" s="9"/>
      <c r="BA44" s="9"/>
      <c r="BB44" s="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x14ac:dyDescent="0.25">
      <c r="A45" s="4"/>
      <c r="B45" s="4"/>
      <c r="C45" s="62">
        <v>42248</v>
      </c>
      <c r="D45" s="65">
        <v>2383556</v>
      </c>
      <c r="E45" s="68">
        <v>109933</v>
      </c>
      <c r="F45" s="65">
        <v>17870</v>
      </c>
      <c r="G45" s="68">
        <v>831</v>
      </c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9"/>
      <c r="AV45" s="9"/>
      <c r="AW45" s="9"/>
      <c r="AX45" s="9"/>
      <c r="AY45" s="9"/>
      <c r="AZ45" s="9"/>
      <c r="BA45" s="9"/>
      <c r="BB45" s="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x14ac:dyDescent="0.25">
      <c r="A46" s="4"/>
      <c r="B46" s="4"/>
      <c r="C46" s="62">
        <v>42278</v>
      </c>
      <c r="D46" s="65">
        <v>2389993</v>
      </c>
      <c r="E46" s="68">
        <v>109748</v>
      </c>
      <c r="F46" s="65">
        <v>17779</v>
      </c>
      <c r="G46" s="68">
        <v>837</v>
      </c>
      <c r="H46" s="5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9"/>
      <c r="AV46" s="9"/>
      <c r="AW46" s="9"/>
      <c r="AX46" s="9"/>
      <c r="AY46" s="9"/>
      <c r="AZ46" s="9"/>
      <c r="BA46" s="9"/>
      <c r="BB46" s="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x14ac:dyDescent="0.25">
      <c r="A47" s="4"/>
      <c r="B47" s="4"/>
      <c r="C47" s="62">
        <v>42309</v>
      </c>
      <c r="D47" s="65">
        <v>2397765</v>
      </c>
      <c r="E47" s="68">
        <v>109551</v>
      </c>
      <c r="F47" s="65">
        <v>17808</v>
      </c>
      <c r="G47" s="68">
        <v>845</v>
      </c>
      <c r="H47" s="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9"/>
      <c r="AV47" s="9"/>
      <c r="AW47" s="9"/>
      <c r="AX47" s="9"/>
      <c r="AY47" s="9"/>
      <c r="AZ47" s="9"/>
      <c r="BA47" s="9"/>
      <c r="BB47" s="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5.75" thickBot="1" x14ac:dyDescent="0.3">
      <c r="A48" s="4"/>
      <c r="B48" s="4"/>
      <c r="C48" s="60">
        <v>2015</v>
      </c>
      <c r="D48" s="72">
        <v>2385952</v>
      </c>
      <c r="E48" s="74">
        <v>108322</v>
      </c>
      <c r="F48" s="73">
        <v>17534</v>
      </c>
      <c r="G48" s="74">
        <v>849</v>
      </c>
      <c r="H48" s="6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9"/>
      <c r="AV48" s="9"/>
      <c r="AW48" s="9"/>
      <c r="AX48" s="9"/>
      <c r="AY48" s="9"/>
      <c r="AZ48" s="9"/>
      <c r="BA48" s="9"/>
      <c r="BB48" s="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x14ac:dyDescent="0.25">
      <c r="A49" s="4"/>
      <c r="B49" s="4"/>
      <c r="C49" s="59">
        <v>42370</v>
      </c>
      <c r="D49" s="47">
        <v>2386981</v>
      </c>
      <c r="E49" s="71">
        <v>108184</v>
      </c>
      <c r="F49" s="75">
        <v>17543</v>
      </c>
      <c r="G49" s="75">
        <v>853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x14ac:dyDescent="0.25">
      <c r="A50" s="4"/>
      <c r="B50" s="4"/>
      <c r="C50" s="8">
        <v>42401</v>
      </c>
      <c r="D50" s="7">
        <v>2346704</v>
      </c>
      <c r="E50" s="68">
        <v>105216</v>
      </c>
      <c r="F50" s="76">
        <v>17643</v>
      </c>
      <c r="G50" s="76">
        <v>853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x14ac:dyDescent="0.25">
      <c r="A51" s="4"/>
      <c r="B51" s="4"/>
      <c r="C51" s="8">
        <v>42430</v>
      </c>
      <c r="D51" s="7">
        <v>2344522</v>
      </c>
      <c r="E51" s="68">
        <v>104673</v>
      </c>
      <c r="F51" s="76">
        <v>17736</v>
      </c>
      <c r="G51" s="76">
        <v>820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x14ac:dyDescent="0.25">
      <c r="A52" s="4"/>
      <c r="B52" s="4"/>
      <c r="C52" s="79">
        <v>42461</v>
      </c>
      <c r="D52" s="80">
        <v>2342972</v>
      </c>
      <c r="E52" s="77">
        <v>104254</v>
      </c>
      <c r="F52" s="78">
        <v>17499</v>
      </c>
      <c r="G52" s="78">
        <v>855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x14ac:dyDescent="0.25">
      <c r="C53" s="8">
        <v>42491</v>
      </c>
      <c r="D53" s="7">
        <v>2343295</v>
      </c>
      <c r="E53" s="68">
        <v>104032</v>
      </c>
      <c r="F53" s="76">
        <v>17308</v>
      </c>
      <c r="G53" s="76">
        <v>850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x14ac:dyDescent="0.25">
      <c r="C54" s="8">
        <v>42522</v>
      </c>
      <c r="D54" s="7">
        <v>2346060</v>
      </c>
      <c r="E54" s="68">
        <v>104386</v>
      </c>
      <c r="F54" s="76">
        <v>16228</v>
      </c>
      <c r="G54" s="76">
        <v>854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5.75" thickBot="1" x14ac:dyDescent="0.3">
      <c r="C55" s="81">
        <v>42552</v>
      </c>
      <c r="D55" s="82">
        <v>2344107</v>
      </c>
      <c r="E55" s="83">
        <v>103246</v>
      </c>
      <c r="F55" s="84">
        <v>15824</v>
      </c>
      <c r="G55" s="84">
        <v>854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5.75" thickBot="1" x14ac:dyDescent="0.3">
      <c r="C56" s="81">
        <v>42583</v>
      </c>
      <c r="D56" s="7">
        <v>2343097</v>
      </c>
      <c r="E56" s="68">
        <v>103172</v>
      </c>
      <c r="F56" s="76">
        <v>15793</v>
      </c>
      <c r="G56" s="76">
        <v>850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5.75" thickBot="1" x14ac:dyDescent="0.3">
      <c r="C57" s="81">
        <v>42614</v>
      </c>
      <c r="D57" s="7">
        <v>2340179</v>
      </c>
      <c r="E57" s="68">
        <v>102359</v>
      </c>
      <c r="F57" s="76">
        <v>15754</v>
      </c>
      <c r="G57" s="76">
        <v>846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5.75" thickBot="1" x14ac:dyDescent="0.3">
      <c r="C58" s="81">
        <v>42644</v>
      </c>
      <c r="D58" s="7">
        <v>2333637</v>
      </c>
      <c r="E58" s="68">
        <v>101891</v>
      </c>
      <c r="F58" s="76">
        <v>15810</v>
      </c>
      <c r="G58" s="76">
        <v>848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5.75" thickBot="1" x14ac:dyDescent="0.3">
      <c r="C59" s="81">
        <v>42675</v>
      </c>
      <c r="D59" s="7">
        <v>2330079</v>
      </c>
      <c r="E59" s="68">
        <v>101089</v>
      </c>
      <c r="F59" s="76">
        <v>15661</v>
      </c>
      <c r="G59" s="76">
        <v>881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5.75" thickBot="1" x14ac:dyDescent="0.3">
      <c r="C60" s="81">
        <v>42705</v>
      </c>
      <c r="D60" s="7">
        <v>2324243</v>
      </c>
      <c r="E60" s="68">
        <v>100518</v>
      </c>
      <c r="F60" s="76">
        <v>15539</v>
      </c>
      <c r="G60" s="76">
        <v>873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15.75" thickBot="1" x14ac:dyDescent="0.3">
      <c r="C61" s="81">
        <v>42736</v>
      </c>
      <c r="D61" s="7">
        <v>2322420</v>
      </c>
      <c r="E61" s="68">
        <v>99961</v>
      </c>
      <c r="F61" s="76">
        <v>15564</v>
      </c>
      <c r="G61" s="76">
        <v>848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15.75" thickBot="1" x14ac:dyDescent="0.3">
      <c r="C62" s="81">
        <v>42767</v>
      </c>
      <c r="D62" s="7">
        <v>2322818</v>
      </c>
      <c r="E62" s="68">
        <v>99216</v>
      </c>
      <c r="F62" s="76">
        <v>15657</v>
      </c>
      <c r="G62" s="76">
        <v>881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15.75" thickBot="1" x14ac:dyDescent="0.3">
      <c r="C63" s="81">
        <v>42795</v>
      </c>
      <c r="D63" s="7">
        <v>2323951</v>
      </c>
      <c r="E63" s="68">
        <v>97071</v>
      </c>
      <c r="F63" s="76">
        <v>15527</v>
      </c>
      <c r="G63" s="76">
        <v>849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ht="15.75" thickBot="1" x14ac:dyDescent="0.3">
      <c r="C64" s="81">
        <v>42826</v>
      </c>
      <c r="D64" s="7">
        <v>2324450</v>
      </c>
      <c r="E64" s="68">
        <v>97744</v>
      </c>
      <c r="F64" s="76">
        <v>15337</v>
      </c>
      <c r="G64" s="76">
        <v>848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3:85" ht="15.75" thickBot="1" x14ac:dyDescent="0.3">
      <c r="C65" s="81">
        <v>42856</v>
      </c>
      <c r="D65" s="7">
        <v>2322460</v>
      </c>
      <c r="E65" s="68">
        <v>96791</v>
      </c>
      <c r="F65" s="76">
        <v>15448</v>
      </c>
      <c r="G65" s="76">
        <v>848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3:85" ht="15.75" thickBot="1" x14ac:dyDescent="0.3">
      <c r="C66" s="81">
        <v>42887</v>
      </c>
      <c r="D66" s="7">
        <v>2321409</v>
      </c>
      <c r="E66" s="68">
        <v>96073</v>
      </c>
      <c r="F66" s="76">
        <v>15416</v>
      </c>
      <c r="G66" s="76">
        <v>848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3:85" x14ac:dyDescent="0.2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3:85" x14ac:dyDescent="0.2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3:85" x14ac:dyDescent="0.2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3:85" x14ac:dyDescent="0.2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3:85" x14ac:dyDescent="0.2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3:85" x14ac:dyDescent="0.2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3:85" x14ac:dyDescent="0.2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3:85" x14ac:dyDescent="0.2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3:85" x14ac:dyDescent="0.2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3:85" x14ac:dyDescent="0.2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3:85" x14ac:dyDescent="0.2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3:85" x14ac:dyDescent="0.2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3:85" x14ac:dyDescent="0.2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3:85" x14ac:dyDescent="0.2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8:85" x14ac:dyDescent="0.2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8:85" x14ac:dyDescent="0.2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8:85" x14ac:dyDescent="0.2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8:85" x14ac:dyDescent="0.2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8:85" x14ac:dyDescent="0.2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8:85" x14ac:dyDescent="0.2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8:85" x14ac:dyDescent="0.2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8:85" x14ac:dyDescent="0.2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8:85" x14ac:dyDescent="0.2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8:85" x14ac:dyDescent="0.2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8:85" x14ac:dyDescent="0.2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8:85" x14ac:dyDescent="0.2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8:85" x14ac:dyDescent="0.2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8:85" x14ac:dyDescent="0.2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8:85" x14ac:dyDescent="0.2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8:85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8:85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8:85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8:85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8:85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8:85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8:85" x14ac:dyDescent="0.2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8:85" x14ac:dyDescent="0.2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8:85" x14ac:dyDescent="0.2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8:85" x14ac:dyDescent="0.2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8:85" x14ac:dyDescent="0.2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8:85" x14ac:dyDescent="0.2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8:85" x14ac:dyDescent="0.2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8:85" x14ac:dyDescent="0.2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8:85" x14ac:dyDescent="0.2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8:85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8:85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8:85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8:85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8:85" x14ac:dyDescent="0.2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8:85" x14ac:dyDescent="0.2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8:85" x14ac:dyDescent="0.2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8:85" x14ac:dyDescent="0.2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8:85" x14ac:dyDescent="0.2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8:85" x14ac:dyDescent="0.2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8:85" x14ac:dyDescent="0.2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8:85" x14ac:dyDescent="0.2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8:85" x14ac:dyDescent="0.2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8:85" x14ac:dyDescent="0.2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8:85" x14ac:dyDescent="0.2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8:85" x14ac:dyDescent="0.2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8:85" x14ac:dyDescent="0.2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8:85" x14ac:dyDescent="0.2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8:85" x14ac:dyDescent="0.2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8:85" x14ac:dyDescent="0.2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8:85" x14ac:dyDescent="0.2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8:85" x14ac:dyDescent="0.2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8:85" x14ac:dyDescent="0.2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8:85" x14ac:dyDescent="0.2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8:85" x14ac:dyDescent="0.2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8:85" x14ac:dyDescent="0.2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8:85" x14ac:dyDescent="0.2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8:85" x14ac:dyDescent="0.2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8:85" x14ac:dyDescent="0.2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8:85" x14ac:dyDescent="0.2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8:85" x14ac:dyDescent="0.2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8:85" x14ac:dyDescent="0.2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8:85" x14ac:dyDescent="0.2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8:85" x14ac:dyDescent="0.2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8:85" x14ac:dyDescent="0.2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8:85" x14ac:dyDescent="0.2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8:85" x14ac:dyDescent="0.2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8:85" x14ac:dyDescent="0.2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8:85" x14ac:dyDescent="0.2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8:85" x14ac:dyDescent="0.2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8:85" x14ac:dyDescent="0.2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8:85" x14ac:dyDescent="0.2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8:85" x14ac:dyDescent="0.2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8:85" x14ac:dyDescent="0.2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8:85" x14ac:dyDescent="0.2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8:85" x14ac:dyDescent="0.2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8:85" x14ac:dyDescent="0.2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8:85" x14ac:dyDescent="0.2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</sheetData>
  <mergeCells count="1">
    <mergeCell ref="H38:I38"/>
  </mergeCells>
  <hyperlinks>
    <hyperlink ref="G7" location="Índice!A1" display="Regresar al Índice"/>
  </hyperlink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9"/>
  <sheetViews>
    <sheetView showGridLines="0" topLeftCell="AM1" zoomScale="85" zoomScaleNormal="85" workbookViewId="0">
      <pane ySplit="11" topLeftCell="A56" activePane="bottomLeft" state="frozen"/>
      <selection pane="bottomLeft" activeCell="AY66" sqref="AY66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2.5703125" style="1" customWidth="1"/>
    <col min="4" max="4" width="8.85546875" style="1" customWidth="1"/>
    <col min="5" max="5" width="13.28515625" style="1" customWidth="1"/>
    <col min="6" max="6" width="9" style="1" customWidth="1"/>
    <col min="7" max="7" width="13.28515625" style="1" customWidth="1"/>
    <col min="8" max="8" width="8.28515625" style="1" customWidth="1"/>
    <col min="9" max="9" width="13.28515625" style="1" customWidth="1"/>
    <col min="10" max="10" width="7.7109375" style="1" customWidth="1"/>
    <col min="11" max="11" width="13.28515625" style="1" customWidth="1"/>
    <col min="12" max="12" width="7.85546875" style="1" customWidth="1"/>
    <col min="13" max="13" width="13.28515625" style="1" customWidth="1"/>
    <col min="14" max="14" width="8" style="1" customWidth="1"/>
    <col min="15" max="15" width="13.28515625" style="1" customWidth="1"/>
    <col min="16" max="16" width="7.140625" style="1" customWidth="1"/>
    <col min="17" max="17" width="13.28515625" style="1" customWidth="1"/>
    <col min="18" max="18" width="7.85546875" style="1" customWidth="1"/>
    <col min="19" max="19" width="13.28515625" style="1" customWidth="1"/>
    <col min="20" max="20" width="8.140625" style="1" customWidth="1"/>
    <col min="21" max="21" width="13.28515625" style="1" customWidth="1"/>
    <col min="22" max="22" width="8" style="1" customWidth="1"/>
    <col min="23" max="23" width="13.28515625" style="1" customWidth="1"/>
    <col min="24" max="24" width="7.5703125" style="1" customWidth="1"/>
    <col min="25" max="25" width="13.28515625" style="1" customWidth="1"/>
    <col min="26" max="26" width="8" style="1" customWidth="1"/>
    <col min="27" max="27" width="13.28515625" style="1" customWidth="1"/>
    <col min="28" max="28" width="7.85546875" style="1" customWidth="1"/>
    <col min="29" max="29" width="13.28515625" style="1" customWidth="1"/>
    <col min="30" max="30" width="9.85546875" style="1" customWidth="1"/>
    <col min="31" max="31" width="13.28515625" style="1" customWidth="1"/>
    <col min="32" max="32" width="9.85546875" style="1" customWidth="1"/>
    <col min="33" max="33" width="13.28515625" style="1" customWidth="1"/>
    <col min="34" max="34" width="9.85546875" style="1" customWidth="1"/>
    <col min="35" max="35" width="13.28515625" style="1" customWidth="1"/>
    <col min="36" max="36" width="9.85546875" style="1" customWidth="1"/>
    <col min="37" max="37" width="13.28515625" style="1" customWidth="1"/>
    <col min="38" max="38" width="9.85546875" style="1" customWidth="1"/>
    <col min="39" max="39" width="13.28515625" style="1" customWidth="1"/>
    <col min="40" max="40" width="9.85546875" style="1" customWidth="1"/>
    <col min="41" max="41" width="13.28515625" style="1" customWidth="1"/>
    <col min="42" max="42" width="9.85546875" style="1" customWidth="1"/>
    <col min="43" max="43" width="13.28515625" style="1" customWidth="1"/>
    <col min="44" max="44" width="9.85546875" style="1" customWidth="1"/>
    <col min="45" max="45" width="13.28515625" style="1" customWidth="1"/>
    <col min="46" max="46" width="9.85546875" style="1" customWidth="1"/>
    <col min="47" max="47" width="13.28515625" style="1" customWidth="1"/>
    <col min="48" max="48" width="6.5703125" style="1" customWidth="1"/>
    <col min="49" max="49" width="13.28515625" style="1" customWidth="1"/>
    <col min="50" max="50" width="6.28515625" style="1" customWidth="1"/>
    <col min="51" max="51" width="12.42578125" style="1" customWidth="1"/>
    <col min="52" max="52" width="9.85546875" style="1" customWidth="1"/>
    <col min="53" max="53" width="12.7109375" style="1" customWidth="1"/>
    <col min="54" max="16384" width="11.42578125" style="1"/>
  </cols>
  <sheetData>
    <row r="1" spans="2:54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2:54" ht="18" x14ac:dyDescent="0.25"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2:54" x14ac:dyDescent="0.25">
      <c r="B3" s="17"/>
      <c r="C3" s="21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</row>
    <row r="4" spans="2:54" ht="19.5" customHeight="1" x14ac:dyDescent="0.25">
      <c r="B4" s="17"/>
      <c r="C4" s="22" t="s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0"/>
    </row>
    <row r="5" spans="2:54" ht="24.75" customHeight="1" thickBot="1" x14ac:dyDescent="0.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20"/>
    </row>
    <row r="6" spans="2:54" ht="22.5" customHeight="1" x14ac:dyDescent="0.25"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</row>
    <row r="7" spans="2:54" ht="22.5" customHeight="1" x14ac:dyDescent="0.25">
      <c r="B7" s="27"/>
      <c r="C7" s="28" t="str">
        <f>Índice!B7</f>
        <v>Fecha de publicación: Julio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 t="s">
        <v>11</v>
      </c>
      <c r="T7" s="5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</row>
    <row r="8" spans="2:54" ht="22.5" customHeight="1" thickBot="1" x14ac:dyDescent="0.3">
      <c r="B8" s="31"/>
      <c r="C8" s="32" t="str">
        <f>Índice!B8</f>
        <v>Fecha de corte: Junio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</row>
    <row r="9" spans="2:54" ht="15.75" thickBot="1" x14ac:dyDescent="0.3"/>
    <row r="10" spans="2:54" ht="30" customHeight="1" thickBot="1" x14ac:dyDescent="0.3">
      <c r="B10" s="387" t="s">
        <v>13</v>
      </c>
      <c r="C10" s="385" t="s">
        <v>14</v>
      </c>
      <c r="D10" s="386"/>
      <c r="E10" s="385" t="s">
        <v>15</v>
      </c>
      <c r="F10" s="386"/>
      <c r="G10" s="385" t="s">
        <v>16</v>
      </c>
      <c r="H10" s="386"/>
      <c r="I10" s="385" t="s">
        <v>17</v>
      </c>
      <c r="J10" s="386"/>
      <c r="K10" s="385" t="s">
        <v>18</v>
      </c>
      <c r="L10" s="386"/>
      <c r="M10" s="385" t="s">
        <v>19</v>
      </c>
      <c r="N10" s="386"/>
      <c r="O10" s="385" t="s">
        <v>20</v>
      </c>
      <c r="P10" s="386"/>
      <c r="Q10" s="385" t="s">
        <v>21</v>
      </c>
      <c r="R10" s="386"/>
      <c r="S10" s="385" t="s">
        <v>22</v>
      </c>
      <c r="T10" s="386"/>
      <c r="U10" s="385" t="s">
        <v>23</v>
      </c>
      <c r="V10" s="386"/>
      <c r="W10" s="385" t="s">
        <v>24</v>
      </c>
      <c r="X10" s="386"/>
      <c r="Y10" s="385" t="s">
        <v>25</v>
      </c>
      <c r="Z10" s="386"/>
      <c r="AA10" s="385" t="s">
        <v>26</v>
      </c>
      <c r="AB10" s="386"/>
      <c r="AC10" s="385" t="s">
        <v>27</v>
      </c>
      <c r="AD10" s="386"/>
      <c r="AE10" s="385" t="s">
        <v>28</v>
      </c>
      <c r="AF10" s="386"/>
      <c r="AG10" s="385" t="s">
        <v>29</v>
      </c>
      <c r="AH10" s="386"/>
      <c r="AI10" s="385" t="s">
        <v>30</v>
      </c>
      <c r="AJ10" s="386"/>
      <c r="AK10" s="385" t="s">
        <v>31</v>
      </c>
      <c r="AL10" s="386"/>
      <c r="AM10" s="385" t="s">
        <v>32</v>
      </c>
      <c r="AN10" s="386"/>
      <c r="AO10" s="385" t="s">
        <v>33</v>
      </c>
      <c r="AP10" s="386"/>
      <c r="AQ10" s="385" t="s">
        <v>34</v>
      </c>
      <c r="AR10" s="386"/>
      <c r="AS10" s="385" t="s">
        <v>35</v>
      </c>
      <c r="AT10" s="386"/>
      <c r="AU10" s="385" t="s">
        <v>36</v>
      </c>
      <c r="AV10" s="386"/>
      <c r="AW10" s="389" t="s">
        <v>37</v>
      </c>
      <c r="AX10" s="390"/>
      <c r="AY10" s="391" t="s">
        <v>38</v>
      </c>
      <c r="AZ10" s="393" t="s">
        <v>39</v>
      </c>
      <c r="BA10" s="395" t="s">
        <v>40</v>
      </c>
      <c r="BB10" s="3"/>
    </row>
    <row r="11" spans="2:54" ht="24.75" customHeight="1" thickBot="1" x14ac:dyDescent="0.3">
      <c r="B11" s="388"/>
      <c r="C11" s="85" t="s">
        <v>41</v>
      </c>
      <c r="D11" s="85" t="s">
        <v>42</v>
      </c>
      <c r="E11" s="85" t="s">
        <v>41</v>
      </c>
      <c r="F11" s="85" t="s">
        <v>42</v>
      </c>
      <c r="G11" s="86" t="s">
        <v>41</v>
      </c>
      <c r="H11" s="87" t="s">
        <v>42</v>
      </c>
      <c r="I11" s="85" t="s">
        <v>41</v>
      </c>
      <c r="J11" s="85" t="s">
        <v>42</v>
      </c>
      <c r="K11" s="86" t="s">
        <v>41</v>
      </c>
      <c r="L11" s="87" t="s">
        <v>42</v>
      </c>
      <c r="M11" s="85" t="s">
        <v>41</v>
      </c>
      <c r="N11" s="85" t="s">
        <v>42</v>
      </c>
      <c r="O11" s="86" t="s">
        <v>41</v>
      </c>
      <c r="P11" s="87" t="s">
        <v>42</v>
      </c>
      <c r="Q11" s="85" t="s">
        <v>41</v>
      </c>
      <c r="R11" s="85" t="s">
        <v>42</v>
      </c>
      <c r="S11" s="86" t="s">
        <v>41</v>
      </c>
      <c r="T11" s="87" t="s">
        <v>42</v>
      </c>
      <c r="U11" s="85" t="s">
        <v>41</v>
      </c>
      <c r="V11" s="85" t="s">
        <v>42</v>
      </c>
      <c r="W11" s="86" t="s">
        <v>41</v>
      </c>
      <c r="X11" s="87" t="s">
        <v>42</v>
      </c>
      <c r="Y11" s="85" t="s">
        <v>41</v>
      </c>
      <c r="Z11" s="85" t="s">
        <v>42</v>
      </c>
      <c r="AA11" s="86" t="s">
        <v>41</v>
      </c>
      <c r="AB11" s="87" t="s">
        <v>42</v>
      </c>
      <c r="AC11" s="85" t="s">
        <v>41</v>
      </c>
      <c r="AD11" s="85" t="s">
        <v>42</v>
      </c>
      <c r="AE11" s="86" t="s">
        <v>41</v>
      </c>
      <c r="AF11" s="87" t="s">
        <v>42</v>
      </c>
      <c r="AG11" s="85" t="s">
        <v>41</v>
      </c>
      <c r="AH11" s="85" t="s">
        <v>42</v>
      </c>
      <c r="AI11" s="86" t="s">
        <v>41</v>
      </c>
      <c r="AJ11" s="87" t="s">
        <v>42</v>
      </c>
      <c r="AK11" s="85" t="s">
        <v>41</v>
      </c>
      <c r="AL11" s="85" t="s">
        <v>42</v>
      </c>
      <c r="AM11" s="86" t="s">
        <v>41</v>
      </c>
      <c r="AN11" s="87" t="s">
        <v>42</v>
      </c>
      <c r="AO11" s="85" t="s">
        <v>41</v>
      </c>
      <c r="AP11" s="85" t="s">
        <v>42</v>
      </c>
      <c r="AQ11" s="86" t="s">
        <v>41</v>
      </c>
      <c r="AR11" s="87" t="s">
        <v>42</v>
      </c>
      <c r="AS11" s="85" t="s">
        <v>41</v>
      </c>
      <c r="AT11" s="85" t="s">
        <v>42</v>
      </c>
      <c r="AU11" s="86" t="s">
        <v>41</v>
      </c>
      <c r="AV11" s="87" t="s">
        <v>42</v>
      </c>
      <c r="AW11" s="85" t="s">
        <v>41</v>
      </c>
      <c r="AX11" s="85" t="s">
        <v>42</v>
      </c>
      <c r="AY11" s="392"/>
      <c r="AZ11" s="394"/>
      <c r="BA11" s="396"/>
      <c r="BB11" s="88"/>
    </row>
    <row r="12" spans="2:54" ht="17.25" customHeight="1" thickBot="1" x14ac:dyDescent="0.3">
      <c r="B12" s="89">
        <v>2012</v>
      </c>
      <c r="C12" s="90">
        <v>174301</v>
      </c>
      <c r="D12" s="91">
        <v>620</v>
      </c>
      <c r="E12" s="92">
        <v>17365</v>
      </c>
      <c r="F12" s="93">
        <v>225</v>
      </c>
      <c r="G12" s="94">
        <v>29234</v>
      </c>
      <c r="H12" s="95">
        <v>16</v>
      </c>
      <c r="I12" s="92">
        <v>23865</v>
      </c>
      <c r="J12" s="93">
        <v>250</v>
      </c>
      <c r="K12" s="94">
        <v>59044</v>
      </c>
      <c r="L12" s="95">
        <v>567</v>
      </c>
      <c r="M12" s="92">
        <v>43278</v>
      </c>
      <c r="N12" s="93">
        <v>310</v>
      </c>
      <c r="O12" s="94">
        <v>73686</v>
      </c>
      <c r="P12" s="95">
        <v>112</v>
      </c>
      <c r="Q12" s="92">
        <v>40436</v>
      </c>
      <c r="R12" s="93">
        <v>350</v>
      </c>
      <c r="S12" s="94">
        <v>8260</v>
      </c>
      <c r="T12" s="95">
        <v>2</v>
      </c>
      <c r="U12" s="92">
        <v>546085</v>
      </c>
      <c r="V12" s="93">
        <v>4761</v>
      </c>
      <c r="W12" s="94">
        <v>61170</v>
      </c>
      <c r="X12" s="95">
        <v>798</v>
      </c>
      <c r="Y12" s="92">
        <v>60186</v>
      </c>
      <c r="Z12" s="93">
        <v>163</v>
      </c>
      <c r="AA12" s="94">
        <v>40414</v>
      </c>
      <c r="AB12" s="95">
        <v>32</v>
      </c>
      <c r="AC12" s="92">
        <v>92113</v>
      </c>
      <c r="AD12" s="93">
        <v>172</v>
      </c>
      <c r="AE12" s="94">
        <v>18692</v>
      </c>
      <c r="AF12" s="95">
        <v>86</v>
      </c>
      <c r="AG12" s="92">
        <v>10055</v>
      </c>
      <c r="AH12" s="93">
        <v>153</v>
      </c>
      <c r="AI12" s="94">
        <v>9325</v>
      </c>
      <c r="AJ12" s="95">
        <v>63</v>
      </c>
      <c r="AK12" s="92">
        <v>12802</v>
      </c>
      <c r="AL12" s="93">
        <v>156</v>
      </c>
      <c r="AM12" s="94">
        <v>780588</v>
      </c>
      <c r="AN12" s="95">
        <v>9888</v>
      </c>
      <c r="AO12" s="92">
        <v>24614</v>
      </c>
      <c r="AP12" s="93">
        <v>32</v>
      </c>
      <c r="AQ12" s="94">
        <v>52864</v>
      </c>
      <c r="AR12" s="95">
        <v>344</v>
      </c>
      <c r="AS12" s="92">
        <v>14835</v>
      </c>
      <c r="AT12" s="93">
        <v>149</v>
      </c>
      <c r="AU12" s="94">
        <v>82786</v>
      </c>
      <c r="AV12" s="95">
        <v>1048</v>
      </c>
      <c r="AW12" s="92">
        <v>12299</v>
      </c>
      <c r="AX12" s="93">
        <v>78</v>
      </c>
      <c r="AY12" s="92">
        <f t="shared" ref="AY12:AZ27" si="0">C12+E12+G12+I12+K12+M12+O12+Q12+S12+U12+W12+Y12+AA12+AC12+AE12+AG12+AI12+AK12+AM12+AO12+AQ12+AS12+AU12+AW12</f>
        <v>2288297</v>
      </c>
      <c r="AZ12" s="96">
        <f t="shared" si="0"/>
        <v>20375</v>
      </c>
      <c r="BA12" s="91">
        <f t="shared" ref="BA12:BA54" si="1">SUM(C12:AX12)</f>
        <v>2308672</v>
      </c>
      <c r="BB12" s="3"/>
    </row>
    <row r="13" spans="2:54" x14ac:dyDescent="0.25">
      <c r="B13" s="97">
        <v>41275</v>
      </c>
      <c r="C13" s="98">
        <f>'[1]ENE-13 '!$B$32</f>
        <v>174599</v>
      </c>
      <c r="D13" s="99">
        <f>'[1]ENE-13 '!$C$32</f>
        <v>621</v>
      </c>
      <c r="E13" s="100">
        <f>'[1]ENE-13 '!$B$33</f>
        <v>17512</v>
      </c>
      <c r="F13" s="101">
        <f>'[1]ENE-13 '!$C$33</f>
        <v>225</v>
      </c>
      <c r="G13" s="102">
        <f>'[1]ENE-13 '!$B$34</f>
        <v>29262</v>
      </c>
      <c r="H13" s="103">
        <f>'[1]ENE-13 '!$C$34</f>
        <v>16</v>
      </c>
      <c r="I13" s="100">
        <f>'[1]ENE-13 '!$B$35</f>
        <v>23930</v>
      </c>
      <c r="J13" s="101">
        <f>'[1]ENE-13 '!$C$35</f>
        <v>250</v>
      </c>
      <c r="K13" s="102">
        <f>'[1]ENE-13 '!$B$36</f>
        <v>59109</v>
      </c>
      <c r="L13" s="103">
        <f>'[1]ENE-13 '!$C$36</f>
        <v>570</v>
      </c>
      <c r="M13" s="100">
        <f>'[1]ENE-13 '!$B$37</f>
        <v>43549</v>
      </c>
      <c r="N13" s="101">
        <f>'[1]ENE-13 '!$C$37</f>
        <v>309</v>
      </c>
      <c r="O13" s="102">
        <f>'[1]ENE-13 '!$B$38</f>
        <v>74126</v>
      </c>
      <c r="P13" s="103">
        <f>'[1]ENE-13 '!$C$38</f>
        <v>125</v>
      </c>
      <c r="Q13" s="100">
        <f>'[1]ENE-13 '!$B$39</f>
        <v>40653</v>
      </c>
      <c r="R13" s="101">
        <f>'[1]ENE-13 '!$C$39</f>
        <v>349</v>
      </c>
      <c r="S13" s="102">
        <f>'[1]ENE-13 '!$B$40</f>
        <v>8258</v>
      </c>
      <c r="T13" s="103">
        <f>'[1]ENE-13 '!$C$40</f>
        <v>2</v>
      </c>
      <c r="U13" s="100">
        <f>'[1]ENE-13 '!$B$41</f>
        <v>547179</v>
      </c>
      <c r="V13" s="101">
        <f>'[1]ENE-13 '!$C$41</f>
        <v>4378</v>
      </c>
      <c r="W13" s="102">
        <f>'[1]ENE-13 '!$B$42</f>
        <v>61439</v>
      </c>
      <c r="X13" s="103">
        <f>'[1]ENE-13 '!$C$42</f>
        <v>824</v>
      </c>
      <c r="Y13" s="100">
        <f>'[1]ENE-13 '!$B$43</f>
        <v>60737</v>
      </c>
      <c r="Z13" s="101">
        <f>'[1]ENE-13 '!$C$43</f>
        <v>171</v>
      </c>
      <c r="AA13" s="102">
        <f>'[1]ENE-13 '!$B$44</f>
        <v>40461</v>
      </c>
      <c r="AB13" s="103">
        <f>'[1]ENE-13 '!$C$44</f>
        <v>32</v>
      </c>
      <c r="AC13" s="100">
        <f>'[1]ENE-13 '!$B$45</f>
        <v>92515</v>
      </c>
      <c r="AD13" s="101">
        <f>'[1]ENE-13 '!$C$45</f>
        <v>174</v>
      </c>
      <c r="AE13" s="102">
        <f>'[1]ENE-13 '!$B$46</f>
        <v>18850</v>
      </c>
      <c r="AF13" s="103">
        <f>'[1]ENE-13 '!$C$46</f>
        <v>86</v>
      </c>
      <c r="AG13" s="100">
        <f>'[1]ENE-13 '!$B$47</f>
        <v>10268</v>
      </c>
      <c r="AH13" s="101">
        <f>'[1]ENE-13 '!$C$47</f>
        <v>153</v>
      </c>
      <c r="AI13" s="102">
        <f>'[1]ENE-13 '!$B$48</f>
        <v>9399</v>
      </c>
      <c r="AJ13" s="103">
        <f>'[1]ENE-13 '!$C$48</f>
        <v>63</v>
      </c>
      <c r="AK13" s="100">
        <f>'[1]ENE-13 '!$B$49</f>
        <v>12906</v>
      </c>
      <c r="AL13" s="101">
        <f>'[1]ENE-13 '!$C$49</f>
        <v>158</v>
      </c>
      <c r="AM13" s="102">
        <f>'[1]ENE-13 '!$B$50</f>
        <v>782363</v>
      </c>
      <c r="AN13" s="103">
        <f>'[1]ENE-13 '!$C$50</f>
        <v>10158</v>
      </c>
      <c r="AO13" s="100">
        <f>'[1]ENE-13 '!$B$51</f>
        <v>24815</v>
      </c>
      <c r="AP13" s="101">
        <f>'[1]ENE-13 '!$C$51</f>
        <v>29</v>
      </c>
      <c r="AQ13" s="102">
        <f>'[1]ENE-13 '!$B$52</f>
        <v>52780</v>
      </c>
      <c r="AR13" s="103">
        <f>'[1]ENE-13 '!$C$52</f>
        <v>346</v>
      </c>
      <c r="AS13" s="100">
        <f>'[1]ENE-13 '!$B$53</f>
        <v>14913</v>
      </c>
      <c r="AT13" s="101">
        <f>'[1]ENE-13 '!$C$53</f>
        <v>148</v>
      </c>
      <c r="AU13" s="102">
        <f>'[1]ENE-13 '!$B$54</f>
        <v>84002</v>
      </c>
      <c r="AV13" s="103">
        <f>'[1]ENE-13 '!$C$54</f>
        <v>1040</v>
      </c>
      <c r="AW13" s="100">
        <f>'[1]ENE-13 '!$B$55</f>
        <v>12431</v>
      </c>
      <c r="AX13" s="101">
        <f>'[1]ENE-13 '!$C$55</f>
        <v>78</v>
      </c>
      <c r="AY13" s="104">
        <f t="shared" si="0"/>
        <v>2296056</v>
      </c>
      <c r="AZ13" s="105">
        <f t="shared" si="0"/>
        <v>20305</v>
      </c>
      <c r="BA13" s="106">
        <f t="shared" si="1"/>
        <v>2316361</v>
      </c>
      <c r="BB13" s="3"/>
    </row>
    <row r="14" spans="2:54" x14ac:dyDescent="0.25">
      <c r="B14" s="107">
        <v>41306</v>
      </c>
      <c r="C14" s="108">
        <f>'[1]FEB-13'!$B$33</f>
        <v>174904</v>
      </c>
      <c r="D14" s="109">
        <f>'[1]FEB-13'!$C$33</f>
        <v>624</v>
      </c>
      <c r="E14" s="110">
        <f>'[1]FEB-13'!$B$34</f>
        <v>17757</v>
      </c>
      <c r="F14" s="111">
        <f>'[1]FEB-13'!$C$34</f>
        <v>218</v>
      </c>
      <c r="G14" s="112">
        <f>'[1]FEB-13'!$B$35</f>
        <v>29281</v>
      </c>
      <c r="H14" s="113">
        <f>'[1]FEB-13'!$C$35</f>
        <v>16</v>
      </c>
      <c r="I14" s="110">
        <f>'[1]FEB-13'!$B$36</f>
        <v>23991</v>
      </c>
      <c r="J14" s="111">
        <f>'[1]FEB-13'!$C$36</f>
        <v>250</v>
      </c>
      <c r="K14" s="112">
        <f>'[1]FEB-13'!$B$37</f>
        <v>59155</v>
      </c>
      <c r="L14" s="113">
        <f>'[1]FEB-13'!$C$37</f>
        <v>569</v>
      </c>
      <c r="M14" s="110">
        <f>'[1]FEB-13'!$B$38</f>
        <v>43904</v>
      </c>
      <c r="N14" s="111">
        <f>'[1]FEB-13'!$C$38</f>
        <v>338</v>
      </c>
      <c r="O14" s="112">
        <f>'[1]FEB-13'!$B$39</f>
        <v>74451</v>
      </c>
      <c r="P14" s="113">
        <f>'[1]FEB-13'!$C$39</f>
        <v>135</v>
      </c>
      <c r="Q14" s="110">
        <f>'[1]FEB-13'!$B$40</f>
        <v>40733</v>
      </c>
      <c r="R14" s="111">
        <f>'[1]FEB-13'!$C$40</f>
        <v>350</v>
      </c>
      <c r="S14" s="112">
        <f>'[1]FEB-13'!$B$41</f>
        <v>8222</v>
      </c>
      <c r="T14" s="113">
        <f>'[1]FEB-13'!$C$41</f>
        <v>2</v>
      </c>
      <c r="U14" s="110">
        <f>'[1]FEB-13'!$B$42</f>
        <v>548185</v>
      </c>
      <c r="V14" s="111">
        <f>'[1]FEB-13'!$C$42</f>
        <v>4335</v>
      </c>
      <c r="W14" s="112">
        <f>'[1]FEB-13'!$B$43</f>
        <v>61848</v>
      </c>
      <c r="X14" s="113">
        <f>'[1]FEB-13'!$C$43</f>
        <v>878</v>
      </c>
      <c r="Y14" s="110">
        <f>'[1]FEB-13'!$B$44</f>
        <v>61159</v>
      </c>
      <c r="Z14" s="111">
        <f>'[1]FEB-13'!$C$44</f>
        <v>173</v>
      </c>
      <c r="AA14" s="112">
        <f>'[1]FEB-13'!$B$45</f>
        <v>40958</v>
      </c>
      <c r="AB14" s="113">
        <f>'[1]FEB-13'!$C$45</f>
        <v>31</v>
      </c>
      <c r="AC14" s="110">
        <f>'[1]FEB-13'!$B$46</f>
        <v>92633</v>
      </c>
      <c r="AD14" s="111">
        <f>'[1]FEB-13'!$C$46</f>
        <v>173</v>
      </c>
      <c r="AE14" s="112">
        <f>'[1]FEB-13'!$B$47</f>
        <v>18907</v>
      </c>
      <c r="AF14" s="113">
        <f>'[1]FEB-13'!$C$47</f>
        <v>86</v>
      </c>
      <c r="AG14" s="110">
        <f>'[1]FEB-13'!$B$48</f>
        <v>10413</v>
      </c>
      <c r="AH14" s="111">
        <f>'[1]FEB-13'!$C$48</f>
        <v>151</v>
      </c>
      <c r="AI14" s="112">
        <f>'[1]FEB-13'!$B$49</f>
        <v>9436</v>
      </c>
      <c r="AJ14" s="113">
        <f>'[1]FEB-13'!$C$49</f>
        <v>63</v>
      </c>
      <c r="AK14" s="110">
        <f>'[1]FEB-13'!$B$50</f>
        <v>12937</v>
      </c>
      <c r="AL14" s="111">
        <f>'[1]FEB-13'!$C$50</f>
        <v>158</v>
      </c>
      <c r="AM14" s="112">
        <f>'[1]FEB-13'!$B$51</f>
        <v>784599</v>
      </c>
      <c r="AN14" s="113">
        <f>'[1]FEB-13'!$C$51</f>
        <v>9274</v>
      </c>
      <c r="AO14" s="110">
        <f>'[1]FEB-13'!$B$52</f>
        <v>25030</v>
      </c>
      <c r="AP14" s="111">
        <f>'[1]FEB-13'!$C$52</f>
        <v>34</v>
      </c>
      <c r="AQ14" s="112">
        <f>'[1]FEB-13'!$B$53</f>
        <v>52844</v>
      </c>
      <c r="AR14" s="113">
        <f>'[1]FEB-13'!$C$53</f>
        <v>346</v>
      </c>
      <c r="AS14" s="110">
        <f>'[1]FEB-13'!$B$54</f>
        <v>14993</v>
      </c>
      <c r="AT14" s="111">
        <f>'[1]FEB-13'!$C$54</f>
        <v>148</v>
      </c>
      <c r="AU14" s="112">
        <f>'[1]FEB-13'!$B$55</f>
        <v>84711</v>
      </c>
      <c r="AV14" s="113">
        <f>'[1]FEB-13'!$C$55</f>
        <v>1045</v>
      </c>
      <c r="AW14" s="110">
        <f>'[1]FEB-13'!$B$56</f>
        <v>12503</v>
      </c>
      <c r="AX14" s="111">
        <f>'[1]FEB-13'!$C$56</f>
        <v>78</v>
      </c>
      <c r="AY14" s="110">
        <f t="shared" si="0"/>
        <v>2303554</v>
      </c>
      <c r="AZ14" s="114">
        <f t="shared" si="0"/>
        <v>19475</v>
      </c>
      <c r="BA14" s="109">
        <f t="shared" si="1"/>
        <v>2323029</v>
      </c>
      <c r="BB14" s="3"/>
    </row>
    <row r="15" spans="2:54" x14ac:dyDescent="0.25">
      <c r="B15" s="107">
        <v>41334</v>
      </c>
      <c r="C15" s="108">
        <f>'[1]MAR-13'!$B$32</f>
        <v>175245</v>
      </c>
      <c r="D15" s="109">
        <f>'[1]MAR-13'!$C$32</f>
        <v>624</v>
      </c>
      <c r="E15" s="110">
        <f>'[1]MAR-13'!$B$33</f>
        <v>17776</v>
      </c>
      <c r="F15" s="111">
        <f>'[1]MAR-13'!$C$33</f>
        <v>218</v>
      </c>
      <c r="G15" s="112">
        <f>'[1]MAR-13'!$B$34</f>
        <v>29377</v>
      </c>
      <c r="H15" s="113">
        <f>'[1]MAR-13'!$C$34</f>
        <v>16</v>
      </c>
      <c r="I15" s="110">
        <f>'[1]MAR-13'!$B$35</f>
        <v>24016</v>
      </c>
      <c r="J15" s="111">
        <f>'[1]MAR-13'!$C$35</f>
        <v>248</v>
      </c>
      <c r="K15" s="112">
        <f>'[1]MAR-13'!$B$36</f>
        <v>59292</v>
      </c>
      <c r="L15" s="113">
        <f>'[1]MAR-13'!$C$36</f>
        <v>574</v>
      </c>
      <c r="M15" s="110">
        <f>'[1]MAR-13'!$B$37</f>
        <v>44400</v>
      </c>
      <c r="N15" s="111">
        <f>'[1]MAR-13'!$C$37</f>
        <v>309</v>
      </c>
      <c r="O15" s="112">
        <f>'[1]MAR-13'!$B$38</f>
        <v>74870</v>
      </c>
      <c r="P15" s="113">
        <f>'[1]MAR-13'!$C$38</f>
        <v>149</v>
      </c>
      <c r="Q15" s="110">
        <f>'[1]MAR-13'!$B$39</f>
        <v>40847</v>
      </c>
      <c r="R15" s="111">
        <f>'[1]MAR-13'!$C$39</f>
        <v>355</v>
      </c>
      <c r="S15" s="112">
        <f>'[1]MAR-13'!$B$40</f>
        <v>8235</v>
      </c>
      <c r="T15" s="113">
        <f>'[1]MAR-13'!$C$40</f>
        <v>2</v>
      </c>
      <c r="U15" s="110">
        <f>'[1]MAR-13'!$B$41</f>
        <v>548508</v>
      </c>
      <c r="V15" s="111">
        <f>'[1]MAR-13'!$C$41</f>
        <v>4354</v>
      </c>
      <c r="W15" s="112">
        <f>'[1]MAR-13'!$B$42</f>
        <v>62325</v>
      </c>
      <c r="X15" s="113">
        <f>'[1]MAR-13'!$C$42</f>
        <v>922</v>
      </c>
      <c r="Y15" s="110">
        <f>'[1]MAR-13'!$B$43</f>
        <v>61758</v>
      </c>
      <c r="Z15" s="111">
        <f>'[1]MAR-13'!$C$43</f>
        <v>173</v>
      </c>
      <c r="AA15" s="112">
        <f>'[1]MAR-13'!$B$44</f>
        <v>40976</v>
      </c>
      <c r="AB15" s="113">
        <f>'[1]MAR-13'!$C$44</f>
        <v>31</v>
      </c>
      <c r="AC15" s="110">
        <f>'[1]MAR-13'!$B$45</f>
        <v>92898</v>
      </c>
      <c r="AD15" s="111">
        <f>'[1]MAR-13'!$C$45</f>
        <v>180</v>
      </c>
      <c r="AE15" s="112">
        <f>'[1]MAR-13'!$B$46</f>
        <v>18965</v>
      </c>
      <c r="AF15" s="113">
        <f>'[1]MAR-13'!$C$46</f>
        <v>88</v>
      </c>
      <c r="AG15" s="110">
        <f>'[1]MAR-13'!$B$47</f>
        <v>10640</v>
      </c>
      <c r="AH15" s="111">
        <f>'[1]MAR-13'!$C$47</f>
        <v>153</v>
      </c>
      <c r="AI15" s="112">
        <f>'[1]MAR-13'!$B$48</f>
        <v>9566</v>
      </c>
      <c r="AJ15" s="113">
        <f>'[1]MAR-13'!$C$48</f>
        <v>63</v>
      </c>
      <c r="AK15" s="110">
        <f>'[1]MAR-13'!$B$49</f>
        <v>13109</v>
      </c>
      <c r="AL15" s="111">
        <f>'[1]MAR-13'!$C$49</f>
        <v>168</v>
      </c>
      <c r="AM15" s="112">
        <f>'[1]MAR-13'!$B$50</f>
        <v>787415</v>
      </c>
      <c r="AN15" s="113">
        <f>'[1]MAR-13'!$C$50</f>
        <v>9484</v>
      </c>
      <c r="AO15" s="110">
        <f>'[1]MAR-13'!$B$51</f>
        <v>25073</v>
      </c>
      <c r="AP15" s="111">
        <f>'[1]MAR-13'!$C$51</f>
        <v>34</v>
      </c>
      <c r="AQ15" s="112">
        <f>'[1]MAR-13'!$B$52</f>
        <v>53643</v>
      </c>
      <c r="AR15" s="113">
        <f>'[1]MAR-13'!$C$52</f>
        <v>369</v>
      </c>
      <c r="AS15" s="110">
        <f>'[1]MAR-13'!$B$53</f>
        <v>15196</v>
      </c>
      <c r="AT15" s="111">
        <f>'[1]MAR-13'!$C$53</f>
        <v>147</v>
      </c>
      <c r="AU15" s="112">
        <f>'[1]MAR-13'!$B$54</f>
        <v>85487</v>
      </c>
      <c r="AV15" s="113">
        <f>'[1]MAR-13'!$C$54</f>
        <v>1029</v>
      </c>
      <c r="AW15" s="110">
        <f>'[1]MAR-13'!$B$55</f>
        <v>12540</v>
      </c>
      <c r="AX15" s="111">
        <f>'[1]MAR-13'!$C$55</f>
        <v>78</v>
      </c>
      <c r="AY15" s="110">
        <f t="shared" si="0"/>
        <v>2312157</v>
      </c>
      <c r="AZ15" s="114">
        <f t="shared" si="0"/>
        <v>19768</v>
      </c>
      <c r="BA15" s="109">
        <f t="shared" si="1"/>
        <v>2331925</v>
      </c>
      <c r="BB15" s="3"/>
    </row>
    <row r="16" spans="2:54" x14ac:dyDescent="0.25">
      <c r="B16" s="107">
        <v>41365</v>
      </c>
      <c r="C16" s="108">
        <f>'[1]ABR 13'!$B$32</f>
        <v>175659</v>
      </c>
      <c r="D16" s="109">
        <f>'[1]ABR 13'!$C$32</f>
        <v>625</v>
      </c>
      <c r="E16" s="110">
        <f>'[1]ABR 13'!$B$33</f>
        <v>18147</v>
      </c>
      <c r="F16" s="111">
        <f>'[1]ABR 13'!$C$33</f>
        <v>216</v>
      </c>
      <c r="G16" s="112">
        <f>'[1]ABR 13'!$B$34</f>
        <v>29432</v>
      </c>
      <c r="H16" s="113">
        <f>'[1]ABR 13'!$C$34</f>
        <v>13</v>
      </c>
      <c r="I16" s="110">
        <f>'[1]ABR 13'!$B$35</f>
        <v>24258</v>
      </c>
      <c r="J16" s="111">
        <f>'[1]ABR 13'!$C$35</f>
        <v>248</v>
      </c>
      <c r="K16" s="112">
        <f>'[1]ABR 13'!$B$36</f>
        <v>59957</v>
      </c>
      <c r="L16" s="113">
        <f>'[1]ABR 13'!$C$36</f>
        <v>576</v>
      </c>
      <c r="M16" s="110">
        <f>'[1]ABR 13'!$B$37</f>
        <v>45014</v>
      </c>
      <c r="N16" s="111">
        <f>'[1]ABR 13'!$C$37</f>
        <v>307</v>
      </c>
      <c r="O16" s="112">
        <f>'[1]ABR 13'!$B$38</f>
        <v>75307</v>
      </c>
      <c r="P16" s="113">
        <f>'[1]ABR 13'!$C$38</f>
        <v>155</v>
      </c>
      <c r="Q16" s="110">
        <f>'[1]ABR 13'!$B$39</f>
        <v>41117</v>
      </c>
      <c r="R16" s="111">
        <f>'[1]ABR 13'!$C$39</f>
        <v>349</v>
      </c>
      <c r="S16" s="112">
        <f>'[1]ABR 13'!$B$40</f>
        <v>8240</v>
      </c>
      <c r="T16" s="113">
        <f>'[1]ABR 13'!$C$40</f>
        <v>2</v>
      </c>
      <c r="U16" s="110">
        <f>'[1]ABR 13'!$B$41</f>
        <v>549421</v>
      </c>
      <c r="V16" s="111">
        <f>'[1]ABR 13'!$C$41</f>
        <v>4318</v>
      </c>
      <c r="W16" s="112">
        <f>'[1]ABR 13'!$B$42</f>
        <v>63043</v>
      </c>
      <c r="X16" s="113">
        <f>'[1]ABR 13'!$C$42</f>
        <v>938</v>
      </c>
      <c r="Y16" s="110">
        <f>'[1]ABR 13'!$B$43</f>
        <v>62450</v>
      </c>
      <c r="Z16" s="111">
        <f>'[1]ABR 13'!$C$43</f>
        <v>175</v>
      </c>
      <c r="AA16" s="112">
        <f>'[1]ABR 13'!$B$44</f>
        <v>41114</v>
      </c>
      <c r="AB16" s="113">
        <f>'[1]ABR 13'!$C$44</f>
        <v>31</v>
      </c>
      <c r="AC16" s="110">
        <f>'[1]ABR 13'!$B$45</f>
        <v>93418</v>
      </c>
      <c r="AD16" s="111">
        <f>'[1]ABR 13'!$C$45</f>
        <v>180</v>
      </c>
      <c r="AE16" s="112">
        <f>'[1]ABR 13'!$B$46</f>
        <v>19085</v>
      </c>
      <c r="AF16" s="113">
        <f>'[1]ABR 13'!$C$46</f>
        <v>91</v>
      </c>
      <c r="AG16" s="110">
        <f>'[1]ABR 13'!$B$47</f>
        <v>10903</v>
      </c>
      <c r="AH16" s="111">
        <f>'[1]ABR 13'!$C$47</f>
        <v>153</v>
      </c>
      <c r="AI16" s="112">
        <f>'[1]ABR 13'!$B$48</f>
        <v>9729</v>
      </c>
      <c r="AJ16" s="113">
        <f>'[1]ABR 13'!$C$48</f>
        <v>63</v>
      </c>
      <c r="AK16" s="110">
        <f>'[1]ABR 13'!$B$49</f>
        <v>13395</v>
      </c>
      <c r="AL16" s="111">
        <f>'[1]ABR 13'!$C$49</f>
        <v>171</v>
      </c>
      <c r="AM16" s="112">
        <f>'[1]ABR 13'!$B$50</f>
        <v>792528</v>
      </c>
      <c r="AN16" s="113">
        <f>'[1]ABR 13'!$C$50</f>
        <v>9507</v>
      </c>
      <c r="AO16" s="110">
        <f>'[1]ABR 13'!$B$51</f>
        <v>25301</v>
      </c>
      <c r="AP16" s="111">
        <f>'[1]ABR 13'!$C$51</f>
        <v>34</v>
      </c>
      <c r="AQ16" s="112">
        <f>'[1]ABR 13'!$B$52</f>
        <v>54303</v>
      </c>
      <c r="AR16" s="113">
        <f>'[1]ABR 13'!$C$52</f>
        <v>369</v>
      </c>
      <c r="AS16" s="110">
        <f>'[1]ABR 13'!$B$53</f>
        <v>15533</v>
      </c>
      <c r="AT16" s="111">
        <f>'[1]ABR 13'!$C$53</f>
        <v>147</v>
      </c>
      <c r="AU16" s="112">
        <f>'[1]ABR 13'!$B$54</f>
        <v>87290</v>
      </c>
      <c r="AV16" s="113">
        <f>'[1]ABR 13'!$C$54</f>
        <v>1023</v>
      </c>
      <c r="AW16" s="110">
        <f>'[1]ABR 13'!$B$55</f>
        <v>12785</v>
      </c>
      <c r="AX16" s="111">
        <f>'[1]ABR 13'!$C$55</f>
        <v>80</v>
      </c>
      <c r="AY16" s="110">
        <f t="shared" si="0"/>
        <v>2327429</v>
      </c>
      <c r="AZ16" s="114">
        <f t="shared" si="0"/>
        <v>19771</v>
      </c>
      <c r="BA16" s="109">
        <f t="shared" si="1"/>
        <v>2347200</v>
      </c>
      <c r="BB16" s="3"/>
    </row>
    <row r="17" spans="2:54" x14ac:dyDescent="0.25">
      <c r="B17" s="107">
        <v>41395</v>
      </c>
      <c r="C17" s="108">
        <f>'[1]MAY-13'!$B$32</f>
        <v>175792</v>
      </c>
      <c r="D17" s="109">
        <f>'[1]MAY-13'!$C$32</f>
        <v>627</v>
      </c>
      <c r="E17" s="110">
        <f>'[1]MAY-13'!$B$33</f>
        <v>18017</v>
      </c>
      <c r="F17" s="111">
        <f>'[1]MAY-13'!$C$33</f>
        <v>218</v>
      </c>
      <c r="G17" s="112">
        <f>'[1]MAY-13'!$B$34</f>
        <v>29597</v>
      </c>
      <c r="H17" s="113">
        <f>'[1]MAY-13'!$C$34</f>
        <v>13</v>
      </c>
      <c r="I17" s="110">
        <f>'[1]MAY-13'!$B$35</f>
        <v>24006</v>
      </c>
      <c r="J17" s="111">
        <f>'[1]MAY-13'!$C$35</f>
        <v>248</v>
      </c>
      <c r="K17" s="112">
        <f>'[1]MAY-13'!$B$36</f>
        <v>59533</v>
      </c>
      <c r="L17" s="113">
        <f>'[1]MAY-13'!$C$36</f>
        <v>609</v>
      </c>
      <c r="M17" s="110">
        <f>'[1]MAY-13'!$B$37</f>
        <v>44944</v>
      </c>
      <c r="N17" s="111">
        <f>'[1]MAY-13'!$C$37</f>
        <v>307</v>
      </c>
      <c r="O17" s="112">
        <f>'[1]MAY-13'!$B$38</f>
        <v>75809</v>
      </c>
      <c r="P17" s="113">
        <f>'[1]MAY-13'!$C$38</f>
        <v>168</v>
      </c>
      <c r="Q17" s="110">
        <f>'[1]MAY-13'!$B$39</f>
        <v>40644</v>
      </c>
      <c r="R17" s="111">
        <f>'[1]MAY-13'!$C$39</f>
        <v>351</v>
      </c>
      <c r="S17" s="112">
        <f>'[1]MAY-13'!$B$40</f>
        <v>8257</v>
      </c>
      <c r="T17" s="113">
        <f>'[1]MAY-13'!$C$40</f>
        <v>2</v>
      </c>
      <c r="U17" s="110">
        <f>'[1]MAY-13'!$B$41</f>
        <v>551077</v>
      </c>
      <c r="V17" s="111">
        <f>'[1]MAY-13'!$C$41</f>
        <v>4351</v>
      </c>
      <c r="W17" s="112">
        <f>'[1]MAY-13'!$B$42</f>
        <v>62691</v>
      </c>
      <c r="X17" s="113">
        <f>'[1]MAY-13'!$C$42</f>
        <v>975</v>
      </c>
      <c r="Y17" s="110">
        <f>'[1]MAY-13'!$B$43</f>
        <v>62726</v>
      </c>
      <c r="Z17" s="111">
        <f>'[1]MAY-13'!$C$43</f>
        <v>173</v>
      </c>
      <c r="AA17" s="112">
        <f>'[1]MAY-13'!$B$44</f>
        <v>41362</v>
      </c>
      <c r="AB17" s="113">
        <f>'[1]MAY-13'!$C$44</f>
        <v>30</v>
      </c>
      <c r="AC17" s="110">
        <f>'[1]MAY-13'!$B$45</f>
        <v>94732</v>
      </c>
      <c r="AD17" s="111">
        <f>'[1]MAY-13'!$C$45</f>
        <v>180</v>
      </c>
      <c r="AE17" s="112">
        <f>'[1]MAY-13'!$B$46</f>
        <v>19096</v>
      </c>
      <c r="AF17" s="113">
        <f>'[1]MAY-13'!$C$46</f>
        <v>91</v>
      </c>
      <c r="AG17" s="110">
        <f>'[1]MAY-13'!$B$47</f>
        <v>10795</v>
      </c>
      <c r="AH17" s="111">
        <f>'[1]MAY-13'!$C$47</f>
        <v>153</v>
      </c>
      <c r="AI17" s="112">
        <f>'[1]MAY-13'!$B$48</f>
        <v>9736</v>
      </c>
      <c r="AJ17" s="113">
        <f>'[1]MAY-13'!$C$48</f>
        <v>63</v>
      </c>
      <c r="AK17" s="110">
        <f>'[1]MAY-13'!$B$49</f>
        <v>13282</v>
      </c>
      <c r="AL17" s="111">
        <f>'[1]MAY-13'!$C$49</f>
        <v>172</v>
      </c>
      <c r="AM17" s="112">
        <f>'[1]MAY-13'!$B$50</f>
        <v>791034</v>
      </c>
      <c r="AN17" s="113">
        <f>'[1]MAY-13'!$C$50</f>
        <v>9810</v>
      </c>
      <c r="AO17" s="110">
        <f>'[1]MAY-13'!$B$51</f>
        <v>25492</v>
      </c>
      <c r="AP17" s="111">
        <f>'[1]MAY-13'!$C$51</f>
        <v>34</v>
      </c>
      <c r="AQ17" s="112">
        <f>'[1]MAY-13'!$B$52</f>
        <v>54803</v>
      </c>
      <c r="AR17" s="113">
        <f>'[1]MAY-13'!$C$52</f>
        <v>404</v>
      </c>
      <c r="AS17" s="110">
        <f>'[1]MAY-13'!$B$53</f>
        <v>15280</v>
      </c>
      <c r="AT17" s="111">
        <f>'[1]MAY-13'!$C$53</f>
        <v>148</v>
      </c>
      <c r="AU17" s="112">
        <f>'[1]MAY-13'!$B$54</f>
        <v>86886</v>
      </c>
      <c r="AV17" s="113">
        <f>'[1]MAY-13'!$C$54</f>
        <v>1026</v>
      </c>
      <c r="AW17" s="110">
        <f>'[1]MAY-13'!$B$55</f>
        <v>12825</v>
      </c>
      <c r="AX17" s="111">
        <f>'[1]MAY-13'!$C$55</f>
        <v>85</v>
      </c>
      <c r="AY17" s="110">
        <f t="shared" si="0"/>
        <v>2328416</v>
      </c>
      <c r="AZ17" s="114">
        <f t="shared" si="0"/>
        <v>20238</v>
      </c>
      <c r="BA17" s="109">
        <f t="shared" si="1"/>
        <v>2348654</v>
      </c>
      <c r="BB17" s="3"/>
    </row>
    <row r="18" spans="2:54" x14ac:dyDescent="0.25">
      <c r="B18" s="107">
        <v>41426</v>
      </c>
      <c r="C18" s="108">
        <f>'[1]JUN-13'!$B$32</f>
        <v>175876</v>
      </c>
      <c r="D18" s="109">
        <f>'[1]JUN-13'!$C$32</f>
        <v>611</v>
      </c>
      <c r="E18" s="110">
        <f>'[1]JUN-13'!$B$33</f>
        <v>18174</v>
      </c>
      <c r="F18" s="111">
        <f>'[1]JUN-13'!$C$33</f>
        <v>208</v>
      </c>
      <c r="G18" s="112">
        <f>'[1]JUN-13'!$B$34</f>
        <v>29727</v>
      </c>
      <c r="H18" s="113">
        <f>'[1]JUN-13'!$C$34</f>
        <v>14</v>
      </c>
      <c r="I18" s="110">
        <f>'[1]JUN-13'!$B$35</f>
        <v>23999</v>
      </c>
      <c r="J18" s="111">
        <f>'[1]JUN-13'!$C$35</f>
        <v>248</v>
      </c>
      <c r="K18" s="112">
        <f>'[1]JUN-13'!$B$36</f>
        <v>59655</v>
      </c>
      <c r="L18" s="113">
        <f>'[1]JUN-13'!$C$36</f>
        <v>614</v>
      </c>
      <c r="M18" s="110">
        <f>'[1]JUN-13'!$B$37</f>
        <v>45240</v>
      </c>
      <c r="N18" s="111">
        <f>'[1]JUN-13'!$C$37</f>
        <v>307</v>
      </c>
      <c r="O18" s="112">
        <f>'[1]JUN-13'!$B$38</f>
        <v>75872</v>
      </c>
      <c r="P18" s="113">
        <f>'[1]JUN-13'!$C$38</f>
        <v>179</v>
      </c>
      <c r="Q18" s="110">
        <f>'[1]JUN-13'!$B$39</f>
        <v>40643</v>
      </c>
      <c r="R18" s="111">
        <f>'[1]JUN-13'!$C$39</f>
        <v>354</v>
      </c>
      <c r="S18" s="112">
        <f>'[1]JUN-13'!$B$40</f>
        <v>8269</v>
      </c>
      <c r="T18" s="113">
        <f>'[1]JUN-13'!$C$40</f>
        <v>2</v>
      </c>
      <c r="U18" s="110">
        <f>'[1]JUN-13'!$B$41</f>
        <v>553000</v>
      </c>
      <c r="V18" s="111">
        <f>'[1]JUN-13'!$C$41</f>
        <v>4390</v>
      </c>
      <c r="W18" s="112">
        <f>'[1]JUN-13'!$B$42</f>
        <v>62799</v>
      </c>
      <c r="X18" s="113">
        <f>'[1]JUN-13'!$C$42</f>
        <v>1027</v>
      </c>
      <c r="Y18" s="110">
        <f>'[1]JUN-13'!$B$43</f>
        <v>62956</v>
      </c>
      <c r="Z18" s="111">
        <f>'[1]JUN-13'!$C$43</f>
        <v>216</v>
      </c>
      <c r="AA18" s="112">
        <f>'[1]JUN-13'!$B$44</f>
        <v>41656</v>
      </c>
      <c r="AB18" s="113">
        <f>'[1]JUN-13'!$C$44</f>
        <v>31</v>
      </c>
      <c r="AC18" s="110">
        <f>'[1]JUN-13'!$B$45</f>
        <v>96285</v>
      </c>
      <c r="AD18" s="111">
        <f>'[1]JUN-13'!$C$45</f>
        <v>190</v>
      </c>
      <c r="AE18" s="112">
        <f>'[1]JUN-13'!$B$46</f>
        <v>19018</v>
      </c>
      <c r="AF18" s="113">
        <f>'[1]JUN-13'!$C$46</f>
        <v>105</v>
      </c>
      <c r="AG18" s="110">
        <f>'[1]JUN-13'!$B$47</f>
        <v>10940</v>
      </c>
      <c r="AH18" s="111">
        <f>'[1]JUN-13'!$C$47</f>
        <v>158</v>
      </c>
      <c r="AI18" s="112">
        <f>'[1]JUN-13'!$B$48</f>
        <v>9941</v>
      </c>
      <c r="AJ18" s="113">
        <f>'[1]JUN-13'!$C$48</f>
        <v>63</v>
      </c>
      <c r="AK18" s="110">
        <f>'[1]JUN-13'!$B$49</f>
        <v>13411</v>
      </c>
      <c r="AL18" s="111">
        <f>'[1]JUN-13'!$C$49</f>
        <v>177</v>
      </c>
      <c r="AM18" s="112">
        <f>'[1]JUN-13'!$B$50</f>
        <v>792648</v>
      </c>
      <c r="AN18" s="113">
        <f>'[1]JUN-13'!$C$50</f>
        <v>9848</v>
      </c>
      <c r="AO18" s="110">
        <f>'[1]JUN-13'!$B$51</f>
        <v>25443</v>
      </c>
      <c r="AP18" s="111">
        <f>'[1]JUN-13'!$C$51</f>
        <v>25</v>
      </c>
      <c r="AQ18" s="112">
        <f>'[1]JUN-13'!$B$52</f>
        <v>55274</v>
      </c>
      <c r="AR18" s="113">
        <f>'[1]JUN-13'!$C$52</f>
        <v>413</v>
      </c>
      <c r="AS18" s="110">
        <f>'[1]JUN-13'!$B$53</f>
        <v>15400</v>
      </c>
      <c r="AT18" s="111">
        <f>'[1]JUN-13'!$C$53</f>
        <v>147</v>
      </c>
      <c r="AU18" s="112">
        <f>'[1]JUN-13'!$B$54</f>
        <v>87044</v>
      </c>
      <c r="AV18" s="113">
        <f>'[1]JUN-13'!$C$54</f>
        <v>1017</v>
      </c>
      <c r="AW18" s="110">
        <f>'[1]JUN-13'!$B$55</f>
        <v>12866</v>
      </c>
      <c r="AX18" s="111">
        <f>'[1]JUN-13'!$C$55</f>
        <v>89</v>
      </c>
      <c r="AY18" s="110">
        <f t="shared" si="0"/>
        <v>2336136</v>
      </c>
      <c r="AZ18" s="114">
        <f t="shared" si="0"/>
        <v>20433</v>
      </c>
      <c r="BA18" s="109">
        <f t="shared" si="1"/>
        <v>2356569</v>
      </c>
      <c r="BB18" s="3"/>
    </row>
    <row r="19" spans="2:54" x14ac:dyDescent="0.25">
      <c r="B19" s="107">
        <v>41456</v>
      </c>
      <c r="C19" s="108">
        <f>'[1]JUL-13 '!$B$33</f>
        <v>176657</v>
      </c>
      <c r="D19" s="109">
        <f>'[1]JUL-13 '!$C$33</f>
        <v>611</v>
      </c>
      <c r="E19" s="110">
        <f>'[1]JUL-13 '!$B$34</f>
        <v>18234</v>
      </c>
      <c r="F19" s="111">
        <f>'[1]JUL-13 '!$C$34</f>
        <v>205</v>
      </c>
      <c r="G19" s="112">
        <f>'[1]JUL-13 '!$B$35</f>
        <v>29690</v>
      </c>
      <c r="H19" s="113">
        <f>'[1]JUL-13 '!$C$35</f>
        <v>16</v>
      </c>
      <c r="I19" s="110">
        <f>'[1]JUL-13 '!$B$36</f>
        <v>24050</v>
      </c>
      <c r="J19" s="111">
        <f>'[1]JUL-13 '!$C$36</f>
        <v>248</v>
      </c>
      <c r="K19" s="112">
        <f>'[1]JUL-13 '!$B$37</f>
        <v>59708</v>
      </c>
      <c r="L19" s="113">
        <f>'[1]JUL-13 '!$C$37</f>
        <v>596</v>
      </c>
      <c r="M19" s="110">
        <f>'[1]JUL-13 '!$B$38</f>
        <v>45305</v>
      </c>
      <c r="N19" s="111">
        <f>'[1]JUL-13 '!$C$38</f>
        <v>317</v>
      </c>
      <c r="O19" s="112">
        <f>'[1]JUL-13 '!$B$39</f>
        <v>76374</v>
      </c>
      <c r="P19" s="113">
        <f>'[1]JUL-13 '!$C$39</f>
        <v>189</v>
      </c>
      <c r="Q19" s="110">
        <f>'[1]JUL-13 '!$B$40</f>
        <v>40791</v>
      </c>
      <c r="R19" s="111">
        <f>'[1]JUL-13 '!$C$40</f>
        <v>351</v>
      </c>
      <c r="S19" s="112">
        <f>'[1]JUL-13 '!$B$41</f>
        <v>8267</v>
      </c>
      <c r="T19" s="113">
        <f>'[1]JUL-13 '!$C$41</f>
        <v>2</v>
      </c>
      <c r="U19" s="110">
        <f>'[1]JUL-13 '!$B$42</f>
        <v>555867</v>
      </c>
      <c r="V19" s="111">
        <f>'[1]JUL-13 '!$C$42</f>
        <v>4347</v>
      </c>
      <c r="W19" s="112">
        <f>'[1]JUL-13 '!$B$43</f>
        <v>62954</v>
      </c>
      <c r="X19" s="113">
        <f>'[1]JUL-13 '!$C$43</f>
        <v>1071</v>
      </c>
      <c r="Y19" s="110">
        <f>'[1]JUL-13 '!$B$44</f>
        <v>63190</v>
      </c>
      <c r="Z19" s="111">
        <f>'[1]JUL-13 '!$C$44</f>
        <v>229</v>
      </c>
      <c r="AA19" s="112">
        <f>'[1]JUL-13 '!$B$45</f>
        <v>41923</v>
      </c>
      <c r="AB19" s="113">
        <f>'[1]JUL-13 '!$C$45</f>
        <v>30</v>
      </c>
      <c r="AC19" s="110">
        <f>'[1]JUL-13 '!$B$46</f>
        <v>97280</v>
      </c>
      <c r="AD19" s="111">
        <f>'[1]JUL-13 '!$C$46</f>
        <v>191</v>
      </c>
      <c r="AE19" s="112">
        <f>'[1]JUL-13 '!$B$47</f>
        <v>18898</v>
      </c>
      <c r="AF19" s="113">
        <f>'[1]JUL-13 '!$C$47</f>
        <v>125</v>
      </c>
      <c r="AG19" s="110">
        <f>'[1]JUL-13 '!$B$48</f>
        <v>11073</v>
      </c>
      <c r="AH19" s="111">
        <f>'[1]JUL-13 '!$C$48</f>
        <v>162</v>
      </c>
      <c r="AI19" s="112">
        <f>'[1]JUL-13 '!$B$49</f>
        <v>9966</v>
      </c>
      <c r="AJ19" s="113">
        <f>'[1]JUL-13 '!$C$49</f>
        <v>63</v>
      </c>
      <c r="AK19" s="110">
        <f>'[1]JUL-13 '!$B$50</f>
        <v>13491</v>
      </c>
      <c r="AL19" s="111">
        <f>'[1]JUL-13 '!$C$50</f>
        <v>177</v>
      </c>
      <c r="AM19" s="112">
        <f>'[1]JUL-13 '!$B$51</f>
        <v>794264</v>
      </c>
      <c r="AN19" s="113">
        <f>'[1]JUL-13 '!$C$51</f>
        <v>9647</v>
      </c>
      <c r="AO19" s="110">
        <f>'[1]JUL-13 '!$B$52</f>
        <v>25474</v>
      </c>
      <c r="AP19" s="111">
        <f>'[1]JUL-13 '!$C$52</f>
        <v>27</v>
      </c>
      <c r="AQ19" s="112">
        <f>'[1]JUL-13 '!$B$53</f>
        <v>55495</v>
      </c>
      <c r="AR19" s="113">
        <f>'[1]JUL-13 '!$C$53</f>
        <v>421</v>
      </c>
      <c r="AS19" s="110">
        <f>'[1]JUL-13 '!$B$54</f>
        <v>15574</v>
      </c>
      <c r="AT19" s="111">
        <f>'[1]JUL-13 '!$C$54</f>
        <v>157</v>
      </c>
      <c r="AU19" s="112">
        <f>'[1]JUL-13 '!$B$55</f>
        <v>87454</v>
      </c>
      <c r="AV19" s="113">
        <f>'[1]JUL-13 '!$C$55</f>
        <v>1025</v>
      </c>
      <c r="AW19" s="110">
        <f>'[1]JUL-13 '!$B$56</f>
        <v>12883</v>
      </c>
      <c r="AX19" s="111">
        <f>'[1]JUL-13 '!$C$56</f>
        <v>89</v>
      </c>
      <c r="AY19" s="110">
        <f t="shared" si="0"/>
        <v>2344862</v>
      </c>
      <c r="AZ19" s="114">
        <f t="shared" si="0"/>
        <v>20296</v>
      </c>
      <c r="BA19" s="109">
        <f t="shared" si="1"/>
        <v>2365158</v>
      </c>
      <c r="BB19" s="3"/>
    </row>
    <row r="20" spans="2:54" x14ac:dyDescent="0.25">
      <c r="B20" s="107">
        <v>41487</v>
      </c>
      <c r="C20" s="108">
        <f>'[1]AGO-13'!$B$32</f>
        <v>176851</v>
      </c>
      <c r="D20" s="109">
        <f>'[1]AGO-13'!$C$32</f>
        <v>616</v>
      </c>
      <c r="E20" s="110">
        <f>'[1]AGO-13'!$B$33</f>
        <v>18354</v>
      </c>
      <c r="F20" s="111">
        <f>'[1]AGO-13'!$C$33</f>
        <v>205</v>
      </c>
      <c r="G20" s="112">
        <f>'[1]AGO-13'!$B$34</f>
        <v>29713</v>
      </c>
      <c r="H20" s="113">
        <f>'[1]AGO-13'!$C$34</f>
        <v>18</v>
      </c>
      <c r="I20" s="110">
        <f>'[1]AGO-13'!$B$35</f>
        <v>24080</v>
      </c>
      <c r="J20" s="111">
        <f>'[1]AGO-13'!$C$35</f>
        <v>244</v>
      </c>
      <c r="K20" s="112">
        <f>'[1]AGO-13'!$B$36</f>
        <v>59833</v>
      </c>
      <c r="L20" s="113">
        <f>'[1]AGO-13'!$C$36</f>
        <v>600</v>
      </c>
      <c r="M20" s="110">
        <f>'[1]AGO-13'!$B$37</f>
        <v>45403</v>
      </c>
      <c r="N20" s="111">
        <f>'[1]AGO-13'!$C$37</f>
        <v>313</v>
      </c>
      <c r="O20" s="112">
        <f>'[1]AGO-13'!$B$38</f>
        <v>76442</v>
      </c>
      <c r="P20" s="113">
        <f>'[1]AGO-13'!$C$38</f>
        <v>172</v>
      </c>
      <c r="Q20" s="110">
        <f>'[1]AGO-13'!$B$39</f>
        <v>40951</v>
      </c>
      <c r="R20" s="111">
        <f>'[1]AGO-13'!$C$39</f>
        <v>334</v>
      </c>
      <c r="S20" s="112">
        <f>'[1]AGO-13'!$B$40</f>
        <v>8178</v>
      </c>
      <c r="T20" s="113">
        <f>'[1]AGO-13'!$C$40</f>
        <v>2</v>
      </c>
      <c r="U20" s="110">
        <f>'[1]AGO-13'!$B$41</f>
        <v>557392</v>
      </c>
      <c r="V20" s="111">
        <f>'[1]AGO-13'!$C$41</f>
        <v>4142</v>
      </c>
      <c r="W20" s="112">
        <f>'[1]AGO-13'!$B$42</f>
        <v>63279</v>
      </c>
      <c r="X20" s="113">
        <f>'[1]AGO-13'!$C$42</f>
        <v>1057</v>
      </c>
      <c r="Y20" s="110">
        <f>'[1]AGO-13'!$B$43</f>
        <v>63404</v>
      </c>
      <c r="Z20" s="111">
        <f>'[1]AGO-13'!$C$43</f>
        <v>218</v>
      </c>
      <c r="AA20" s="112">
        <f>'[1]AGO-13'!$B$44</f>
        <v>42048</v>
      </c>
      <c r="AB20" s="113">
        <f>'[1]AGO-13'!$C$44</f>
        <v>30</v>
      </c>
      <c r="AC20" s="110">
        <f>'[1]AGO-13'!$B$45</f>
        <v>97929</v>
      </c>
      <c r="AD20" s="111">
        <f>'[1]AGO-13'!$C$45</f>
        <v>207</v>
      </c>
      <c r="AE20" s="112">
        <f>'[1]AGO-13'!$B$46</f>
        <v>18986</v>
      </c>
      <c r="AF20" s="113">
        <f>'[1]AGO-13'!$C$46</f>
        <v>126</v>
      </c>
      <c r="AG20" s="110">
        <f>'[1]AGO-13'!$B$47</f>
        <v>11165</v>
      </c>
      <c r="AH20" s="111">
        <f>'[1]AGO-13'!$C$47</f>
        <v>173</v>
      </c>
      <c r="AI20" s="112">
        <f>'[1]AGO-13'!$B$48</f>
        <v>10096</v>
      </c>
      <c r="AJ20" s="113">
        <f>'[1]AGO-13'!$C$48</f>
        <v>63</v>
      </c>
      <c r="AK20" s="110">
        <f>'[1]AGO-13'!$B$49</f>
        <v>13539</v>
      </c>
      <c r="AL20" s="111">
        <f>'[1]AGO-13'!$C$49</f>
        <v>170</v>
      </c>
      <c r="AM20" s="112">
        <f>'[1]AGO-13'!$B$50</f>
        <v>796486</v>
      </c>
      <c r="AN20" s="113">
        <f>'[1]AGO-13'!$C$50</f>
        <v>9648</v>
      </c>
      <c r="AO20" s="110">
        <f>'[1]AGO-13'!$B$51</f>
        <v>25417</v>
      </c>
      <c r="AP20" s="111">
        <f>'[1]AGO-13'!$C$51</f>
        <v>27</v>
      </c>
      <c r="AQ20" s="112">
        <f>'[1]AGO-13'!$B$52</f>
        <v>55784</v>
      </c>
      <c r="AR20" s="113">
        <f>'[1]AGO-13'!$C$52</f>
        <v>422</v>
      </c>
      <c r="AS20" s="110">
        <f>'[1]AGO-13'!$B$53</f>
        <v>15761</v>
      </c>
      <c r="AT20" s="111">
        <f>'[1]AGO-13'!$C$53</f>
        <v>161</v>
      </c>
      <c r="AU20" s="112">
        <f>'[1]AGO-13'!$B$54</f>
        <v>87679</v>
      </c>
      <c r="AV20" s="113">
        <f>'[1]AGO-13'!$C$54</f>
        <v>1020</v>
      </c>
      <c r="AW20" s="110">
        <f>'[1]AGO-13'!$B$55</f>
        <v>12919</v>
      </c>
      <c r="AX20" s="111">
        <f>'[1]AGO-13'!$C$55</f>
        <v>89</v>
      </c>
      <c r="AY20" s="110">
        <f t="shared" si="0"/>
        <v>2351689</v>
      </c>
      <c r="AZ20" s="114">
        <f t="shared" si="0"/>
        <v>20057</v>
      </c>
      <c r="BA20" s="109">
        <f t="shared" si="1"/>
        <v>2371746</v>
      </c>
      <c r="BB20" s="3"/>
    </row>
    <row r="21" spans="2:54" x14ac:dyDescent="0.25">
      <c r="B21" s="107">
        <v>41518</v>
      </c>
      <c r="C21" s="108">
        <f>'[1]SEP-13 '!$B$32</f>
        <v>176651</v>
      </c>
      <c r="D21" s="109">
        <f>'[1]SEP-13 '!$C$32</f>
        <v>665</v>
      </c>
      <c r="E21" s="110">
        <f>'[1]SEP-13 '!$B$33</f>
        <v>18444</v>
      </c>
      <c r="F21" s="111">
        <f>'[1]SEP-13 '!$C$33</f>
        <v>201</v>
      </c>
      <c r="G21" s="112">
        <f>'[1]SEP-13 '!$B$34</f>
        <v>29720</v>
      </c>
      <c r="H21" s="113">
        <f>'[1]SEP-13 '!$C$34</f>
        <v>18</v>
      </c>
      <c r="I21" s="110">
        <f>'[1]SEP-13 '!$B$35</f>
        <v>24129</v>
      </c>
      <c r="J21" s="111">
        <f>'[1]SEP-13 '!$C$35</f>
        <v>247</v>
      </c>
      <c r="K21" s="112">
        <f>'[1]SEP-13 '!$B$36</f>
        <v>60003</v>
      </c>
      <c r="L21" s="113">
        <f>'[1]SEP-13 '!$C$36</f>
        <v>599</v>
      </c>
      <c r="M21" s="110">
        <f>'[1]SEP-13 '!$B$37</f>
        <v>45414</v>
      </c>
      <c r="N21" s="111">
        <f>'[1]SEP-13 '!$C$37</f>
        <v>310</v>
      </c>
      <c r="O21" s="112">
        <f>'[1]SEP-13 '!$B$38</f>
        <v>76284</v>
      </c>
      <c r="P21" s="113">
        <f>'[1]SEP-13 '!$C$38</f>
        <v>183</v>
      </c>
      <c r="Q21" s="110">
        <f>'[1]SEP-13 '!$B$39</f>
        <v>40941</v>
      </c>
      <c r="R21" s="111">
        <f>'[1]SEP-13 '!$C$39</f>
        <v>332</v>
      </c>
      <c r="S21" s="112">
        <f>'[1]SEP-13 '!$B$40</f>
        <v>8166</v>
      </c>
      <c r="T21" s="113">
        <f>'[1]SEP-13 '!$C$40</f>
        <v>2</v>
      </c>
      <c r="U21" s="110">
        <f>'[1]SEP-13 '!$B$41</f>
        <v>557756</v>
      </c>
      <c r="V21" s="111">
        <f>'[1]SEP-13 '!$C$41</f>
        <v>4142</v>
      </c>
      <c r="W21" s="112">
        <f>'[1]SEP-13 '!$B$42</f>
        <v>63569</v>
      </c>
      <c r="X21" s="113">
        <f>'[1]SEP-13 '!$C$42</f>
        <v>1061</v>
      </c>
      <c r="Y21" s="110">
        <f>'[1]SEP-13 '!$B$43</f>
        <v>63733</v>
      </c>
      <c r="Z21" s="111">
        <f>'[1]SEP-13 '!$C$43</f>
        <v>220</v>
      </c>
      <c r="AA21" s="112">
        <f>'[1]SEP-13 '!$B$44</f>
        <v>41994</v>
      </c>
      <c r="AB21" s="113">
        <f>'[1]SEP-13 '!$C$44</f>
        <v>30</v>
      </c>
      <c r="AC21" s="110">
        <f>'[1]SEP-13 '!$B$45</f>
        <v>97879</v>
      </c>
      <c r="AD21" s="111">
        <f>'[1]SEP-13 '!$C$45</f>
        <v>208</v>
      </c>
      <c r="AE21" s="112">
        <f>'[1]SEP-13 '!$B$46</f>
        <v>19106</v>
      </c>
      <c r="AF21" s="113">
        <f>'[1]SEP-13 '!$C$46</f>
        <v>129</v>
      </c>
      <c r="AG21" s="110">
        <f>'[1]SEP-13 '!$B$47</f>
        <v>11173</v>
      </c>
      <c r="AH21" s="111">
        <f>'[1]SEP-13 '!$C$47</f>
        <v>181</v>
      </c>
      <c r="AI21" s="112">
        <f>'[1]SEP-13 '!$B$48</f>
        <v>10271</v>
      </c>
      <c r="AJ21" s="113">
        <f>'[1]SEP-13 '!$C$48</f>
        <v>63</v>
      </c>
      <c r="AK21" s="110">
        <f>'[1]SEP-13 '!$B$49</f>
        <v>13565</v>
      </c>
      <c r="AL21" s="111">
        <f>'[1]SEP-13 '!$C$49</f>
        <v>178</v>
      </c>
      <c r="AM21" s="112">
        <f>'[1]SEP-13 '!$B$50</f>
        <v>798265</v>
      </c>
      <c r="AN21" s="113">
        <f>'[1]SEP-13 '!$C$50</f>
        <v>9800</v>
      </c>
      <c r="AO21" s="110">
        <f>'[1]SEP-13 '!$B$51</f>
        <v>25549</v>
      </c>
      <c r="AP21" s="111">
        <f>'[1]SEP-13 '!$C$51</f>
        <v>27</v>
      </c>
      <c r="AQ21" s="112">
        <f>'[1]SEP-13 '!$B$52</f>
        <v>56033</v>
      </c>
      <c r="AR21" s="113">
        <f>'[1]SEP-13 '!$C$52</f>
        <v>410</v>
      </c>
      <c r="AS21" s="110">
        <f>'[1]SEP-13 '!$B$53</f>
        <v>16284</v>
      </c>
      <c r="AT21" s="111">
        <f>'[1]SEP-13 '!$C$53</f>
        <v>166</v>
      </c>
      <c r="AU21" s="112">
        <f>'[1]SEP-13 '!$B$54</f>
        <v>87604</v>
      </c>
      <c r="AV21" s="113">
        <f>'[1]SEP-13 '!$C$54</f>
        <v>1024</v>
      </c>
      <c r="AW21" s="110">
        <f>'[1]SEP-13 '!$B$55</f>
        <v>12921</v>
      </c>
      <c r="AX21" s="111">
        <f>'[1]SEP-13 '!$C$55</f>
        <v>86</v>
      </c>
      <c r="AY21" s="110">
        <f t="shared" si="0"/>
        <v>2355454</v>
      </c>
      <c r="AZ21" s="114">
        <f t="shared" si="0"/>
        <v>20282</v>
      </c>
      <c r="BA21" s="109">
        <f t="shared" si="1"/>
        <v>2375736</v>
      </c>
      <c r="BB21" s="3"/>
    </row>
    <row r="22" spans="2:54" x14ac:dyDescent="0.25">
      <c r="B22" s="107">
        <v>41548</v>
      </c>
      <c r="C22" s="108">
        <f>'[1]OCT-13'!$B$32</f>
        <v>176766</v>
      </c>
      <c r="D22" s="109">
        <f>'[1]OCT-13'!$C$32</f>
        <v>667</v>
      </c>
      <c r="E22" s="110">
        <f>'[1]OCT-13'!$B$33</f>
        <v>18551</v>
      </c>
      <c r="F22" s="111">
        <f>'[1]OCT-13'!$C$33</f>
        <v>202</v>
      </c>
      <c r="G22" s="112">
        <f>'[1]OCT-13'!$B$34</f>
        <v>29811</v>
      </c>
      <c r="H22" s="113">
        <f>'[1]OCT-13'!$C$34</f>
        <v>18</v>
      </c>
      <c r="I22" s="110">
        <f>'[1]OCT-13'!$B$35</f>
        <v>24169</v>
      </c>
      <c r="J22" s="111">
        <f>'[1]OCT-13'!$C$35</f>
        <v>247</v>
      </c>
      <c r="K22" s="112">
        <f>'[1]OCT-13'!$B$36</f>
        <v>60369</v>
      </c>
      <c r="L22" s="113">
        <f>'[1]OCT-13'!$C$36</f>
        <v>605</v>
      </c>
      <c r="M22" s="110">
        <f>'[1]OCT-13'!$B$37</f>
        <v>45622</v>
      </c>
      <c r="N22" s="111">
        <f>'[1]OCT-13'!$C$37</f>
        <v>309</v>
      </c>
      <c r="O22" s="112">
        <f>'[1]OCT-13'!$B$38</f>
        <v>76530</v>
      </c>
      <c r="P22" s="113">
        <f>'[1]OCT-13'!$C$38</f>
        <v>181</v>
      </c>
      <c r="Q22" s="110">
        <f>'[1]OCT-13'!$B$39</f>
        <v>41213</v>
      </c>
      <c r="R22" s="111">
        <f>'[1]OCT-13'!$C$39</f>
        <v>326</v>
      </c>
      <c r="S22" s="112">
        <f>'[1]OCT-13'!$B$40</f>
        <v>8144</v>
      </c>
      <c r="T22" s="113">
        <f>'[1]OCT-13'!$C$40</f>
        <v>2</v>
      </c>
      <c r="U22" s="110">
        <f>'[1]OCT-13'!$B$41</f>
        <v>559785</v>
      </c>
      <c r="V22" s="111">
        <f>'[1]OCT-13'!$C$41</f>
        <v>4192</v>
      </c>
      <c r="W22" s="112">
        <f>'[1]OCT-13'!$B$42</f>
        <v>63924</v>
      </c>
      <c r="X22" s="113">
        <f>'[1]OCT-13'!$C$42</f>
        <v>1061</v>
      </c>
      <c r="Y22" s="110">
        <f>'[1]OCT-13'!$B$43</f>
        <v>63960</v>
      </c>
      <c r="Z22" s="111">
        <f>'[1]OCT-13'!$C$43</f>
        <v>220</v>
      </c>
      <c r="AA22" s="112">
        <f>'[1]OCT-13'!$B$44</f>
        <v>42313</v>
      </c>
      <c r="AB22" s="113">
        <f>'[1]OCT-13'!$C$44</f>
        <v>30</v>
      </c>
      <c r="AC22" s="110">
        <f>'[1]OCT-13'!$B$45</f>
        <v>98456</v>
      </c>
      <c r="AD22" s="111">
        <f>'[1]OCT-13'!$C$45</f>
        <v>203</v>
      </c>
      <c r="AE22" s="112">
        <f>'[1]OCT-13'!$B$46</f>
        <v>19170</v>
      </c>
      <c r="AF22" s="113">
        <f>'[1]OCT-13'!$C$46</f>
        <v>135</v>
      </c>
      <c r="AG22" s="110">
        <f>'[1]OCT-13'!$B$47</f>
        <v>11264</v>
      </c>
      <c r="AH22" s="111">
        <f>'[1]OCT-13'!$C$47</f>
        <v>182</v>
      </c>
      <c r="AI22" s="112">
        <f>'[1]OCT-13'!$B$48</f>
        <v>10397</v>
      </c>
      <c r="AJ22" s="113">
        <f>'[1]OCT-13'!$C$48</f>
        <v>103</v>
      </c>
      <c r="AK22" s="110">
        <f>'[1]OCT-13'!$B$49</f>
        <v>13590</v>
      </c>
      <c r="AL22" s="111">
        <f>'[1]OCT-13'!$C$49</f>
        <v>176</v>
      </c>
      <c r="AM22" s="112">
        <f>'[1]OCT-13'!$B$50</f>
        <v>801280</v>
      </c>
      <c r="AN22" s="113">
        <f>'[1]OCT-13'!$C$50</f>
        <v>9909</v>
      </c>
      <c r="AO22" s="110">
        <f>'[1]OCT-13'!$B$51</f>
        <v>25806</v>
      </c>
      <c r="AP22" s="111">
        <f>'[1]OCT-13'!$C$51</f>
        <v>26</v>
      </c>
      <c r="AQ22" s="112">
        <f>'[1]OCT-13'!$B$52</f>
        <v>56591</v>
      </c>
      <c r="AR22" s="113">
        <f>'[1]OCT-13'!$C$52</f>
        <v>409</v>
      </c>
      <c r="AS22" s="110">
        <f>'[1]OCT-13'!$B$53</f>
        <v>16309</v>
      </c>
      <c r="AT22" s="111">
        <f>'[1]OCT-13'!$C$53</f>
        <v>173</v>
      </c>
      <c r="AU22" s="112">
        <f>'[1]OCT-13'!$B$54</f>
        <v>87767</v>
      </c>
      <c r="AV22" s="113">
        <f>'[1]OCT-13'!$C$54</f>
        <v>1042</v>
      </c>
      <c r="AW22" s="110">
        <f>'[1]OCT-13'!$B$55</f>
        <v>12978</v>
      </c>
      <c r="AX22" s="111">
        <f>'[1]OCT-13'!$C$55</f>
        <v>86</v>
      </c>
      <c r="AY22" s="110">
        <f t="shared" si="0"/>
        <v>2364765</v>
      </c>
      <c r="AZ22" s="114">
        <f t="shared" si="0"/>
        <v>20504</v>
      </c>
      <c r="BA22" s="109">
        <f t="shared" si="1"/>
        <v>2385269</v>
      </c>
      <c r="BB22" s="3"/>
    </row>
    <row r="23" spans="2:54" x14ac:dyDescent="0.25">
      <c r="B23" s="107">
        <v>41579</v>
      </c>
      <c r="C23" s="108">
        <f>'[1]NOV-13'!$B$32</f>
        <v>176872</v>
      </c>
      <c r="D23" s="109">
        <f>'[1]NOV-13'!$C$32</f>
        <v>675</v>
      </c>
      <c r="E23" s="110">
        <f>'[1]NOV-13'!$B$33</f>
        <v>18652</v>
      </c>
      <c r="F23" s="111">
        <f>'[1]NOV-13'!$C$33</f>
        <v>202</v>
      </c>
      <c r="G23" s="112">
        <f>'[1]NOV-13'!$B$34</f>
        <v>29850</v>
      </c>
      <c r="H23" s="113">
        <f>'[1]NOV-13'!$C$34</f>
        <v>14</v>
      </c>
      <c r="I23" s="110">
        <f>'[1]NOV-13'!$B$35</f>
        <v>24205</v>
      </c>
      <c r="J23" s="111">
        <f>'[1]NOV-13'!$C$35</f>
        <v>247</v>
      </c>
      <c r="K23" s="112">
        <f>'[1]NOV-13'!$B$36</f>
        <v>60515</v>
      </c>
      <c r="L23" s="113">
        <f>'[1]NOV-13'!$C$36</f>
        <v>611</v>
      </c>
      <c r="M23" s="110">
        <f>'[1]NOV-13'!$B$37</f>
        <v>45543</v>
      </c>
      <c r="N23" s="111">
        <f>'[1]NOV-13'!$C$37</f>
        <v>300</v>
      </c>
      <c r="O23" s="112">
        <f>'[1]NOV-13'!$B$38</f>
        <v>76830</v>
      </c>
      <c r="P23" s="113">
        <f>'[1]NOV-13'!$C$38</f>
        <v>189</v>
      </c>
      <c r="Q23" s="110">
        <f>'[1]NOV-13'!$B$39</f>
        <v>41340</v>
      </c>
      <c r="R23" s="111">
        <f>'[1]NOV-13'!$C$39</f>
        <v>299</v>
      </c>
      <c r="S23" s="112">
        <f>'[1]NOV-13'!$B$40</f>
        <v>8151</v>
      </c>
      <c r="T23" s="113">
        <f>'[1]NOV-13'!$C$40</f>
        <v>2</v>
      </c>
      <c r="U23" s="110">
        <f>'[1]NOV-13'!$B$41</f>
        <v>562837</v>
      </c>
      <c r="V23" s="111">
        <f>'[1]NOV-13'!$C$41</f>
        <v>4178</v>
      </c>
      <c r="W23" s="112">
        <f>'[1]NOV-13'!$B$42</f>
        <v>64143</v>
      </c>
      <c r="X23" s="113">
        <f>'[1]NOV-13'!$C$42</f>
        <v>1076</v>
      </c>
      <c r="Y23" s="110">
        <f>'[1]NOV-13'!$B$43</f>
        <v>64103</v>
      </c>
      <c r="Z23" s="111">
        <f>'[1]NOV-13'!$C$43</f>
        <v>220</v>
      </c>
      <c r="AA23" s="112">
        <f>'[1]NOV-13'!$B$44</f>
        <v>42362</v>
      </c>
      <c r="AB23" s="113">
        <f>'[1]NOV-13'!$C$44</f>
        <v>29</v>
      </c>
      <c r="AC23" s="110">
        <f>'[1]NOV-13'!$B$45</f>
        <v>99571</v>
      </c>
      <c r="AD23" s="111">
        <f>'[1]NOV-13'!$C$45</f>
        <v>217</v>
      </c>
      <c r="AE23" s="112">
        <f>'[1]NOV-13'!$B$46</f>
        <v>19152</v>
      </c>
      <c r="AF23" s="113">
        <f>'[1]NOV-13'!$C$46</f>
        <v>135</v>
      </c>
      <c r="AG23" s="110">
        <f>'[1]NOV-13'!$B$47</f>
        <v>11349</v>
      </c>
      <c r="AH23" s="111">
        <f>'[1]NOV-13'!$C$47</f>
        <v>161</v>
      </c>
      <c r="AI23" s="112">
        <f>'[1]NOV-13'!$B$48</f>
        <v>10552</v>
      </c>
      <c r="AJ23" s="113">
        <f>'[1]NOV-13'!$C$48</f>
        <v>95</v>
      </c>
      <c r="AK23" s="110">
        <f>'[1]NOV-13'!$B$49</f>
        <v>13615</v>
      </c>
      <c r="AL23" s="111">
        <f>'[1]NOV-13'!$C$49</f>
        <v>169</v>
      </c>
      <c r="AM23" s="112">
        <f>'[1]NOV-13'!$B$50</f>
        <v>802582</v>
      </c>
      <c r="AN23" s="113">
        <f>'[1]NOV-13'!$C$50</f>
        <v>10068</v>
      </c>
      <c r="AO23" s="110">
        <f>'[1]NOV-13'!$B$51</f>
        <v>25949</v>
      </c>
      <c r="AP23" s="111">
        <f>'[1]NOV-13'!$C$51</f>
        <v>27</v>
      </c>
      <c r="AQ23" s="112">
        <f>'[1]NOV-13'!$B$52</f>
        <v>56806</v>
      </c>
      <c r="AR23" s="113">
        <f>'[1]NOV-13'!$C$52</f>
        <v>412</v>
      </c>
      <c r="AS23" s="110">
        <f>'[1]NOV-13'!$B$53</f>
        <v>16349</v>
      </c>
      <c r="AT23" s="111">
        <f>'[1]NOV-13'!$C$53</f>
        <v>155</v>
      </c>
      <c r="AU23" s="112">
        <f>'[1]NOV-13'!$B$54</f>
        <v>87731</v>
      </c>
      <c r="AV23" s="113">
        <f>'[1]NOV-13'!$C$54</f>
        <v>1068</v>
      </c>
      <c r="AW23" s="110">
        <f>'[1]NOV-13'!$B$55</f>
        <v>12939</v>
      </c>
      <c r="AX23" s="111">
        <f>'[1]NOV-13'!$C$55</f>
        <v>86</v>
      </c>
      <c r="AY23" s="110">
        <f t="shared" si="0"/>
        <v>2371998</v>
      </c>
      <c r="AZ23" s="114">
        <f t="shared" si="0"/>
        <v>20635</v>
      </c>
      <c r="BA23" s="109">
        <f t="shared" si="1"/>
        <v>2392633</v>
      </c>
      <c r="BB23" s="3"/>
    </row>
    <row r="24" spans="2:54" ht="15.75" thickBot="1" x14ac:dyDescent="0.3">
      <c r="B24" s="115">
        <v>41609</v>
      </c>
      <c r="C24" s="116">
        <f>'[1]DIC-13'!$B$32</f>
        <v>176924</v>
      </c>
      <c r="D24" s="117">
        <f>'[1]DIC-13'!$C$32</f>
        <v>677</v>
      </c>
      <c r="E24" s="118">
        <f>'[1]DIC-13'!$B$33</f>
        <v>18799</v>
      </c>
      <c r="F24" s="119">
        <f>'[1]DIC-13'!$C$33</f>
        <v>202</v>
      </c>
      <c r="G24" s="120">
        <f>'[1]DIC-13'!$B$34</f>
        <v>29888</v>
      </c>
      <c r="H24" s="121">
        <f>'[1]DIC-13'!$C$34</f>
        <v>14</v>
      </c>
      <c r="I24" s="118">
        <f>'[1]DIC-13'!$B$35</f>
        <v>24165</v>
      </c>
      <c r="J24" s="119">
        <f>'[1]DIC-13'!$C$35</f>
        <v>247</v>
      </c>
      <c r="K24" s="120">
        <f>'[1]DIC-13'!$B$36</f>
        <v>60305</v>
      </c>
      <c r="L24" s="121">
        <f>'[1]DIC-13'!$C$36</f>
        <v>611</v>
      </c>
      <c r="M24" s="118">
        <f>'[1]DIC-13'!$B$37</f>
        <v>45308</v>
      </c>
      <c r="N24" s="119">
        <f>'[1]DIC-13'!$C$37</f>
        <v>301</v>
      </c>
      <c r="O24" s="120">
        <f>'[1]DIC-13'!$B$38</f>
        <v>76535</v>
      </c>
      <c r="P24" s="121">
        <f>'[1]DIC-13'!$C$38</f>
        <v>201</v>
      </c>
      <c r="Q24" s="118">
        <f>'[1]DIC-13'!$B$39</f>
        <v>41328</v>
      </c>
      <c r="R24" s="119">
        <f>'[1]DIC-13'!$C$39</f>
        <v>299</v>
      </c>
      <c r="S24" s="120">
        <f>'[1]DIC-13'!$B$40</f>
        <v>8089</v>
      </c>
      <c r="T24" s="121">
        <f>'[1]DIC-13'!$C$40</f>
        <v>2</v>
      </c>
      <c r="U24" s="118">
        <f>'[1]DIC-13'!$B$41</f>
        <v>565602</v>
      </c>
      <c r="V24" s="119">
        <f>'[1]DIC-13'!$C$41</f>
        <v>4092</v>
      </c>
      <c r="W24" s="120">
        <f>'[1]DIC-13'!$B$42</f>
        <v>64165</v>
      </c>
      <c r="X24" s="121">
        <f>'[1]DIC-13'!$C$42</f>
        <v>1083</v>
      </c>
      <c r="Y24" s="118">
        <f>'[1]DIC-13'!$B$43</f>
        <v>64059</v>
      </c>
      <c r="Z24" s="119">
        <f>'[1]DIC-13'!$C$43</f>
        <v>220</v>
      </c>
      <c r="AA24" s="120">
        <f>'[1]DIC-13'!$B$44</f>
        <v>42249</v>
      </c>
      <c r="AB24" s="121">
        <f>'[1]DIC-13'!$C$44</f>
        <v>29</v>
      </c>
      <c r="AC24" s="118">
        <f>'[1]DIC-13'!$B$45</f>
        <v>99663</v>
      </c>
      <c r="AD24" s="119">
        <f>'[1]DIC-13'!$C$45</f>
        <v>213</v>
      </c>
      <c r="AE24" s="120">
        <f>'[1]DIC-13'!$B$46</f>
        <v>19145</v>
      </c>
      <c r="AF24" s="121">
        <f>'[1]DIC-13'!$C$46</f>
        <v>135</v>
      </c>
      <c r="AG24" s="118">
        <f>'[1]DIC-13'!$B$47</f>
        <v>11335</v>
      </c>
      <c r="AH24" s="119">
        <f>'[1]DIC-13'!$C$47</f>
        <v>161</v>
      </c>
      <c r="AI24" s="120">
        <f>'[1]DIC-13'!$B$48</f>
        <v>10608</v>
      </c>
      <c r="AJ24" s="121">
        <f>'[1]DIC-13'!$C$48</f>
        <v>95</v>
      </c>
      <c r="AK24" s="118">
        <f>'[1]DIC-13'!$B$49</f>
        <v>13544</v>
      </c>
      <c r="AL24" s="119">
        <f>'[1]DIC-13'!$C$49</f>
        <v>166</v>
      </c>
      <c r="AM24" s="120">
        <f>'[1]DIC-13'!$B$50</f>
        <v>803627</v>
      </c>
      <c r="AN24" s="121">
        <f>'[1]DIC-13'!$C$50</f>
        <v>10026</v>
      </c>
      <c r="AO24" s="118">
        <f>'[1]DIC-13'!$B$51</f>
        <v>25880</v>
      </c>
      <c r="AP24" s="119">
        <f>'[1]DIC-13'!$C$51</f>
        <v>27</v>
      </c>
      <c r="AQ24" s="120">
        <f>'[1]DIC-13'!$B$52</f>
        <v>56664</v>
      </c>
      <c r="AR24" s="121">
        <f>'[1]DIC-13'!$C$52</f>
        <v>415</v>
      </c>
      <c r="AS24" s="118">
        <f>'[1]DIC-13'!$B$53</f>
        <v>16261</v>
      </c>
      <c r="AT24" s="119">
        <f>'[1]DIC-13'!$C$53</f>
        <v>157</v>
      </c>
      <c r="AU24" s="120">
        <f>'[1]DIC-13'!$B$54</f>
        <v>87236</v>
      </c>
      <c r="AV24" s="121">
        <f>'[1]DIC-13'!$C$54</f>
        <v>1062</v>
      </c>
      <c r="AW24" s="118">
        <f>'[1]DIC-13'!$B$55</f>
        <v>12871</v>
      </c>
      <c r="AX24" s="119">
        <f>'[1]DIC-13'!$C$55</f>
        <v>86</v>
      </c>
      <c r="AY24" s="118">
        <f t="shared" si="0"/>
        <v>2374250</v>
      </c>
      <c r="AZ24" s="122">
        <f t="shared" si="0"/>
        <v>20521</v>
      </c>
      <c r="BA24" s="117">
        <f t="shared" si="1"/>
        <v>2394771</v>
      </c>
      <c r="BB24" s="3"/>
    </row>
    <row r="25" spans="2:54" x14ac:dyDescent="0.25">
      <c r="B25" s="97">
        <v>41640</v>
      </c>
      <c r="C25" s="98">
        <f>'[2]ENE-14'!$B$33</f>
        <v>176718</v>
      </c>
      <c r="D25" s="106">
        <f>'[2]ENE-14'!$C$33</f>
        <v>677</v>
      </c>
      <c r="E25" s="104">
        <f>'[2]ENE-14'!$B$34</f>
        <v>19098</v>
      </c>
      <c r="F25" s="123">
        <f>'[2]ENE-14'!$C$34</f>
        <v>202</v>
      </c>
      <c r="G25" s="124">
        <f>'[2]ENE-14'!$B$35</f>
        <v>29842</v>
      </c>
      <c r="H25" s="125">
        <f>'[2]ENE-14'!$C$35</f>
        <v>14</v>
      </c>
      <c r="I25" s="104">
        <f>'[2]ENE-14'!$B$36</f>
        <v>24101</v>
      </c>
      <c r="J25" s="123">
        <f>'[2]ENE-14'!$C$36</f>
        <v>247</v>
      </c>
      <c r="K25" s="124">
        <f>'[2]ENE-14'!$B$37</f>
        <v>60400</v>
      </c>
      <c r="L25" s="125">
        <f>'[2]ENE-14'!$C$37</f>
        <v>610</v>
      </c>
      <c r="M25" s="104">
        <f>'[2]ENE-14'!$B$38</f>
        <v>45364</v>
      </c>
      <c r="N25" s="123">
        <f>'[2]ENE-14'!$C$40</f>
        <v>300</v>
      </c>
      <c r="O25" s="124">
        <f>'[2]ENE-14'!$B$39</f>
        <v>76465</v>
      </c>
      <c r="P25" s="125">
        <f>'[2]ENE-14'!$C$39</f>
        <v>201</v>
      </c>
      <c r="Q25" s="104">
        <f>'[2]ENE-14'!$B$40</f>
        <v>41310</v>
      </c>
      <c r="R25" s="123">
        <f>'[2]ENE-14'!$C$40</f>
        <v>300</v>
      </c>
      <c r="S25" s="124">
        <f>'[2]ENE-14'!$B$41</f>
        <v>8031</v>
      </c>
      <c r="T25" s="125">
        <f>'[2]ENE-14'!$C$41</f>
        <v>2</v>
      </c>
      <c r="U25" s="104">
        <f>'[2]ENE-14'!$B$42</f>
        <v>565474</v>
      </c>
      <c r="V25" s="123">
        <f>'[2]ENE-14'!$C$42</f>
        <v>4062</v>
      </c>
      <c r="W25" s="124">
        <f>'[2]ENE-14'!$B$43</f>
        <v>64395</v>
      </c>
      <c r="X25" s="125">
        <f>'[2]ENE-14'!$C$43</f>
        <v>1079</v>
      </c>
      <c r="Y25" s="104">
        <f>'[2]ENE-14'!$B$44</f>
        <v>64086</v>
      </c>
      <c r="Z25" s="123">
        <f>'[2]ENE-14'!$C$44</f>
        <v>219</v>
      </c>
      <c r="AA25" s="124">
        <f>'[2]ENE-14'!$B$45</f>
        <v>41997</v>
      </c>
      <c r="AB25" s="125">
        <f>'[2]ENE-14'!$C$45</f>
        <v>29</v>
      </c>
      <c r="AC25" s="104">
        <f>'[2]ENE-14'!$B$46</f>
        <v>100160</v>
      </c>
      <c r="AD25" s="123">
        <f>'[2]ENE-14'!$C$46</f>
        <v>215</v>
      </c>
      <c r="AE25" s="124">
        <f>'[2]ENE-14'!$B$47</f>
        <v>19242</v>
      </c>
      <c r="AF25" s="125">
        <f>'[2]ENE-14'!$C$47</f>
        <v>135</v>
      </c>
      <c r="AG25" s="104">
        <f>'[2]ENE-14'!$B$48</f>
        <v>11405</v>
      </c>
      <c r="AH25" s="123">
        <f>'[2]ENE-14'!$C$48</f>
        <v>161</v>
      </c>
      <c r="AI25" s="124">
        <f>'[2]ENE-14'!$B$49</f>
        <v>10811</v>
      </c>
      <c r="AJ25" s="125">
        <f>'[2]ENE-14'!$C$49</f>
        <v>96</v>
      </c>
      <c r="AK25" s="104">
        <f>'[2]ENE-14'!$B$50</f>
        <v>13583</v>
      </c>
      <c r="AL25" s="123">
        <f>'[2]ENE-14'!$C$50</f>
        <v>166</v>
      </c>
      <c r="AM25" s="124">
        <f>'[2]ENE-14'!$B$51</f>
        <v>805237</v>
      </c>
      <c r="AN25" s="125">
        <f>'[2]ENE-14'!$C$51</f>
        <v>10089</v>
      </c>
      <c r="AO25" s="104">
        <f>'[2]ENE-14'!$B$52</f>
        <v>25890</v>
      </c>
      <c r="AP25" s="123">
        <f>'[2]ENE-14'!$C$52</f>
        <v>26</v>
      </c>
      <c r="AQ25" s="124">
        <f>'[2]ENE-14'!$B$53</f>
        <v>57167</v>
      </c>
      <c r="AR25" s="125">
        <f>'[2]ENE-14'!$C$53</f>
        <v>416</v>
      </c>
      <c r="AS25" s="104">
        <f>'[2]ENE-14'!$B$54</f>
        <v>16324</v>
      </c>
      <c r="AT25" s="123">
        <f>'[2]ENE-14'!$C$54</f>
        <v>157</v>
      </c>
      <c r="AU25" s="124">
        <f>'[2]ENE-14'!$B$55</f>
        <v>87418</v>
      </c>
      <c r="AV25" s="125">
        <f>'[2]ENE-14'!$C$55</f>
        <v>1079</v>
      </c>
      <c r="AW25" s="104">
        <f>'[2]ENE-14'!$B$56</f>
        <v>12851</v>
      </c>
      <c r="AX25" s="123">
        <f>'[2]ENE-14'!$C$56</f>
        <v>86</v>
      </c>
      <c r="AY25" s="104">
        <f t="shared" si="0"/>
        <v>2377369</v>
      </c>
      <c r="AZ25" s="105">
        <f t="shared" si="0"/>
        <v>20568</v>
      </c>
      <c r="BA25" s="106">
        <f t="shared" si="1"/>
        <v>2397937</v>
      </c>
      <c r="BB25" s="3"/>
    </row>
    <row r="26" spans="2:54" x14ac:dyDescent="0.25">
      <c r="B26" s="107">
        <v>41671</v>
      </c>
      <c r="C26" s="108">
        <f>[2]FEB_14!$B$33</f>
        <v>176806</v>
      </c>
      <c r="D26" s="109">
        <f>[2]FEB_14!$C$33</f>
        <v>677</v>
      </c>
      <c r="E26" s="110">
        <f>[2]FEB_14!$B$34</f>
        <v>19440</v>
      </c>
      <c r="F26" s="111">
        <f>[2]FEB_14!$C$34</f>
        <v>201</v>
      </c>
      <c r="G26" s="112">
        <f>[2]FEB_14!$B$35</f>
        <v>29878</v>
      </c>
      <c r="H26" s="113">
        <f>[2]FEB_14!$C$35</f>
        <v>14</v>
      </c>
      <c r="I26" s="110">
        <f>[2]FEB_14!$B$36</f>
        <v>24110</v>
      </c>
      <c r="J26" s="111">
        <f>[2]FEB_14!$C$36</f>
        <v>242</v>
      </c>
      <c r="K26" s="112">
        <f>[2]FEB_14!$B$37</f>
        <v>60560</v>
      </c>
      <c r="L26" s="113">
        <f>[2]FEB_14!$C$37</f>
        <v>612</v>
      </c>
      <c r="M26" s="110">
        <f>[2]FEB_14!$B$38</f>
        <v>45408</v>
      </c>
      <c r="N26" s="111">
        <f>[2]FEB_14!$C$38</f>
        <v>300</v>
      </c>
      <c r="O26" s="112">
        <f>[2]FEB_14!$B$39</f>
        <v>76703</v>
      </c>
      <c r="P26" s="113">
        <f>[2]FEB_14!$C$39</f>
        <v>193</v>
      </c>
      <c r="Q26" s="110">
        <f>[2]FEB_14!$B$40</f>
        <v>41674</v>
      </c>
      <c r="R26" s="111">
        <f>[2]FEB_14!$C$40</f>
        <v>300</v>
      </c>
      <c r="S26" s="112">
        <f>[2]FEB_14!$B$41</f>
        <v>8044</v>
      </c>
      <c r="T26" s="113">
        <f>[2]FEB_14!$C$41</f>
        <v>2</v>
      </c>
      <c r="U26" s="110">
        <f>[2]FEB_14!$B$42</f>
        <v>568411</v>
      </c>
      <c r="V26" s="111">
        <f>[2]FEB_14!$C$42</f>
        <v>3932</v>
      </c>
      <c r="W26" s="112">
        <f>[2]FEB_14!$B$43</f>
        <v>64802</v>
      </c>
      <c r="X26" s="113">
        <f>[2]FEB_14!$C$43</f>
        <v>1077</v>
      </c>
      <c r="Y26" s="110">
        <f>[2]FEB_14!$B$44</f>
        <v>64112</v>
      </c>
      <c r="Z26" s="111">
        <f>[2]FEB_14!$C$44</f>
        <v>218</v>
      </c>
      <c r="AA26" s="112">
        <f>[2]FEB_14!$B$45</f>
        <v>42213</v>
      </c>
      <c r="AB26" s="113">
        <f>[2]FEB_14!$C$45</f>
        <v>29</v>
      </c>
      <c r="AC26" s="110">
        <f>[2]FEB_14!$B$46</f>
        <v>100627</v>
      </c>
      <c r="AD26" s="111">
        <f>[2]FEB_14!$C$46</f>
        <v>217</v>
      </c>
      <c r="AE26" s="112">
        <f>[2]FEB_14!$B$47</f>
        <v>19567</v>
      </c>
      <c r="AF26" s="113">
        <f>[2]FEB_14!$C$47</f>
        <v>135</v>
      </c>
      <c r="AG26" s="110">
        <f>[2]FEB_14!$B$48</f>
        <v>11494</v>
      </c>
      <c r="AH26" s="111">
        <f>[2]FEB_14!$C$48</f>
        <v>161</v>
      </c>
      <c r="AI26" s="112">
        <f>[2]FEB_14!$B$49</f>
        <v>10998</v>
      </c>
      <c r="AJ26" s="113">
        <f>[2]FEB_14!$C$49</f>
        <v>96</v>
      </c>
      <c r="AK26" s="110">
        <f>[2]FEB_14!$B$50</f>
        <v>13689</v>
      </c>
      <c r="AL26" s="111">
        <f>[2]FEB_14!$C$50</f>
        <v>166</v>
      </c>
      <c r="AM26" s="112">
        <f>[2]FEB_14!$B$51</f>
        <v>807322</v>
      </c>
      <c r="AN26" s="113">
        <f>[2]FEB_14!$C$51</f>
        <v>10009</v>
      </c>
      <c r="AO26" s="110">
        <f>[2]FEB_14!$B$52</f>
        <v>25959</v>
      </c>
      <c r="AP26" s="111">
        <f>[2]FEB_14!$C$52</f>
        <v>26</v>
      </c>
      <c r="AQ26" s="112">
        <f>[2]FEB_14!$B$53</f>
        <v>57376</v>
      </c>
      <c r="AR26" s="113">
        <f>[2]FEB_14!$C$53</f>
        <v>424</v>
      </c>
      <c r="AS26" s="110">
        <f>[2]FEB_14!$B$54</f>
        <v>16372</v>
      </c>
      <c r="AT26" s="111">
        <f>[2]FEB_14!$C$54</f>
        <v>157</v>
      </c>
      <c r="AU26" s="112">
        <f>[2]FEB_14!$B$55</f>
        <v>87614</v>
      </c>
      <c r="AV26" s="113">
        <f>[2]FEB_14!$C$55</f>
        <v>1066</v>
      </c>
      <c r="AW26" s="110">
        <f>[2]FEB_14!$B$56</f>
        <v>12865</v>
      </c>
      <c r="AX26" s="111">
        <f>[2]FEB_14!$C$56</f>
        <v>86</v>
      </c>
      <c r="AY26" s="110">
        <f t="shared" si="0"/>
        <v>2386044</v>
      </c>
      <c r="AZ26" s="114">
        <f t="shared" si="0"/>
        <v>20340</v>
      </c>
      <c r="BA26" s="109">
        <f t="shared" si="1"/>
        <v>2406384</v>
      </c>
    </row>
    <row r="27" spans="2:54" x14ac:dyDescent="0.25">
      <c r="B27" s="107">
        <v>41699</v>
      </c>
      <c r="C27" s="108">
        <f>'[2]MAR-14'!$B$33</f>
        <v>177163</v>
      </c>
      <c r="D27" s="109">
        <f>'[2]MAR-14'!$C$33</f>
        <v>677</v>
      </c>
      <c r="E27" s="110">
        <f>'[2]MAR-14'!$B$34</f>
        <v>19548</v>
      </c>
      <c r="F27" s="111">
        <f>'[2]MAR-14'!$C$34</f>
        <v>201</v>
      </c>
      <c r="G27" s="112">
        <f>'[2]MAR-14'!$B$35</f>
        <v>29833</v>
      </c>
      <c r="H27" s="113">
        <f>'[2]MAR-14'!$C$35</f>
        <v>14</v>
      </c>
      <c r="I27" s="110">
        <f>'[2]MAR-14'!$B$36</f>
        <v>24111</v>
      </c>
      <c r="J27" s="111">
        <f>'[2]MAR-14'!$C$36</f>
        <v>247</v>
      </c>
      <c r="K27" s="112">
        <f>'[2]MAR-14'!$B$37</f>
        <v>60526</v>
      </c>
      <c r="L27" s="113">
        <f>'[2]MAR-14'!$C$37</f>
        <v>612</v>
      </c>
      <c r="M27" s="110">
        <f>'[2]MAR-14'!$B$38</f>
        <v>45385</v>
      </c>
      <c r="N27" s="111">
        <f>'[2]MAR-14'!$C$38</f>
        <v>300</v>
      </c>
      <c r="O27" s="112">
        <f>'[2]MAR-14'!$B$39</f>
        <v>76789</v>
      </c>
      <c r="P27" s="113">
        <f>'[2]MAR-14'!$C$39</f>
        <v>192</v>
      </c>
      <c r="Q27" s="110">
        <f>'[2]MAR-14'!$B$40</f>
        <v>41530</v>
      </c>
      <c r="R27" s="111">
        <f>'[2]MAR-14'!$C$40</f>
        <v>301</v>
      </c>
      <c r="S27" s="112">
        <f>'[2]MAR-14'!$B$41</f>
        <v>8020</v>
      </c>
      <c r="T27" s="113">
        <f>'[2]MAR-14'!$C$41</f>
        <v>2</v>
      </c>
      <c r="U27" s="110">
        <f>'[2]MAR-14'!$B$42</f>
        <v>572192</v>
      </c>
      <c r="V27" s="111">
        <f>'[2]MAR-14'!$C$42</f>
        <v>3839</v>
      </c>
      <c r="W27" s="112">
        <v>65160</v>
      </c>
      <c r="X27" s="113">
        <v>1089</v>
      </c>
      <c r="Y27" s="110">
        <f>'[2]MAR-14'!$B$44</f>
        <v>64142</v>
      </c>
      <c r="Z27" s="111">
        <f>'[2]MAR-14'!$C$44</f>
        <v>218</v>
      </c>
      <c r="AA27" s="112">
        <f>'[2]MAR-14'!$B$45</f>
        <v>42296</v>
      </c>
      <c r="AB27" s="113">
        <f>'[2]MAR-14'!$C$45</f>
        <v>29</v>
      </c>
      <c r="AC27" s="110">
        <f>'[2]MAR-14'!$B$46</f>
        <v>101023</v>
      </c>
      <c r="AD27" s="111">
        <f>'[2]MAR-14'!$C$46</f>
        <v>217</v>
      </c>
      <c r="AE27" s="112">
        <f>'[2]MAR-14'!$B$47</f>
        <v>19712</v>
      </c>
      <c r="AF27" s="113">
        <f>'[2]MAR-14'!$C$47</f>
        <v>137</v>
      </c>
      <c r="AG27" s="110">
        <f>'[2]MAR-14'!$B$48</f>
        <v>11472</v>
      </c>
      <c r="AH27" s="111">
        <f>'[2]MAR-14'!$C$48</f>
        <v>173</v>
      </c>
      <c r="AI27" s="112">
        <f>'[2]MAR-14'!$B$49</f>
        <v>11218</v>
      </c>
      <c r="AJ27" s="113">
        <f>'[2]MAR-14'!$C$49</f>
        <v>102</v>
      </c>
      <c r="AK27" s="110">
        <f>'[2]MAR-14'!$B$50</f>
        <v>13807</v>
      </c>
      <c r="AL27" s="111">
        <f>'[2]MAR-14'!$C$50</f>
        <v>166</v>
      </c>
      <c r="AM27" s="112">
        <f>'[2]MAR-14'!$B$51</f>
        <v>807710</v>
      </c>
      <c r="AN27" s="113">
        <f>'[2]MAR-14'!$C$51</f>
        <v>10087</v>
      </c>
      <c r="AO27" s="110">
        <f>'[2]MAR-14'!$B$52</f>
        <v>26046</v>
      </c>
      <c r="AP27" s="111">
        <f>'[2]MAR-14'!$C$52</f>
        <v>26</v>
      </c>
      <c r="AQ27" s="112">
        <f>'[2]MAR-14'!$B$53</f>
        <v>57370</v>
      </c>
      <c r="AR27" s="113">
        <f>'[2]MAR-14'!$C$53</f>
        <v>399</v>
      </c>
      <c r="AS27" s="110">
        <f>'[2]MAR-14'!$B$54</f>
        <v>16536</v>
      </c>
      <c r="AT27" s="111">
        <f>'[2]MAR-14'!$C$54</f>
        <v>157</v>
      </c>
      <c r="AU27" s="112">
        <f>'[2]MAR-14'!$B$55</f>
        <v>87649</v>
      </c>
      <c r="AV27" s="113">
        <f>'[2]MAR-14'!$C$55</f>
        <v>1071</v>
      </c>
      <c r="AW27" s="110">
        <f>'[2]MAR-14'!$B$56</f>
        <v>12772</v>
      </c>
      <c r="AX27" s="111">
        <f>'[2]MAR-14'!$C$56</f>
        <v>96</v>
      </c>
      <c r="AY27" s="110">
        <f t="shared" si="0"/>
        <v>2392010</v>
      </c>
      <c r="AZ27" s="114">
        <f t="shared" si="0"/>
        <v>20352</v>
      </c>
      <c r="BA27" s="109">
        <f t="shared" si="1"/>
        <v>2412362</v>
      </c>
    </row>
    <row r="28" spans="2:54" x14ac:dyDescent="0.25">
      <c r="B28" s="107">
        <v>41730</v>
      </c>
      <c r="C28" s="108">
        <f>'[2]ABR-14'!$B$33</f>
        <v>176956</v>
      </c>
      <c r="D28" s="109">
        <f>'[2]ABR-14'!$C$33</f>
        <v>677</v>
      </c>
      <c r="E28" s="110">
        <f>'[2]ABR-14'!$B$34</f>
        <v>19544</v>
      </c>
      <c r="F28" s="111">
        <f>'[2]ABR-14'!$C$34</f>
        <v>201</v>
      </c>
      <c r="G28" s="112">
        <f>'[2]ABR-14'!$B$35</f>
        <v>29708</v>
      </c>
      <c r="H28" s="113">
        <f>'[2]ABR-14'!$C$35</f>
        <v>14</v>
      </c>
      <c r="I28" s="110">
        <f>'[2]ABR-14'!$B$36</f>
        <v>24087</v>
      </c>
      <c r="J28" s="111">
        <f>'[2]ABR-14'!$C$36</f>
        <v>247</v>
      </c>
      <c r="K28" s="112">
        <f>'[2]ABR-14'!$B$37</f>
        <v>60477</v>
      </c>
      <c r="L28" s="113">
        <f>'[2]ABR-14'!$C$37</f>
        <v>613</v>
      </c>
      <c r="M28" s="110">
        <f>'[2]ABR-14'!$B$38</f>
        <v>45302</v>
      </c>
      <c r="N28" s="111">
        <f>'[2]ABR-14'!$C$38</f>
        <v>300</v>
      </c>
      <c r="O28" s="112">
        <f>'[2]ABR-14'!$B$39</f>
        <v>77039</v>
      </c>
      <c r="P28" s="113">
        <f>'[2]ABR-14'!$C$39</f>
        <v>192</v>
      </c>
      <c r="Q28" s="110">
        <f>'[2]ABR-14'!$B$40</f>
        <v>41407</v>
      </c>
      <c r="R28" s="111">
        <f>'[2]ABR-14'!$C$40</f>
        <v>296</v>
      </c>
      <c r="S28" s="112">
        <f>'[2]ABR-14'!$B$41</f>
        <v>7982</v>
      </c>
      <c r="T28" s="113">
        <f>'[2]ABR-14'!$C$41</f>
        <v>2</v>
      </c>
      <c r="U28" s="110">
        <f>'[2]ABR-14'!$B$42</f>
        <v>572808</v>
      </c>
      <c r="V28" s="111">
        <f>'[2]ABR-14'!$C$42</f>
        <v>3853</v>
      </c>
      <c r="W28" s="112">
        <f>'[2]ABR-14'!$B$43</f>
        <v>65405</v>
      </c>
      <c r="X28" s="113">
        <f>'[2]ABR-14'!$C$43</f>
        <v>1086</v>
      </c>
      <c r="Y28" s="110">
        <f>'[2]ABR-14'!$B$44</f>
        <v>63986</v>
      </c>
      <c r="Z28" s="111">
        <f>'[2]ABR-14'!$C$44</f>
        <v>218</v>
      </c>
      <c r="AA28" s="112">
        <f>'[2]ABR-14'!$B$45</f>
        <v>42184</v>
      </c>
      <c r="AB28" s="113">
        <f>'[2]ABR-14'!$C$45</f>
        <v>29</v>
      </c>
      <c r="AC28" s="110">
        <f>'[2]ABR-14'!$B$46</f>
        <v>101129</v>
      </c>
      <c r="AD28" s="111">
        <f>'[2]ABR-14'!$C$46</f>
        <v>217</v>
      </c>
      <c r="AE28" s="112">
        <f>'[2]ABR-14'!$B$47</f>
        <v>19494</v>
      </c>
      <c r="AF28" s="113">
        <f>'[2]ABR-14'!$C$47</f>
        <v>143</v>
      </c>
      <c r="AG28" s="110">
        <f>'[2]ABR-14'!$B$48</f>
        <v>11490</v>
      </c>
      <c r="AH28" s="111">
        <f>'[2]ABR-14'!$C$48</f>
        <v>174</v>
      </c>
      <c r="AI28" s="112">
        <f>'[2]ABR-14'!$B$49</f>
        <v>11382</v>
      </c>
      <c r="AJ28" s="113">
        <f>'[2]ABR-14'!$C$49</f>
        <v>102</v>
      </c>
      <c r="AK28" s="110">
        <f>'[2]ABR-14'!$B$50</f>
        <v>13784</v>
      </c>
      <c r="AL28" s="111">
        <f>'[2]ABR-14'!$C$50</f>
        <v>167</v>
      </c>
      <c r="AM28" s="112">
        <f>'[2]ABR-14'!$B$51</f>
        <v>807237</v>
      </c>
      <c r="AN28" s="113">
        <f>'[2]ABR-14'!$C$51</f>
        <v>10203</v>
      </c>
      <c r="AO28" s="110">
        <f>'[2]ABR-14'!$B$52</f>
        <v>25915</v>
      </c>
      <c r="AP28" s="111">
        <f>'[2]ABR-14'!$C$52</f>
        <v>28</v>
      </c>
      <c r="AQ28" s="112">
        <f>'[2]ABR-14'!$B$53</f>
        <v>56950</v>
      </c>
      <c r="AR28" s="113">
        <f>'[2]ABR-14'!$C$53</f>
        <v>423</v>
      </c>
      <c r="AS28" s="110">
        <f>'[2]ABR-14'!$B$54</f>
        <v>16527</v>
      </c>
      <c r="AT28" s="111">
        <f>'[2]ABR-14'!$C$54</f>
        <v>162</v>
      </c>
      <c r="AU28" s="112">
        <f>'[2]ABR-14'!$B$55</f>
        <v>87638</v>
      </c>
      <c r="AV28" s="113">
        <f>'[2]ABR-14'!$C$55</f>
        <v>1051</v>
      </c>
      <c r="AW28" s="110">
        <f>'[2]ABR-14'!$B$56</f>
        <v>12681</v>
      </c>
      <c r="AX28" s="111">
        <f>'[2]ABR-14'!$C$56</f>
        <v>98</v>
      </c>
      <c r="AY28" s="110">
        <f t="shared" ref="AY28:AZ54" si="2">C28+E28+G28+I28+K28+M28+O28+Q28+S28+U28+W28+Y28+AA28+AC28+AE28+AG28+AI28+AK28+AM28+AO28+AQ28+AS28+AU28+AW28</f>
        <v>2391112</v>
      </c>
      <c r="AZ28" s="114">
        <f t="shared" si="2"/>
        <v>20496</v>
      </c>
      <c r="BA28" s="109">
        <f t="shared" si="1"/>
        <v>2411608</v>
      </c>
    </row>
    <row r="29" spans="2:54" x14ac:dyDescent="0.25">
      <c r="B29" s="107">
        <v>41760</v>
      </c>
      <c r="C29" s="108">
        <f>'[2]MAY-14'!$B$33</f>
        <v>176986</v>
      </c>
      <c r="D29" s="109">
        <f>'[2]MAY-14'!$C$33</f>
        <v>668</v>
      </c>
      <c r="E29" s="110">
        <f>'[2]MAY-14'!$B$34</f>
        <v>19634</v>
      </c>
      <c r="F29" s="111">
        <f>'[2]MAY-14'!$C$34</f>
        <v>200</v>
      </c>
      <c r="G29" s="112">
        <f>'[2]MAY-14'!$B$35</f>
        <v>29673</v>
      </c>
      <c r="H29" s="113">
        <f>'[2]MAY-14'!$C$35</f>
        <v>14</v>
      </c>
      <c r="I29" s="110">
        <f>'[2]MAY-14'!$B$36</f>
        <v>23975</v>
      </c>
      <c r="J29" s="111">
        <f>'[2]MAY-14'!$C$36</f>
        <v>247</v>
      </c>
      <c r="K29" s="112">
        <f>'[2]MAY-14'!$B$37</f>
        <v>60439</v>
      </c>
      <c r="L29" s="113">
        <f>'[2]MAY-14'!$C$37</f>
        <v>600</v>
      </c>
      <c r="M29" s="110">
        <f>'[2]MAY-14'!$B$38</f>
        <v>45158</v>
      </c>
      <c r="N29" s="111">
        <f>'[2]MAY-14'!$C$38</f>
        <v>296</v>
      </c>
      <c r="O29" s="112">
        <f>'[2]MAY-14'!$B$39</f>
        <v>76823</v>
      </c>
      <c r="P29" s="113">
        <f>'[2]MAY-14'!$C$39</f>
        <v>199</v>
      </c>
      <c r="Q29" s="110">
        <f>'[2]MAY-14'!$B$40</f>
        <v>41254</v>
      </c>
      <c r="R29" s="111">
        <f>'[2]MAY-14'!$C$40</f>
        <v>289</v>
      </c>
      <c r="S29" s="112">
        <f>'[2]MAY-14'!$B$41</f>
        <v>7965</v>
      </c>
      <c r="T29" s="113">
        <f>'[2]MAY-14'!$C$41</f>
        <v>2</v>
      </c>
      <c r="U29" s="110">
        <f>'[2]MAY-14'!$B$42</f>
        <v>572751</v>
      </c>
      <c r="V29" s="111">
        <f>'[2]MAY-14'!$C$42</f>
        <v>3845</v>
      </c>
      <c r="W29" s="112">
        <f>'[2]MAY-14'!$B$43</f>
        <v>65628</v>
      </c>
      <c r="X29" s="113">
        <f>'[2]MAY-14'!$C$43</f>
        <v>1089</v>
      </c>
      <c r="Y29" s="110">
        <f>'[2]MAY-14'!$B$44</f>
        <v>63952</v>
      </c>
      <c r="Z29" s="111">
        <f>'[2]MAY-14'!$C$44</f>
        <v>218</v>
      </c>
      <c r="AA29" s="112">
        <f>'[2]MAY-14'!$B$45</f>
        <v>42051</v>
      </c>
      <c r="AB29" s="113">
        <f>'[2]MAY-14'!$C$45</f>
        <v>29</v>
      </c>
      <c r="AC29" s="110">
        <f>'[2]MAY-14'!$B$46</f>
        <v>101367</v>
      </c>
      <c r="AD29" s="111">
        <f>'[2]MAY-14'!$C$46</f>
        <v>217</v>
      </c>
      <c r="AE29" s="112">
        <f>'[2]MAY-14'!$B$47</f>
        <v>19532</v>
      </c>
      <c r="AF29" s="113">
        <f>'[2]MAY-14'!$C$47</f>
        <v>145</v>
      </c>
      <c r="AG29" s="110">
        <f>'[2]MAY-14'!$B$48</f>
        <v>11476</v>
      </c>
      <c r="AH29" s="111">
        <f>'[2]MAY-14'!$C$48</f>
        <v>174</v>
      </c>
      <c r="AI29" s="112">
        <f>'[2]MAY-14'!$B$49</f>
        <v>11519</v>
      </c>
      <c r="AJ29" s="113">
        <f>'[2]MAY-14'!$C$49</f>
        <v>104</v>
      </c>
      <c r="AK29" s="110">
        <f>'[2]MAY-14'!$B$50</f>
        <v>13816</v>
      </c>
      <c r="AL29" s="111">
        <f>'[2]MAY-14'!$C$50</f>
        <v>161</v>
      </c>
      <c r="AM29" s="112">
        <f>'[2]MAY-14'!$B$51</f>
        <v>807620</v>
      </c>
      <c r="AN29" s="113">
        <f>'[2]MAY-14'!$C$51</f>
        <v>10215</v>
      </c>
      <c r="AO29" s="110">
        <f>'[2]MAY-14'!$B$52</f>
        <v>25981</v>
      </c>
      <c r="AP29" s="111">
        <f>'[2]MAY-14'!$C$52</f>
        <v>28</v>
      </c>
      <c r="AQ29" s="112">
        <f>'[2]MAY-14'!$B$53</f>
        <v>56708</v>
      </c>
      <c r="AR29" s="113">
        <f>'[2]MAY-14'!$C$53</f>
        <v>424</v>
      </c>
      <c r="AS29" s="110">
        <f>'[2]MAY-14'!$B$54</f>
        <v>16586</v>
      </c>
      <c r="AT29" s="111">
        <f>'[2]MAY-14'!$C$54</f>
        <v>169</v>
      </c>
      <c r="AU29" s="112">
        <f>'[2]MAY-14'!$B$55</f>
        <v>87647</v>
      </c>
      <c r="AV29" s="113">
        <f>'[2]MAY-14'!$C$55</f>
        <v>1045</v>
      </c>
      <c r="AW29" s="110">
        <f>'[2]MAY-14'!$B$56</f>
        <v>12598</v>
      </c>
      <c r="AX29" s="111">
        <f>'[2]MAY-14'!$C$56</f>
        <v>100</v>
      </c>
      <c r="AY29" s="110">
        <f t="shared" si="2"/>
        <v>2391139</v>
      </c>
      <c r="AZ29" s="114">
        <f t="shared" si="2"/>
        <v>20478</v>
      </c>
      <c r="BA29" s="109">
        <f t="shared" si="1"/>
        <v>2411617</v>
      </c>
    </row>
    <row r="30" spans="2:54" x14ac:dyDescent="0.25">
      <c r="B30" s="107">
        <v>41791</v>
      </c>
      <c r="C30" s="108">
        <f>'[2]JUN-14'!$B$32</f>
        <v>176863</v>
      </c>
      <c r="D30" s="126">
        <f>'[2]JUN-14'!$C$32</f>
        <v>678</v>
      </c>
      <c r="E30" s="127">
        <f>'[2]JUN-14'!$B$33</f>
        <v>19644</v>
      </c>
      <c r="F30" s="128">
        <f>'[2]JUN-14'!$C$33</f>
        <v>200</v>
      </c>
      <c r="G30" s="129">
        <f>'[2]JUN-14'!$B$34</f>
        <v>29588</v>
      </c>
      <c r="H30" s="130">
        <f>'[2]JUN-14'!$C$34</f>
        <v>14</v>
      </c>
      <c r="I30" s="127">
        <f>'[2]JUN-14'!$B$35</f>
        <v>23980</v>
      </c>
      <c r="J30" s="128">
        <f>'[2]JUN-14'!$C$35</f>
        <v>198</v>
      </c>
      <c r="K30" s="129">
        <f>'[2]JUN-14'!$B$36</f>
        <v>60402</v>
      </c>
      <c r="L30" s="130">
        <f>'[2]JUN-14'!$C$36</f>
        <v>597</v>
      </c>
      <c r="M30" s="127">
        <f>'[2]JUN-14'!$B$37</f>
        <v>45134</v>
      </c>
      <c r="N30" s="128">
        <f>'[2]JUN-14'!$C$37</f>
        <v>298</v>
      </c>
      <c r="O30" s="129">
        <f>'[2]JUN-14'!$B$38</f>
        <v>77193</v>
      </c>
      <c r="P30" s="130">
        <f>'[2]JUN-14'!$C$38</f>
        <v>199</v>
      </c>
      <c r="Q30" s="127">
        <f>'[2]JUN-14'!$B$39</f>
        <v>41211</v>
      </c>
      <c r="R30" s="128">
        <f>'[2]JUN-14'!$C$39</f>
        <v>298</v>
      </c>
      <c r="S30" s="129">
        <f>'[2]JUN-14'!$B$40</f>
        <v>7960</v>
      </c>
      <c r="T30" s="130">
        <f>'[2]JUN-14'!$C$40</f>
        <v>2</v>
      </c>
      <c r="U30" s="127">
        <f>'[2]JUN-14'!$B$41</f>
        <v>573662</v>
      </c>
      <c r="V30" s="128">
        <f>'[2]JUN-14'!$C$41</f>
        <v>3793</v>
      </c>
      <c r="W30" s="129">
        <f>'[2]JUN-14'!$B$42</f>
        <v>65667</v>
      </c>
      <c r="X30" s="130">
        <f>'[2]JUN-14'!$C$42</f>
        <v>1094</v>
      </c>
      <c r="Y30" s="127">
        <f>'[2]JUN-14'!$B$43</f>
        <v>63895</v>
      </c>
      <c r="Z30" s="128">
        <f>'[2]JUN-14'!$C$43</f>
        <v>217</v>
      </c>
      <c r="AA30" s="129">
        <f>'[2]JUN-14'!$B$44</f>
        <v>42374</v>
      </c>
      <c r="AB30" s="130">
        <f>'[2]JUN-14'!$C$44</f>
        <v>29</v>
      </c>
      <c r="AC30" s="127">
        <f>'[2]JUN-14'!$B$45</f>
        <v>101800</v>
      </c>
      <c r="AD30" s="128">
        <f>'[2]JUN-14'!$C$45</f>
        <v>215</v>
      </c>
      <c r="AE30" s="129">
        <f>'[2]JUN-14'!$B$46</f>
        <v>19607</v>
      </c>
      <c r="AF30" s="130">
        <f>'[2]JUN-14'!$C$46</f>
        <v>150</v>
      </c>
      <c r="AG30" s="127">
        <f>'[2]JUN-14'!$B$47</f>
        <v>11498</v>
      </c>
      <c r="AH30" s="128">
        <f>'[2]JUN-14'!$C$47</f>
        <v>174</v>
      </c>
      <c r="AI30" s="129">
        <f>'[2]JUN-14'!$B$48</f>
        <v>11534</v>
      </c>
      <c r="AJ30" s="130">
        <f>'[2]JUN-14'!$C$48</f>
        <v>104</v>
      </c>
      <c r="AK30" s="127">
        <f>'[2]JUN-14'!$B$49</f>
        <v>13836</v>
      </c>
      <c r="AL30" s="128">
        <f>'[2]JUN-14'!$C$49</f>
        <v>159</v>
      </c>
      <c r="AM30" s="129">
        <f>'[2]JUN-14'!$B$50</f>
        <v>807014</v>
      </c>
      <c r="AN30" s="130">
        <f>'[2]JUN-14'!$C$50</f>
        <v>10335</v>
      </c>
      <c r="AO30" s="127">
        <f>'[2]JUN-14'!$B$51</f>
        <v>25921</v>
      </c>
      <c r="AP30" s="128">
        <f>'[2]JUN-14'!$C$51</f>
        <v>28</v>
      </c>
      <c r="AQ30" s="129">
        <f>'[2]JUN-14'!$B$52</f>
        <v>56945</v>
      </c>
      <c r="AR30" s="130">
        <f>'[2]JUN-14'!$C$52</f>
        <v>421</v>
      </c>
      <c r="AS30" s="127">
        <f>'[2]JUN-14'!$B$53</f>
        <v>16772</v>
      </c>
      <c r="AT30" s="128">
        <f>'[2]JUN-14'!$C$53</f>
        <v>171</v>
      </c>
      <c r="AU30" s="129">
        <f>'[2]JUN-14'!$B$54</f>
        <v>88000</v>
      </c>
      <c r="AV30" s="130">
        <f>'[2]JUN-14'!$C$54</f>
        <v>1058</v>
      </c>
      <c r="AW30" s="127">
        <f>'[2]JUN-14'!$B$55</f>
        <v>12535</v>
      </c>
      <c r="AX30" s="128">
        <f>'[2]JUN-14'!$C$55</f>
        <v>100</v>
      </c>
      <c r="AY30" s="110">
        <f t="shared" si="2"/>
        <v>2393035</v>
      </c>
      <c r="AZ30" s="114">
        <f t="shared" si="2"/>
        <v>20532</v>
      </c>
      <c r="BA30" s="109">
        <f t="shared" si="1"/>
        <v>2413567</v>
      </c>
    </row>
    <row r="31" spans="2:54" x14ac:dyDescent="0.25">
      <c r="B31" s="107">
        <v>41821</v>
      </c>
      <c r="C31" s="108">
        <f>'[2]JUL-14 '!$B$33</f>
        <v>177018</v>
      </c>
      <c r="D31" s="126">
        <f>'[2]JUL-14 '!$C$33</f>
        <v>672</v>
      </c>
      <c r="E31" s="127">
        <f>'[2]JUL-14 '!$B$34</f>
        <v>19680</v>
      </c>
      <c r="F31" s="128">
        <f>'[2]JUL-14 '!$C$34</f>
        <v>199</v>
      </c>
      <c r="G31" s="129">
        <f>'[2]JUL-14 '!$B$35</f>
        <v>29528</v>
      </c>
      <c r="H31" s="130">
        <f>'[2]JUL-14 '!$C$35</f>
        <v>14</v>
      </c>
      <c r="I31" s="127">
        <f>'[2]JUL-14 '!$B$36</f>
        <v>23844</v>
      </c>
      <c r="J31" s="128">
        <f>'[2]JUL-14 '!$C$36</f>
        <v>198</v>
      </c>
      <c r="K31" s="129">
        <f>'[2]JUL-14 '!$B$37</f>
        <v>60015</v>
      </c>
      <c r="L31" s="130">
        <f>'[2]JUL-14 '!$C$37</f>
        <v>591</v>
      </c>
      <c r="M31" s="127">
        <f>'[2]JUL-14 '!$B$38</f>
        <v>44832</v>
      </c>
      <c r="N31" s="128">
        <f>'[2]JUL-14 '!$C$38</f>
        <v>286</v>
      </c>
      <c r="O31" s="129">
        <f>'[2]JUL-14 '!$B$39</f>
        <v>77156</v>
      </c>
      <c r="P31" s="130">
        <f>'[2]JUL-14 '!$C$39</f>
        <v>203</v>
      </c>
      <c r="Q31" s="127">
        <f>'[2]JUL-14 '!$B$40</f>
        <v>40671</v>
      </c>
      <c r="R31" s="128">
        <f>'[2]JUL-14 '!$C$40</f>
        <v>301</v>
      </c>
      <c r="S31" s="129">
        <f>'[2]JUL-14 '!$B$41</f>
        <v>7900</v>
      </c>
      <c r="T31" s="130">
        <f>'[2]JUL-14 '!$C$41</f>
        <v>2</v>
      </c>
      <c r="U31" s="127">
        <f>'[2]JUL-14 '!$B$42</f>
        <v>572366</v>
      </c>
      <c r="V31" s="128">
        <f>'[2]JUL-14 '!$C$42</f>
        <v>3756</v>
      </c>
      <c r="W31" s="129">
        <f>'[2]JUL-14 '!$B$43</f>
        <v>65372</v>
      </c>
      <c r="X31" s="130">
        <f>'[2]JUL-14 '!$C$43</f>
        <v>1080</v>
      </c>
      <c r="Y31" s="127">
        <f>'[2]JUL-14 '!$B$44</f>
        <v>63869</v>
      </c>
      <c r="Z31" s="128">
        <f>'[2]JUL-14 '!$C$44</f>
        <v>218</v>
      </c>
      <c r="AA31" s="129">
        <f>'[2]JUL-14 '!$B$45</f>
        <v>42187</v>
      </c>
      <c r="AB31" s="130">
        <f>'[2]JUL-14 '!$C$45</f>
        <v>29</v>
      </c>
      <c r="AC31" s="127">
        <f>'[2]JUL-14 '!$B$46</f>
        <v>102102</v>
      </c>
      <c r="AD31" s="128">
        <f>'[2]JUL-14 '!$C$46</f>
        <v>209</v>
      </c>
      <c r="AE31" s="129">
        <f>'[2]JUL-14 '!$B$47</f>
        <v>19553</v>
      </c>
      <c r="AF31" s="130">
        <f>'[2]JUL-14 '!$C$47</f>
        <v>150</v>
      </c>
      <c r="AG31" s="127">
        <f>'[2]JUL-14 '!$B$48</f>
        <v>11461</v>
      </c>
      <c r="AH31" s="128">
        <f>'[2]JUL-14 '!$C$48</f>
        <v>174</v>
      </c>
      <c r="AI31" s="129">
        <f>'[2]JUL-14 '!$B$49</f>
        <v>11354</v>
      </c>
      <c r="AJ31" s="130">
        <f>'[2]JUL-14 '!$C$49</f>
        <v>104</v>
      </c>
      <c r="AK31" s="127">
        <f>'[2]JUL-14 '!$B$50</f>
        <v>13830</v>
      </c>
      <c r="AL31" s="128">
        <f>'[2]JUL-14 '!$C$50</f>
        <v>159</v>
      </c>
      <c r="AM31" s="129">
        <f>'[2]JUL-14 '!$B$51</f>
        <v>805214</v>
      </c>
      <c r="AN31" s="130">
        <f>'[2]JUL-14 '!$C$51</f>
        <v>10348</v>
      </c>
      <c r="AO31" s="127">
        <f>'[2]JUL-14 '!$B$52</f>
        <v>25876</v>
      </c>
      <c r="AP31" s="128">
        <f>'[2]JUL-14 '!$C$52</f>
        <v>28</v>
      </c>
      <c r="AQ31" s="129">
        <f>'[2]JUL-14 '!$B$53</f>
        <v>57089</v>
      </c>
      <c r="AR31" s="130">
        <f>'[2]JUL-14 '!$C$53</f>
        <v>432</v>
      </c>
      <c r="AS31" s="127">
        <f>'[2]JUL-14 '!$B$54</f>
        <v>16760</v>
      </c>
      <c r="AT31" s="128">
        <f>'[2]JUL-14 '!$C$54</f>
        <v>167</v>
      </c>
      <c r="AU31" s="129">
        <f>'[2]JUL-14 '!$B$55</f>
        <v>87333</v>
      </c>
      <c r="AV31" s="130">
        <f>'[2]JUL-14 '!$C$55</f>
        <v>1069</v>
      </c>
      <c r="AW31" s="127">
        <f>'[2]JUL-14 '!$B$56</f>
        <v>12424</v>
      </c>
      <c r="AX31" s="111">
        <f>'[2]JUL-14 '!$C$56</f>
        <v>100</v>
      </c>
      <c r="AY31" s="110">
        <f t="shared" si="2"/>
        <v>2387434</v>
      </c>
      <c r="AZ31" s="114">
        <f t="shared" si="2"/>
        <v>20489</v>
      </c>
      <c r="BA31" s="109">
        <f t="shared" si="1"/>
        <v>2407923</v>
      </c>
    </row>
    <row r="32" spans="2:54" x14ac:dyDescent="0.25">
      <c r="B32" s="107">
        <v>41852</v>
      </c>
      <c r="C32" s="108">
        <f>'[2]AGO-14'!$B$33</f>
        <v>176934</v>
      </c>
      <c r="D32" s="126">
        <f>'[2]AGO-14'!$C$33</f>
        <v>682</v>
      </c>
      <c r="E32" s="127">
        <f>'[2]AGO-14'!$B$34</f>
        <v>19783</v>
      </c>
      <c r="F32" s="128">
        <f>'[2]AGO-14'!$C$34</f>
        <v>199</v>
      </c>
      <c r="G32" s="129">
        <f>'[2]AGO-14'!$B$35</f>
        <v>29493</v>
      </c>
      <c r="H32" s="130">
        <f>'[2]AGO-14'!$C$35</f>
        <v>14</v>
      </c>
      <c r="I32" s="127">
        <f>'[2]AGO-14'!$B$36</f>
        <v>23816</v>
      </c>
      <c r="J32" s="128">
        <f>'[2]AGO-14'!$C$36</f>
        <v>198</v>
      </c>
      <c r="K32" s="129">
        <f>'[2]AGO-14'!$B$37</f>
        <v>60105</v>
      </c>
      <c r="L32" s="130">
        <f>'[2]AGO-14'!$C$37</f>
        <v>592</v>
      </c>
      <c r="M32" s="127">
        <f>'[2]AGO-14'!$B$38</f>
        <v>44876</v>
      </c>
      <c r="N32" s="128">
        <f>'[2]AGO-14'!$C$38</f>
        <v>286</v>
      </c>
      <c r="O32" s="129">
        <f>'[2]AGO-14'!$B$39</f>
        <v>76896</v>
      </c>
      <c r="P32" s="130">
        <f>'[2]AGO-14'!$C$39</f>
        <v>201</v>
      </c>
      <c r="Q32" s="127">
        <f>'[2]AGO-14'!$B$40</f>
        <v>40606</v>
      </c>
      <c r="R32" s="128">
        <f>'[2]AGO-14'!$C$40</f>
        <v>301</v>
      </c>
      <c r="S32" s="129">
        <f>'[2]AGO-14'!$B$41</f>
        <v>8218</v>
      </c>
      <c r="T32" s="130">
        <f>'[2]AGO-14'!$C$41</f>
        <v>2</v>
      </c>
      <c r="U32" s="127">
        <f>'[2]AGO-14'!$B$42</f>
        <v>574655</v>
      </c>
      <c r="V32" s="128">
        <f>'[2]AGO-14'!$C$42</f>
        <v>3700</v>
      </c>
      <c r="W32" s="129">
        <f>'[2]AGO-14'!$B$43</f>
        <v>65458</v>
      </c>
      <c r="X32" s="130">
        <f>'[2]AGO-14'!$C$43</f>
        <v>1068</v>
      </c>
      <c r="Y32" s="127">
        <f>'[2]AGO-14'!$B$44</f>
        <v>63835</v>
      </c>
      <c r="Z32" s="128">
        <f>'[2]AGO-14'!$C$44</f>
        <v>218</v>
      </c>
      <c r="AA32" s="129">
        <f>'[2]AGO-14'!$B$45</f>
        <v>42264</v>
      </c>
      <c r="AB32" s="130">
        <f>'[2]AGO-14'!$C$45</f>
        <v>29</v>
      </c>
      <c r="AC32" s="127">
        <f>'[2]AGO-14'!$B$46</f>
        <v>102533</v>
      </c>
      <c r="AD32" s="128">
        <f>'[2]AGO-14'!$C$46</f>
        <v>215</v>
      </c>
      <c r="AE32" s="129">
        <f>'[2]AGO-14'!$B$47</f>
        <v>19535</v>
      </c>
      <c r="AF32" s="130">
        <f>'[2]AGO-14'!$C$47</f>
        <v>151</v>
      </c>
      <c r="AG32" s="127">
        <f>'[2]AGO-14'!$B$48</f>
        <v>11536</v>
      </c>
      <c r="AH32" s="128">
        <f>'[2]AGO-14'!$C$48</f>
        <v>174</v>
      </c>
      <c r="AI32" s="129">
        <f>'[2]AGO-14'!$B$49</f>
        <v>11404</v>
      </c>
      <c r="AJ32" s="130">
        <f>'[2]AGO-14'!$C$49</f>
        <v>104</v>
      </c>
      <c r="AK32" s="127">
        <f>'[2]AGO-14'!$B$50</f>
        <v>13938</v>
      </c>
      <c r="AL32" s="128">
        <f>'[2]AGO-14'!$C$50</f>
        <v>159</v>
      </c>
      <c r="AM32" s="129">
        <f>'[2]AGO-14'!$B$51</f>
        <v>805778</v>
      </c>
      <c r="AN32" s="130">
        <f>'[2]AGO-14'!$C$51</f>
        <v>10436</v>
      </c>
      <c r="AO32" s="127">
        <f>'[2]AGO-14'!$B$52</f>
        <v>25856</v>
      </c>
      <c r="AP32" s="128">
        <f>'[2]AGO-14'!$C$52</f>
        <v>28</v>
      </c>
      <c r="AQ32" s="129">
        <f>'[2]AGO-14'!$B$53</f>
        <v>56910</v>
      </c>
      <c r="AR32" s="130">
        <f>'[2]AGO-14'!$C$53</f>
        <v>373</v>
      </c>
      <c r="AS32" s="127">
        <f>'[2]AGO-14'!$B$54</f>
        <v>16689</v>
      </c>
      <c r="AT32" s="128">
        <f>'[2]AGO-14'!$C$54</f>
        <v>169</v>
      </c>
      <c r="AU32" s="129">
        <f>'[2]AGO-14'!$B$55</f>
        <v>87343</v>
      </c>
      <c r="AV32" s="130">
        <f>'[2]AGO-14'!$C$55</f>
        <v>1067</v>
      </c>
      <c r="AW32" s="127">
        <f>'[2]AGO-14'!$B$56</f>
        <v>12480</v>
      </c>
      <c r="AX32" s="128">
        <f>'[2]AGO-14'!$C$56</f>
        <v>100</v>
      </c>
      <c r="AY32" s="110">
        <f t="shared" si="2"/>
        <v>2390941</v>
      </c>
      <c r="AZ32" s="114">
        <f t="shared" si="2"/>
        <v>20466</v>
      </c>
      <c r="BA32" s="109">
        <f t="shared" si="1"/>
        <v>2411407</v>
      </c>
    </row>
    <row r="33" spans="1:53" x14ac:dyDescent="0.25">
      <c r="B33" s="107">
        <v>41883</v>
      </c>
      <c r="C33" s="108">
        <f>'[2]SEP-14 '!$B$33</f>
        <v>176815</v>
      </c>
      <c r="D33" s="126">
        <f>'[2]SEP-14 '!$C$33</f>
        <v>682</v>
      </c>
      <c r="E33" s="127">
        <f>'[2]SEP-14 '!$B$34</f>
        <v>19792</v>
      </c>
      <c r="F33" s="128">
        <f>'[2]SEP-14 '!$C$34</f>
        <v>193</v>
      </c>
      <c r="G33" s="129">
        <f>'[2]SEP-14 '!$B$35</f>
        <v>29422</v>
      </c>
      <c r="H33" s="130">
        <f>'[2]SEP-14 '!$C$35</f>
        <v>14</v>
      </c>
      <c r="I33" s="127">
        <f>'[2]SEP-14 '!$B$36</f>
        <v>23758</v>
      </c>
      <c r="J33" s="128">
        <f>'[2]SEP-14 '!$C$36</f>
        <v>201</v>
      </c>
      <c r="K33" s="129">
        <f>'[2]SEP-14 '!$B$37</f>
        <v>60359</v>
      </c>
      <c r="L33" s="130">
        <f>'[2]SEP-14 '!$C$37</f>
        <v>581</v>
      </c>
      <c r="M33" s="127">
        <f>'[2]SEP-14 '!$B$38</f>
        <v>44835</v>
      </c>
      <c r="N33" s="128">
        <f>'[2]SEP-14 '!$C$38</f>
        <v>278</v>
      </c>
      <c r="O33" s="129">
        <f>'[2]SEP-14 '!$B$39</f>
        <v>76737</v>
      </c>
      <c r="P33" s="130">
        <f>'[2]SEP-14 '!$C$39</f>
        <v>195</v>
      </c>
      <c r="Q33" s="127">
        <f>'[2]SEP-14 '!$B$40</f>
        <v>40390</v>
      </c>
      <c r="R33" s="128">
        <f>'[2]SEP-14 '!$C$40</f>
        <v>300</v>
      </c>
      <c r="S33" s="129">
        <f>'[2]SEP-14 '!$B$41</f>
        <v>7846</v>
      </c>
      <c r="T33" s="130">
        <f>'[2]SEP-14 '!$C$41</f>
        <v>2</v>
      </c>
      <c r="U33" s="127">
        <f>'[2]SEP-14 '!$B$42</f>
        <v>574082</v>
      </c>
      <c r="V33" s="128">
        <f>'[2]SEP-14 '!$C$42</f>
        <v>3595</v>
      </c>
      <c r="W33" s="129">
        <f>'[2]SEP-14 '!$B$43</f>
        <v>65561</v>
      </c>
      <c r="X33" s="130">
        <f>'[2]SEP-14 '!$C$43</f>
        <v>1067</v>
      </c>
      <c r="Y33" s="127">
        <f>'[2]SEP-14 '!$B$44</f>
        <v>63698</v>
      </c>
      <c r="Z33" s="128">
        <f>'[2]SEP-14 '!$C$44</f>
        <v>217</v>
      </c>
      <c r="AA33" s="129">
        <f>'[2]SEP-14 '!$B$45</f>
        <v>42017</v>
      </c>
      <c r="AB33" s="130">
        <f>'[2]SEP-14 '!$C$45</f>
        <v>29</v>
      </c>
      <c r="AC33" s="127">
        <f>'[2]SEP-14 '!$B$46</f>
        <v>102626</v>
      </c>
      <c r="AD33" s="128">
        <f>'[2]SEP-14 '!$C$46</f>
        <v>212</v>
      </c>
      <c r="AE33" s="129">
        <f>'[2]SEP-14 '!$B$47</f>
        <v>19593</v>
      </c>
      <c r="AF33" s="130">
        <f>'[2]SEP-14 '!$C$47</f>
        <v>151</v>
      </c>
      <c r="AG33" s="127">
        <f>'[2]SEP-14 '!$B$48</f>
        <v>11538</v>
      </c>
      <c r="AH33" s="128">
        <f>'[2]SEP-14 '!$C$48</f>
        <v>176</v>
      </c>
      <c r="AI33" s="129">
        <f>'[2]SEP-14 '!$B$49</f>
        <v>11454</v>
      </c>
      <c r="AJ33" s="130">
        <f>'[2]SEP-14 '!$C$49</f>
        <v>104</v>
      </c>
      <c r="AK33" s="127">
        <f>'[2]SEP-14 '!$B$50</f>
        <v>13984</v>
      </c>
      <c r="AL33" s="128">
        <f>'[2]SEP-14 '!$C$50</f>
        <v>159</v>
      </c>
      <c r="AM33" s="129">
        <f>'[2]SEP-14 '!$B$51</f>
        <v>805220</v>
      </c>
      <c r="AN33" s="130">
        <f>'[2]SEP-14 '!$C$51</f>
        <v>10257</v>
      </c>
      <c r="AO33" s="127">
        <f>'[2]SEP-14 '!$B$52</f>
        <v>25933</v>
      </c>
      <c r="AP33" s="128">
        <f>'[2]SEP-14 '!$C$52</f>
        <v>28</v>
      </c>
      <c r="AQ33" s="129">
        <f>'[2]SEP-14 '!$B$53</f>
        <v>56717</v>
      </c>
      <c r="AR33" s="130">
        <f>'[2]SEP-14 '!$C$53</f>
        <v>377</v>
      </c>
      <c r="AS33" s="127">
        <f>'[2]SEP-14 '!$B$54</f>
        <v>16621</v>
      </c>
      <c r="AT33" s="128">
        <f>'[2]SEP-14 '!$C$54</f>
        <v>168</v>
      </c>
      <c r="AU33" s="129">
        <f>'[2]SEP-14 '!$B$55</f>
        <v>87143</v>
      </c>
      <c r="AV33" s="130">
        <f>'[2]SEP-14 '!$C$55</f>
        <v>1052</v>
      </c>
      <c r="AW33" s="127">
        <f>'[2]SEP-14 '!$B$56</f>
        <v>12434</v>
      </c>
      <c r="AX33" s="128">
        <f>'[2]SEP-14 '!$C$56</f>
        <v>100</v>
      </c>
      <c r="AY33" s="110">
        <f t="shared" si="2"/>
        <v>2388575</v>
      </c>
      <c r="AZ33" s="114">
        <f t="shared" si="2"/>
        <v>20138</v>
      </c>
      <c r="BA33" s="109">
        <f t="shared" si="1"/>
        <v>2408713</v>
      </c>
    </row>
    <row r="34" spans="1:53" x14ac:dyDescent="0.25">
      <c r="B34" s="107">
        <v>41913</v>
      </c>
      <c r="C34" s="108">
        <f>'[2]OCT-14'!$B$33</f>
        <v>176812</v>
      </c>
      <c r="D34" s="126">
        <f>'[2]OCT-14'!$C$33</f>
        <v>676</v>
      </c>
      <c r="E34" s="127">
        <f>'[2]OCT-14'!$B$34</f>
        <v>19999</v>
      </c>
      <c r="F34" s="128">
        <f>'[2]OCT-14'!$C$34</f>
        <v>182</v>
      </c>
      <c r="G34" s="129">
        <f>'[2]OCT-14'!$B$35</f>
        <v>29539</v>
      </c>
      <c r="H34" s="130">
        <f>'[2]OCT-14'!$C$35</f>
        <v>12</v>
      </c>
      <c r="I34" s="127">
        <f>'[2]OCT-14'!$B$36</f>
        <v>23818</v>
      </c>
      <c r="J34" s="128">
        <f>'[2]OCT-14'!$C$36</f>
        <v>201</v>
      </c>
      <c r="K34" s="129">
        <f>'[2]OCT-14'!$B$37</f>
        <v>60747</v>
      </c>
      <c r="L34" s="130">
        <f>'[2]OCT-14'!$C$37</f>
        <v>560</v>
      </c>
      <c r="M34" s="127">
        <f>'[2]OCT-14'!$B$38</f>
        <v>45093</v>
      </c>
      <c r="N34" s="128">
        <f>'[2]OCT-14'!$C$38</f>
        <v>264</v>
      </c>
      <c r="O34" s="129">
        <f>'[2]OCT-14'!$B$39</f>
        <v>77423</v>
      </c>
      <c r="P34" s="127">
        <f>'[2]OCT-14'!$C$39</f>
        <v>188</v>
      </c>
      <c r="Q34" s="127">
        <f>'[2]OCT-14'!$B$40</f>
        <v>40764</v>
      </c>
      <c r="R34" s="128">
        <f>'[2]OCT-14'!$C$40</f>
        <v>279</v>
      </c>
      <c r="S34" s="129">
        <f>'[2]OCT-14'!$B$41</f>
        <v>7870</v>
      </c>
      <c r="T34" s="130">
        <f>'[2]OCT-14'!$C$41</f>
        <v>2</v>
      </c>
      <c r="U34" s="127">
        <f>'[2]OCT-14'!$B$42</f>
        <v>579458</v>
      </c>
      <c r="V34" s="128">
        <f>'[2]OCT-14'!$C$42</f>
        <v>3528</v>
      </c>
      <c r="W34" s="129">
        <f>'[2]OCT-14'!$B$43</f>
        <v>65971</v>
      </c>
      <c r="X34" s="130">
        <f>'[2]OCT-14'!$C$43</f>
        <v>1053</v>
      </c>
      <c r="Y34" s="127">
        <f>'[2]OCT-14'!$B$44</f>
        <v>63957</v>
      </c>
      <c r="Z34" s="128">
        <f>'[2]OCT-14'!$C$44</f>
        <v>214</v>
      </c>
      <c r="AA34" s="129">
        <f>'[2]OCT-14'!$B$45</f>
        <v>42331</v>
      </c>
      <c r="AB34" s="130">
        <f>'[2]OCT-14'!$C$45</f>
        <v>29</v>
      </c>
      <c r="AC34" s="127">
        <f>'[2]OCT-14'!$B$46</f>
        <v>103534</v>
      </c>
      <c r="AD34" s="128">
        <f>'[2]OCT-14'!$C$46</f>
        <v>211</v>
      </c>
      <c r="AE34" s="129">
        <f>'[2]OCT-14'!$B$47</f>
        <v>19734</v>
      </c>
      <c r="AF34" s="130">
        <f>'[2]OCT-14'!$C$47</f>
        <v>149</v>
      </c>
      <c r="AG34" s="127">
        <f>'[2]OCT-14'!$B$48</f>
        <v>11605</v>
      </c>
      <c r="AH34" s="128">
        <f>'[2]OCT-14'!$C$48</f>
        <v>176</v>
      </c>
      <c r="AI34" s="129">
        <f>'[2]OCT-14'!$B$49</f>
        <v>11651</v>
      </c>
      <c r="AJ34" s="130">
        <f>'[2]OCT-14'!$C$49</f>
        <v>104</v>
      </c>
      <c r="AK34" s="127">
        <f>'[2]OCT-14'!$B$50</f>
        <v>14054</v>
      </c>
      <c r="AL34" s="128">
        <f>'[2]OCT-14'!$C$50</f>
        <v>159</v>
      </c>
      <c r="AM34" s="129">
        <f>'[2]OCT-14'!$B$51</f>
        <v>808380</v>
      </c>
      <c r="AN34" s="130">
        <f>'[2]OCT-14'!$C$51</f>
        <v>10206</v>
      </c>
      <c r="AO34" s="127">
        <f>'[2]OCT-14'!$B$52</f>
        <v>26324</v>
      </c>
      <c r="AP34" s="128">
        <f>'[2]OCT-14'!$C$52</f>
        <v>26</v>
      </c>
      <c r="AQ34" s="129">
        <f>'[2]OCT-14'!$B$53</f>
        <v>57208</v>
      </c>
      <c r="AR34" s="130">
        <f>'[2]OCT-14'!$C$53</f>
        <v>383</v>
      </c>
      <c r="AS34" s="127">
        <f>'[2]OCT-14'!$B$54</f>
        <v>16877</v>
      </c>
      <c r="AT34" s="128">
        <f>'[2]OCT-14'!$C$54</f>
        <v>163</v>
      </c>
      <c r="AU34" s="129">
        <f>'[2]OCT-14'!$B$55</f>
        <v>87604</v>
      </c>
      <c r="AV34" s="130">
        <f>'[2]OCT-14'!$C$55</f>
        <v>1045</v>
      </c>
      <c r="AW34" s="127">
        <f>'[2]OCT-14'!$B$56</f>
        <v>12520</v>
      </c>
      <c r="AX34" s="128">
        <f>'[2]OCT-14'!$C$56</f>
        <v>94</v>
      </c>
      <c r="AY34" s="110">
        <f t="shared" si="2"/>
        <v>2403273</v>
      </c>
      <c r="AZ34" s="114">
        <f t="shared" si="2"/>
        <v>19904</v>
      </c>
      <c r="BA34" s="109">
        <f t="shared" si="1"/>
        <v>2423177</v>
      </c>
    </row>
    <row r="35" spans="1:53" x14ac:dyDescent="0.25">
      <c r="B35" s="107">
        <v>41944</v>
      </c>
      <c r="C35" s="108">
        <f>'[2]NOV-14'!$B$33</f>
        <v>176913</v>
      </c>
      <c r="D35" s="126">
        <f>'[2]NOV-14'!$C$33</f>
        <v>686</v>
      </c>
      <c r="E35" s="127">
        <f>'[2]NOV-14'!$B$34</f>
        <v>20160</v>
      </c>
      <c r="F35" s="128">
        <f>'[2]NOV-14'!$C$34</f>
        <v>182</v>
      </c>
      <c r="G35" s="129">
        <f>'[2]NOV-14'!$B$35</f>
        <v>29632</v>
      </c>
      <c r="H35" s="130">
        <f>'[2]NOV-14'!$C$35</f>
        <v>12</v>
      </c>
      <c r="I35" s="127">
        <f>'[2]NOV-14'!$B$36</f>
        <v>23905</v>
      </c>
      <c r="J35" s="128">
        <f>'[2]NOV-14'!$C$36</f>
        <v>201</v>
      </c>
      <c r="K35" s="129">
        <f>'[2]NOV-14'!$B$37</f>
        <v>61028</v>
      </c>
      <c r="L35" s="130">
        <f>'[2]NOV-14'!$C$37</f>
        <v>560</v>
      </c>
      <c r="M35" s="127">
        <f>'[2]NOV-14'!$B$38</f>
        <v>45357</v>
      </c>
      <c r="N35" s="128">
        <f>'[2]NOV-14'!$C$38</f>
        <v>264</v>
      </c>
      <c r="O35" s="129">
        <f>'[2]NOV-14'!$B$39</f>
        <v>78239</v>
      </c>
      <c r="P35" s="130">
        <f>'[2]NOV-14'!$C$39</f>
        <v>192</v>
      </c>
      <c r="Q35" s="127">
        <f>'[2]NOV-14'!$B$40</f>
        <v>41222</v>
      </c>
      <c r="R35" s="128">
        <f>'[2]NOV-14'!$C$40</f>
        <v>278</v>
      </c>
      <c r="S35" s="129">
        <f>'[2]NOV-14'!$B$41</f>
        <v>7896</v>
      </c>
      <c r="T35" s="130">
        <f>'[2]NOV-14'!$C$41</f>
        <v>2</v>
      </c>
      <c r="U35" s="127">
        <f>'[2]NOV-14'!$B$42</f>
        <v>583981</v>
      </c>
      <c r="V35" s="128">
        <f>'[2]NOV-14'!$C$42</f>
        <v>3483</v>
      </c>
      <c r="W35" s="129">
        <f>'[2]NOV-14'!$B$43</f>
        <v>66351</v>
      </c>
      <c r="X35" s="130">
        <f>'[2]NOV-14'!$C$43</f>
        <v>1049</v>
      </c>
      <c r="Y35" s="127">
        <f>'[2]NOV-14'!$B$44</f>
        <v>64265</v>
      </c>
      <c r="Z35" s="128">
        <f>'[2]NOV-14'!$C$44</f>
        <v>214</v>
      </c>
      <c r="AA35" s="129">
        <f>'[2]NOV-14'!$B$45</f>
        <v>42813</v>
      </c>
      <c r="AB35" s="130">
        <f>'[2]NOV-14'!$C$45</f>
        <v>29</v>
      </c>
      <c r="AC35" s="127">
        <f>'[2]NOV-14'!$B$46</f>
        <v>104412</v>
      </c>
      <c r="AD35" s="128">
        <f>'[2]NOV-14'!$C$46</f>
        <v>189</v>
      </c>
      <c r="AE35" s="129">
        <f>'[2]NOV-14'!$B$47</f>
        <v>19854</v>
      </c>
      <c r="AF35" s="130">
        <f>'[2]NOV-14'!$C$47</f>
        <v>149</v>
      </c>
      <c r="AG35" s="127">
        <f>'[2]NOV-14'!$B$48</f>
        <v>11711</v>
      </c>
      <c r="AH35" s="128">
        <f>'[2]NOV-14'!$C$48</f>
        <v>166</v>
      </c>
      <c r="AI35" s="129">
        <f>'[2]NOV-14'!$B$49</f>
        <v>11755</v>
      </c>
      <c r="AJ35" s="130">
        <f>'[2]NOV-14'!$C$49</f>
        <v>104</v>
      </c>
      <c r="AK35" s="127">
        <f>'[2]NOV-14'!$B$50</f>
        <v>14027</v>
      </c>
      <c r="AL35" s="128">
        <f>'[2]NOV-14'!$C$50</f>
        <v>159</v>
      </c>
      <c r="AM35" s="129">
        <f>'[2]NOV-14'!$B$51</f>
        <v>811720</v>
      </c>
      <c r="AN35" s="130">
        <f>'[2]NOV-14'!$C$51</f>
        <v>10135</v>
      </c>
      <c r="AO35" s="127">
        <f>'[2]NOV-14'!$B$52</f>
        <v>26730</v>
      </c>
      <c r="AP35" s="128">
        <f>'[2]NOV-14'!$C$52</f>
        <v>26</v>
      </c>
      <c r="AQ35" s="129">
        <f>'[2]NOV-14'!$B$53</f>
        <v>57754</v>
      </c>
      <c r="AR35" s="130">
        <f>'[2]NOV-14'!$C$53</f>
        <v>383</v>
      </c>
      <c r="AS35" s="127">
        <f>'[2]NOV-14'!$B$54</f>
        <v>17087</v>
      </c>
      <c r="AT35" s="128">
        <f>'[2]NOV-14'!$C$54</f>
        <v>179</v>
      </c>
      <c r="AU35" s="129">
        <f>'[2]NOV-14'!$B$55</f>
        <v>88011</v>
      </c>
      <c r="AV35" s="130">
        <f>'[2]NOV-14'!$C$55</f>
        <v>1049</v>
      </c>
      <c r="AW35" s="127">
        <f>'[2]NOV-14'!$B$56</f>
        <v>12630</v>
      </c>
      <c r="AX35" s="128">
        <f>'[2]NOV-14'!$C$56</f>
        <v>94</v>
      </c>
      <c r="AY35" s="110">
        <f t="shared" si="2"/>
        <v>2417453</v>
      </c>
      <c r="AZ35" s="114">
        <f t="shared" si="2"/>
        <v>19785</v>
      </c>
      <c r="BA35" s="109">
        <f t="shared" si="1"/>
        <v>2437238</v>
      </c>
    </row>
    <row r="36" spans="1:53" ht="15.75" thickBot="1" x14ac:dyDescent="0.3">
      <c r="B36" s="131">
        <v>41974</v>
      </c>
      <c r="C36" s="132">
        <f>'[2]DIC-14'!$B$33</f>
        <v>176543</v>
      </c>
      <c r="D36" s="126">
        <f>'[2]DIC-14'!$C$33</f>
        <v>676</v>
      </c>
      <c r="E36" s="127">
        <f>'[2]DIC-14'!$B$34</f>
        <v>20286</v>
      </c>
      <c r="F36" s="128">
        <f>'[2]DIC-14'!$C$34</f>
        <v>181</v>
      </c>
      <c r="G36" s="129">
        <f>'[2]DIC-14'!$B$35</f>
        <v>29681</v>
      </c>
      <c r="H36" s="130">
        <f>'[2]DIC-14'!$C$35</f>
        <v>12</v>
      </c>
      <c r="I36" s="127">
        <f>'[2]DIC-14'!$B$36</f>
        <v>23962</v>
      </c>
      <c r="J36" s="128">
        <f>'[2]DIC-14'!$C$36</f>
        <v>205</v>
      </c>
      <c r="K36" s="129">
        <f>'[2]DIC-14'!$B$37</f>
        <v>61122</v>
      </c>
      <c r="L36" s="130">
        <f>'[2]DIC-14'!$C$37</f>
        <v>553</v>
      </c>
      <c r="M36" s="127">
        <f>'[2]DIC-14'!$B$38</f>
        <v>45562</v>
      </c>
      <c r="N36" s="128">
        <f>'[2]DIC-14'!$C$38</f>
        <v>264</v>
      </c>
      <c r="O36" s="129">
        <f>'[2]DIC-14'!$B$39</f>
        <v>78901</v>
      </c>
      <c r="P36" s="130">
        <f>'[2]DIC-14'!$C$39</f>
        <v>193</v>
      </c>
      <c r="Q36" s="127">
        <f>'[2]DIC-14'!$B$40</f>
        <v>41494</v>
      </c>
      <c r="R36" s="128">
        <f>'[2]DIC-14'!$C$40</f>
        <v>287</v>
      </c>
      <c r="S36" s="129">
        <f>'[2]DIC-14'!$B$41</f>
        <v>7905</v>
      </c>
      <c r="T36" s="130">
        <f>'[2]DIC-14'!$C$41</f>
        <v>2</v>
      </c>
      <c r="U36" s="127">
        <f>'[2]DIC-14'!$B$42</f>
        <v>584651</v>
      </c>
      <c r="V36" s="128">
        <f>'[2]DIC-14'!$C$42</f>
        <v>3458</v>
      </c>
      <c r="W36" s="129">
        <f>'[2]DIC-14'!$B$43</f>
        <v>66517</v>
      </c>
      <c r="X36" s="130">
        <f>'[2]DIC-14'!$C$43</f>
        <v>1041</v>
      </c>
      <c r="Y36" s="127">
        <f>'[2]DIC-14'!$B$44</f>
        <v>64354</v>
      </c>
      <c r="Z36" s="128">
        <f>'[2]DIC-14'!$C$44</f>
        <v>213</v>
      </c>
      <c r="AA36" s="129">
        <f>'[2]DIC-14'!$B$45</f>
        <v>43035</v>
      </c>
      <c r="AB36" s="130">
        <f>'[2]DIC-14'!$C$45</f>
        <v>29</v>
      </c>
      <c r="AC36" s="127">
        <f>'[2]DIC-14'!$B$46</f>
        <v>104848</v>
      </c>
      <c r="AD36" s="128">
        <f>'[2]DIC-14'!$C$46</f>
        <v>189</v>
      </c>
      <c r="AE36" s="129">
        <f>'[2]DIC-14'!$B$47</f>
        <v>19904</v>
      </c>
      <c r="AF36" s="130">
        <f>'[2]DIC-14'!$C$47</f>
        <v>151</v>
      </c>
      <c r="AG36" s="127">
        <f>'[2]DIC-14'!$B$48</f>
        <v>11761</v>
      </c>
      <c r="AH36" s="128">
        <f>'[2]DIC-14'!$C$48</f>
        <v>166</v>
      </c>
      <c r="AI36" s="129">
        <f>'[2]DIC-14'!$B$49</f>
        <v>11805</v>
      </c>
      <c r="AJ36" s="130">
        <f>'[2]DIC-14'!$C$49</f>
        <v>106</v>
      </c>
      <c r="AK36" s="127">
        <f>'[2]DIC-14'!$B$50</f>
        <v>14064</v>
      </c>
      <c r="AL36" s="128">
        <f>'[2]DIC-14'!$C$50</f>
        <v>154</v>
      </c>
      <c r="AM36" s="129">
        <f>'[2]DIC-14'!$B$51</f>
        <v>812835</v>
      </c>
      <c r="AN36" s="130">
        <f>'[2]DIC-14'!$C$51</f>
        <v>9920</v>
      </c>
      <c r="AO36" s="127">
        <f>'[2]DIC-14'!$B$52</f>
        <v>27029</v>
      </c>
      <c r="AP36" s="128">
        <f>'[2]DIC-14'!$C$52</f>
        <v>28</v>
      </c>
      <c r="AQ36" s="129">
        <f>'[2]DIC-14'!$B$53</f>
        <v>57892</v>
      </c>
      <c r="AR36" s="130">
        <f>'[2]DIC-14'!$C$53</f>
        <v>378</v>
      </c>
      <c r="AS36" s="127">
        <f>'[2]DIC-14'!$B$54</f>
        <v>17144</v>
      </c>
      <c r="AT36" s="128">
        <f>'[2]DIC-14'!$C$54</f>
        <v>179</v>
      </c>
      <c r="AU36" s="129">
        <f>'[2]DIC-14'!$B$55</f>
        <v>88089</v>
      </c>
      <c r="AV36" s="130">
        <f>'[2]DIC-14'!$C$55</f>
        <v>1030</v>
      </c>
      <c r="AW36" s="127">
        <f>'[2]DIC-14'!$B$56</f>
        <v>12797</v>
      </c>
      <c r="AX36" s="128">
        <f>'[2]DIC-14'!$C$56</f>
        <v>94</v>
      </c>
      <c r="AY36" s="127">
        <f t="shared" si="2"/>
        <v>2422181</v>
      </c>
      <c r="AZ36" s="133">
        <f t="shared" si="2"/>
        <v>19509</v>
      </c>
      <c r="BA36" s="126">
        <f t="shared" si="1"/>
        <v>2441690</v>
      </c>
    </row>
    <row r="37" spans="1:53" x14ac:dyDescent="0.25">
      <c r="B37" s="97">
        <v>42005</v>
      </c>
      <c r="C37" s="134">
        <v>176623</v>
      </c>
      <c r="D37" s="135">
        <v>686</v>
      </c>
      <c r="E37" s="134">
        <v>20345</v>
      </c>
      <c r="F37" s="135">
        <v>181</v>
      </c>
      <c r="G37" s="136">
        <v>29645</v>
      </c>
      <c r="H37" s="137">
        <v>12</v>
      </c>
      <c r="I37" s="134">
        <v>23965</v>
      </c>
      <c r="J37" s="138">
        <v>205</v>
      </c>
      <c r="K37" s="136">
        <v>61079</v>
      </c>
      <c r="L37" s="137">
        <v>549</v>
      </c>
      <c r="M37" s="134">
        <v>45580</v>
      </c>
      <c r="N37" s="138">
        <v>256</v>
      </c>
      <c r="O37" s="136">
        <v>79023</v>
      </c>
      <c r="P37" s="137">
        <v>191</v>
      </c>
      <c r="Q37" s="134">
        <v>44950</v>
      </c>
      <c r="R37" s="138">
        <v>301</v>
      </c>
      <c r="S37" s="136">
        <v>7891</v>
      </c>
      <c r="T37" s="137">
        <v>2</v>
      </c>
      <c r="U37" s="134">
        <v>584633</v>
      </c>
      <c r="V37" s="138">
        <v>3344</v>
      </c>
      <c r="W37" s="136">
        <v>66560</v>
      </c>
      <c r="X37" s="137">
        <v>1033</v>
      </c>
      <c r="Y37" s="134">
        <v>64463</v>
      </c>
      <c r="Z37" s="138">
        <v>202</v>
      </c>
      <c r="AA37" s="136">
        <v>43182</v>
      </c>
      <c r="AB37" s="137">
        <v>29</v>
      </c>
      <c r="AC37" s="134">
        <v>105075</v>
      </c>
      <c r="AD37" s="138">
        <v>190</v>
      </c>
      <c r="AE37" s="136">
        <v>19922</v>
      </c>
      <c r="AF37" s="137">
        <v>144</v>
      </c>
      <c r="AG37" s="134">
        <v>11806</v>
      </c>
      <c r="AH37" s="138">
        <v>165</v>
      </c>
      <c r="AI37" s="136">
        <v>11716</v>
      </c>
      <c r="AJ37" s="137">
        <v>106</v>
      </c>
      <c r="AK37" s="134">
        <v>14032</v>
      </c>
      <c r="AL37" s="138">
        <v>149</v>
      </c>
      <c r="AM37" s="136">
        <v>815684</v>
      </c>
      <c r="AN37" s="137">
        <v>9968</v>
      </c>
      <c r="AO37" s="134">
        <v>27149</v>
      </c>
      <c r="AP37" s="138">
        <v>27</v>
      </c>
      <c r="AQ37" s="136">
        <v>54044</v>
      </c>
      <c r="AR37" s="137">
        <v>355</v>
      </c>
      <c r="AS37" s="134">
        <v>17116</v>
      </c>
      <c r="AT37" s="138">
        <v>178</v>
      </c>
      <c r="AU37" s="136">
        <v>88136</v>
      </c>
      <c r="AV37" s="137">
        <v>1027</v>
      </c>
      <c r="AW37" s="134">
        <v>12740</v>
      </c>
      <c r="AX37" s="137">
        <v>90</v>
      </c>
      <c r="AY37" s="104">
        <f t="shared" si="2"/>
        <v>2425359</v>
      </c>
      <c r="AZ37" s="105">
        <f t="shared" si="2"/>
        <v>19390</v>
      </c>
      <c r="BA37" s="106">
        <f t="shared" si="1"/>
        <v>2444749</v>
      </c>
    </row>
    <row r="38" spans="1:53" x14ac:dyDescent="0.25">
      <c r="B38" s="107">
        <v>42036</v>
      </c>
      <c r="C38" s="139">
        <f>[3]FEB_15!$B$33</f>
        <v>176404</v>
      </c>
      <c r="D38" s="140">
        <f>[3]FEB_15!$C$33</f>
        <v>678</v>
      </c>
      <c r="E38" s="139">
        <v>19942</v>
      </c>
      <c r="F38" s="140">
        <v>175</v>
      </c>
      <c r="G38" s="141">
        <v>29717</v>
      </c>
      <c r="H38" s="142">
        <v>12</v>
      </c>
      <c r="I38" s="139">
        <v>24101</v>
      </c>
      <c r="J38" s="143">
        <v>203</v>
      </c>
      <c r="K38" s="141">
        <v>61274</v>
      </c>
      <c r="L38" s="142">
        <v>544</v>
      </c>
      <c r="M38" s="139">
        <v>45748</v>
      </c>
      <c r="N38" s="143">
        <v>256</v>
      </c>
      <c r="O38" s="141">
        <v>79651</v>
      </c>
      <c r="P38" s="142">
        <v>183</v>
      </c>
      <c r="Q38" s="139">
        <v>45367</v>
      </c>
      <c r="R38" s="143">
        <v>311</v>
      </c>
      <c r="S38" s="144">
        <v>15940</v>
      </c>
      <c r="T38" s="142">
        <v>7</v>
      </c>
      <c r="U38" s="139">
        <v>596353</v>
      </c>
      <c r="V38" s="143">
        <v>3726</v>
      </c>
      <c r="W38" s="141">
        <v>66836</v>
      </c>
      <c r="X38" s="142">
        <v>1005</v>
      </c>
      <c r="Y38" s="139">
        <v>64401</v>
      </c>
      <c r="Z38" s="143">
        <v>159</v>
      </c>
      <c r="AA38" s="141">
        <v>43743</v>
      </c>
      <c r="AB38" s="142">
        <v>29</v>
      </c>
      <c r="AC38" s="139">
        <v>104799</v>
      </c>
      <c r="AD38" s="143">
        <v>160</v>
      </c>
      <c r="AE38" s="141">
        <v>20016</v>
      </c>
      <c r="AF38" s="142">
        <v>124</v>
      </c>
      <c r="AG38" s="139">
        <v>11930</v>
      </c>
      <c r="AH38" s="143">
        <v>161</v>
      </c>
      <c r="AI38" s="141">
        <v>11837</v>
      </c>
      <c r="AJ38" s="142">
        <v>80</v>
      </c>
      <c r="AK38" s="139">
        <v>14135</v>
      </c>
      <c r="AL38" s="143">
        <v>98</v>
      </c>
      <c r="AM38" s="141">
        <v>814216</v>
      </c>
      <c r="AN38" s="142">
        <v>9927</v>
      </c>
      <c r="AO38" s="139">
        <v>27418</v>
      </c>
      <c r="AP38" s="143">
        <v>23</v>
      </c>
      <c r="AQ38" s="141">
        <v>54629</v>
      </c>
      <c r="AR38" s="142">
        <v>357</v>
      </c>
      <c r="AS38" s="139">
        <v>17276</v>
      </c>
      <c r="AT38" s="143">
        <v>168</v>
      </c>
      <c r="AU38" s="141">
        <v>88384</v>
      </c>
      <c r="AV38" s="142">
        <v>1023</v>
      </c>
      <c r="AW38" s="139">
        <v>12803</v>
      </c>
      <c r="AX38" s="142">
        <v>50</v>
      </c>
      <c r="AY38" s="110">
        <f t="shared" si="2"/>
        <v>2446920</v>
      </c>
      <c r="AZ38" s="114">
        <f t="shared" si="2"/>
        <v>19459</v>
      </c>
      <c r="BA38" s="109">
        <f t="shared" si="1"/>
        <v>2466379</v>
      </c>
    </row>
    <row r="39" spans="1:53" x14ac:dyDescent="0.25">
      <c r="B39" s="107">
        <v>42064</v>
      </c>
      <c r="C39" s="139">
        <v>177384</v>
      </c>
      <c r="D39" s="143">
        <v>676</v>
      </c>
      <c r="E39" s="139">
        <v>20585</v>
      </c>
      <c r="F39" s="143">
        <v>179</v>
      </c>
      <c r="G39" s="141">
        <v>29816</v>
      </c>
      <c r="H39" s="142">
        <v>12</v>
      </c>
      <c r="I39" s="139">
        <v>24154</v>
      </c>
      <c r="J39" s="143">
        <v>204</v>
      </c>
      <c r="K39" s="141">
        <v>61523</v>
      </c>
      <c r="L39" s="142">
        <v>551</v>
      </c>
      <c r="M39" s="139">
        <v>45743</v>
      </c>
      <c r="N39" s="143">
        <v>256</v>
      </c>
      <c r="O39" s="141">
        <v>76721</v>
      </c>
      <c r="P39" s="142">
        <v>143</v>
      </c>
      <c r="Q39" s="139">
        <v>45038</v>
      </c>
      <c r="R39" s="143">
        <v>362</v>
      </c>
      <c r="S39" s="141">
        <v>7951</v>
      </c>
      <c r="T39" s="142">
        <v>2</v>
      </c>
      <c r="U39" s="139">
        <v>591404</v>
      </c>
      <c r="V39" s="143">
        <v>3265</v>
      </c>
      <c r="W39" s="141">
        <v>67065</v>
      </c>
      <c r="X39" s="142">
        <v>1018</v>
      </c>
      <c r="Y39" s="139">
        <v>64891</v>
      </c>
      <c r="Z39" s="143">
        <v>202</v>
      </c>
      <c r="AA39" s="141">
        <v>44252</v>
      </c>
      <c r="AB39" s="142">
        <v>29</v>
      </c>
      <c r="AC39" s="139">
        <v>106211</v>
      </c>
      <c r="AD39" s="143">
        <v>187</v>
      </c>
      <c r="AE39" s="141">
        <v>20032</v>
      </c>
      <c r="AF39" s="142">
        <v>146</v>
      </c>
      <c r="AG39" s="139">
        <v>12035</v>
      </c>
      <c r="AH39" s="143">
        <v>165</v>
      </c>
      <c r="AI39" s="141">
        <v>11965</v>
      </c>
      <c r="AJ39" s="142">
        <v>104</v>
      </c>
      <c r="AK39" s="139">
        <v>14109</v>
      </c>
      <c r="AL39" s="143">
        <v>149</v>
      </c>
      <c r="AM39" s="141">
        <v>817930</v>
      </c>
      <c r="AN39" s="142">
        <v>10014</v>
      </c>
      <c r="AO39" s="139">
        <v>27544</v>
      </c>
      <c r="AP39" s="143">
        <v>27</v>
      </c>
      <c r="AQ39" s="141">
        <v>58735</v>
      </c>
      <c r="AR39" s="142">
        <v>364</v>
      </c>
      <c r="AS39" s="139">
        <v>17460</v>
      </c>
      <c r="AT39" s="143">
        <v>180</v>
      </c>
      <c r="AU39" s="141">
        <v>88769</v>
      </c>
      <c r="AV39" s="142">
        <v>1010</v>
      </c>
      <c r="AW39" s="139">
        <v>12884</v>
      </c>
      <c r="AX39" s="142">
        <v>92</v>
      </c>
      <c r="AY39" s="110">
        <f t="shared" si="2"/>
        <v>2444201</v>
      </c>
      <c r="AZ39" s="114">
        <f t="shared" si="2"/>
        <v>19337</v>
      </c>
      <c r="BA39" s="109">
        <f t="shared" si="1"/>
        <v>2463538</v>
      </c>
    </row>
    <row r="40" spans="1:53" x14ac:dyDescent="0.25">
      <c r="B40" s="107">
        <v>42095</v>
      </c>
      <c r="C40" s="139">
        <v>177730</v>
      </c>
      <c r="D40" s="143">
        <v>689</v>
      </c>
      <c r="E40" s="139">
        <v>20745</v>
      </c>
      <c r="F40" s="143">
        <v>179</v>
      </c>
      <c r="G40" s="141">
        <v>29859</v>
      </c>
      <c r="H40" s="142">
        <v>12</v>
      </c>
      <c r="I40" s="139">
        <v>24228</v>
      </c>
      <c r="J40" s="143">
        <v>203</v>
      </c>
      <c r="K40" s="141">
        <v>61686</v>
      </c>
      <c r="L40" s="142">
        <v>551</v>
      </c>
      <c r="M40" s="139">
        <v>45854</v>
      </c>
      <c r="N40" s="143">
        <v>254</v>
      </c>
      <c r="O40" s="141">
        <v>80064</v>
      </c>
      <c r="P40" s="142">
        <v>197</v>
      </c>
      <c r="Q40" s="139">
        <v>42359</v>
      </c>
      <c r="R40" s="143">
        <v>312</v>
      </c>
      <c r="S40" s="141">
        <v>7951</v>
      </c>
      <c r="T40" s="142">
        <v>2</v>
      </c>
      <c r="U40" s="139">
        <v>594452</v>
      </c>
      <c r="V40" s="143">
        <v>3262</v>
      </c>
      <c r="W40" s="141">
        <v>67297</v>
      </c>
      <c r="X40" s="142">
        <v>998</v>
      </c>
      <c r="Y40" s="139">
        <v>65196</v>
      </c>
      <c r="Z40" s="143">
        <v>201</v>
      </c>
      <c r="AA40" s="141">
        <v>44592</v>
      </c>
      <c r="AB40" s="142">
        <v>28</v>
      </c>
      <c r="AC40" s="139">
        <v>107062</v>
      </c>
      <c r="AD40" s="143">
        <v>185</v>
      </c>
      <c r="AE40" s="141">
        <v>20117</v>
      </c>
      <c r="AF40" s="142">
        <v>145</v>
      </c>
      <c r="AG40" s="139">
        <v>12105</v>
      </c>
      <c r="AH40" s="143">
        <v>165</v>
      </c>
      <c r="AI40" s="141">
        <v>12009</v>
      </c>
      <c r="AJ40" s="142">
        <v>104</v>
      </c>
      <c r="AK40" s="139">
        <v>14102</v>
      </c>
      <c r="AL40" s="143">
        <v>149</v>
      </c>
      <c r="AM40" s="141">
        <v>819658</v>
      </c>
      <c r="AN40" s="142">
        <v>10088</v>
      </c>
      <c r="AO40" s="139">
        <v>28089</v>
      </c>
      <c r="AP40" s="143">
        <v>27</v>
      </c>
      <c r="AQ40" s="141">
        <v>59040</v>
      </c>
      <c r="AR40" s="142">
        <v>312</v>
      </c>
      <c r="AS40" s="139">
        <v>17523</v>
      </c>
      <c r="AT40" s="143">
        <v>176</v>
      </c>
      <c r="AU40" s="141">
        <v>89066</v>
      </c>
      <c r="AV40" s="142">
        <v>1021</v>
      </c>
      <c r="AW40" s="139">
        <v>12964</v>
      </c>
      <c r="AX40" s="142">
        <v>92</v>
      </c>
      <c r="AY40" s="110">
        <f t="shared" si="2"/>
        <v>2453748</v>
      </c>
      <c r="AZ40" s="114">
        <f t="shared" si="2"/>
        <v>19352</v>
      </c>
      <c r="BA40" s="109">
        <f t="shared" si="1"/>
        <v>2473100</v>
      </c>
    </row>
    <row r="41" spans="1:53" x14ac:dyDescent="0.25">
      <c r="B41" s="107">
        <v>42125</v>
      </c>
      <c r="C41" s="139">
        <v>177809</v>
      </c>
      <c r="D41" s="143">
        <v>679</v>
      </c>
      <c r="E41" s="139">
        <v>20892</v>
      </c>
      <c r="F41" s="143">
        <v>177</v>
      </c>
      <c r="G41" s="141">
        <v>29956</v>
      </c>
      <c r="H41" s="142">
        <v>11</v>
      </c>
      <c r="I41" s="139">
        <v>24306</v>
      </c>
      <c r="J41" s="143">
        <v>203</v>
      </c>
      <c r="K41" s="141">
        <v>61837</v>
      </c>
      <c r="L41" s="142">
        <v>542</v>
      </c>
      <c r="M41" s="139">
        <v>46043</v>
      </c>
      <c r="N41" s="143">
        <v>246</v>
      </c>
      <c r="O41" s="141">
        <v>80510</v>
      </c>
      <c r="P41" s="142">
        <v>196</v>
      </c>
      <c r="Q41" s="139">
        <v>42625</v>
      </c>
      <c r="R41" s="143">
        <v>305</v>
      </c>
      <c r="S41" s="141">
        <v>7967</v>
      </c>
      <c r="T41" s="142">
        <v>2</v>
      </c>
      <c r="U41" s="139">
        <v>596754</v>
      </c>
      <c r="V41" s="143">
        <v>3224</v>
      </c>
      <c r="W41" s="141">
        <v>67463</v>
      </c>
      <c r="X41" s="142">
        <v>954</v>
      </c>
      <c r="Y41" s="139">
        <v>65505</v>
      </c>
      <c r="Z41" s="143">
        <v>200</v>
      </c>
      <c r="AA41" s="141">
        <v>45038</v>
      </c>
      <c r="AB41" s="142">
        <v>28</v>
      </c>
      <c r="AC41" s="139">
        <v>107937</v>
      </c>
      <c r="AD41" s="143">
        <v>182</v>
      </c>
      <c r="AE41" s="141">
        <v>20382</v>
      </c>
      <c r="AF41" s="142">
        <v>130</v>
      </c>
      <c r="AG41" s="139">
        <v>12175</v>
      </c>
      <c r="AH41" s="143">
        <v>158</v>
      </c>
      <c r="AI41" s="141">
        <v>12075</v>
      </c>
      <c r="AJ41" s="142">
        <v>104</v>
      </c>
      <c r="AK41" s="139">
        <v>14200</v>
      </c>
      <c r="AL41" s="143">
        <v>149</v>
      </c>
      <c r="AM41" s="141">
        <v>820678</v>
      </c>
      <c r="AN41" s="142">
        <v>9882</v>
      </c>
      <c r="AO41" s="139">
        <v>28395</v>
      </c>
      <c r="AP41" s="143">
        <v>27</v>
      </c>
      <c r="AQ41" s="141">
        <v>59140</v>
      </c>
      <c r="AR41" s="142">
        <v>312</v>
      </c>
      <c r="AS41" s="139">
        <v>17649</v>
      </c>
      <c r="AT41" s="143">
        <v>172</v>
      </c>
      <c r="AU41" s="141">
        <v>89364</v>
      </c>
      <c r="AV41" s="142">
        <v>1027</v>
      </c>
      <c r="AW41" s="139">
        <v>13056</v>
      </c>
      <c r="AX41" s="142">
        <v>91</v>
      </c>
      <c r="AY41" s="110">
        <f t="shared" si="2"/>
        <v>2461756</v>
      </c>
      <c r="AZ41" s="114">
        <f t="shared" si="2"/>
        <v>19001</v>
      </c>
      <c r="BA41" s="109">
        <f t="shared" si="1"/>
        <v>2480757</v>
      </c>
    </row>
    <row r="42" spans="1:53" x14ac:dyDescent="0.25">
      <c r="B42" s="107">
        <v>42156</v>
      </c>
      <c r="C42" s="139">
        <v>177981</v>
      </c>
      <c r="D42" s="143">
        <v>691</v>
      </c>
      <c r="E42" s="139">
        <v>20955</v>
      </c>
      <c r="F42" s="143">
        <v>175</v>
      </c>
      <c r="G42" s="141">
        <v>30015</v>
      </c>
      <c r="H42" s="142">
        <v>9</v>
      </c>
      <c r="I42" s="139">
        <v>24373</v>
      </c>
      <c r="J42" s="143">
        <v>203</v>
      </c>
      <c r="K42" s="141">
        <v>61876</v>
      </c>
      <c r="L42" s="142">
        <v>538</v>
      </c>
      <c r="M42" s="139">
        <v>46174</v>
      </c>
      <c r="N42" s="143">
        <v>245</v>
      </c>
      <c r="O42" s="141">
        <v>80902</v>
      </c>
      <c r="P42" s="142">
        <v>196</v>
      </c>
      <c r="Q42" s="139">
        <v>42754</v>
      </c>
      <c r="R42" s="143">
        <v>302</v>
      </c>
      <c r="S42" s="141">
        <v>7988</v>
      </c>
      <c r="T42" s="142">
        <v>2</v>
      </c>
      <c r="U42" s="139">
        <v>599253</v>
      </c>
      <c r="V42" s="143">
        <v>3199</v>
      </c>
      <c r="W42" s="141">
        <v>67480</v>
      </c>
      <c r="X42" s="142">
        <v>934</v>
      </c>
      <c r="Y42" s="139">
        <v>65733</v>
      </c>
      <c r="Z42" s="143">
        <v>202</v>
      </c>
      <c r="AA42" s="141">
        <v>45404</v>
      </c>
      <c r="AB42" s="142">
        <v>28</v>
      </c>
      <c r="AC42" s="139">
        <v>108649</v>
      </c>
      <c r="AD42" s="143">
        <v>182</v>
      </c>
      <c r="AE42" s="141">
        <v>20461</v>
      </c>
      <c r="AF42" s="142">
        <v>144</v>
      </c>
      <c r="AG42" s="139">
        <v>12268</v>
      </c>
      <c r="AH42" s="143">
        <v>158</v>
      </c>
      <c r="AI42" s="141">
        <v>12125</v>
      </c>
      <c r="AJ42" s="142">
        <v>104</v>
      </c>
      <c r="AK42" s="139">
        <v>14217</v>
      </c>
      <c r="AL42" s="143">
        <v>148</v>
      </c>
      <c r="AM42" s="141">
        <v>821803</v>
      </c>
      <c r="AN42" s="142">
        <v>9862</v>
      </c>
      <c r="AO42" s="139">
        <v>28533</v>
      </c>
      <c r="AP42" s="143">
        <v>27</v>
      </c>
      <c r="AQ42" s="141">
        <v>59308</v>
      </c>
      <c r="AR42" s="142">
        <v>302</v>
      </c>
      <c r="AS42" s="139">
        <v>17685</v>
      </c>
      <c r="AT42" s="143">
        <v>169</v>
      </c>
      <c r="AU42" s="141">
        <v>89520</v>
      </c>
      <c r="AV42" s="142">
        <v>1030</v>
      </c>
      <c r="AW42" s="139">
        <v>13147</v>
      </c>
      <c r="AX42" s="142">
        <v>95</v>
      </c>
      <c r="AY42" s="110">
        <f t="shared" si="2"/>
        <v>2468604</v>
      </c>
      <c r="AZ42" s="114">
        <f t="shared" si="2"/>
        <v>18945</v>
      </c>
      <c r="BA42" s="109">
        <f t="shared" si="1"/>
        <v>2487549</v>
      </c>
    </row>
    <row r="43" spans="1:53" x14ac:dyDescent="0.25">
      <c r="B43" s="107">
        <v>42186</v>
      </c>
      <c r="C43" s="139">
        <v>178750</v>
      </c>
      <c r="D43" s="143">
        <v>691</v>
      </c>
      <c r="E43" s="139">
        <v>21079</v>
      </c>
      <c r="F43" s="143">
        <v>175</v>
      </c>
      <c r="G43" s="141">
        <v>30124</v>
      </c>
      <c r="H43" s="142">
        <v>11</v>
      </c>
      <c r="I43" s="139">
        <v>24440</v>
      </c>
      <c r="J43" s="143">
        <v>203</v>
      </c>
      <c r="K43" s="141">
        <v>61988</v>
      </c>
      <c r="L43" s="142">
        <v>536</v>
      </c>
      <c r="M43" s="139">
        <v>46182</v>
      </c>
      <c r="N43" s="143">
        <v>242</v>
      </c>
      <c r="O43" s="141">
        <v>81300</v>
      </c>
      <c r="P43" s="142">
        <v>200</v>
      </c>
      <c r="Q43" s="139">
        <v>42967</v>
      </c>
      <c r="R43" s="143">
        <v>300</v>
      </c>
      <c r="S43" s="141">
        <v>8011</v>
      </c>
      <c r="T43" s="142">
        <v>2</v>
      </c>
      <c r="U43" s="139">
        <v>602893</v>
      </c>
      <c r="V43" s="143">
        <v>3209</v>
      </c>
      <c r="W43" s="141">
        <v>68075</v>
      </c>
      <c r="X43" s="142">
        <v>935</v>
      </c>
      <c r="Y43" s="139">
        <v>66015</v>
      </c>
      <c r="Z43" s="143">
        <v>202</v>
      </c>
      <c r="AA43" s="141">
        <v>45853</v>
      </c>
      <c r="AB43" s="142">
        <v>28</v>
      </c>
      <c r="AC43" s="139">
        <v>109621</v>
      </c>
      <c r="AD43" s="143">
        <v>179</v>
      </c>
      <c r="AE43" s="141">
        <v>20478</v>
      </c>
      <c r="AF43" s="142">
        <v>144</v>
      </c>
      <c r="AG43" s="139">
        <v>12300</v>
      </c>
      <c r="AH43" s="143">
        <v>153</v>
      </c>
      <c r="AI43" s="141">
        <v>12188</v>
      </c>
      <c r="AJ43" s="142">
        <v>104</v>
      </c>
      <c r="AK43" s="139">
        <v>14208</v>
      </c>
      <c r="AL43" s="143">
        <v>147</v>
      </c>
      <c r="AM43" s="141">
        <v>822006</v>
      </c>
      <c r="AN43" s="142">
        <v>9874</v>
      </c>
      <c r="AO43" s="139">
        <v>28631</v>
      </c>
      <c r="AP43" s="143">
        <v>27</v>
      </c>
      <c r="AQ43" s="141">
        <v>59420</v>
      </c>
      <c r="AR43" s="142">
        <v>301</v>
      </c>
      <c r="AS43" s="139">
        <v>17771</v>
      </c>
      <c r="AT43" s="143">
        <v>168</v>
      </c>
      <c r="AU43" s="141">
        <v>89641</v>
      </c>
      <c r="AV43" s="142">
        <v>1033</v>
      </c>
      <c r="AW43" s="139">
        <v>13217</v>
      </c>
      <c r="AX43" s="142">
        <v>95</v>
      </c>
      <c r="AY43" s="110">
        <f t="shared" si="2"/>
        <v>2477158</v>
      </c>
      <c r="AZ43" s="114">
        <f t="shared" si="2"/>
        <v>18959</v>
      </c>
      <c r="BA43" s="109">
        <f t="shared" si="1"/>
        <v>2496117</v>
      </c>
    </row>
    <row r="44" spans="1:53" x14ac:dyDescent="0.25">
      <c r="A44" s="3"/>
      <c r="B44" s="107">
        <v>42217</v>
      </c>
      <c r="C44" s="139">
        <f>'[4]AGO-15'!$B$32</f>
        <v>177183</v>
      </c>
      <c r="D44" s="143">
        <f>'[4]AGO-15'!$C$32</f>
        <v>692</v>
      </c>
      <c r="E44" s="139">
        <f>'[4]AGO-15'!$B$33</f>
        <v>21264</v>
      </c>
      <c r="F44" s="143">
        <f>'[4]AGO-15'!$C$33</f>
        <v>175</v>
      </c>
      <c r="G44" s="141">
        <f>'[4]AGO-15'!$B$34</f>
        <v>30225</v>
      </c>
      <c r="H44" s="142">
        <f>'[4]AGO-15'!$C$34</f>
        <v>11</v>
      </c>
      <c r="I44" s="139">
        <f>'[4]AGO-15'!$B$35</f>
        <v>24495</v>
      </c>
      <c r="J44" s="143">
        <f>'[4]AGO-15'!$C$35</f>
        <v>203</v>
      </c>
      <c r="K44" s="141">
        <f>'[4]AGO-15'!$B$36</f>
        <v>62148</v>
      </c>
      <c r="L44" s="142">
        <f>'[4]AGO-15'!$C$36</f>
        <v>535</v>
      </c>
      <c r="M44" s="139">
        <f>'[4]AGO-15'!$B$37</f>
        <v>46288</v>
      </c>
      <c r="N44" s="143">
        <f>'[4]AGO-15'!$C$37</f>
        <v>242</v>
      </c>
      <c r="O44" s="141">
        <f>'[4]AGO-15'!$B$38</f>
        <v>81669</v>
      </c>
      <c r="P44" s="142">
        <f>'[4]AGO-15'!$C$38</f>
        <v>202</v>
      </c>
      <c r="Q44" s="139">
        <f>'[4]AGO-15'!$B$39</f>
        <v>43190</v>
      </c>
      <c r="R44" s="143">
        <f>'[4]AGO-15'!$C$39</f>
        <v>297</v>
      </c>
      <c r="S44" s="141">
        <f>'[4]AGO-15'!$B$40</f>
        <v>8036</v>
      </c>
      <c r="T44" s="142">
        <f>'[4]AGO-15'!$C$40</f>
        <v>2</v>
      </c>
      <c r="U44" s="139">
        <f>'[4]AGO-15'!$B$41</f>
        <v>601993</v>
      </c>
      <c r="V44" s="143">
        <f>'[4]AGO-15'!$C$41</f>
        <v>3003</v>
      </c>
      <c r="W44" s="141">
        <f>'[4]AGO-15'!$B$42</f>
        <v>67953</v>
      </c>
      <c r="X44" s="142">
        <f>'[4]AGO-15'!$C$42</f>
        <v>940</v>
      </c>
      <c r="Y44" s="139">
        <f>'[4]AGO-15'!$B$43</f>
        <v>66274</v>
      </c>
      <c r="Z44" s="143">
        <f>'[4]AGO-15'!$C$43</f>
        <v>198</v>
      </c>
      <c r="AA44" s="141">
        <f>'[4]AGO-15'!$B$44</f>
        <v>46333</v>
      </c>
      <c r="AB44" s="142">
        <f>'[4]AGO-15'!$C$44</f>
        <v>28</v>
      </c>
      <c r="AC44" s="139">
        <f>'[4]AGO-15'!$B$45</f>
        <v>109802</v>
      </c>
      <c r="AD44" s="143">
        <f>'[4]AGO-15'!$C$45</f>
        <v>176</v>
      </c>
      <c r="AE44" s="141">
        <f>'[4]AGO-15'!$B$46</f>
        <v>20611</v>
      </c>
      <c r="AF44" s="142">
        <f>'[4]AGO-15'!$C$46</f>
        <v>144</v>
      </c>
      <c r="AG44" s="139">
        <f>'[4]AGO-15'!$B$47</f>
        <v>12390</v>
      </c>
      <c r="AH44" s="143">
        <f>'[4]AGO-15'!$C$47</f>
        <v>153</v>
      </c>
      <c r="AI44" s="141">
        <f>'[4]AGO-15'!$B$48</f>
        <v>12280</v>
      </c>
      <c r="AJ44" s="142">
        <f>'[4]AGO-15'!$C$48</f>
        <v>104</v>
      </c>
      <c r="AK44" s="139">
        <f>'[4]AGO-15'!$B$49</f>
        <v>14242</v>
      </c>
      <c r="AL44" s="143">
        <f>'[4]AGO-15'!$C$49</f>
        <v>147</v>
      </c>
      <c r="AM44" s="141">
        <f>'[4]AGO-15'!$B$50</f>
        <v>824222</v>
      </c>
      <c r="AN44" s="142">
        <f>'[4]AGO-15'!$C$50</f>
        <v>9819</v>
      </c>
      <c r="AO44" s="139">
        <f>'[4]AGO-15'!$B$51</f>
        <v>28779</v>
      </c>
      <c r="AP44" s="143">
        <f>'[4]AGO-15'!$C$51</f>
        <v>27</v>
      </c>
      <c r="AQ44" s="141">
        <f>'[4]AGO-15'!$B$52</f>
        <v>60114</v>
      </c>
      <c r="AR44" s="142">
        <f>'[4]AGO-15'!$C$52</f>
        <v>301</v>
      </c>
      <c r="AS44" s="139">
        <f>'[4]AGO-15'!$B$53</f>
        <v>17835</v>
      </c>
      <c r="AT44" s="143">
        <f>'[4]AGO-15'!$C$53</f>
        <v>169</v>
      </c>
      <c r="AU44" s="141">
        <f>'[4]AGO-15'!$B$54</f>
        <v>89912</v>
      </c>
      <c r="AV44" s="142">
        <f>'[4]AGO-15'!$C$54</f>
        <v>1063</v>
      </c>
      <c r="AW44" s="139">
        <f>'[4]AGO-15'!$B$55</f>
        <v>13272</v>
      </c>
      <c r="AX44" s="142">
        <f>'[4]AGO-15'!$C$55</f>
        <v>94</v>
      </c>
      <c r="AY44" s="110">
        <f t="shared" si="2"/>
        <v>2480510</v>
      </c>
      <c r="AZ44" s="114">
        <f t="shared" si="2"/>
        <v>18725</v>
      </c>
      <c r="BA44" s="109">
        <f t="shared" si="1"/>
        <v>2499235</v>
      </c>
    </row>
    <row r="45" spans="1:53" x14ac:dyDescent="0.25">
      <c r="A45" s="3"/>
      <c r="B45" s="107">
        <v>42248</v>
      </c>
      <c r="C45" s="139">
        <f>'[5]SEP-15'!$B$32</f>
        <v>177484</v>
      </c>
      <c r="D45" s="143">
        <f>'[5]SEP-15'!$C$32</f>
        <v>692</v>
      </c>
      <c r="E45" s="139">
        <f>'[5]SEP-15'!$B$33</f>
        <v>21499</v>
      </c>
      <c r="F45" s="143">
        <f>'[5]SEP-15'!$C$33</f>
        <v>175</v>
      </c>
      <c r="G45" s="141">
        <f>'[5]SEP-15'!$B$34</f>
        <v>30247</v>
      </c>
      <c r="H45" s="142">
        <f>'[5]SEP-15'!$C$34</f>
        <v>9</v>
      </c>
      <c r="I45" s="139">
        <f>'[5]SEP-15'!$B$35</f>
        <v>24506</v>
      </c>
      <c r="J45" s="143">
        <f>'[5]SEP-15'!$C$35</f>
        <v>203</v>
      </c>
      <c r="K45" s="141">
        <f>'[5]SEP-15'!$B$36</f>
        <v>62578</v>
      </c>
      <c r="L45" s="142">
        <f>'[5]SEP-15'!$C$36</f>
        <v>536</v>
      </c>
      <c r="M45" s="139">
        <f>'[5]SEP-15'!$B$37</f>
        <v>46342</v>
      </c>
      <c r="N45" s="143">
        <f>'[5]SEP-15'!$C$37</f>
        <v>242</v>
      </c>
      <c r="O45" s="141">
        <f>'[5]SEP-15'!$B$38</f>
        <v>82002</v>
      </c>
      <c r="P45" s="142">
        <f>'[5]SEP-15'!$C$38</f>
        <v>201</v>
      </c>
      <c r="Q45" s="139">
        <f>'[5]SEP-15'!$B$39</f>
        <v>43615</v>
      </c>
      <c r="R45" s="143">
        <f>'[5]SEP-15'!$C$39</f>
        <v>297</v>
      </c>
      <c r="S45" s="141">
        <f>'[5]SEP-15'!$B$40</f>
        <v>8006</v>
      </c>
      <c r="T45" s="142">
        <v>2</v>
      </c>
      <c r="U45" s="139">
        <f>'[5]SEP-15'!$B$41</f>
        <v>608234</v>
      </c>
      <c r="V45" s="143">
        <f>'[5]SEP-15'!$C$41</f>
        <v>2985</v>
      </c>
      <c r="W45" s="141">
        <f>'[5]SEP-15'!$B$42</f>
        <v>68408</v>
      </c>
      <c r="X45" s="142">
        <f>'[5]SEP-15'!$C$42</f>
        <v>939</v>
      </c>
      <c r="Y45" s="139">
        <f>'[5]SEP-15'!$B$43</f>
        <v>66523</v>
      </c>
      <c r="Z45" s="143">
        <f>'[5]SEP-15'!$C$43</f>
        <v>198</v>
      </c>
      <c r="AA45" s="141">
        <f>'[5]SEP-15'!$B$44</f>
        <v>46631</v>
      </c>
      <c r="AB45" s="142">
        <f>'[5]SEP-15'!$C$44</f>
        <v>28</v>
      </c>
      <c r="AC45" s="139">
        <f>'[5]SEP-15'!$B$45</f>
        <v>110211</v>
      </c>
      <c r="AD45" s="143">
        <f>'[5]SEP-15'!$C$45</f>
        <v>176</v>
      </c>
      <c r="AE45" s="141">
        <f>'[5]SEP-15'!$B$46</f>
        <v>20533</v>
      </c>
      <c r="AF45" s="142">
        <f>'[5]SEP-15'!$C$46</f>
        <v>145</v>
      </c>
      <c r="AG45" s="139">
        <f>'[5]SEP-15'!$B$47</f>
        <v>12604</v>
      </c>
      <c r="AH45" s="143">
        <f>'[5]SEP-15'!$C$47</f>
        <v>153</v>
      </c>
      <c r="AI45" s="141">
        <f>'[5]SEP-15'!$B$48</f>
        <v>12331</v>
      </c>
      <c r="AJ45" s="142">
        <f>'[5]SEP-15'!$C$48</f>
        <v>104</v>
      </c>
      <c r="AK45" s="139">
        <f>'[5]SEP-15'!$B$49</f>
        <v>14377</v>
      </c>
      <c r="AL45" s="143">
        <f>'[5]SEP-15'!$C$49</f>
        <v>147</v>
      </c>
      <c r="AM45" s="141">
        <f>'[5]SEP-15'!$B$50</f>
        <v>826821</v>
      </c>
      <c r="AN45" s="142">
        <f>'[5]SEP-15'!$C$50</f>
        <v>9833</v>
      </c>
      <c r="AO45" s="139">
        <f>'[5]SEP-15'!$B$51</f>
        <v>28761</v>
      </c>
      <c r="AP45" s="143">
        <f>'[5]SEP-15'!$C$51</f>
        <v>27</v>
      </c>
      <c r="AQ45" s="141">
        <f>'[5]SEP-15'!$B$52</f>
        <v>60350</v>
      </c>
      <c r="AR45" s="142">
        <f>'[5]SEP-15'!$C$52</f>
        <v>300</v>
      </c>
      <c r="AS45" s="139">
        <f>'[5]SEP-15'!$B$53</f>
        <v>17890</v>
      </c>
      <c r="AT45" s="143">
        <f>'[5]SEP-15'!$C$53</f>
        <v>170</v>
      </c>
      <c r="AU45" s="141">
        <f>'[5]SEP-15'!$B$54</f>
        <v>90282</v>
      </c>
      <c r="AV45" s="142">
        <f>'[5]SEP-15'!$C$54</f>
        <v>1045</v>
      </c>
      <c r="AW45" s="139">
        <f>'[5]SEP-15'!$B$55</f>
        <v>13254</v>
      </c>
      <c r="AX45" s="142">
        <f>'[5]SEP-15'!$C$55</f>
        <v>94</v>
      </c>
      <c r="AY45" s="110">
        <f t="shared" si="2"/>
        <v>2493489</v>
      </c>
      <c r="AZ45" s="114">
        <f t="shared" si="2"/>
        <v>18701</v>
      </c>
      <c r="BA45" s="109">
        <f t="shared" si="1"/>
        <v>2512190</v>
      </c>
    </row>
    <row r="46" spans="1:53" x14ac:dyDescent="0.25">
      <c r="A46" s="3"/>
      <c r="B46" s="107">
        <v>42278</v>
      </c>
      <c r="C46" s="139">
        <v>175245</v>
      </c>
      <c r="D46" s="143">
        <v>692</v>
      </c>
      <c r="E46" s="139">
        <v>21658</v>
      </c>
      <c r="F46" s="143">
        <v>175</v>
      </c>
      <c r="G46" s="141">
        <v>30322</v>
      </c>
      <c r="H46" s="142">
        <v>11</v>
      </c>
      <c r="I46" s="139">
        <v>24606</v>
      </c>
      <c r="J46" s="143">
        <v>203</v>
      </c>
      <c r="K46" s="141">
        <v>62589</v>
      </c>
      <c r="L46" s="142">
        <v>536</v>
      </c>
      <c r="M46" s="139">
        <v>46352</v>
      </c>
      <c r="N46" s="143">
        <v>242</v>
      </c>
      <c r="O46" s="141">
        <v>82349</v>
      </c>
      <c r="P46" s="142">
        <v>207</v>
      </c>
      <c r="Q46" s="139">
        <v>43960</v>
      </c>
      <c r="R46" s="143">
        <v>283</v>
      </c>
      <c r="S46" s="141">
        <v>8006</v>
      </c>
      <c r="T46" s="142">
        <v>1</v>
      </c>
      <c r="U46" s="139">
        <v>610827</v>
      </c>
      <c r="V46" s="143">
        <v>2972</v>
      </c>
      <c r="W46" s="141">
        <v>68771</v>
      </c>
      <c r="X46" s="142">
        <v>933</v>
      </c>
      <c r="Y46" s="139">
        <v>66778</v>
      </c>
      <c r="Z46" s="143">
        <v>197</v>
      </c>
      <c r="AA46" s="141">
        <v>47035</v>
      </c>
      <c r="AB46" s="142">
        <v>28</v>
      </c>
      <c r="AC46" s="139">
        <v>110732</v>
      </c>
      <c r="AD46" s="143">
        <v>176</v>
      </c>
      <c r="AE46" s="141">
        <v>20661</v>
      </c>
      <c r="AF46" s="142">
        <v>145</v>
      </c>
      <c r="AG46" s="139">
        <v>12817</v>
      </c>
      <c r="AH46" s="143">
        <v>153</v>
      </c>
      <c r="AI46" s="141">
        <v>12386</v>
      </c>
      <c r="AJ46" s="142">
        <v>104</v>
      </c>
      <c r="AK46" s="139">
        <v>14397</v>
      </c>
      <c r="AL46" s="143">
        <v>147</v>
      </c>
      <c r="AM46" s="141">
        <v>828621</v>
      </c>
      <c r="AN46" s="142">
        <v>9784</v>
      </c>
      <c r="AO46" s="139">
        <v>28845</v>
      </c>
      <c r="AP46" s="143">
        <v>27</v>
      </c>
      <c r="AQ46" s="141">
        <v>60546</v>
      </c>
      <c r="AR46" s="142">
        <v>295</v>
      </c>
      <c r="AS46" s="139">
        <v>17947</v>
      </c>
      <c r="AT46" s="143">
        <v>170</v>
      </c>
      <c r="AU46" s="141">
        <v>91027</v>
      </c>
      <c r="AV46" s="142">
        <v>1041</v>
      </c>
      <c r="AW46" s="139">
        <v>13264</v>
      </c>
      <c r="AX46" s="142">
        <v>94</v>
      </c>
      <c r="AY46" s="110">
        <f t="shared" si="2"/>
        <v>2499741</v>
      </c>
      <c r="AZ46" s="114">
        <f t="shared" si="2"/>
        <v>18616</v>
      </c>
      <c r="BA46" s="109">
        <f t="shared" si="1"/>
        <v>2518357</v>
      </c>
    </row>
    <row r="47" spans="1:53" s="2" customFormat="1" x14ac:dyDescent="0.25">
      <c r="A47" s="9"/>
      <c r="B47" s="107">
        <v>42309</v>
      </c>
      <c r="C47" s="139">
        <v>175152</v>
      </c>
      <c r="D47" s="143">
        <v>692</v>
      </c>
      <c r="E47" s="139">
        <v>21775</v>
      </c>
      <c r="F47" s="143">
        <v>172</v>
      </c>
      <c r="G47" s="141">
        <v>30403</v>
      </c>
      <c r="H47" s="142">
        <v>11</v>
      </c>
      <c r="I47" s="139">
        <v>24670</v>
      </c>
      <c r="J47" s="143">
        <v>203</v>
      </c>
      <c r="K47" s="141">
        <v>62585</v>
      </c>
      <c r="L47" s="142">
        <v>515</v>
      </c>
      <c r="M47" s="139">
        <v>46417</v>
      </c>
      <c r="N47" s="143">
        <v>242</v>
      </c>
      <c r="O47" s="141">
        <v>82638</v>
      </c>
      <c r="P47" s="142">
        <v>207</v>
      </c>
      <c r="Q47" s="139">
        <v>44121</v>
      </c>
      <c r="R47" s="143">
        <v>289</v>
      </c>
      <c r="S47" s="141">
        <v>8030</v>
      </c>
      <c r="T47" s="142">
        <v>1</v>
      </c>
      <c r="U47" s="139">
        <v>613756</v>
      </c>
      <c r="V47" s="143">
        <v>2969</v>
      </c>
      <c r="W47" s="141">
        <v>68980</v>
      </c>
      <c r="X47" s="142">
        <v>926</v>
      </c>
      <c r="Y47" s="139">
        <v>67012</v>
      </c>
      <c r="Z47" s="143">
        <v>197</v>
      </c>
      <c r="AA47" s="141">
        <v>47145</v>
      </c>
      <c r="AB47" s="142">
        <v>28</v>
      </c>
      <c r="AC47" s="139">
        <v>111167</v>
      </c>
      <c r="AD47" s="143">
        <v>183</v>
      </c>
      <c r="AE47" s="141">
        <v>20745</v>
      </c>
      <c r="AF47" s="142">
        <v>145</v>
      </c>
      <c r="AG47" s="139">
        <v>12880</v>
      </c>
      <c r="AH47" s="143">
        <v>155</v>
      </c>
      <c r="AI47" s="141">
        <v>12468</v>
      </c>
      <c r="AJ47" s="142">
        <v>108</v>
      </c>
      <c r="AK47" s="139">
        <v>14423</v>
      </c>
      <c r="AL47" s="143">
        <v>146</v>
      </c>
      <c r="AM47" s="141">
        <v>830446</v>
      </c>
      <c r="AN47" s="142">
        <v>9983</v>
      </c>
      <c r="AO47" s="139">
        <v>28962</v>
      </c>
      <c r="AP47" s="143">
        <v>27</v>
      </c>
      <c r="AQ47" s="141">
        <v>60575</v>
      </c>
      <c r="AR47" s="142">
        <v>131</v>
      </c>
      <c r="AS47" s="139">
        <v>18069</v>
      </c>
      <c r="AT47" s="143">
        <v>174</v>
      </c>
      <c r="AU47" s="141">
        <v>91582</v>
      </c>
      <c r="AV47" s="142">
        <v>1055</v>
      </c>
      <c r="AW47" s="139">
        <v>13315</v>
      </c>
      <c r="AX47" s="142">
        <v>94</v>
      </c>
      <c r="AY47" s="110">
        <f t="shared" si="2"/>
        <v>2507316</v>
      </c>
      <c r="AZ47" s="114">
        <f t="shared" si="2"/>
        <v>18653</v>
      </c>
      <c r="BA47" s="109">
        <f t="shared" si="1"/>
        <v>2525969</v>
      </c>
    </row>
    <row r="48" spans="1:53" ht="15.75" thickBot="1" x14ac:dyDescent="0.3">
      <c r="B48" s="145">
        <v>42339</v>
      </c>
      <c r="C48" s="146">
        <v>172634</v>
      </c>
      <c r="D48" s="147">
        <v>693</v>
      </c>
      <c r="E48" s="146">
        <v>21949</v>
      </c>
      <c r="F48" s="147">
        <v>169</v>
      </c>
      <c r="G48" s="148">
        <v>30382</v>
      </c>
      <c r="H48" s="149">
        <v>11</v>
      </c>
      <c r="I48" s="146">
        <v>24693</v>
      </c>
      <c r="J48" s="147">
        <v>203</v>
      </c>
      <c r="K48" s="148">
        <v>62269</v>
      </c>
      <c r="L48" s="149">
        <v>515</v>
      </c>
      <c r="M48" s="146">
        <v>46236</v>
      </c>
      <c r="N48" s="147">
        <v>240</v>
      </c>
      <c r="O48" s="148">
        <v>82472</v>
      </c>
      <c r="P48" s="149">
        <v>203</v>
      </c>
      <c r="Q48" s="146">
        <v>43940</v>
      </c>
      <c r="R48" s="147">
        <v>293</v>
      </c>
      <c r="S48" s="148">
        <v>8039</v>
      </c>
      <c r="T48" s="149">
        <v>1</v>
      </c>
      <c r="U48" s="146">
        <v>606622</v>
      </c>
      <c r="V48" s="147">
        <v>2928</v>
      </c>
      <c r="W48" s="148">
        <v>68718</v>
      </c>
      <c r="X48" s="149">
        <v>916</v>
      </c>
      <c r="Y48" s="146">
        <v>67037</v>
      </c>
      <c r="Z48" s="147">
        <v>205</v>
      </c>
      <c r="AA48" s="148">
        <v>46679</v>
      </c>
      <c r="AB48" s="149">
        <v>28</v>
      </c>
      <c r="AC48" s="146">
        <v>111075</v>
      </c>
      <c r="AD48" s="147">
        <v>181</v>
      </c>
      <c r="AE48" s="148">
        <v>20678</v>
      </c>
      <c r="AF48" s="149">
        <v>144</v>
      </c>
      <c r="AG48" s="146">
        <v>12913</v>
      </c>
      <c r="AH48" s="147">
        <v>155</v>
      </c>
      <c r="AI48" s="148">
        <v>12500</v>
      </c>
      <c r="AJ48" s="149">
        <v>108</v>
      </c>
      <c r="AK48" s="146">
        <v>14334</v>
      </c>
      <c r="AL48" s="147">
        <v>146</v>
      </c>
      <c r="AM48" s="148">
        <v>829461</v>
      </c>
      <c r="AN48" s="149">
        <v>9813</v>
      </c>
      <c r="AO48" s="146">
        <v>29089</v>
      </c>
      <c r="AP48" s="147">
        <v>27</v>
      </c>
      <c r="AQ48" s="148">
        <v>59558</v>
      </c>
      <c r="AR48" s="149">
        <v>130</v>
      </c>
      <c r="AS48" s="146">
        <v>17888</v>
      </c>
      <c r="AT48" s="147">
        <v>164</v>
      </c>
      <c r="AU48" s="148">
        <v>91861</v>
      </c>
      <c r="AV48" s="149">
        <v>1016</v>
      </c>
      <c r="AW48" s="146">
        <v>13247</v>
      </c>
      <c r="AX48" s="149">
        <v>94</v>
      </c>
      <c r="AY48" s="150">
        <f t="shared" si="2"/>
        <v>2494274</v>
      </c>
      <c r="AZ48" s="151">
        <f t="shared" si="2"/>
        <v>18383</v>
      </c>
      <c r="BA48" s="152">
        <f t="shared" si="1"/>
        <v>2512657</v>
      </c>
    </row>
    <row r="49" spans="1:91" x14ac:dyDescent="0.25">
      <c r="B49" s="97">
        <v>42370</v>
      </c>
      <c r="C49" s="153">
        <v>172937</v>
      </c>
      <c r="D49" s="154">
        <v>693</v>
      </c>
      <c r="E49" s="153">
        <v>22172</v>
      </c>
      <c r="F49" s="154">
        <v>169</v>
      </c>
      <c r="G49" s="153">
        <v>30426</v>
      </c>
      <c r="H49" s="155">
        <v>11</v>
      </c>
      <c r="I49" s="153">
        <v>24818</v>
      </c>
      <c r="J49" s="154">
        <v>203</v>
      </c>
      <c r="K49" s="153">
        <v>62418</v>
      </c>
      <c r="L49" s="154">
        <v>517</v>
      </c>
      <c r="M49" s="153">
        <v>46530</v>
      </c>
      <c r="N49" s="154">
        <v>240</v>
      </c>
      <c r="O49" s="153">
        <v>82491</v>
      </c>
      <c r="P49" s="154">
        <v>202</v>
      </c>
      <c r="Q49" s="153">
        <v>44081</v>
      </c>
      <c r="R49" s="154">
        <v>291</v>
      </c>
      <c r="S49" s="153">
        <v>8070</v>
      </c>
      <c r="T49" s="154">
        <v>1</v>
      </c>
      <c r="U49" s="153">
        <v>604964</v>
      </c>
      <c r="V49" s="154">
        <v>2920</v>
      </c>
      <c r="W49" s="153">
        <v>68853</v>
      </c>
      <c r="X49" s="154">
        <v>918</v>
      </c>
      <c r="Y49" s="153">
        <v>67093</v>
      </c>
      <c r="Z49" s="154">
        <v>209</v>
      </c>
      <c r="AA49" s="153">
        <v>46421</v>
      </c>
      <c r="AB49" s="154">
        <v>28</v>
      </c>
      <c r="AC49" s="153">
        <v>111187</v>
      </c>
      <c r="AD49" s="154">
        <v>185</v>
      </c>
      <c r="AE49" s="153">
        <v>20776</v>
      </c>
      <c r="AF49" s="154">
        <v>144</v>
      </c>
      <c r="AG49" s="153">
        <v>12998</v>
      </c>
      <c r="AH49" s="154">
        <v>150</v>
      </c>
      <c r="AI49" s="153">
        <v>12526</v>
      </c>
      <c r="AJ49" s="154">
        <v>108</v>
      </c>
      <c r="AK49" s="153">
        <v>14290</v>
      </c>
      <c r="AL49" s="154">
        <v>146</v>
      </c>
      <c r="AM49" s="153">
        <v>830487</v>
      </c>
      <c r="AN49" s="154">
        <v>9820</v>
      </c>
      <c r="AO49" s="153">
        <v>28922</v>
      </c>
      <c r="AP49" s="154">
        <v>27</v>
      </c>
      <c r="AQ49" s="153">
        <v>59569</v>
      </c>
      <c r="AR49" s="154">
        <v>127</v>
      </c>
      <c r="AS49" s="153">
        <v>17827</v>
      </c>
      <c r="AT49" s="154">
        <v>163</v>
      </c>
      <c r="AU49" s="153">
        <v>92170</v>
      </c>
      <c r="AV49" s="154">
        <v>1030</v>
      </c>
      <c r="AW49" s="156">
        <v>13139</v>
      </c>
      <c r="AX49" s="157">
        <v>94</v>
      </c>
      <c r="AY49" s="158">
        <f t="shared" si="2"/>
        <v>2495165</v>
      </c>
      <c r="AZ49" s="159">
        <f t="shared" si="2"/>
        <v>18396</v>
      </c>
      <c r="BA49" s="160">
        <f t="shared" si="1"/>
        <v>2513561</v>
      </c>
    </row>
    <row r="50" spans="1:91" x14ac:dyDescent="0.25">
      <c r="B50" s="107">
        <v>42401</v>
      </c>
      <c r="C50" s="161">
        <v>171036</v>
      </c>
      <c r="D50" s="162">
        <v>693</v>
      </c>
      <c r="E50" s="161">
        <v>21895</v>
      </c>
      <c r="F50" s="162">
        <v>169</v>
      </c>
      <c r="G50" s="161">
        <v>30003</v>
      </c>
      <c r="H50" s="163">
        <v>11</v>
      </c>
      <c r="I50" s="161">
        <v>24556</v>
      </c>
      <c r="J50" s="162">
        <v>203</v>
      </c>
      <c r="K50" s="161">
        <v>61908</v>
      </c>
      <c r="L50" s="162">
        <v>516</v>
      </c>
      <c r="M50" s="161">
        <v>45619</v>
      </c>
      <c r="N50" s="162">
        <v>240</v>
      </c>
      <c r="O50" s="161">
        <v>79996</v>
      </c>
      <c r="P50" s="162">
        <v>204</v>
      </c>
      <c r="Q50" s="161">
        <v>42936</v>
      </c>
      <c r="R50" s="162">
        <v>291</v>
      </c>
      <c r="S50" s="161">
        <v>7963</v>
      </c>
      <c r="T50" s="162">
        <v>1</v>
      </c>
      <c r="U50" s="161">
        <v>591828</v>
      </c>
      <c r="V50" s="162">
        <v>2888</v>
      </c>
      <c r="W50" s="161">
        <v>68232</v>
      </c>
      <c r="X50" s="162">
        <v>922</v>
      </c>
      <c r="Y50" s="161">
        <v>66120</v>
      </c>
      <c r="Z50" s="162">
        <v>209</v>
      </c>
      <c r="AA50" s="161">
        <v>44875</v>
      </c>
      <c r="AB50" s="162">
        <v>28</v>
      </c>
      <c r="AC50" s="161">
        <v>109047</v>
      </c>
      <c r="AD50" s="162">
        <v>191</v>
      </c>
      <c r="AE50" s="161">
        <v>20368</v>
      </c>
      <c r="AF50" s="162">
        <v>144</v>
      </c>
      <c r="AG50" s="161">
        <v>12482</v>
      </c>
      <c r="AH50" s="162">
        <v>150</v>
      </c>
      <c r="AI50" s="161">
        <v>11847</v>
      </c>
      <c r="AJ50" s="162">
        <v>108</v>
      </c>
      <c r="AK50" s="161">
        <v>13974</v>
      </c>
      <c r="AL50" s="162">
        <v>147</v>
      </c>
      <c r="AM50" s="161">
        <v>821140</v>
      </c>
      <c r="AN50" s="162">
        <v>9949</v>
      </c>
      <c r="AO50" s="161">
        <v>27251</v>
      </c>
      <c r="AP50" s="162">
        <v>27</v>
      </c>
      <c r="AQ50" s="161">
        <v>58208</v>
      </c>
      <c r="AR50" s="162">
        <v>127</v>
      </c>
      <c r="AS50" s="161">
        <v>17205</v>
      </c>
      <c r="AT50" s="162">
        <v>163</v>
      </c>
      <c r="AU50" s="161">
        <v>90694</v>
      </c>
      <c r="AV50" s="162">
        <v>1021</v>
      </c>
      <c r="AW50" s="164">
        <v>12737</v>
      </c>
      <c r="AX50" s="165">
        <v>94</v>
      </c>
      <c r="AY50" s="166">
        <f t="shared" si="2"/>
        <v>2451920</v>
      </c>
      <c r="AZ50" s="167">
        <f t="shared" si="2"/>
        <v>18496</v>
      </c>
      <c r="BA50" s="168">
        <f t="shared" si="1"/>
        <v>2470416</v>
      </c>
    </row>
    <row r="51" spans="1:91" x14ac:dyDescent="0.25">
      <c r="B51" s="107">
        <v>42430</v>
      </c>
      <c r="C51" s="161">
        <v>170408</v>
      </c>
      <c r="D51" s="162">
        <v>696</v>
      </c>
      <c r="E51" s="161">
        <v>21761</v>
      </c>
      <c r="F51" s="162">
        <v>163</v>
      </c>
      <c r="G51" s="161">
        <v>30056</v>
      </c>
      <c r="H51" s="163">
        <v>11</v>
      </c>
      <c r="I51" s="161">
        <v>24512</v>
      </c>
      <c r="J51" s="162">
        <v>200</v>
      </c>
      <c r="K51" s="161">
        <v>62014</v>
      </c>
      <c r="L51" s="162">
        <v>513</v>
      </c>
      <c r="M51" s="161">
        <v>45447</v>
      </c>
      <c r="N51" s="162">
        <v>240</v>
      </c>
      <c r="O51" s="161">
        <v>79835</v>
      </c>
      <c r="P51" s="162">
        <v>200</v>
      </c>
      <c r="Q51" s="161">
        <v>42658</v>
      </c>
      <c r="R51" s="162">
        <v>291</v>
      </c>
      <c r="S51" s="161">
        <v>7944</v>
      </c>
      <c r="T51" s="162">
        <v>1</v>
      </c>
      <c r="U51" s="161">
        <v>591347</v>
      </c>
      <c r="V51" s="162">
        <v>2893</v>
      </c>
      <c r="W51" s="161">
        <v>68071</v>
      </c>
      <c r="X51" s="162">
        <v>932</v>
      </c>
      <c r="Y51" s="161">
        <v>66287</v>
      </c>
      <c r="Z51" s="162">
        <v>210</v>
      </c>
      <c r="AA51" s="161">
        <v>44779</v>
      </c>
      <c r="AB51" s="162">
        <v>28</v>
      </c>
      <c r="AC51" s="161">
        <v>109122</v>
      </c>
      <c r="AD51" s="162">
        <v>191</v>
      </c>
      <c r="AE51" s="161">
        <v>20328</v>
      </c>
      <c r="AF51" s="162">
        <v>142</v>
      </c>
      <c r="AG51" s="161">
        <v>12444</v>
      </c>
      <c r="AH51" s="162">
        <v>150</v>
      </c>
      <c r="AI51" s="161">
        <v>11740</v>
      </c>
      <c r="AJ51" s="162">
        <v>108</v>
      </c>
      <c r="AK51" s="161">
        <v>13918</v>
      </c>
      <c r="AL51" s="162">
        <v>148</v>
      </c>
      <c r="AM51" s="161">
        <v>820582</v>
      </c>
      <c r="AN51" s="162">
        <v>9993</v>
      </c>
      <c r="AO51" s="161">
        <v>27186</v>
      </c>
      <c r="AP51" s="162">
        <v>27</v>
      </c>
      <c r="AQ51" s="161">
        <v>58202</v>
      </c>
      <c r="AR51" s="162">
        <v>127</v>
      </c>
      <c r="AS51" s="161">
        <v>17142</v>
      </c>
      <c r="AT51" s="162">
        <v>163</v>
      </c>
      <c r="AU51" s="161">
        <v>90768</v>
      </c>
      <c r="AV51" s="162">
        <v>1039</v>
      </c>
      <c r="AW51" s="164">
        <v>12644</v>
      </c>
      <c r="AX51" s="165">
        <v>90</v>
      </c>
      <c r="AY51" s="166">
        <f t="shared" si="2"/>
        <v>2449195</v>
      </c>
      <c r="AZ51" s="167">
        <f t="shared" si="2"/>
        <v>18556</v>
      </c>
      <c r="BA51" s="168">
        <f t="shared" si="1"/>
        <v>2467751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x14ac:dyDescent="0.25">
      <c r="B52" s="107">
        <v>42461</v>
      </c>
      <c r="C52" s="169">
        <f>[6]Hoja2!D30</f>
        <v>170383</v>
      </c>
      <c r="D52" s="170">
        <f>[6]Hoja2!E30</f>
        <v>696</v>
      </c>
      <c r="E52" s="169">
        <f>[6]Hoja2!F30</f>
        <v>21778</v>
      </c>
      <c r="F52" s="170">
        <f>[6]Hoja2!G30</f>
        <v>163</v>
      </c>
      <c r="G52" s="169">
        <f>[6]Hoja2!H30</f>
        <v>30061</v>
      </c>
      <c r="H52" s="171">
        <f>[6]Hoja2!I30</f>
        <v>11</v>
      </c>
      <c r="I52" s="169">
        <f>[6]Hoja2!J30</f>
        <v>24547</v>
      </c>
      <c r="J52" s="170">
        <f>[6]Hoja2!K30</f>
        <v>200</v>
      </c>
      <c r="K52" s="169">
        <f>[6]Hoja2!L30</f>
        <v>62104</v>
      </c>
      <c r="L52" s="170">
        <f>[6]Hoja2!M30</f>
        <v>508</v>
      </c>
      <c r="M52" s="169">
        <f>[6]Hoja2!N30</f>
        <v>45420</v>
      </c>
      <c r="N52" s="170">
        <f>[6]Hoja2!O30</f>
        <v>240</v>
      </c>
      <c r="O52" s="169">
        <f>[6]Hoja2!P30</f>
        <v>79791</v>
      </c>
      <c r="P52" s="170">
        <f>[6]Hoja2!Q30</f>
        <v>200</v>
      </c>
      <c r="Q52" s="169">
        <f>[6]Hoja2!R30</f>
        <v>42517</v>
      </c>
      <c r="R52" s="170">
        <f>[6]Hoja2!S30</f>
        <v>291</v>
      </c>
      <c r="S52" s="169">
        <f>[6]Hoja2!T30</f>
        <v>7937</v>
      </c>
      <c r="T52" s="170">
        <f>[6]Hoja2!U30</f>
        <v>1</v>
      </c>
      <c r="U52" s="169">
        <f>[6]Hoja2!V30</f>
        <v>591247</v>
      </c>
      <c r="V52" s="170">
        <f>[6]Hoja2!W30</f>
        <v>2787</v>
      </c>
      <c r="W52" s="169">
        <f>[6]Hoja2!X30</f>
        <v>67905</v>
      </c>
      <c r="X52" s="170">
        <f>[6]Hoja2!Y30</f>
        <v>925</v>
      </c>
      <c r="Y52" s="169">
        <f>[6]Hoja2!Z30</f>
        <v>66263</v>
      </c>
      <c r="Z52" s="170">
        <f>[6]Hoja2!AA30</f>
        <v>218</v>
      </c>
      <c r="AA52" s="169">
        <f>[6]Hoja2!AB30</f>
        <v>44781</v>
      </c>
      <c r="AB52" s="170">
        <f>[6]Hoja2!AC30</f>
        <v>28</v>
      </c>
      <c r="AC52" s="169">
        <f>[6]Hoja2!AD30</f>
        <v>109048</v>
      </c>
      <c r="AD52" s="170">
        <f>[6]Hoja2!AE30</f>
        <v>190</v>
      </c>
      <c r="AE52" s="169">
        <f>[6]Hoja2!AF30</f>
        <v>20362</v>
      </c>
      <c r="AF52" s="170">
        <f>[6]Hoja2!AG30</f>
        <v>142</v>
      </c>
      <c r="AG52" s="169">
        <f>[6]Hoja2!AH30</f>
        <v>12318</v>
      </c>
      <c r="AH52" s="170">
        <f>[6]Hoja2!AI30</f>
        <v>148</v>
      </c>
      <c r="AI52" s="169">
        <f>[6]Hoja2!AJ30</f>
        <v>11692</v>
      </c>
      <c r="AJ52" s="170">
        <f>[6]Hoja2!AK30</f>
        <v>108</v>
      </c>
      <c r="AK52" s="169">
        <f>[6]Hoja2!AL30</f>
        <v>13849</v>
      </c>
      <c r="AL52" s="170">
        <f>[6]Hoja2!AM30</f>
        <v>148</v>
      </c>
      <c r="AM52" s="169">
        <f>[6]Hoja2!AN30</f>
        <v>819707</v>
      </c>
      <c r="AN52" s="170">
        <f>[6]Hoja2!AO30</f>
        <v>9892</v>
      </c>
      <c r="AO52" s="169">
        <f>[6]Hoja2!AP30</f>
        <v>27193</v>
      </c>
      <c r="AP52" s="170">
        <f>[6]Hoja2!AQ30</f>
        <v>27</v>
      </c>
      <c r="AQ52" s="169">
        <f>[6]Hoja2!AR30</f>
        <v>57921</v>
      </c>
      <c r="AR52" s="170">
        <f>[6]Hoja2!AS30</f>
        <v>129</v>
      </c>
      <c r="AS52" s="169">
        <f>[6]Hoja2!AT30</f>
        <v>17095</v>
      </c>
      <c r="AT52" s="170">
        <f>[6]Hoja2!AU30</f>
        <v>163</v>
      </c>
      <c r="AU52" s="169">
        <f>[6]Hoja2!AV30</f>
        <v>90702</v>
      </c>
      <c r="AV52" s="170">
        <f>[6]Hoja2!AW30</f>
        <v>1049</v>
      </c>
      <c r="AW52" s="172">
        <f>[6]Hoja2!AX30</f>
        <v>12605</v>
      </c>
      <c r="AX52" s="173">
        <f>[6]Hoja2!AY30</f>
        <v>90</v>
      </c>
      <c r="AY52" s="166">
        <f t="shared" si="2"/>
        <v>2447226</v>
      </c>
      <c r="AZ52" s="167">
        <f t="shared" si="2"/>
        <v>18354</v>
      </c>
      <c r="BA52" s="168">
        <f t="shared" si="1"/>
        <v>2465580</v>
      </c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x14ac:dyDescent="0.25">
      <c r="B53" s="174">
        <v>42491</v>
      </c>
      <c r="C53" s="175">
        <f>'[7]MAY-16'!$B$32</f>
        <v>170608</v>
      </c>
      <c r="D53" s="176">
        <f>'[7]MAY-16'!$C$32</f>
        <v>696</v>
      </c>
      <c r="E53" s="177">
        <f>'[7]MAY-16'!$B$33</f>
        <v>21854</v>
      </c>
      <c r="F53" s="178">
        <f>'[7]MAY-16'!$C$33</f>
        <v>165</v>
      </c>
      <c r="G53" s="179">
        <f>'[7]MAY-16'!$B$34</f>
        <v>30088</v>
      </c>
      <c r="H53" s="180">
        <f>'[7]MAY-16'!$C$34</f>
        <v>11</v>
      </c>
      <c r="I53" s="175">
        <f>'[7]MAY-16'!$B$35</f>
        <v>24555</v>
      </c>
      <c r="J53" s="180">
        <f>'[7]MAY-16'!$C$35</f>
        <v>200</v>
      </c>
      <c r="K53" s="175">
        <f>'[7]MAY-16'!$B$36</f>
        <v>62216</v>
      </c>
      <c r="L53" s="180">
        <f>'[7]MAY-16'!$C$36</f>
        <v>508</v>
      </c>
      <c r="M53" s="175">
        <f>'[7]MAY-16'!$B$37</f>
        <v>45437</v>
      </c>
      <c r="N53" s="180">
        <f>'[7]MAY-16'!$C$37</f>
        <v>240</v>
      </c>
      <c r="O53" s="175">
        <f>'[7]MAY-16'!$B$38</f>
        <v>79926</v>
      </c>
      <c r="P53" s="180">
        <f>'[7]MAY-16'!$C$38</f>
        <v>196</v>
      </c>
      <c r="Q53" s="179">
        <f>'[7]MAY-16'!$B$39</f>
        <v>42409</v>
      </c>
      <c r="R53" s="180">
        <f>'[7]MAY-16'!$C$39</f>
        <v>286</v>
      </c>
      <c r="S53" s="175">
        <f>'[7]MAY-16'!$B$40</f>
        <v>7915</v>
      </c>
      <c r="T53" s="180">
        <f>'[7]MAY-16'!$C$40</f>
        <v>1</v>
      </c>
      <c r="U53" s="175">
        <f>'[7]MAY-16'!$B$41</f>
        <v>592501</v>
      </c>
      <c r="V53" s="180">
        <f>'[7]MAY-16'!$C$41</f>
        <v>2742</v>
      </c>
      <c r="W53" s="175">
        <f>'[7]MAY-16'!$B$42</f>
        <v>67885</v>
      </c>
      <c r="X53" s="180">
        <f>'[7]MAY-16'!$C$42</f>
        <v>915</v>
      </c>
      <c r="Y53" s="175">
        <f>'[7]MAY-16'!$B$43</f>
        <v>66333</v>
      </c>
      <c r="Z53" s="180">
        <f>'[7]MAY-16'!$C$43</f>
        <v>219</v>
      </c>
      <c r="AA53" s="175">
        <f>'[7]MAY-16'!$B$44</f>
        <v>45189</v>
      </c>
      <c r="AB53" s="180">
        <f>'[7]MAY-16'!$C$44</f>
        <v>28</v>
      </c>
      <c r="AC53" s="175">
        <f>'[7]MAY-16'!$B$45</f>
        <v>108741</v>
      </c>
      <c r="AD53" s="180">
        <f>'[7]MAY-16'!$C$45</f>
        <v>192</v>
      </c>
      <c r="AE53" s="175">
        <f>'[7]MAY-16'!$B$46</f>
        <v>20305</v>
      </c>
      <c r="AF53" s="176">
        <f>'[7]MAY-16'!$C$46</f>
        <v>142</v>
      </c>
      <c r="AG53" s="175">
        <f>'[7]MAY-16'!$B$47</f>
        <v>12259</v>
      </c>
      <c r="AH53" s="180">
        <f>'[7]MAY-16'!$C$47</f>
        <v>148</v>
      </c>
      <c r="AI53" s="175">
        <f>'[7]MAY-16'!$B$48</f>
        <v>11700</v>
      </c>
      <c r="AJ53" s="180">
        <f>'[7]MAY-16'!$C$48</f>
        <v>108</v>
      </c>
      <c r="AK53" s="175">
        <f>'[7]MAY-16'!$B$49</f>
        <v>13776</v>
      </c>
      <c r="AL53" s="180">
        <f>'[7]MAY-16'!$C$49</f>
        <v>148</v>
      </c>
      <c r="AM53" s="175">
        <f>'[7]MAY-16'!$B$50</f>
        <v>818571</v>
      </c>
      <c r="AN53" s="180">
        <f>'[7]MAY-16'!$C$50</f>
        <v>9775</v>
      </c>
      <c r="AO53" s="175">
        <f>'[7]MAY-16'!$B$51</f>
        <v>27354</v>
      </c>
      <c r="AP53" s="180">
        <f>'[7]MAY-16'!$C$51</f>
        <v>27</v>
      </c>
      <c r="AQ53" s="175">
        <f>'[7]MAY-16'!$B$52</f>
        <v>57408</v>
      </c>
      <c r="AR53" s="180">
        <f>'[7]MAY-16'!$C$52</f>
        <v>130</v>
      </c>
      <c r="AS53" s="175">
        <f>'[7]MAY-16'!$B$53</f>
        <v>17027</v>
      </c>
      <c r="AT53" s="180">
        <f>'[7]MAY-16'!$C$53</f>
        <v>162</v>
      </c>
      <c r="AU53" s="175">
        <f>'[7]MAY-16'!$B$54</f>
        <v>90687</v>
      </c>
      <c r="AV53" s="180">
        <f>'[7]MAY-16'!$C$54</f>
        <v>1033</v>
      </c>
      <c r="AW53" s="175">
        <f>'[7]MAY-16'!$B$55</f>
        <v>12583</v>
      </c>
      <c r="AX53" s="180">
        <f>'[7]MAY-16'!$C$55</f>
        <v>86</v>
      </c>
      <c r="AY53" s="181">
        <f t="shared" si="2"/>
        <v>2447327</v>
      </c>
      <c r="AZ53" s="181">
        <f t="shared" si="2"/>
        <v>18158</v>
      </c>
      <c r="BA53" s="181">
        <f t="shared" si="1"/>
        <v>2465485</v>
      </c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x14ac:dyDescent="0.25">
      <c r="B54" s="182">
        <v>42522</v>
      </c>
      <c r="C54" s="169">
        <v>174799</v>
      </c>
      <c r="D54" s="173">
        <v>690</v>
      </c>
      <c r="E54" s="169">
        <v>21874</v>
      </c>
      <c r="F54" s="170">
        <v>158</v>
      </c>
      <c r="G54" s="172">
        <v>30105</v>
      </c>
      <c r="H54" s="170">
        <v>11</v>
      </c>
      <c r="I54" s="169">
        <v>24479</v>
      </c>
      <c r="J54" s="170">
        <v>200</v>
      </c>
      <c r="K54" s="169">
        <v>62294</v>
      </c>
      <c r="L54" s="170">
        <v>482</v>
      </c>
      <c r="M54" s="169">
        <v>45287</v>
      </c>
      <c r="N54" s="170">
        <v>220</v>
      </c>
      <c r="O54" s="169">
        <v>79727</v>
      </c>
      <c r="P54" s="170">
        <v>197</v>
      </c>
      <c r="Q54" s="172">
        <v>42428</v>
      </c>
      <c r="R54" s="183">
        <v>247</v>
      </c>
      <c r="S54" s="183">
        <v>7911</v>
      </c>
      <c r="T54" s="183">
        <v>1</v>
      </c>
      <c r="U54" s="183">
        <v>593797</v>
      </c>
      <c r="V54" s="183">
        <v>2302</v>
      </c>
      <c r="W54" s="183">
        <v>67947</v>
      </c>
      <c r="X54" s="183">
        <v>928</v>
      </c>
      <c r="Y54" s="183">
        <v>66177</v>
      </c>
      <c r="Z54" s="183">
        <v>217</v>
      </c>
      <c r="AA54" s="183">
        <v>45057</v>
      </c>
      <c r="AB54" s="183">
        <v>28</v>
      </c>
      <c r="AC54" s="183">
        <v>108260</v>
      </c>
      <c r="AD54" s="183">
        <v>190</v>
      </c>
      <c r="AE54" s="183">
        <v>20270</v>
      </c>
      <c r="AF54" s="173">
        <v>140</v>
      </c>
      <c r="AG54" s="169">
        <v>12187</v>
      </c>
      <c r="AH54" s="170">
        <v>148</v>
      </c>
      <c r="AI54" s="169">
        <v>11576</v>
      </c>
      <c r="AJ54" s="170">
        <v>108</v>
      </c>
      <c r="AK54" s="169">
        <v>13818</v>
      </c>
      <c r="AL54" s="170">
        <v>148</v>
      </c>
      <c r="AM54" s="169">
        <v>817626</v>
      </c>
      <c r="AN54" s="170">
        <v>9312</v>
      </c>
      <c r="AO54" s="169">
        <v>27394</v>
      </c>
      <c r="AP54" s="170">
        <v>27</v>
      </c>
      <c r="AQ54" s="169">
        <v>57457</v>
      </c>
      <c r="AR54" s="170">
        <v>129</v>
      </c>
      <c r="AS54" s="169">
        <v>16988</v>
      </c>
      <c r="AT54" s="170">
        <v>153</v>
      </c>
      <c r="AU54" s="169">
        <v>90468</v>
      </c>
      <c r="AV54" s="170">
        <v>962</v>
      </c>
      <c r="AW54" s="169">
        <v>12520</v>
      </c>
      <c r="AX54" s="170">
        <v>84</v>
      </c>
      <c r="AY54" s="167">
        <f t="shared" si="2"/>
        <v>2450446</v>
      </c>
      <c r="AZ54" s="167">
        <f t="shared" si="2"/>
        <v>17082</v>
      </c>
      <c r="BA54" s="167">
        <f t="shared" si="1"/>
        <v>2467528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.75" thickBot="1" x14ac:dyDescent="0.3">
      <c r="B55" s="331">
        <v>42552</v>
      </c>
      <c r="C55" s="332">
        <v>169119</v>
      </c>
      <c r="D55" s="333">
        <v>686</v>
      </c>
      <c r="E55" s="332">
        <v>22011</v>
      </c>
      <c r="F55" s="334">
        <v>157</v>
      </c>
      <c r="G55" s="335">
        <v>30075</v>
      </c>
      <c r="H55" s="334">
        <v>10</v>
      </c>
      <c r="I55" s="332">
        <v>24516</v>
      </c>
      <c r="J55" s="334">
        <v>196</v>
      </c>
      <c r="K55" s="332">
        <v>62469</v>
      </c>
      <c r="L55" s="334">
        <v>463</v>
      </c>
      <c r="M55" s="332">
        <v>45373</v>
      </c>
      <c r="N55" s="334">
        <v>220</v>
      </c>
      <c r="O55" s="332">
        <v>79836</v>
      </c>
      <c r="P55" s="334">
        <v>190</v>
      </c>
      <c r="Q55" s="335">
        <v>42609</v>
      </c>
      <c r="R55" s="336">
        <v>239</v>
      </c>
      <c r="S55" s="336">
        <v>7913</v>
      </c>
      <c r="T55" s="336">
        <v>1</v>
      </c>
      <c r="U55" s="336">
        <v>594200</v>
      </c>
      <c r="V55" s="336">
        <v>2244</v>
      </c>
      <c r="W55" s="336">
        <v>68095</v>
      </c>
      <c r="X55" s="336">
        <v>909</v>
      </c>
      <c r="Y55" s="336">
        <v>66275</v>
      </c>
      <c r="Z55" s="336">
        <v>216</v>
      </c>
      <c r="AA55" s="336">
        <v>45361</v>
      </c>
      <c r="AB55" s="336">
        <v>28</v>
      </c>
      <c r="AC55" s="336">
        <v>108276</v>
      </c>
      <c r="AD55" s="336">
        <v>182</v>
      </c>
      <c r="AE55" s="336">
        <v>20229</v>
      </c>
      <c r="AF55" s="333">
        <v>131</v>
      </c>
      <c r="AG55" s="332">
        <v>12191</v>
      </c>
      <c r="AH55" s="334">
        <v>140</v>
      </c>
      <c r="AI55" s="332">
        <v>11730</v>
      </c>
      <c r="AJ55" s="334">
        <v>106</v>
      </c>
      <c r="AK55" s="332">
        <v>13807</v>
      </c>
      <c r="AL55" s="334">
        <v>148</v>
      </c>
      <c r="AM55" s="332">
        <v>817950</v>
      </c>
      <c r="AN55" s="334">
        <v>9074</v>
      </c>
      <c r="AO55" s="332">
        <v>27563</v>
      </c>
      <c r="AP55" s="334">
        <v>22</v>
      </c>
      <c r="AQ55" s="332">
        <v>57599</v>
      </c>
      <c r="AR55" s="334">
        <v>127</v>
      </c>
      <c r="AS55" s="332">
        <v>16957</v>
      </c>
      <c r="AT55" s="334">
        <v>150</v>
      </c>
      <c r="AU55" s="332">
        <v>90673</v>
      </c>
      <c r="AV55" s="334">
        <v>955</v>
      </c>
      <c r="AW55" s="332">
        <v>12526</v>
      </c>
      <c r="AX55" s="334">
        <v>84</v>
      </c>
      <c r="AY55" s="337">
        <f t="shared" ref="AY55" si="3">C55+E55+G55+I55+K55+M55+O55+Q55+S55+U55+W55+Y55+AA55+AC55+AE55+AG55+AI55+AK55+AM55+AO55+AQ55+AS55+AU55+AW55</f>
        <v>2447353</v>
      </c>
      <c r="AZ55" s="337">
        <f t="shared" ref="AZ55" si="4">D55+F55+H55+J55+L55+N55+P55+R55+T55+V55+X55+Z55+AB55+AD55+AF55+AH55+AJ55+AL55+AN55+AP55+AR55+AT55+AV55+AX55</f>
        <v>16678</v>
      </c>
      <c r="BA55" s="337">
        <f t="shared" ref="BA55" si="5">SUM(C55:AX55)</f>
        <v>2464031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.75" thickBot="1" x14ac:dyDescent="0.3">
      <c r="B56" s="339">
        <v>42583</v>
      </c>
      <c r="C56" s="340">
        <v>169372</v>
      </c>
      <c r="D56" s="340">
        <v>696</v>
      </c>
      <c r="E56" s="340">
        <v>22078</v>
      </c>
      <c r="F56" s="340">
        <v>157</v>
      </c>
      <c r="G56" s="340">
        <v>30048</v>
      </c>
      <c r="H56" s="340">
        <v>10</v>
      </c>
      <c r="I56" s="340">
        <v>24562</v>
      </c>
      <c r="J56" s="340">
        <v>195</v>
      </c>
      <c r="K56" s="340">
        <v>62429</v>
      </c>
      <c r="L56" s="340">
        <v>463</v>
      </c>
      <c r="M56" s="340">
        <v>45342</v>
      </c>
      <c r="N56" s="340">
        <v>220</v>
      </c>
      <c r="O56" s="340">
        <v>79907</v>
      </c>
      <c r="P56" s="340">
        <v>193</v>
      </c>
      <c r="Q56" s="340">
        <v>46028</v>
      </c>
      <c r="R56" s="340">
        <v>244</v>
      </c>
      <c r="S56" s="340">
        <v>7914</v>
      </c>
      <c r="T56" s="340">
        <v>1</v>
      </c>
      <c r="U56" s="340">
        <v>592949</v>
      </c>
      <c r="V56" s="340">
        <v>2214</v>
      </c>
      <c r="W56" s="340">
        <v>68133</v>
      </c>
      <c r="X56" s="340">
        <v>900</v>
      </c>
      <c r="Y56" s="340">
        <v>66328</v>
      </c>
      <c r="Z56" s="340">
        <v>220</v>
      </c>
      <c r="AA56" s="340">
        <v>45563</v>
      </c>
      <c r="AB56" s="340">
        <v>28</v>
      </c>
      <c r="AC56" s="340">
        <v>108455</v>
      </c>
      <c r="AD56" s="340">
        <v>179</v>
      </c>
      <c r="AE56" s="340">
        <v>20201</v>
      </c>
      <c r="AF56" s="340">
        <v>131</v>
      </c>
      <c r="AG56" s="340">
        <v>12166</v>
      </c>
      <c r="AH56" s="340">
        <v>140</v>
      </c>
      <c r="AI56" s="340">
        <v>11737</v>
      </c>
      <c r="AJ56" s="340">
        <v>106</v>
      </c>
      <c r="AK56" s="340">
        <v>13691</v>
      </c>
      <c r="AL56" s="340">
        <v>148</v>
      </c>
      <c r="AM56" s="340">
        <v>817057</v>
      </c>
      <c r="AN56" s="340">
        <v>9073</v>
      </c>
      <c r="AO56" s="340">
        <v>27624</v>
      </c>
      <c r="AP56" s="340">
        <v>22</v>
      </c>
      <c r="AQ56" s="340">
        <v>54499</v>
      </c>
      <c r="AR56" s="340">
        <v>125</v>
      </c>
      <c r="AS56" s="340">
        <v>16873</v>
      </c>
      <c r="AT56" s="340">
        <v>150</v>
      </c>
      <c r="AU56" s="340">
        <v>90810</v>
      </c>
      <c r="AV56" s="340">
        <v>944</v>
      </c>
      <c r="AW56" s="340">
        <v>12503</v>
      </c>
      <c r="AX56" s="340">
        <v>84</v>
      </c>
      <c r="AY56" s="338">
        <f t="shared" ref="AY56:AY57" si="6">C56+E56+G56+I56+K56+M56+O56+Q56+S56+U56+W56+Y56+AA56+AC56+AE56+AG56+AI56+AK56+AM56+AO56+AQ56+AS56+AU56+AW56</f>
        <v>2446269</v>
      </c>
      <c r="AZ56" s="338">
        <f t="shared" ref="AZ56:AZ57" si="7">D56+F56+H56+J56+L56+N56+P56+R56+T56+V56+X56+Z56+AB56+AD56+AF56+AH56+AJ56+AL56+AN56+AP56+AR56+AT56+AV56+AX56</f>
        <v>16643</v>
      </c>
      <c r="BA56" s="338">
        <f t="shared" ref="BA56:BA57" si="8">SUM(C56:AX56)</f>
        <v>2462912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5.75" thickBot="1" x14ac:dyDescent="0.3">
      <c r="B57" s="339">
        <v>42614</v>
      </c>
      <c r="C57" s="340">
        <v>167602</v>
      </c>
      <c r="D57" s="340">
        <v>696</v>
      </c>
      <c r="E57" s="340">
        <v>22112</v>
      </c>
      <c r="F57" s="340">
        <v>157</v>
      </c>
      <c r="G57" s="340">
        <v>30074</v>
      </c>
      <c r="H57" s="340">
        <v>9</v>
      </c>
      <c r="I57" s="340">
        <v>24720</v>
      </c>
      <c r="J57" s="340">
        <v>195</v>
      </c>
      <c r="K57" s="340">
        <v>62515</v>
      </c>
      <c r="L57" s="340">
        <v>466</v>
      </c>
      <c r="M57" s="340">
        <v>46421</v>
      </c>
      <c r="N57" s="340">
        <v>216</v>
      </c>
      <c r="O57" s="340">
        <v>79861</v>
      </c>
      <c r="P57" s="340">
        <v>193</v>
      </c>
      <c r="Q57" s="340">
        <v>45997</v>
      </c>
      <c r="R57" s="340">
        <v>242</v>
      </c>
      <c r="S57" s="340">
        <v>7904</v>
      </c>
      <c r="T57" s="340">
        <v>1</v>
      </c>
      <c r="U57" s="340">
        <v>590484</v>
      </c>
      <c r="V57" s="340">
        <v>2191</v>
      </c>
      <c r="W57" s="340">
        <v>68048</v>
      </c>
      <c r="X57" s="340">
        <v>891</v>
      </c>
      <c r="Y57" s="340">
        <v>66270</v>
      </c>
      <c r="Z57" s="340">
        <v>223</v>
      </c>
      <c r="AA57" s="340">
        <v>45306</v>
      </c>
      <c r="AB57" s="340">
        <v>29</v>
      </c>
      <c r="AC57" s="340">
        <v>108197</v>
      </c>
      <c r="AD57" s="340">
        <v>179</v>
      </c>
      <c r="AE57" s="340">
        <v>20134</v>
      </c>
      <c r="AF57" s="340">
        <v>131</v>
      </c>
      <c r="AG57" s="340">
        <v>12409</v>
      </c>
      <c r="AH57" s="340">
        <v>140</v>
      </c>
      <c r="AI57" s="340">
        <v>11702</v>
      </c>
      <c r="AJ57" s="340">
        <v>106</v>
      </c>
      <c r="AK57" s="340">
        <v>13669</v>
      </c>
      <c r="AL57" s="340">
        <v>148</v>
      </c>
      <c r="AM57" s="340">
        <v>817467</v>
      </c>
      <c r="AN57" s="340">
        <v>9065</v>
      </c>
      <c r="AO57" s="340">
        <v>27586</v>
      </c>
      <c r="AP57" s="340">
        <v>22</v>
      </c>
      <c r="AQ57" s="340">
        <v>54223</v>
      </c>
      <c r="AR57" s="340">
        <v>124</v>
      </c>
      <c r="AS57" s="340">
        <v>16768</v>
      </c>
      <c r="AT57" s="340">
        <v>150</v>
      </c>
      <c r="AU57" s="340">
        <v>90607</v>
      </c>
      <c r="AV57" s="340">
        <v>942</v>
      </c>
      <c r="AW57" s="340">
        <v>12462</v>
      </c>
      <c r="AX57" s="340">
        <v>84</v>
      </c>
      <c r="AY57" s="338">
        <f t="shared" si="6"/>
        <v>2442538</v>
      </c>
      <c r="AZ57" s="338">
        <f t="shared" si="7"/>
        <v>16600</v>
      </c>
      <c r="BA57" s="338">
        <f t="shared" si="8"/>
        <v>2459138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.75" thickBot="1" x14ac:dyDescent="0.3">
      <c r="B58" s="339">
        <v>42644</v>
      </c>
      <c r="C58" s="340">
        <v>167728</v>
      </c>
      <c r="D58" s="340">
        <v>696</v>
      </c>
      <c r="E58" s="340">
        <v>22119</v>
      </c>
      <c r="F58" s="340">
        <v>156</v>
      </c>
      <c r="G58" s="340">
        <v>30072</v>
      </c>
      <c r="H58" s="340">
        <v>9</v>
      </c>
      <c r="I58" s="340">
        <v>24673</v>
      </c>
      <c r="J58" s="340">
        <v>194</v>
      </c>
      <c r="K58" s="340">
        <v>62507</v>
      </c>
      <c r="L58" s="340">
        <v>466</v>
      </c>
      <c r="M58" s="340">
        <v>45449</v>
      </c>
      <c r="N58" s="340">
        <v>216</v>
      </c>
      <c r="O58" s="340">
        <v>79712</v>
      </c>
      <c r="P58" s="340">
        <v>191</v>
      </c>
      <c r="Q58" s="340">
        <v>45848</v>
      </c>
      <c r="R58" s="340">
        <v>237</v>
      </c>
      <c r="S58" s="340">
        <v>7893</v>
      </c>
      <c r="T58" s="340">
        <v>1</v>
      </c>
      <c r="U58" s="340">
        <v>587532</v>
      </c>
      <c r="V58" s="340">
        <v>2188</v>
      </c>
      <c r="W58" s="340">
        <v>68033</v>
      </c>
      <c r="X58" s="340">
        <v>893</v>
      </c>
      <c r="Y58" s="340">
        <v>66060</v>
      </c>
      <c r="Z58" s="340">
        <v>236</v>
      </c>
      <c r="AA58" s="340">
        <v>45123</v>
      </c>
      <c r="AB58" s="340">
        <v>29</v>
      </c>
      <c r="AC58" s="340">
        <v>106544</v>
      </c>
      <c r="AD58" s="340">
        <v>179</v>
      </c>
      <c r="AE58" s="340">
        <v>20114</v>
      </c>
      <c r="AF58" s="340">
        <v>131</v>
      </c>
      <c r="AG58" s="340">
        <v>12239</v>
      </c>
      <c r="AH58" s="340">
        <v>140</v>
      </c>
      <c r="AI58" s="340">
        <v>11680</v>
      </c>
      <c r="AJ58" s="340">
        <v>108</v>
      </c>
      <c r="AK58" s="340">
        <v>13614</v>
      </c>
      <c r="AL58" s="340">
        <v>148</v>
      </c>
      <c r="AM58" s="340">
        <v>817396</v>
      </c>
      <c r="AN58" s="340">
        <v>9130</v>
      </c>
      <c r="AO58" s="340">
        <v>27465</v>
      </c>
      <c r="AP58" s="340">
        <v>22</v>
      </c>
      <c r="AQ58" s="340">
        <v>53933</v>
      </c>
      <c r="AR58" s="340">
        <v>126</v>
      </c>
      <c r="AS58" s="340">
        <v>16745</v>
      </c>
      <c r="AT58" s="340">
        <v>150</v>
      </c>
      <c r="AU58" s="340">
        <v>90616</v>
      </c>
      <c r="AV58" s="340">
        <v>928</v>
      </c>
      <c r="AW58" s="340">
        <v>12433</v>
      </c>
      <c r="AX58" s="340">
        <v>84</v>
      </c>
      <c r="AY58" s="338">
        <v>2435426</v>
      </c>
      <c r="AZ58" s="338">
        <v>16658</v>
      </c>
      <c r="BA58" s="338">
        <v>2452084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.75" thickBot="1" x14ac:dyDescent="0.3">
      <c r="B59" s="339">
        <v>42675</v>
      </c>
      <c r="C59" s="340">
        <v>166522</v>
      </c>
      <c r="D59" s="340">
        <v>697</v>
      </c>
      <c r="E59" s="340">
        <v>22127</v>
      </c>
      <c r="F59" s="340">
        <v>155</v>
      </c>
      <c r="G59" s="340">
        <v>30009</v>
      </c>
      <c r="H59" s="340">
        <v>11</v>
      </c>
      <c r="I59" s="340">
        <v>24627</v>
      </c>
      <c r="J59" s="340">
        <v>194</v>
      </c>
      <c r="K59" s="340">
        <v>62285</v>
      </c>
      <c r="L59" s="340">
        <v>463</v>
      </c>
      <c r="M59" s="340">
        <v>45391</v>
      </c>
      <c r="N59" s="340">
        <v>215</v>
      </c>
      <c r="O59" s="340">
        <v>79572</v>
      </c>
      <c r="P59" s="340">
        <v>192</v>
      </c>
      <c r="Q59" s="340">
        <v>45450</v>
      </c>
      <c r="R59" s="340">
        <v>236</v>
      </c>
      <c r="S59" s="340">
        <v>7875</v>
      </c>
      <c r="T59" s="340">
        <v>1</v>
      </c>
      <c r="U59" s="340">
        <v>588938</v>
      </c>
      <c r="V59" s="340">
        <v>2169</v>
      </c>
      <c r="W59" s="340">
        <v>67925</v>
      </c>
      <c r="X59" s="340">
        <v>890</v>
      </c>
      <c r="Y59" s="340">
        <v>65981</v>
      </c>
      <c r="Z59" s="340">
        <v>240</v>
      </c>
      <c r="AA59" s="340">
        <v>44978</v>
      </c>
      <c r="AB59" s="340">
        <v>31</v>
      </c>
      <c r="AC59" s="340">
        <v>105865</v>
      </c>
      <c r="AD59" s="340">
        <v>188</v>
      </c>
      <c r="AE59" s="340">
        <v>19969</v>
      </c>
      <c r="AF59" s="340">
        <v>138</v>
      </c>
      <c r="AG59" s="340">
        <v>12211</v>
      </c>
      <c r="AH59" s="340">
        <v>140</v>
      </c>
      <c r="AI59" s="340">
        <v>11626</v>
      </c>
      <c r="AJ59" s="340">
        <v>108</v>
      </c>
      <c r="AK59" s="340">
        <v>13580</v>
      </c>
      <c r="AL59" s="340">
        <v>148</v>
      </c>
      <c r="AM59" s="340">
        <v>815736</v>
      </c>
      <c r="AN59" s="340">
        <v>9036</v>
      </c>
      <c r="AO59" s="340">
        <v>27384</v>
      </c>
      <c r="AP59" s="340">
        <v>22</v>
      </c>
      <c r="AQ59" s="340">
        <v>53663</v>
      </c>
      <c r="AR59" s="340">
        <v>112</v>
      </c>
      <c r="AS59" s="340">
        <v>16668</v>
      </c>
      <c r="AT59" s="340">
        <v>151</v>
      </c>
      <c r="AU59" s="340">
        <v>90407</v>
      </c>
      <c r="AV59" s="340">
        <v>919</v>
      </c>
      <c r="AW59" s="340">
        <v>12379</v>
      </c>
      <c r="AX59" s="340">
        <v>86</v>
      </c>
      <c r="AY59" s="338">
        <f t="shared" ref="AY59:AZ65" si="9">C59+E59+G59+I59+K59+M59+O59+Q59+S59+U59+W59+Y59+AA59+AC59+AE59+AG59+AI59+AK59+AM59+AO59+AQ59+AS59+AU59+AW59</f>
        <v>2431168</v>
      </c>
      <c r="AZ59" s="338">
        <f t="shared" si="9"/>
        <v>16542</v>
      </c>
      <c r="BA59" s="338">
        <f>SUM(C59:AX59)</f>
        <v>2447710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.75" thickBot="1" x14ac:dyDescent="0.3">
      <c r="A60" s="1" t="s">
        <v>83</v>
      </c>
      <c r="B60" s="339">
        <v>42705</v>
      </c>
      <c r="C60" s="340">
        <v>166078</v>
      </c>
      <c r="D60" s="340">
        <v>697</v>
      </c>
      <c r="E60" s="340">
        <v>22183</v>
      </c>
      <c r="F60" s="340">
        <v>155</v>
      </c>
      <c r="G60" s="340">
        <v>29998</v>
      </c>
      <c r="H60" s="340">
        <v>11</v>
      </c>
      <c r="I60" s="340">
        <v>24679</v>
      </c>
      <c r="J60" s="340">
        <v>194</v>
      </c>
      <c r="K60" s="340">
        <v>62156</v>
      </c>
      <c r="L60" s="340">
        <v>427</v>
      </c>
      <c r="M60" s="340">
        <v>45396</v>
      </c>
      <c r="N60" s="340">
        <v>215</v>
      </c>
      <c r="O60" s="340">
        <v>79465</v>
      </c>
      <c r="P60" s="340">
        <v>191</v>
      </c>
      <c r="Q60" s="340">
        <v>44747</v>
      </c>
      <c r="R60" s="340">
        <v>233</v>
      </c>
      <c r="S60" s="340">
        <v>7865</v>
      </c>
      <c r="T60" s="340">
        <v>1</v>
      </c>
      <c r="U60" s="340">
        <v>587219</v>
      </c>
      <c r="V60" s="340">
        <v>2144</v>
      </c>
      <c r="W60" s="340">
        <v>67852</v>
      </c>
      <c r="X60" s="340">
        <v>887</v>
      </c>
      <c r="Y60" s="340">
        <v>65819</v>
      </c>
      <c r="Z60" s="340">
        <v>240</v>
      </c>
      <c r="AA60" s="340">
        <v>44874</v>
      </c>
      <c r="AB60" s="340">
        <v>31</v>
      </c>
      <c r="AC60" s="340">
        <v>104264</v>
      </c>
      <c r="AD60" s="340">
        <v>188</v>
      </c>
      <c r="AE60" s="340">
        <v>19880</v>
      </c>
      <c r="AF60" s="340">
        <v>138</v>
      </c>
      <c r="AG60" s="340">
        <v>12164</v>
      </c>
      <c r="AH60" s="340">
        <v>139</v>
      </c>
      <c r="AI60" s="340">
        <v>11596</v>
      </c>
      <c r="AJ60" s="340">
        <v>108</v>
      </c>
      <c r="AK60" s="340">
        <v>13559</v>
      </c>
      <c r="AL60" s="340">
        <v>144</v>
      </c>
      <c r="AM60" s="340">
        <v>814623</v>
      </c>
      <c r="AN60" s="340">
        <v>8998</v>
      </c>
      <c r="AO60" s="340">
        <v>27506</v>
      </c>
      <c r="AP60" s="340">
        <v>22</v>
      </c>
      <c r="AQ60" s="340">
        <v>53520</v>
      </c>
      <c r="AR60" s="340">
        <v>99</v>
      </c>
      <c r="AS60" s="340">
        <v>16628</v>
      </c>
      <c r="AT60" s="340">
        <v>151</v>
      </c>
      <c r="AU60" s="340">
        <v>90321</v>
      </c>
      <c r="AV60" s="340">
        <v>919</v>
      </c>
      <c r="AW60" s="340">
        <v>12369</v>
      </c>
      <c r="AX60" s="340">
        <v>80</v>
      </c>
      <c r="AY60" s="338">
        <f t="shared" si="9"/>
        <v>2424761</v>
      </c>
      <c r="AZ60" s="338">
        <f t="shared" si="9"/>
        <v>16412</v>
      </c>
      <c r="BA60" s="338">
        <f>SUM(C60:AX60)</f>
        <v>2441173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.75" thickBot="1" x14ac:dyDescent="0.3">
      <c r="A61" s="1" t="s">
        <v>83</v>
      </c>
      <c r="B61" s="339">
        <v>42736</v>
      </c>
      <c r="C61" s="340">
        <v>166349</v>
      </c>
      <c r="D61" s="340">
        <v>696</v>
      </c>
      <c r="E61" s="340">
        <v>22197</v>
      </c>
      <c r="F61" s="340">
        <v>155</v>
      </c>
      <c r="G61" s="340">
        <v>29996</v>
      </c>
      <c r="H61" s="340">
        <v>8</v>
      </c>
      <c r="I61" s="340">
        <v>24654</v>
      </c>
      <c r="J61" s="340">
        <v>194</v>
      </c>
      <c r="K61" s="340">
        <v>62271</v>
      </c>
      <c r="L61" s="340">
        <v>429</v>
      </c>
      <c r="M61" s="340">
        <v>45423</v>
      </c>
      <c r="N61" s="340">
        <v>215</v>
      </c>
      <c r="O61" s="340">
        <v>79542</v>
      </c>
      <c r="P61" s="340">
        <v>192</v>
      </c>
      <c r="Q61" s="340">
        <v>41067</v>
      </c>
      <c r="R61" s="340">
        <v>226</v>
      </c>
      <c r="S61" s="340">
        <v>7866</v>
      </c>
      <c r="T61" s="340">
        <v>1</v>
      </c>
      <c r="U61" s="340">
        <v>586324</v>
      </c>
      <c r="V61" s="340">
        <v>2130</v>
      </c>
      <c r="W61" s="340">
        <v>67769</v>
      </c>
      <c r="X61" s="340">
        <v>878</v>
      </c>
      <c r="Y61" s="340">
        <v>65728</v>
      </c>
      <c r="Z61" s="340">
        <v>285</v>
      </c>
      <c r="AA61" s="340">
        <v>44866</v>
      </c>
      <c r="AB61" s="340">
        <v>29</v>
      </c>
      <c r="AC61" s="340">
        <v>103736</v>
      </c>
      <c r="AD61" s="340">
        <v>178</v>
      </c>
      <c r="AE61" s="340">
        <v>19778</v>
      </c>
      <c r="AF61" s="340">
        <v>132</v>
      </c>
      <c r="AG61" s="340">
        <v>12110</v>
      </c>
      <c r="AH61" s="340">
        <v>139</v>
      </c>
      <c r="AI61" s="340">
        <v>11557</v>
      </c>
      <c r="AJ61" s="340">
        <v>108</v>
      </c>
      <c r="AK61" s="340">
        <v>13552</v>
      </c>
      <c r="AL61" s="340">
        <v>144</v>
      </c>
      <c r="AM61" s="340">
        <v>814227</v>
      </c>
      <c r="AN61" s="340">
        <v>8995</v>
      </c>
      <c r="AO61" s="340">
        <v>27437</v>
      </c>
      <c r="AP61" s="340">
        <v>22</v>
      </c>
      <c r="AQ61" s="340">
        <v>56770</v>
      </c>
      <c r="AR61" s="340">
        <v>100</v>
      </c>
      <c r="AS61" s="340">
        <v>16568</v>
      </c>
      <c r="AT61" s="340">
        <v>148</v>
      </c>
      <c r="AU61" s="340">
        <v>90275</v>
      </c>
      <c r="AV61" s="340">
        <v>926</v>
      </c>
      <c r="AW61" s="340">
        <v>12319</v>
      </c>
      <c r="AX61" s="340">
        <v>82</v>
      </c>
      <c r="AY61" s="338">
        <f t="shared" si="9"/>
        <v>2422381</v>
      </c>
      <c r="AZ61" s="338">
        <f t="shared" si="9"/>
        <v>16412</v>
      </c>
      <c r="BA61" s="338">
        <f t="shared" ref="BA61:BA65" si="10">SUM(C61:AX61)</f>
        <v>2438793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5.75" thickBot="1" x14ac:dyDescent="0.3">
      <c r="A62" s="1" t="s">
        <v>83</v>
      </c>
      <c r="B62" s="339">
        <v>42767</v>
      </c>
      <c r="C62" s="340">
        <v>168837</v>
      </c>
      <c r="D62" s="340">
        <v>693</v>
      </c>
      <c r="E62" s="340">
        <v>22167</v>
      </c>
      <c r="F62" s="340">
        <v>155</v>
      </c>
      <c r="G62" s="340">
        <v>29941</v>
      </c>
      <c r="H62" s="340">
        <v>10</v>
      </c>
      <c r="I62" s="340">
        <v>24610</v>
      </c>
      <c r="J62" s="340">
        <v>194</v>
      </c>
      <c r="K62" s="340">
        <v>62201</v>
      </c>
      <c r="L62" s="340">
        <v>429</v>
      </c>
      <c r="M62" s="340">
        <v>45421</v>
      </c>
      <c r="N62" s="340">
        <v>214</v>
      </c>
      <c r="O62" s="340">
        <v>79435</v>
      </c>
      <c r="P62" s="340">
        <v>190</v>
      </c>
      <c r="Q62" s="340">
        <v>40943</v>
      </c>
      <c r="R62" s="340">
        <v>226</v>
      </c>
      <c r="S62" s="340">
        <v>7857</v>
      </c>
      <c r="T62" s="340">
        <v>1</v>
      </c>
      <c r="U62" s="340">
        <v>584915</v>
      </c>
      <c r="V62" s="340">
        <v>2133</v>
      </c>
      <c r="W62" s="340">
        <v>67926</v>
      </c>
      <c r="X62" s="340">
        <v>873</v>
      </c>
      <c r="Y62" s="340">
        <v>65724</v>
      </c>
      <c r="Z62" s="340">
        <v>332</v>
      </c>
      <c r="AA62" s="340">
        <v>44904</v>
      </c>
      <c r="AB62" s="340">
        <v>31</v>
      </c>
      <c r="AC62" s="340">
        <v>103870</v>
      </c>
      <c r="AD62" s="340">
        <v>187</v>
      </c>
      <c r="AE62" s="340">
        <v>19670</v>
      </c>
      <c r="AF62" s="340">
        <v>141</v>
      </c>
      <c r="AG62" s="340">
        <v>12065</v>
      </c>
      <c r="AH62" s="340">
        <v>139</v>
      </c>
      <c r="AI62" s="340">
        <v>11509</v>
      </c>
      <c r="AJ62" s="340">
        <v>108</v>
      </c>
      <c r="AK62" s="340">
        <v>13545</v>
      </c>
      <c r="AL62" s="340">
        <v>144</v>
      </c>
      <c r="AM62" s="340">
        <v>813442</v>
      </c>
      <c r="AN62" s="340">
        <v>9058</v>
      </c>
      <c r="AO62" s="340">
        <v>27418</v>
      </c>
      <c r="AP62" s="340">
        <v>21</v>
      </c>
      <c r="AQ62" s="340">
        <v>56746</v>
      </c>
      <c r="AR62" s="340">
        <v>101</v>
      </c>
      <c r="AS62" s="340">
        <v>16521</v>
      </c>
      <c r="AT62" s="340">
        <v>149</v>
      </c>
      <c r="AU62" s="340">
        <v>90089</v>
      </c>
      <c r="AV62" s="340">
        <v>925</v>
      </c>
      <c r="AW62" s="340">
        <v>12278</v>
      </c>
      <c r="AX62" s="340">
        <v>84</v>
      </c>
      <c r="AY62" s="338">
        <f t="shared" si="9"/>
        <v>2422034</v>
      </c>
      <c r="AZ62" s="338">
        <f t="shared" si="9"/>
        <v>16538</v>
      </c>
      <c r="BA62" s="338">
        <f t="shared" si="10"/>
        <v>2438572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5.75" thickBot="1" x14ac:dyDescent="0.3">
      <c r="B63" s="339">
        <v>42795</v>
      </c>
      <c r="C63" s="340">
        <v>168173</v>
      </c>
      <c r="D63" s="340">
        <v>702</v>
      </c>
      <c r="E63" s="340">
        <v>22193</v>
      </c>
      <c r="F63" s="340">
        <v>152</v>
      </c>
      <c r="G63" s="340">
        <v>29992</v>
      </c>
      <c r="H63" s="340">
        <v>8</v>
      </c>
      <c r="I63" s="340">
        <v>24670</v>
      </c>
      <c r="J63" s="340">
        <v>194</v>
      </c>
      <c r="K63" s="340">
        <v>62255</v>
      </c>
      <c r="L63" s="340">
        <v>422</v>
      </c>
      <c r="M63" s="340">
        <v>45411</v>
      </c>
      <c r="N63" s="340">
        <v>212</v>
      </c>
      <c r="O63" s="340">
        <v>79329</v>
      </c>
      <c r="P63" s="340">
        <v>193</v>
      </c>
      <c r="Q63" s="340">
        <v>40919</v>
      </c>
      <c r="R63" s="340">
        <v>212</v>
      </c>
      <c r="S63" s="340">
        <v>7835</v>
      </c>
      <c r="T63" s="340">
        <v>1</v>
      </c>
      <c r="U63" s="340">
        <v>583946</v>
      </c>
      <c r="V63" s="340">
        <v>2135</v>
      </c>
      <c r="W63" s="340">
        <v>67945</v>
      </c>
      <c r="X63" s="340">
        <v>855</v>
      </c>
      <c r="Y63" s="340">
        <v>65679</v>
      </c>
      <c r="Z63" s="340">
        <v>354</v>
      </c>
      <c r="AA63" s="340">
        <v>44981</v>
      </c>
      <c r="AB63" s="340">
        <v>29</v>
      </c>
      <c r="AC63" s="340">
        <v>103968</v>
      </c>
      <c r="AD63" s="340">
        <v>179</v>
      </c>
      <c r="AE63" s="340">
        <v>19633</v>
      </c>
      <c r="AF63" s="340">
        <v>134</v>
      </c>
      <c r="AG63" s="340">
        <v>12119</v>
      </c>
      <c r="AH63" s="340">
        <v>134</v>
      </c>
      <c r="AI63" s="340">
        <v>11588</v>
      </c>
      <c r="AJ63" s="340">
        <v>108</v>
      </c>
      <c r="AK63" s="340">
        <v>13569</v>
      </c>
      <c r="AL63" s="340">
        <v>144</v>
      </c>
      <c r="AM63" s="340">
        <v>813711</v>
      </c>
      <c r="AN63" s="340">
        <v>8923</v>
      </c>
      <c r="AO63" s="340">
        <v>27365</v>
      </c>
      <c r="AP63" s="340">
        <v>21</v>
      </c>
      <c r="AQ63" s="340">
        <v>56838</v>
      </c>
      <c r="AR63" s="340">
        <v>103</v>
      </c>
      <c r="AS63" s="340">
        <v>16507</v>
      </c>
      <c r="AT63" s="340">
        <v>146</v>
      </c>
      <c r="AU63" s="340">
        <v>90184</v>
      </c>
      <c r="AV63" s="340">
        <v>933</v>
      </c>
      <c r="AW63" s="340">
        <v>12212</v>
      </c>
      <c r="AX63" s="340">
        <v>82</v>
      </c>
      <c r="AY63" s="338">
        <f t="shared" si="9"/>
        <v>2421022</v>
      </c>
      <c r="AZ63" s="338">
        <f t="shared" si="9"/>
        <v>16376</v>
      </c>
      <c r="BA63" s="338">
        <f t="shared" si="10"/>
        <v>2437398</v>
      </c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.75" thickBot="1" x14ac:dyDescent="0.3">
      <c r="B64" s="339">
        <v>42826</v>
      </c>
      <c r="C64" s="340">
        <v>168363</v>
      </c>
      <c r="D64" s="340">
        <v>695</v>
      </c>
      <c r="E64" s="340">
        <v>22203</v>
      </c>
      <c r="F64" s="340">
        <v>152</v>
      </c>
      <c r="G64" s="340">
        <v>29960</v>
      </c>
      <c r="H64" s="340">
        <v>8</v>
      </c>
      <c r="I64" s="340">
        <v>24813</v>
      </c>
      <c r="J64" s="340">
        <v>194</v>
      </c>
      <c r="K64" s="340">
        <v>62365</v>
      </c>
      <c r="L64" s="340">
        <v>421</v>
      </c>
      <c r="M64" s="340">
        <v>45503</v>
      </c>
      <c r="N64" s="340">
        <v>212</v>
      </c>
      <c r="O64" s="340">
        <v>79293</v>
      </c>
      <c r="P64" s="340">
        <v>198</v>
      </c>
      <c r="Q64" s="340">
        <v>41054</v>
      </c>
      <c r="R64" s="340">
        <v>209</v>
      </c>
      <c r="S64" s="340">
        <v>7823</v>
      </c>
      <c r="T64" s="340">
        <v>1</v>
      </c>
      <c r="U64" s="340">
        <v>584459</v>
      </c>
      <c r="V64" s="340">
        <v>2091</v>
      </c>
      <c r="W64" s="340">
        <v>68042</v>
      </c>
      <c r="X64" s="340">
        <v>863</v>
      </c>
      <c r="Y64" s="340">
        <v>65673</v>
      </c>
      <c r="Z64" s="340">
        <v>346</v>
      </c>
      <c r="AA64" s="340">
        <v>45281</v>
      </c>
      <c r="AB64" s="340">
        <v>29</v>
      </c>
      <c r="AC64" s="340">
        <v>104291</v>
      </c>
      <c r="AD64" s="340">
        <v>160</v>
      </c>
      <c r="AE64" s="340">
        <v>19632</v>
      </c>
      <c r="AF64" s="340">
        <v>133</v>
      </c>
      <c r="AG64" s="340">
        <v>12119</v>
      </c>
      <c r="AH64" s="340">
        <v>134</v>
      </c>
      <c r="AI64" s="340">
        <v>11635</v>
      </c>
      <c r="AJ64" s="340">
        <v>108</v>
      </c>
      <c r="AK64" s="340">
        <v>13605</v>
      </c>
      <c r="AL64" s="340">
        <v>144</v>
      </c>
      <c r="AM64" s="340">
        <v>812925</v>
      </c>
      <c r="AN64" s="340">
        <v>8809</v>
      </c>
      <c r="AO64" s="340">
        <v>27485</v>
      </c>
      <c r="AP64" s="340">
        <v>21</v>
      </c>
      <c r="AQ64" s="340">
        <v>56742</v>
      </c>
      <c r="AR64" s="340">
        <v>103</v>
      </c>
      <c r="AS64" s="340">
        <v>16507</v>
      </c>
      <c r="AT64" s="340">
        <v>146</v>
      </c>
      <c r="AU64" s="340">
        <v>90219</v>
      </c>
      <c r="AV64" s="340">
        <v>926</v>
      </c>
      <c r="AW64" s="340">
        <v>12202</v>
      </c>
      <c r="AX64" s="340">
        <v>82</v>
      </c>
      <c r="AY64" s="338">
        <f t="shared" si="9"/>
        <v>2422194</v>
      </c>
      <c r="AZ64" s="338">
        <f t="shared" si="9"/>
        <v>16185</v>
      </c>
      <c r="BA64" s="338">
        <f t="shared" si="10"/>
        <v>2438379</v>
      </c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2:91" ht="15.75" thickBot="1" x14ac:dyDescent="0.3">
      <c r="B65" s="339">
        <v>42856</v>
      </c>
      <c r="C65" s="340">
        <v>168063</v>
      </c>
      <c r="D65" s="340">
        <v>698</v>
      </c>
      <c r="E65" s="340">
        <v>22303</v>
      </c>
      <c r="F65" s="340">
        <v>141</v>
      </c>
      <c r="G65" s="340">
        <v>29896</v>
      </c>
      <c r="H65" s="340">
        <v>8</v>
      </c>
      <c r="I65" s="340">
        <v>24792</v>
      </c>
      <c r="J65" s="340">
        <v>194</v>
      </c>
      <c r="K65" s="340">
        <v>62315</v>
      </c>
      <c r="L65" s="340">
        <v>423</v>
      </c>
      <c r="M65" s="340">
        <v>45505</v>
      </c>
      <c r="N65" s="340">
        <v>211</v>
      </c>
      <c r="O65" s="340">
        <v>79193</v>
      </c>
      <c r="P65" s="340">
        <v>206</v>
      </c>
      <c r="Q65" s="340">
        <v>40984</v>
      </c>
      <c r="R65" s="340">
        <v>210</v>
      </c>
      <c r="S65" s="340">
        <v>7808</v>
      </c>
      <c r="T65" s="340">
        <v>1</v>
      </c>
      <c r="U65" s="340">
        <v>584221</v>
      </c>
      <c r="V65" s="340">
        <v>2126</v>
      </c>
      <c r="W65" s="340">
        <v>68082</v>
      </c>
      <c r="X65" s="340">
        <v>861</v>
      </c>
      <c r="Y65" s="340">
        <v>65637</v>
      </c>
      <c r="Z65" s="340">
        <v>367</v>
      </c>
      <c r="AA65" s="340">
        <v>45515</v>
      </c>
      <c r="AB65" s="340">
        <v>29</v>
      </c>
      <c r="AC65" s="340">
        <v>104448</v>
      </c>
      <c r="AD65" s="340">
        <v>160</v>
      </c>
      <c r="AE65" s="340">
        <v>19549</v>
      </c>
      <c r="AF65" s="340">
        <v>135</v>
      </c>
      <c r="AG65" s="340">
        <v>12050</v>
      </c>
      <c r="AH65" s="340">
        <v>134</v>
      </c>
      <c r="AI65" s="340">
        <v>11548</v>
      </c>
      <c r="AJ65" s="340">
        <v>108</v>
      </c>
      <c r="AK65" s="340">
        <v>13579</v>
      </c>
      <c r="AL65" s="340">
        <v>144</v>
      </c>
      <c r="AM65" s="340">
        <v>810902</v>
      </c>
      <c r="AN65" s="340">
        <v>8858</v>
      </c>
      <c r="AO65" s="340">
        <v>27508</v>
      </c>
      <c r="AP65" s="340">
        <v>22</v>
      </c>
      <c r="AQ65" s="340">
        <v>56586</v>
      </c>
      <c r="AR65" s="340">
        <v>103</v>
      </c>
      <c r="AS65" s="340">
        <v>16470</v>
      </c>
      <c r="AT65" s="340">
        <v>148</v>
      </c>
      <c r="AU65" s="340">
        <v>90151</v>
      </c>
      <c r="AV65" s="340">
        <v>927</v>
      </c>
      <c r="AW65" s="340">
        <v>12146</v>
      </c>
      <c r="AX65" s="340">
        <v>82</v>
      </c>
      <c r="AY65" s="338">
        <f t="shared" si="9"/>
        <v>2419251</v>
      </c>
      <c r="AZ65" s="338">
        <f t="shared" si="9"/>
        <v>16296</v>
      </c>
      <c r="BA65" s="338">
        <f t="shared" si="10"/>
        <v>2435547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2:91" ht="15.75" thickBot="1" x14ac:dyDescent="0.3">
      <c r="B66" s="339">
        <v>42887</v>
      </c>
      <c r="C66" s="340">
        <v>168317</v>
      </c>
      <c r="D66" s="340">
        <v>703</v>
      </c>
      <c r="E66" s="340">
        <v>22266</v>
      </c>
      <c r="F66" s="340">
        <v>141</v>
      </c>
      <c r="G66" s="340">
        <v>29849</v>
      </c>
      <c r="H66" s="340">
        <v>8</v>
      </c>
      <c r="I66" s="340">
        <v>24696</v>
      </c>
      <c r="J66" s="340">
        <v>194</v>
      </c>
      <c r="K66" s="340">
        <v>62351</v>
      </c>
      <c r="L66" s="340">
        <v>422</v>
      </c>
      <c r="M66" s="340">
        <v>45475</v>
      </c>
      <c r="N66" s="340">
        <v>211</v>
      </c>
      <c r="O66" s="340">
        <v>79171</v>
      </c>
      <c r="P66" s="340">
        <v>200</v>
      </c>
      <c r="Q66" s="340">
        <v>40858</v>
      </c>
      <c r="R66" s="340">
        <v>210</v>
      </c>
      <c r="S66" s="340">
        <v>7808</v>
      </c>
      <c r="T66" s="340">
        <v>1</v>
      </c>
      <c r="U66" s="340">
        <v>583931</v>
      </c>
      <c r="V66" s="340">
        <v>2120</v>
      </c>
      <c r="W66" s="340">
        <v>68032</v>
      </c>
      <c r="X66" s="340">
        <v>863</v>
      </c>
      <c r="Y66" s="340">
        <v>65602</v>
      </c>
      <c r="Z66" s="340">
        <v>367</v>
      </c>
      <c r="AA66" s="340">
        <v>45560</v>
      </c>
      <c r="AB66" s="340">
        <v>29</v>
      </c>
      <c r="AC66" s="340">
        <v>104607</v>
      </c>
      <c r="AD66" s="340">
        <v>162</v>
      </c>
      <c r="AE66" s="340">
        <v>19506</v>
      </c>
      <c r="AF66" s="340">
        <v>134</v>
      </c>
      <c r="AG66" s="340">
        <v>11984</v>
      </c>
      <c r="AH66" s="340">
        <v>133</v>
      </c>
      <c r="AI66" s="340">
        <v>11510</v>
      </c>
      <c r="AJ66" s="340">
        <v>108</v>
      </c>
      <c r="AK66" s="340">
        <v>13553</v>
      </c>
      <c r="AL66" s="340">
        <v>144</v>
      </c>
      <c r="AM66" s="340">
        <v>809921</v>
      </c>
      <c r="AN66" s="340">
        <v>8850</v>
      </c>
      <c r="AO66" s="340">
        <v>27509</v>
      </c>
      <c r="AP66" s="340">
        <v>22</v>
      </c>
      <c r="AQ66" s="340">
        <v>56432</v>
      </c>
      <c r="AR66" s="340">
        <v>103</v>
      </c>
      <c r="AS66" s="340">
        <v>16402</v>
      </c>
      <c r="AT66" s="340">
        <v>145</v>
      </c>
      <c r="AU66" s="340">
        <v>90021</v>
      </c>
      <c r="AV66" s="340">
        <v>931</v>
      </c>
      <c r="AW66" s="340">
        <v>12121</v>
      </c>
      <c r="AX66" s="340">
        <v>63</v>
      </c>
      <c r="AY66" s="338">
        <f t="shared" ref="AY66" si="11">C66+E66+G66+I66+K66+M66+O66+Q66+S66+U66+W66+Y66+AA66+AC66+AE66+AG66+AI66+AK66+AM66+AO66+AQ66+AS66+AU66+AW66</f>
        <v>2417482</v>
      </c>
      <c r="AZ66" s="338">
        <f t="shared" ref="AZ66" si="12">D66+F66+H66+J66+L66+N66+P66+R66+T66+V66+X66+Z66+AB66+AD66+AF66+AH66+AJ66+AL66+AN66+AP66+AR66+AT66+AV66+AX66</f>
        <v>16264</v>
      </c>
      <c r="BA66" s="338">
        <f t="shared" ref="BA66" si="13">SUM(C66:AX66)</f>
        <v>2433746</v>
      </c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2:91" x14ac:dyDescent="0.25">
      <c r="B67" s="356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8"/>
      <c r="AZ67" s="358"/>
      <c r="BA67" s="358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:91" x14ac:dyDescent="0.25">
      <c r="B68" s="356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8"/>
      <c r="AZ68" s="358"/>
      <c r="BA68" s="358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91" x14ac:dyDescent="0.25">
      <c r="C69" s="1" t="s">
        <v>43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</sheetData>
  <mergeCells count="28">
    <mergeCell ref="AW10:AX10"/>
    <mergeCell ref="AY10:AY11"/>
    <mergeCell ref="AZ10:AZ11"/>
    <mergeCell ref="BA10:BA11"/>
    <mergeCell ref="AK10:AL10"/>
    <mergeCell ref="AM10:AN10"/>
    <mergeCell ref="AO10:AP10"/>
    <mergeCell ref="AQ10:AR10"/>
    <mergeCell ref="AS10:AT10"/>
    <mergeCell ref="AU10:AV10"/>
    <mergeCell ref="AI10:A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K10:L10"/>
    <mergeCell ref="B10:B11"/>
    <mergeCell ref="C10:D10"/>
    <mergeCell ref="E10:F10"/>
    <mergeCell ref="G10:H10"/>
    <mergeCell ref="I10:J10"/>
  </mergeCells>
  <hyperlinks>
    <hyperlink ref="S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37" workbookViewId="0">
      <selection activeCell="B13" sqref="B13:M36"/>
    </sheetView>
  </sheetViews>
  <sheetFormatPr baseColWidth="10" defaultRowHeight="15" x14ac:dyDescent="0.25"/>
  <cols>
    <col min="1" max="1" width="29.42578125" customWidth="1"/>
    <col min="2" max="2" width="18.5703125" customWidth="1"/>
    <col min="3" max="4" width="19.7109375" customWidth="1"/>
    <col min="5" max="5" width="22.5703125" customWidth="1"/>
    <col min="6" max="6" width="20.5703125" customWidth="1"/>
    <col min="7" max="7" width="18.42578125" customWidth="1"/>
    <col min="8" max="8" width="15.7109375" customWidth="1"/>
    <col min="9" max="9" width="23.140625" customWidth="1"/>
    <col min="10" max="10" width="19" customWidth="1"/>
    <col min="11" max="11" width="20.42578125" customWidth="1"/>
    <col min="12" max="12" width="19.140625" customWidth="1"/>
    <col min="13" max="13" width="18.42578125" customWidth="1"/>
  </cols>
  <sheetData>
    <row r="1" spans="1:13" x14ac:dyDescent="0.25">
      <c r="A1" s="14"/>
      <c r="B1" s="15"/>
      <c r="C1" s="15"/>
      <c r="D1" s="15"/>
      <c r="E1" s="19"/>
      <c r="F1" s="19"/>
      <c r="G1" s="15"/>
      <c r="H1" s="15"/>
      <c r="I1" s="15"/>
      <c r="J1" s="15"/>
      <c r="K1" s="15"/>
      <c r="L1" s="15"/>
      <c r="M1" s="15"/>
    </row>
    <row r="2" spans="1:13" ht="18" x14ac:dyDescent="0.25">
      <c r="A2" s="44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45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40" t="s">
        <v>66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4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42" t="str">
        <f>Índice!B7</f>
        <v>Fecha de publicación: Julio de 2017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2" t="s">
        <v>11</v>
      </c>
      <c r="M7" s="29"/>
    </row>
    <row r="8" spans="1:13" ht="15.75" thickBot="1" x14ac:dyDescent="0.3">
      <c r="A8" s="43" t="str">
        <f>Índice!B8</f>
        <v>Fecha de corte: Junio de 2017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1" customFormat="1" x14ac:dyDescent="0.25">
      <c r="A9" s="30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1" customFormat="1" ht="15.75" thickBot="1" x14ac:dyDescent="0.3">
      <c r="A10" s="30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5.75" thickBot="1" x14ac:dyDescent="0.3">
      <c r="A11" s="308"/>
      <c r="B11" s="397" t="s">
        <v>68</v>
      </c>
      <c r="C11" s="397"/>
      <c r="D11" s="397" t="s">
        <v>86</v>
      </c>
      <c r="E11" s="397"/>
      <c r="F11" s="397" t="s">
        <v>62</v>
      </c>
      <c r="G11" s="397"/>
      <c r="H11" s="397" t="s">
        <v>63</v>
      </c>
      <c r="I11" s="397"/>
      <c r="J11" s="397" t="s">
        <v>64</v>
      </c>
      <c r="K11" s="397"/>
      <c r="L11" s="397" t="s">
        <v>65</v>
      </c>
      <c r="M11" s="397"/>
    </row>
    <row r="12" spans="1:13" ht="15.75" thickBot="1" x14ac:dyDescent="0.3">
      <c r="A12" s="309" t="s">
        <v>67</v>
      </c>
      <c r="B12" s="309" t="s">
        <v>41</v>
      </c>
      <c r="C12" s="309" t="s">
        <v>0</v>
      </c>
      <c r="D12" s="309" t="s">
        <v>41</v>
      </c>
      <c r="E12" s="309" t="s">
        <v>0</v>
      </c>
      <c r="F12" s="309" t="s">
        <v>41</v>
      </c>
      <c r="G12" s="309" t="s">
        <v>0</v>
      </c>
      <c r="H12" s="309" t="s">
        <v>41</v>
      </c>
      <c r="I12" s="309" t="s">
        <v>0</v>
      </c>
      <c r="J12" s="309" t="s">
        <v>41</v>
      </c>
      <c r="K12" s="309" t="s">
        <v>0</v>
      </c>
      <c r="L12" s="309" t="s">
        <v>41</v>
      </c>
      <c r="M12" s="309" t="s">
        <v>0</v>
      </c>
    </row>
    <row r="13" spans="1:13" ht="15.75" thickBot="1" x14ac:dyDescent="0.3">
      <c r="A13" s="311" t="s">
        <v>14</v>
      </c>
      <c r="B13" s="310">
        <v>24956</v>
      </c>
      <c r="C13" s="310">
        <v>81</v>
      </c>
      <c r="D13" s="310">
        <v>10</v>
      </c>
      <c r="E13" s="310">
        <v>0</v>
      </c>
      <c r="F13" s="310">
        <v>142677</v>
      </c>
      <c r="G13" s="310">
        <v>619</v>
      </c>
      <c r="H13" s="310"/>
      <c r="I13" s="310"/>
      <c r="J13" s="310"/>
      <c r="K13" s="310"/>
      <c r="L13" s="310">
        <v>674</v>
      </c>
      <c r="M13" s="310">
        <v>3</v>
      </c>
    </row>
    <row r="14" spans="1:13" ht="15.75" thickBot="1" x14ac:dyDescent="0.3">
      <c r="A14" s="311" t="s">
        <v>15</v>
      </c>
      <c r="B14" s="310">
        <v>22266</v>
      </c>
      <c r="C14" s="310">
        <v>141</v>
      </c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15.75" thickBot="1" x14ac:dyDescent="0.3">
      <c r="A15" s="311" t="s">
        <v>16</v>
      </c>
      <c r="B15" s="310">
        <v>29845</v>
      </c>
      <c r="C15" s="310">
        <v>8</v>
      </c>
      <c r="D15" s="310">
        <v>4</v>
      </c>
      <c r="E15" s="310">
        <v>0</v>
      </c>
      <c r="F15" s="310"/>
      <c r="G15" s="310"/>
      <c r="H15" s="310"/>
      <c r="I15" s="310"/>
      <c r="J15" s="310"/>
      <c r="K15" s="310"/>
      <c r="L15" s="310"/>
      <c r="M15" s="310"/>
    </row>
    <row r="16" spans="1:13" ht="15.75" thickBot="1" x14ac:dyDescent="0.3">
      <c r="A16" s="311" t="s">
        <v>17</v>
      </c>
      <c r="B16" s="310">
        <v>24696</v>
      </c>
      <c r="C16" s="310">
        <v>194</v>
      </c>
      <c r="D16" s="310">
        <v>0</v>
      </c>
      <c r="E16" s="310">
        <v>0</v>
      </c>
      <c r="F16" s="310"/>
      <c r="G16" s="310"/>
      <c r="H16" s="310"/>
      <c r="I16" s="310"/>
      <c r="J16" s="310"/>
      <c r="K16" s="310"/>
      <c r="L16" s="310"/>
      <c r="M16" s="310"/>
    </row>
    <row r="17" spans="1:13" ht="15.75" thickBot="1" x14ac:dyDescent="0.3">
      <c r="A17" s="311" t="s">
        <v>18</v>
      </c>
      <c r="B17" s="310">
        <v>62347</v>
      </c>
      <c r="C17" s="310">
        <v>422</v>
      </c>
      <c r="D17" s="310">
        <v>4</v>
      </c>
      <c r="E17" s="310">
        <v>0</v>
      </c>
      <c r="F17" s="310"/>
      <c r="G17" s="310"/>
      <c r="H17" s="310"/>
      <c r="I17" s="310"/>
      <c r="J17" s="310"/>
      <c r="K17" s="310"/>
      <c r="L17" s="310"/>
      <c r="M17" s="310"/>
    </row>
    <row r="18" spans="1:13" ht="15.75" thickBot="1" x14ac:dyDescent="0.3">
      <c r="A18" s="311" t="s">
        <v>19</v>
      </c>
      <c r="B18" s="310">
        <v>45471</v>
      </c>
      <c r="C18" s="310">
        <v>211</v>
      </c>
      <c r="D18" s="310">
        <v>4</v>
      </c>
      <c r="E18" s="310">
        <v>0</v>
      </c>
      <c r="F18" s="310"/>
      <c r="G18" s="310"/>
      <c r="H18" s="310"/>
      <c r="I18" s="310"/>
      <c r="J18" s="310"/>
      <c r="K18" s="310"/>
      <c r="L18" s="310"/>
      <c r="M18" s="310"/>
    </row>
    <row r="19" spans="1:13" ht="15.75" thickBot="1" x14ac:dyDescent="0.3">
      <c r="A19" s="311" t="s">
        <v>20</v>
      </c>
      <c r="B19" s="310">
        <v>73733</v>
      </c>
      <c r="C19" s="310">
        <v>82</v>
      </c>
      <c r="D19" s="310">
        <v>1188</v>
      </c>
      <c r="E19" s="310">
        <v>56</v>
      </c>
      <c r="F19" s="310"/>
      <c r="G19" s="310"/>
      <c r="H19" s="310"/>
      <c r="I19" s="310"/>
      <c r="J19" s="310"/>
      <c r="K19" s="310"/>
      <c r="L19" s="310">
        <v>4250</v>
      </c>
      <c r="M19" s="310">
        <v>62</v>
      </c>
    </row>
    <row r="20" spans="1:13" ht="15.75" thickBot="1" x14ac:dyDescent="0.3">
      <c r="A20" s="311" t="s">
        <v>21</v>
      </c>
      <c r="B20" s="310">
        <v>40854</v>
      </c>
      <c r="C20" s="310">
        <v>210</v>
      </c>
      <c r="D20" s="310">
        <v>4</v>
      </c>
      <c r="E20" s="310">
        <v>0</v>
      </c>
      <c r="F20" s="310"/>
      <c r="G20" s="310"/>
      <c r="H20" s="310"/>
      <c r="I20" s="310"/>
      <c r="J20" s="310"/>
      <c r="K20" s="310"/>
      <c r="L20" s="310"/>
      <c r="M20" s="310"/>
    </row>
    <row r="21" spans="1:13" ht="15.75" thickBot="1" x14ac:dyDescent="0.3">
      <c r="A21" s="311" t="s">
        <v>22</v>
      </c>
      <c r="B21" s="310">
        <v>7808</v>
      </c>
      <c r="C21" s="310">
        <v>1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15.75" thickBot="1" x14ac:dyDescent="0.3">
      <c r="A22" s="311" t="s">
        <v>23</v>
      </c>
      <c r="B22" s="310">
        <v>469331</v>
      </c>
      <c r="C22" s="310">
        <v>306</v>
      </c>
      <c r="D22" s="310">
        <v>56879</v>
      </c>
      <c r="E22" s="310">
        <v>949</v>
      </c>
      <c r="F22" s="310">
        <v>227</v>
      </c>
      <c r="G22" s="310"/>
      <c r="H22" s="310"/>
      <c r="I22" s="310"/>
      <c r="J22" s="310">
        <v>6015</v>
      </c>
      <c r="K22" s="310">
        <v>133</v>
      </c>
      <c r="L22" s="310">
        <v>51479</v>
      </c>
      <c r="M22" s="310">
        <v>732</v>
      </c>
    </row>
    <row r="23" spans="1:13" ht="15.75" thickBot="1" x14ac:dyDescent="0.3">
      <c r="A23" s="311" t="s">
        <v>24</v>
      </c>
      <c r="B23" s="310">
        <v>65527</v>
      </c>
      <c r="C23" s="310">
        <v>458</v>
      </c>
      <c r="D23" s="310">
        <v>2065</v>
      </c>
      <c r="E23" s="310">
        <v>345</v>
      </c>
      <c r="F23" s="310"/>
      <c r="G23" s="310"/>
      <c r="H23" s="310"/>
      <c r="I23" s="310"/>
      <c r="J23" s="310"/>
      <c r="K23" s="310"/>
      <c r="L23" s="310">
        <v>440</v>
      </c>
      <c r="M23" s="310">
        <v>60</v>
      </c>
    </row>
    <row r="24" spans="1:13" ht="15.75" thickBot="1" x14ac:dyDescent="0.3">
      <c r="A24" s="311" t="s">
        <v>25</v>
      </c>
      <c r="B24" s="310">
        <v>63898</v>
      </c>
      <c r="C24" s="310">
        <v>172</v>
      </c>
      <c r="D24" s="310">
        <v>4</v>
      </c>
      <c r="E24" s="310">
        <v>0</v>
      </c>
      <c r="F24" s="310"/>
      <c r="G24" s="310"/>
      <c r="H24" s="310"/>
      <c r="I24" s="310"/>
      <c r="J24" s="310"/>
      <c r="K24" s="310"/>
      <c r="L24" s="310">
        <v>1700</v>
      </c>
      <c r="M24" s="310">
        <v>195</v>
      </c>
    </row>
    <row r="25" spans="1:13" ht="15.75" thickBot="1" x14ac:dyDescent="0.3">
      <c r="A25" s="311" t="s">
        <v>26</v>
      </c>
      <c r="B25" s="310">
        <v>45552</v>
      </c>
      <c r="C25" s="310">
        <v>29</v>
      </c>
      <c r="D25" s="310">
        <v>8</v>
      </c>
      <c r="E25" s="310">
        <v>0</v>
      </c>
      <c r="F25" s="310"/>
      <c r="G25" s="310"/>
      <c r="H25" s="310"/>
      <c r="I25" s="310"/>
      <c r="J25" s="310"/>
      <c r="K25" s="310"/>
      <c r="L25" s="310"/>
      <c r="M25" s="310"/>
    </row>
    <row r="26" spans="1:13" ht="15.75" thickBot="1" x14ac:dyDescent="0.3">
      <c r="A26" s="311" t="s">
        <v>27</v>
      </c>
      <c r="B26" s="310">
        <v>99406</v>
      </c>
      <c r="C26" s="310">
        <v>117</v>
      </c>
      <c r="D26" s="310">
        <v>1021</v>
      </c>
      <c r="E26" s="310">
        <v>14</v>
      </c>
      <c r="F26" s="310"/>
      <c r="G26" s="310"/>
      <c r="H26" s="310"/>
      <c r="I26" s="310"/>
      <c r="J26" s="310">
        <v>242</v>
      </c>
      <c r="K26" s="310"/>
      <c r="L26" s="310">
        <v>3938</v>
      </c>
      <c r="M26" s="310">
        <v>31</v>
      </c>
    </row>
    <row r="27" spans="1:13" ht="15.75" thickBot="1" x14ac:dyDescent="0.3">
      <c r="A27" s="311" t="s">
        <v>28</v>
      </c>
      <c r="B27" s="310">
        <v>19506</v>
      </c>
      <c r="C27" s="310">
        <v>134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1:13" ht="15.75" thickBot="1" x14ac:dyDescent="0.3">
      <c r="A28" s="311" t="s">
        <v>29</v>
      </c>
      <c r="B28" s="310">
        <v>11984</v>
      </c>
      <c r="C28" s="310">
        <v>133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29" spans="1:13" ht="15.75" thickBot="1" x14ac:dyDescent="0.3">
      <c r="A29" s="311" t="s">
        <v>30</v>
      </c>
      <c r="B29" s="310">
        <v>11506</v>
      </c>
      <c r="C29" s="310">
        <v>108</v>
      </c>
      <c r="D29" s="310">
        <v>4</v>
      </c>
      <c r="E29" s="310">
        <v>0</v>
      </c>
      <c r="F29" s="310"/>
      <c r="G29" s="310"/>
      <c r="H29" s="310"/>
      <c r="I29" s="310"/>
      <c r="J29" s="310"/>
      <c r="K29" s="310"/>
      <c r="L29" s="310"/>
      <c r="M29" s="310"/>
    </row>
    <row r="30" spans="1:13" ht="15.75" thickBot="1" x14ac:dyDescent="0.3">
      <c r="A30" s="311" t="s">
        <v>31</v>
      </c>
      <c r="B30" s="310">
        <v>13553</v>
      </c>
      <c r="C30" s="310">
        <v>144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5.75" thickBot="1" x14ac:dyDescent="0.3">
      <c r="A31" s="311" t="s">
        <v>32</v>
      </c>
      <c r="B31" s="310">
        <v>727355</v>
      </c>
      <c r="C31" s="310">
        <v>4037</v>
      </c>
      <c r="D31" s="310">
        <v>45582</v>
      </c>
      <c r="E31" s="310">
        <v>2527</v>
      </c>
      <c r="F31" s="310">
        <v>55</v>
      </c>
      <c r="G31" s="310"/>
      <c r="H31" s="310">
        <v>10857</v>
      </c>
      <c r="I31" s="310">
        <v>0</v>
      </c>
      <c r="J31" s="310"/>
      <c r="K31" s="310"/>
      <c r="L31" s="310">
        <v>26072</v>
      </c>
      <c r="M31" s="310">
        <v>2286</v>
      </c>
    </row>
    <row r="32" spans="1:13" ht="15.75" thickBot="1" x14ac:dyDescent="0.3">
      <c r="A32" s="311" t="s">
        <v>33</v>
      </c>
      <c r="B32" s="310">
        <v>27509</v>
      </c>
      <c r="C32" s="310">
        <v>22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</row>
    <row r="33" spans="1:14" ht="15.75" thickBot="1" x14ac:dyDescent="0.3">
      <c r="A33" s="311" t="s">
        <v>60</v>
      </c>
      <c r="B33" s="310">
        <v>56424</v>
      </c>
      <c r="C33" s="310">
        <v>103</v>
      </c>
      <c r="D33" s="310">
        <v>8</v>
      </c>
      <c r="E33" s="310">
        <v>0</v>
      </c>
      <c r="F33" s="310"/>
      <c r="G33" s="310"/>
      <c r="H33" s="310"/>
      <c r="I33" s="310"/>
      <c r="J33" s="310"/>
      <c r="K33" s="310"/>
      <c r="L33" s="310"/>
      <c r="M33" s="310"/>
    </row>
    <row r="34" spans="1:14" ht="15.75" thickBot="1" x14ac:dyDescent="0.3">
      <c r="A34" s="311" t="s">
        <v>35</v>
      </c>
      <c r="B34" s="310">
        <v>16398</v>
      </c>
      <c r="C34" s="310">
        <v>145</v>
      </c>
      <c r="D34" s="310">
        <v>4</v>
      </c>
      <c r="E34" s="310">
        <v>0</v>
      </c>
      <c r="F34" s="310"/>
      <c r="G34" s="310"/>
      <c r="H34" s="310"/>
      <c r="I34" s="310"/>
      <c r="J34" s="310"/>
      <c r="K34" s="310"/>
      <c r="L34" s="310"/>
      <c r="M34" s="310"/>
    </row>
    <row r="35" spans="1:14" ht="15.75" thickBot="1" x14ac:dyDescent="0.3">
      <c r="A35" s="311" t="s">
        <v>36</v>
      </c>
      <c r="B35" s="310">
        <v>87425</v>
      </c>
      <c r="C35" s="310">
        <v>495</v>
      </c>
      <c r="D35" s="310">
        <v>12</v>
      </c>
      <c r="E35" s="310">
        <v>0</v>
      </c>
      <c r="F35" s="310"/>
      <c r="G35" s="310"/>
      <c r="H35" s="310"/>
      <c r="I35" s="310"/>
      <c r="J35" s="310"/>
      <c r="K35" s="310"/>
      <c r="L35" s="310">
        <v>2584</v>
      </c>
      <c r="M35" s="310">
        <v>436</v>
      </c>
    </row>
    <row r="36" spans="1:14" ht="15.75" thickBot="1" x14ac:dyDescent="0.3">
      <c r="A36" s="311" t="s">
        <v>37</v>
      </c>
      <c r="B36" s="310">
        <v>12121</v>
      </c>
      <c r="C36" s="310">
        <v>63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4" ht="15.75" thickBot="1" x14ac:dyDescent="0.3">
      <c r="A37" s="312" t="s">
        <v>52</v>
      </c>
      <c r="B37" s="313">
        <f>SUM(B13:B36)</f>
        <v>2059471</v>
      </c>
      <c r="C37" s="313">
        <f>SUM(C13:C36)</f>
        <v>7816</v>
      </c>
      <c r="D37" s="313">
        <f t="shared" ref="D37:M37" si="0">SUM(D13:D36)</f>
        <v>106801</v>
      </c>
      <c r="E37" s="313">
        <f t="shared" si="0"/>
        <v>3891</v>
      </c>
      <c r="F37" s="313">
        <f>SUM(F13:F36)</f>
        <v>142959</v>
      </c>
      <c r="G37" s="313">
        <f t="shared" si="0"/>
        <v>619</v>
      </c>
      <c r="H37" s="313">
        <f t="shared" si="0"/>
        <v>10857</v>
      </c>
      <c r="I37" s="313">
        <f t="shared" si="0"/>
        <v>0</v>
      </c>
      <c r="J37" s="313">
        <f t="shared" si="0"/>
        <v>6257</v>
      </c>
      <c r="K37" s="313">
        <f t="shared" si="0"/>
        <v>133</v>
      </c>
      <c r="L37" s="313">
        <f t="shared" si="0"/>
        <v>91137</v>
      </c>
      <c r="M37" s="313">
        <f t="shared" si="0"/>
        <v>3805</v>
      </c>
    </row>
    <row r="38" spans="1:14" ht="15.75" thickBot="1" x14ac:dyDescent="0.3">
      <c r="B38" s="398">
        <f>SUM(B37:C37)</f>
        <v>2067287</v>
      </c>
      <c r="C38" s="398"/>
      <c r="D38" s="398">
        <f>SUM(D37:E37)</f>
        <v>110692</v>
      </c>
      <c r="E38" s="398"/>
      <c r="F38" s="398">
        <f>SUM(F37:G37)</f>
        <v>143578</v>
      </c>
      <c r="G38" s="398"/>
      <c r="H38" s="398">
        <f>SUM(H37:I37)</f>
        <v>10857</v>
      </c>
      <c r="I38" s="398"/>
      <c r="J38" s="398">
        <f>SUM(J37:K37)</f>
        <v>6390</v>
      </c>
      <c r="K38" s="398"/>
      <c r="L38" s="398">
        <f t="shared" ref="L38" si="1">SUM(L37:M37)</f>
        <v>94942</v>
      </c>
      <c r="M38" s="398"/>
    </row>
    <row r="39" spans="1:14" s="1" customFormat="1" x14ac:dyDescent="0.25"/>
    <row r="40" spans="1:14" x14ac:dyDescent="0.25">
      <c r="A40" s="314" t="s">
        <v>38</v>
      </c>
      <c r="B40" s="315">
        <f>SUM(B37,D37,F37,H37,J37,L37)</f>
        <v>2417482</v>
      </c>
    </row>
    <row r="41" spans="1:14" x14ac:dyDescent="0.25">
      <c r="A41" s="314" t="s">
        <v>69</v>
      </c>
      <c r="B41" s="315">
        <f>SUM(C37,E37,G37,I37,K37,M37)</f>
        <v>16264</v>
      </c>
    </row>
    <row r="42" spans="1:14" x14ac:dyDescent="0.25">
      <c r="A42" s="314" t="s">
        <v>70</v>
      </c>
      <c r="B42" s="315">
        <f>SUM(B40:B41)</f>
        <v>2433746</v>
      </c>
    </row>
    <row r="43" spans="1:14" ht="15.75" thickBot="1" x14ac:dyDescent="0.3"/>
    <row r="44" spans="1:14" ht="15.75" thickBot="1" x14ac:dyDescent="0.3">
      <c r="B44" s="397" t="s">
        <v>68</v>
      </c>
      <c r="C44" s="397"/>
      <c r="D44" s="397" t="s">
        <v>61</v>
      </c>
      <c r="E44" s="397"/>
      <c r="F44" s="397" t="s">
        <v>62</v>
      </c>
      <c r="G44" s="397"/>
      <c r="H44" s="397" t="s">
        <v>63</v>
      </c>
      <c r="I44" s="397"/>
      <c r="J44" s="397" t="s">
        <v>64</v>
      </c>
      <c r="K44" s="397"/>
      <c r="L44" s="397" t="s">
        <v>65</v>
      </c>
      <c r="M44" s="397"/>
    </row>
    <row r="45" spans="1:14" ht="45.75" thickBot="1" x14ac:dyDescent="0.3">
      <c r="B45" s="316" t="s">
        <v>71</v>
      </c>
      <c r="C45" s="316" t="s">
        <v>72</v>
      </c>
      <c r="D45" s="316" t="s">
        <v>71</v>
      </c>
      <c r="E45" s="316" t="s">
        <v>72</v>
      </c>
      <c r="F45" s="316" t="s">
        <v>71</v>
      </c>
      <c r="G45" s="316" t="s">
        <v>72</v>
      </c>
      <c r="H45" s="316" t="s">
        <v>71</v>
      </c>
      <c r="I45" s="316" t="s">
        <v>72</v>
      </c>
      <c r="J45" s="316" t="s">
        <v>71</v>
      </c>
      <c r="K45" s="316" t="s">
        <v>72</v>
      </c>
      <c r="L45" s="316" t="s">
        <v>71</v>
      </c>
      <c r="M45" s="316" t="s">
        <v>72</v>
      </c>
    </row>
    <row r="46" spans="1:14" ht="15.75" thickBot="1" x14ac:dyDescent="0.3">
      <c r="A46" s="314"/>
      <c r="B46" s="318">
        <f>B37/B40</f>
        <v>0.8519074805934439</v>
      </c>
      <c r="C46" s="318">
        <f>C37/B41</f>
        <v>0.48057058534185931</v>
      </c>
      <c r="D46" s="318">
        <f>D37/B40</f>
        <v>4.417861229163237E-2</v>
      </c>
      <c r="E46" s="318">
        <f>E37/B41</f>
        <v>0.23924003935071322</v>
      </c>
      <c r="F46" s="318">
        <f>F37/B40</f>
        <v>5.9135497182605704E-2</v>
      </c>
      <c r="G46" s="318">
        <f>G37/B41</f>
        <v>3.805951795376291E-2</v>
      </c>
      <c r="H46" s="318">
        <f>H37/B40</f>
        <v>4.4910365413268847E-3</v>
      </c>
      <c r="I46" s="318">
        <f>I37/B41</f>
        <v>0</v>
      </c>
      <c r="J46" s="318">
        <f>J37/B40</f>
        <v>2.5882302329448574E-3</v>
      </c>
      <c r="K46" s="318">
        <f>K37/B41</f>
        <v>8.1775700934579431E-3</v>
      </c>
      <c r="L46" s="318">
        <f>L37/B40</f>
        <v>3.7699143158046268E-2</v>
      </c>
      <c r="M46" s="318">
        <f>M37/B41</f>
        <v>0.23395228726020659</v>
      </c>
    </row>
    <row r="47" spans="1:14" ht="30.75" thickBot="1" x14ac:dyDescent="0.3">
      <c r="A47" s="319" t="s">
        <v>73</v>
      </c>
      <c r="B47" s="399">
        <f>B38/B42</f>
        <v>0.84942594666822258</v>
      </c>
      <c r="C47" s="399"/>
      <c r="D47" s="399">
        <f>D38/B42</f>
        <v>4.548214973953732E-2</v>
      </c>
      <c r="E47" s="399"/>
      <c r="F47" s="399">
        <f>F38/B42</f>
        <v>5.8994652687667487E-2</v>
      </c>
      <c r="G47" s="399"/>
      <c r="H47" s="399">
        <f>H38/B42</f>
        <v>4.4610242810876732E-3</v>
      </c>
      <c r="I47" s="399"/>
      <c r="J47" s="399">
        <f>J38/B42</f>
        <v>2.625582127304986E-3</v>
      </c>
      <c r="K47" s="399"/>
      <c r="L47" s="399">
        <f>L38/B42</f>
        <v>3.9010644496179962E-2</v>
      </c>
      <c r="M47" s="399"/>
      <c r="N47" s="317"/>
    </row>
  </sheetData>
  <mergeCells count="24">
    <mergeCell ref="L44:M44"/>
    <mergeCell ref="B47:C47"/>
    <mergeCell ref="D47:E47"/>
    <mergeCell ref="F47:G47"/>
    <mergeCell ref="H47:I47"/>
    <mergeCell ref="J47:K47"/>
    <mergeCell ref="L47:M47"/>
    <mergeCell ref="B44:C44"/>
    <mergeCell ref="D44:E44"/>
    <mergeCell ref="F44:G44"/>
    <mergeCell ref="H44:I44"/>
    <mergeCell ref="J44:K44"/>
    <mergeCell ref="L11:M11"/>
    <mergeCell ref="B38:C38"/>
    <mergeCell ref="D38:E38"/>
    <mergeCell ref="F38:G38"/>
    <mergeCell ref="H38:I38"/>
    <mergeCell ref="J38:K38"/>
    <mergeCell ref="L38:M38"/>
    <mergeCell ref="B11:C11"/>
    <mergeCell ref="D11:E11"/>
    <mergeCell ref="F11:G11"/>
    <mergeCell ref="H11:I11"/>
    <mergeCell ref="J11:K11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HISTORICO DENSIDAD</vt:lpstr>
      <vt:lpstr>HISTORICO POR TIPO DE ACCESO</vt:lpstr>
      <vt:lpstr>HISTORICO POR PROVINCIA</vt:lpstr>
      <vt:lpstr>05-2017 POR OPERADOR Y PROVINCI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RUIZ RUANO LOURDES CONSUELO</cp:lastModifiedBy>
  <cp:lastPrinted>2015-09-18T20:06:44Z</cp:lastPrinted>
  <dcterms:created xsi:type="dcterms:W3CDTF">2012-02-15T19:17:10Z</dcterms:created>
  <dcterms:modified xsi:type="dcterms:W3CDTF">2017-07-25T16:10:08Z</dcterms:modified>
</cp:coreProperties>
</file>