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TRABAJO\PROYECTOS-CRDM\ESTADISTICAS\PUBLICACIONES\OCTUBRE\Dani\"/>
    </mc:Choice>
  </mc:AlternateContent>
  <bookViews>
    <workbookView xWindow="0" yWindow="0" windowWidth="19200" windowHeight="11205"/>
  </bookViews>
  <sheets>
    <sheet name="Índice" sheetId="29" r:id="rId1"/>
    <sheet name="Abonados-terminales" sheetId="26" r:id="rId2"/>
    <sheet name="Participación de mercado" sheetId="27" r:id="rId3"/>
    <sheet name="Hoja1" sheetId="30" state="hidden" r:id="rId4"/>
  </sheets>
  <calcPr calcId="162913"/>
</workbook>
</file>

<file path=xl/calcChain.xml><?xml version="1.0" encoding="utf-8"?>
<calcChain xmlns="http://schemas.openxmlformats.org/spreadsheetml/2006/main">
  <c r="E15" i="30" l="1"/>
  <c r="E14" i="30"/>
  <c r="E13" i="30"/>
  <c r="E12" i="30"/>
  <c r="E11" i="30"/>
  <c r="E10" i="30"/>
  <c r="E9" i="30"/>
  <c r="E8" i="30"/>
  <c r="E7" i="30"/>
  <c r="E5" i="30"/>
  <c r="E6" i="30"/>
  <c r="E4" i="30"/>
  <c r="E2" i="30"/>
  <c r="E3" i="30"/>
  <c r="D15" i="30"/>
  <c r="D14" i="30"/>
  <c r="D13" i="30"/>
  <c r="D12" i="30"/>
  <c r="D11" i="30"/>
  <c r="D10" i="30"/>
  <c r="D9" i="30"/>
  <c r="D8" i="30"/>
  <c r="D7" i="30"/>
  <c r="D5" i="30"/>
  <c r="D6" i="30"/>
  <c r="D4" i="30"/>
  <c r="D3" i="30"/>
  <c r="D2" i="30"/>
  <c r="AD53" i="26"/>
  <c r="AE53" i="26"/>
  <c r="AD54" i="26"/>
  <c r="AE54" i="26"/>
  <c r="AD55" i="26"/>
  <c r="AE55" i="26"/>
  <c r="V53" i="26"/>
  <c r="W53" i="26"/>
  <c r="V54" i="26"/>
  <c r="W54" i="26"/>
  <c r="D37" i="30"/>
  <c r="E37" i="30"/>
  <c r="D38" i="30"/>
  <c r="D39" i="30" s="1"/>
  <c r="E38" i="30"/>
  <c r="E39" i="30" s="1"/>
  <c r="W45" i="26" l="1"/>
  <c r="W46" i="26"/>
  <c r="W47" i="26"/>
  <c r="W48" i="26"/>
  <c r="W49" i="26"/>
  <c r="W50" i="26"/>
  <c r="W51" i="26"/>
  <c r="W52" i="26"/>
  <c r="W44" i="26"/>
  <c r="V45" i="26"/>
  <c r="V46" i="26"/>
  <c r="V47" i="26"/>
  <c r="V48" i="26"/>
  <c r="V49" i="26"/>
  <c r="V50" i="26"/>
  <c r="V51" i="26"/>
  <c r="V52" i="26"/>
  <c r="V44" i="26"/>
  <c r="E28" i="30"/>
  <c r="E29" i="30" s="1"/>
  <c r="E30" i="30" s="1"/>
  <c r="E31" i="30" s="1"/>
  <c r="E32" i="30" s="1"/>
  <c r="E33" i="30" s="1"/>
  <c r="E34" i="30" s="1"/>
  <c r="E35" i="30" s="1"/>
  <c r="E36" i="30" s="1"/>
  <c r="D28" i="30"/>
  <c r="D29" i="30" s="1"/>
  <c r="D30" i="30" s="1"/>
  <c r="D31" i="30" s="1"/>
  <c r="D32" i="30" s="1"/>
  <c r="D33" i="30" s="1"/>
  <c r="D34" i="30" s="1"/>
  <c r="D35" i="30" s="1"/>
  <c r="D36" i="30" s="1"/>
  <c r="C25" i="27" l="1"/>
  <c r="C16" i="27"/>
  <c r="C24" i="27"/>
  <c r="C23" i="27"/>
  <c r="C22" i="27"/>
  <c r="C12" i="27"/>
  <c r="C21" i="27"/>
  <c r="C18" i="27"/>
  <c r="C20" i="27"/>
  <c r="C13" i="27"/>
  <c r="C14" i="27"/>
  <c r="C19" i="27"/>
  <c r="C15" i="30"/>
  <c r="B25" i="27" s="1"/>
  <c r="C5" i="30"/>
  <c r="B16" i="27" s="1"/>
  <c r="C14" i="30"/>
  <c r="B24" i="27" s="1"/>
  <c r="C6" i="30"/>
  <c r="C13" i="30"/>
  <c r="B23" i="27" s="1"/>
  <c r="C12" i="30"/>
  <c r="B22" i="27" s="1"/>
  <c r="C2" i="30"/>
  <c r="B12" i="27" s="1"/>
  <c r="C7" i="30"/>
  <c r="B17" i="27" s="1"/>
  <c r="C11" i="30"/>
  <c r="B21" i="27" s="1"/>
  <c r="C8" i="30"/>
  <c r="C10" i="30"/>
  <c r="B20" i="27" s="1"/>
  <c r="C3" i="30"/>
  <c r="B13" i="27" s="1"/>
  <c r="B15" i="27" l="1"/>
  <c r="C4" i="30"/>
  <c r="B14" i="27" s="1"/>
  <c r="C9" i="30"/>
  <c r="B19" i="27" s="1"/>
  <c r="C17" i="27"/>
  <c r="B18" i="27" l="1"/>
  <c r="AD13" i="26"/>
  <c r="AE13" i="26"/>
  <c r="AD14" i="26"/>
  <c r="AE14" i="26"/>
  <c r="AD15" i="26"/>
  <c r="AE15" i="26"/>
  <c r="AD16" i="26"/>
  <c r="AE16" i="26"/>
  <c r="AD17" i="26"/>
  <c r="AE17" i="26"/>
  <c r="AD18" i="26"/>
  <c r="AE18" i="26"/>
  <c r="AD19" i="26"/>
  <c r="AE19" i="26"/>
  <c r="AD20" i="26"/>
  <c r="AE20" i="26"/>
  <c r="AD21" i="26"/>
  <c r="AE21" i="26"/>
  <c r="AD22" i="26"/>
  <c r="AE22" i="26"/>
  <c r="AD23" i="26"/>
  <c r="AE23" i="26"/>
  <c r="AD24" i="26"/>
  <c r="AE24" i="26"/>
  <c r="AD25" i="26"/>
  <c r="AE25" i="26"/>
  <c r="AD26" i="26"/>
  <c r="AE26" i="26"/>
  <c r="AD27" i="26"/>
  <c r="AE27" i="26"/>
  <c r="AD28" i="26"/>
  <c r="AE28" i="26"/>
  <c r="AD29" i="26"/>
  <c r="AE29" i="26"/>
  <c r="AD30" i="26"/>
  <c r="AE30" i="26"/>
  <c r="AD31" i="26"/>
  <c r="AE31" i="26"/>
  <c r="AD32" i="26"/>
  <c r="AE32" i="26"/>
  <c r="AD33" i="26"/>
  <c r="AE33" i="26"/>
  <c r="AD34" i="26"/>
  <c r="AE34" i="26"/>
  <c r="AD35" i="26"/>
  <c r="AE35" i="26"/>
  <c r="AD36" i="26"/>
  <c r="AE36" i="26"/>
  <c r="AD37" i="26"/>
  <c r="AE37" i="26"/>
  <c r="AD38" i="26"/>
  <c r="AE38" i="26"/>
  <c r="AD39" i="26"/>
  <c r="AE39" i="26"/>
  <c r="AD40" i="26"/>
  <c r="AE40" i="26"/>
  <c r="AD41" i="26"/>
  <c r="AE41" i="26"/>
  <c r="AD42" i="26"/>
  <c r="AE42" i="26"/>
  <c r="AD43" i="26"/>
  <c r="AE43" i="26"/>
  <c r="AD44" i="26"/>
  <c r="AE44" i="26"/>
  <c r="AE12" i="26"/>
  <c r="AD12" i="26"/>
  <c r="A7" i="26"/>
  <c r="A8" i="26"/>
  <c r="P41" i="26"/>
  <c r="AE45" i="26" l="1"/>
  <c r="AD45" i="26"/>
  <c r="P42" i="26"/>
  <c r="P43" i="26" l="1"/>
  <c r="AE46" i="26" l="1"/>
  <c r="AD46" i="26"/>
  <c r="B8" i="27"/>
  <c r="B7" i="27"/>
  <c r="AE47" i="26" l="1"/>
  <c r="AD47" i="26"/>
  <c r="AE48" i="26" l="1"/>
  <c r="AD48" i="26"/>
  <c r="AE49" i="26" l="1"/>
  <c r="AD49" i="26"/>
  <c r="AE50" i="26" l="1"/>
  <c r="AD50" i="26"/>
  <c r="AE51" i="26" l="1"/>
  <c r="AD51" i="26"/>
  <c r="AE52" i="26" l="1"/>
  <c r="D16" i="30"/>
  <c r="AD52" i="26"/>
  <c r="C15" i="27" l="1"/>
  <c r="C26" i="27" s="1"/>
  <c r="E16" i="30"/>
  <c r="F6" i="30" s="1"/>
  <c r="F16" i="30" l="1"/>
  <c r="F5" i="30"/>
  <c r="D16" i="27" s="1"/>
  <c r="F14" i="30"/>
  <c r="D24" i="27" s="1"/>
  <c r="F4" i="30"/>
  <c r="D14" i="27" s="1"/>
  <c r="F10" i="30"/>
  <c r="D20" i="27" s="1"/>
  <c r="F8" i="30"/>
  <c r="F2" i="30"/>
  <c r="D12" i="27" s="1"/>
  <c r="F13" i="30"/>
  <c r="D23" i="27" s="1"/>
  <c r="F3" i="30"/>
  <c r="D13" i="27" s="1"/>
  <c r="F15" i="30"/>
  <c r="D25" i="27" s="1"/>
  <c r="F12" i="30"/>
  <c r="D22" i="27" s="1"/>
  <c r="F9" i="30"/>
  <c r="D19" i="27" s="1"/>
  <c r="F7" i="30"/>
  <c r="D17" i="27" s="1"/>
  <c r="F11" i="30"/>
  <c r="D21" i="27" s="1"/>
  <c r="D18" i="27" l="1"/>
  <c r="D15" i="27"/>
  <c r="D26" i="27"/>
</calcChain>
</file>

<file path=xl/sharedStrings.xml><?xml version="1.0" encoding="utf-8"?>
<sst xmlns="http://schemas.openxmlformats.org/spreadsheetml/2006/main" count="93" uniqueCount="58">
  <si>
    <t>MES</t>
  </si>
  <si>
    <t xml:space="preserve">TOTAL ABONADOS </t>
  </si>
  <si>
    <t xml:space="preserve">TOTAL TERMINALES ACTIVOS </t>
  </si>
  <si>
    <t>TOTAL TERMINALES</t>
  </si>
  <si>
    <t>Participación de Mercado</t>
  </si>
  <si>
    <t>ALMEIDA BRANDS JOSE FRANCISCO</t>
  </si>
  <si>
    <t>COMSATEL S.A.</t>
  </si>
  <si>
    <t>SERVICIOS FINALES DE TELECOMINICACIONES POR SATÉLITE</t>
  </si>
  <si>
    <t>ELECTROMARINA CIA. LTDA.</t>
  </si>
  <si>
    <t>TOTAL ABONADOS</t>
  </si>
  <si>
    <t>NÚMERO DE TÉRMINALES</t>
  </si>
  <si>
    <t>TOTAL:</t>
  </si>
  <si>
    <t>Fuente: Registros administrativos ARCOTEL</t>
  </si>
  <si>
    <t>Abonados y Terminales</t>
  </si>
  <si>
    <t xml:space="preserve">Categoría: Abonados y Terminales </t>
  </si>
  <si>
    <t>SERVICIOS FINALES DE TELECOMUNICACIONES POR SATÉLITE</t>
  </si>
  <si>
    <t xml:space="preserve">Índice </t>
  </si>
  <si>
    <t>Hoja</t>
  </si>
  <si>
    <t>Descripción</t>
  </si>
  <si>
    <t>1. Abonados y Terminales</t>
  </si>
  <si>
    <t>2. Participación de Mercado</t>
  </si>
  <si>
    <t>3. Evolución</t>
  </si>
  <si>
    <t>Contiene información mensualizada del número de abonados y terminales por prestador</t>
  </si>
  <si>
    <t>Participación de Mercado por prestador en relación al número de terminales</t>
  </si>
  <si>
    <t>Gráfico de la evolución del número de abonados y terminales por prestador</t>
  </si>
  <si>
    <t>Volver al Índice</t>
  </si>
  <si>
    <t>PRESTADOR</t>
  </si>
  <si>
    <t>TUNASAT S.A.</t>
  </si>
  <si>
    <t>BRUCARTE S.A.</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</si>
  <si>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</si>
  <si>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</si>
  <si>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</si>
  <si>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</si>
  <si>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Nota 1</t>
  </si>
  <si>
    <t>Color verde</t>
  </si>
  <si>
    <t>NETTEL S.A.</t>
  </si>
  <si>
    <t>Se utiliza este color en el caso de no contar con la información del prestador, por lo cual se aplica tasa de crecimiento compuesta para los casos que se cuenta con información de otros periodos.</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</si>
  <si>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</si>
  <si>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marrón</t>
  </si>
  <si>
    <t>Los concesionarios sombreados en marrón constituyen subregistros que fueron actualizados en función del proceso de depuración de las Bases de Datos e información estadística que ARCOTEL está llevando a cabo.</t>
  </si>
  <si>
    <t>TOTAL</t>
  </si>
  <si>
    <t>Fuente: Registros Administrativos ARCOTEL</t>
  </si>
  <si>
    <t>ARTECHNOLIGES</t>
  </si>
  <si>
    <t>WEBSATMEDIA ECUADOR CIA. LTDA.</t>
  </si>
  <si>
    <t>TURBOTELTIC CIA. LTDA.</t>
  </si>
  <si>
    <t>ABINSA ABASTECIMIENTOS INDUSTRIALES S.A.</t>
  </si>
  <si>
    <t>CARRO SEGURO CARSEG S.A.</t>
  </si>
  <si>
    <t>LEOSATELLITE SERVICES DE ECUADOR S.A.</t>
  </si>
  <si>
    <t>LINKSAT SOLUTIONS S.A.</t>
  </si>
  <si>
    <t>NAUTICAL DEL ECUADOR NAUTECSA S.A.</t>
  </si>
  <si>
    <t>No.</t>
  </si>
  <si>
    <t>PARTICIPACIÓN DEL MERCADO JUN-18</t>
  </si>
  <si>
    <t xml:space="preserve">PARTICIPACIÓN DEL MERCADO </t>
  </si>
  <si>
    <t>Nota 2</t>
  </si>
  <si>
    <t>Se actualizó datos de Tunasat y Brucarte,  con información remitida por el prestador y siguiendo el proceso determinado para el efecto.</t>
  </si>
  <si>
    <t>REDONDEO</t>
  </si>
  <si>
    <t>Fecha de Corte: Septiembre 2018 (Actualización trimestral)</t>
  </si>
  <si>
    <t>Fecha de Publicación: Octubre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</si>
</sst>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 #,##0.00_ ;_ * \-#,##0.00_ ;_ * &quot;-&quot;??_ ;_ @_ "/>
    <numFmt numFmtId="165" formatCode="_-* #,##0.00_-;\-* #,##0.00_-;_-* &quot;-&quot;??_-;_-@_-"/>
    <numFmt numFmtId="166" formatCode="#,##0\ &quot;€&quot;;\-#,##0\ &quot;€&quot;"/>
    <numFmt numFmtId="167" formatCode="0.0%"/>
    <numFmt numFmtId="168" formatCode="#,##0.0"/>
  </numFmts>
  <fonts count="75" x14ac:knownFonts="1">
    <font>
      <sz val="10"/>
      <name val="Arial"/>
    </font>
    <font>
      <sz val="11"/>
      <color theme="1"/>
      <name val="Calibri"/>
      <family val="2"/>
      <scheme val="minor"/>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b/>
      <sz val="8"/>
      <name val="Arial"/>
      <family val="2"/>
    </font>
    <font>
      <sz val="8"/>
      <name val="Arial"/>
      <family val="2"/>
      <charset val="204"/>
    </font>
    <font>
      <sz val="11"/>
      <name val="Arial"/>
      <family val="2"/>
    </font>
    <font>
      <sz val="10"/>
      <name val="Arial"/>
      <family val="2"/>
      <charset val="204"/>
    </font>
    <font>
      <sz val="11"/>
      <name val="Arial"/>
      <family val="2"/>
      <charset val="204"/>
    </font>
    <font>
      <b/>
      <sz val="10"/>
      <name val="Arial"/>
      <family val="2"/>
    </font>
    <font>
      <sz val="11"/>
      <color theme="1"/>
      <name val="Calibri"/>
      <family val="2"/>
      <scheme val="minor"/>
    </font>
    <font>
      <b/>
      <sz val="11"/>
      <color theme="1"/>
      <name val="Calibri"/>
      <family val="2"/>
      <scheme val="minor"/>
    </font>
    <font>
      <b/>
      <sz val="11"/>
      <color theme="0"/>
      <name val="Arial"/>
      <family val="2"/>
    </font>
    <font>
      <b/>
      <sz val="14"/>
      <color theme="0"/>
      <name val="Arial"/>
      <family val="2"/>
    </font>
    <font>
      <sz val="11"/>
      <color theme="3" tint="-0.499984740745262"/>
      <name val="Calibri"/>
      <family val="2"/>
      <scheme val="minor"/>
    </font>
    <font>
      <sz val="11"/>
      <color theme="1"/>
      <name val="Arial"/>
      <family val="2"/>
    </font>
    <font>
      <sz val="11"/>
      <color theme="0"/>
      <name val="Arial"/>
      <family val="2"/>
      <charset val="204"/>
    </font>
    <font>
      <sz val="10"/>
      <color theme="0"/>
      <name val="Arial"/>
      <family val="2"/>
    </font>
    <font>
      <sz val="8"/>
      <color theme="0"/>
      <name val="Arial"/>
      <family val="2"/>
      <charset val="204"/>
    </font>
    <font>
      <sz val="11"/>
      <color theme="0"/>
      <name val="Arial"/>
      <family val="2"/>
    </font>
    <font>
      <sz val="9"/>
      <color rgb="FFFFFFFF"/>
      <name val="Arial"/>
      <family val="2"/>
    </font>
    <font>
      <sz val="10"/>
      <color rgb="FFFFFFFF"/>
      <name val="Arial"/>
      <family val="2"/>
    </font>
    <font>
      <b/>
      <sz val="12"/>
      <color theme="1"/>
      <name val="Arial"/>
      <family val="2"/>
    </font>
    <font>
      <b/>
      <sz val="8"/>
      <color theme="0"/>
      <name val="Arial"/>
      <family val="2"/>
    </font>
    <font>
      <b/>
      <sz val="12"/>
      <color theme="1" tint="4.9989318521683403E-2"/>
      <name val="Arial"/>
      <family val="2"/>
    </font>
    <font>
      <sz val="8"/>
      <color theme="0"/>
      <name val="Arial"/>
      <family val="2"/>
    </font>
    <font>
      <b/>
      <sz val="10"/>
      <color theme="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1"/>
      <color theme="10"/>
      <name val="Calibri"/>
      <family val="2"/>
      <scheme val="minor"/>
    </font>
    <font>
      <b/>
      <sz val="18"/>
      <color theme="3"/>
      <name val="Cambria"/>
      <family val="2"/>
      <scheme val="major"/>
    </font>
    <font>
      <sz val="10"/>
      <color indexed="8"/>
      <name val="Arial"/>
      <family val="2"/>
    </font>
    <font>
      <sz val="16"/>
      <color theme="1"/>
      <name val="Calibri"/>
      <family val="2"/>
      <scheme val="minor"/>
    </font>
    <font>
      <sz val="8"/>
      <color theme="1"/>
      <name val="Arial"/>
      <family val="2"/>
    </font>
    <font>
      <sz val="10"/>
      <name val="Arial"/>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
      <patternFill patternType="solid">
        <fgColor theme="3"/>
        <bgColor rgb="FF000000"/>
      </patternFill>
    </fill>
    <fill>
      <patternFill patternType="solid">
        <fgColor theme="3" tint="-0.249977111117893"/>
        <bgColor indexed="64"/>
      </patternFill>
    </fill>
    <fill>
      <patternFill patternType="solid">
        <fgColor rgb="FF0070C0"/>
        <bgColor indexed="64"/>
      </patternFill>
    </fill>
    <fill>
      <patternFill patternType="solid">
        <fgColor theme="3" tint="-0.499984740745262"/>
        <bgColor indexed="64"/>
      </patternFill>
    </fill>
    <fill>
      <patternFill patternType="solid">
        <fgColor rgb="FF95B3D7"/>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medium">
        <color indexed="64"/>
      </bottom>
      <diagonal/>
    </border>
  </borders>
  <cellStyleXfs count="77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36" fillId="0" borderId="0"/>
    <xf numFmtId="0" fontId="3"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54" fillId="0" borderId="34" applyNumberFormat="0" applyFill="0" applyAlignment="0" applyProtection="0"/>
    <xf numFmtId="0" fontId="5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57" fillId="37" borderId="0" applyNumberFormat="0" applyBorder="0" applyAlignment="0" applyProtection="0"/>
    <xf numFmtId="0" fontId="58" fillId="38" borderId="0" applyNumberFormat="0" applyBorder="0" applyAlignment="0" applyProtection="0"/>
    <xf numFmtId="0" fontId="59" fillId="39" borderId="0" applyNumberFormat="0" applyBorder="0" applyAlignment="0" applyProtection="0"/>
    <xf numFmtId="0" fontId="60" fillId="40" borderId="37" applyNumberFormat="0" applyAlignment="0" applyProtection="0"/>
    <xf numFmtId="0" fontId="61" fillId="41" borderId="38" applyNumberFormat="0" applyAlignment="0" applyProtection="0"/>
    <xf numFmtId="0" fontId="62" fillId="41" borderId="37" applyNumberFormat="0" applyAlignment="0" applyProtection="0"/>
    <xf numFmtId="0" fontId="63" fillId="0" borderId="39" applyNumberFormat="0" applyFill="0" applyAlignment="0" applyProtection="0"/>
    <xf numFmtId="0" fontId="64" fillId="42" borderId="40"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7" fillId="0" borderId="42" applyNumberFormat="0" applyFill="0" applyAlignment="0" applyProtection="0"/>
    <xf numFmtId="0" fontId="67"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67" fillId="59" borderId="0" applyNumberFormat="0" applyBorder="0" applyAlignment="0" applyProtection="0"/>
    <xf numFmtId="0" fontId="67"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67" fillId="67" borderId="0" applyNumberFormat="0" applyBorder="0" applyAlignment="0" applyProtection="0"/>
    <xf numFmtId="0" fontId="1" fillId="0" borderId="0"/>
    <xf numFmtId="0" fontId="3" fillId="0" borderId="0"/>
    <xf numFmtId="0" fontId="68" fillId="0" borderId="0"/>
    <xf numFmtId="0" fontId="68" fillId="0" borderId="0"/>
    <xf numFmtId="0" fontId="3" fillId="0" borderId="0"/>
    <xf numFmtId="0" fontId="1" fillId="0" borderId="0"/>
    <xf numFmtId="0" fontId="3" fillId="0" borderId="0"/>
    <xf numFmtId="0" fontId="68" fillId="43" borderId="41" applyNumberFormat="0" applyFont="0" applyAlignment="0" applyProtection="0"/>
    <xf numFmtId="9" fontId="68" fillId="0" borderId="0" applyFont="0" applyFill="0" applyBorder="0" applyAlignment="0" applyProtection="0"/>
    <xf numFmtId="0" fontId="69" fillId="0" borderId="0" applyNumberFormat="0" applyFill="0" applyBorder="0" applyAlignment="0" applyProtection="0"/>
    <xf numFmtId="0" fontId="3" fillId="0" borderId="0">
      <alignment vertical="top"/>
    </xf>
    <xf numFmtId="0" fontId="4"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43" borderId="41" applyNumberFormat="0" applyFont="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0" borderId="0">
      <alignment vertical="top"/>
    </xf>
    <xf numFmtId="0" fontId="71" fillId="0" borderId="0">
      <alignment vertical="top"/>
    </xf>
    <xf numFmtId="9" fontId="74" fillId="0" borderId="0" applyFont="0" applyFill="0" applyBorder="0" applyAlignment="0" applyProtection="0"/>
  </cellStyleXfs>
  <cellXfs count="143">
    <xf numFmtId="0" fontId="0" fillId="0" borderId="0" xfId="0"/>
    <xf numFmtId="0" fontId="0" fillId="24" borderId="0" xfId="3" applyFont="1" applyFill="1"/>
    <xf numFmtId="0" fontId="0" fillId="25" borderId="0" xfId="0" applyFill="1"/>
    <xf numFmtId="0" fontId="2" fillId="24" borderId="0" xfId="3" applyFont="1" applyFill="1"/>
    <xf numFmtId="0" fontId="32" fillId="27" borderId="0" xfId="59" applyFont="1" applyFill="1" applyBorder="1"/>
    <xf numFmtId="0" fontId="32" fillId="27" borderId="17" xfId="59" applyFont="1" applyFill="1" applyBorder="1"/>
    <xf numFmtId="0" fontId="31" fillId="26" borderId="12" xfId="0" applyFont="1" applyFill="1" applyBorder="1"/>
    <xf numFmtId="0" fontId="31" fillId="26" borderId="13" xfId="0" applyFont="1" applyFill="1" applyBorder="1"/>
    <xf numFmtId="0" fontId="39" fillId="26" borderId="0" xfId="0" applyFont="1" applyFill="1" applyBorder="1"/>
    <xf numFmtId="0" fontId="31" fillId="26" borderId="0" xfId="0" applyFont="1" applyFill="1" applyBorder="1"/>
    <xf numFmtId="0" fontId="31" fillId="26" borderId="15" xfId="0" applyFont="1" applyFill="1" applyBorder="1"/>
    <xf numFmtId="0" fontId="0" fillId="26" borderId="0" xfId="0" applyFill="1" applyBorder="1"/>
    <xf numFmtId="0" fontId="39" fillId="26" borderId="0" xfId="0" applyFont="1" applyFill="1" applyBorder="1" applyAlignment="1"/>
    <xf numFmtId="0" fontId="39" fillId="26" borderId="15" xfId="0" applyFont="1" applyFill="1" applyBorder="1" applyAlignment="1"/>
    <xf numFmtId="0" fontId="42" fillId="26" borderId="0" xfId="0" applyFont="1" applyFill="1" applyBorder="1"/>
    <xf numFmtId="0" fontId="43" fillId="26" borderId="0" xfId="0" applyFont="1" applyFill="1" applyBorder="1" applyAlignment="1"/>
    <xf numFmtId="0" fontId="43" fillId="26" borderId="15" xfId="0" applyFont="1" applyFill="1" applyBorder="1" applyAlignment="1"/>
    <xf numFmtId="0" fontId="3" fillId="27" borderId="0" xfId="0" applyFont="1" applyFill="1" applyBorder="1"/>
    <xf numFmtId="0" fontId="2" fillId="27" borderId="15" xfId="0" applyFont="1" applyFill="1" applyBorder="1"/>
    <xf numFmtId="0" fontId="2" fillId="27" borderId="0" xfId="0" applyFont="1" applyFill="1" applyBorder="1"/>
    <xf numFmtId="0" fontId="3" fillId="29" borderId="17" xfId="0" applyFont="1" applyFill="1" applyBorder="1" applyAlignment="1"/>
    <xf numFmtId="0" fontId="3" fillId="29" borderId="18" xfId="0" applyFont="1" applyFill="1" applyBorder="1" applyAlignment="1"/>
    <xf numFmtId="0" fontId="44" fillId="26" borderId="17" xfId="0" applyFont="1" applyFill="1" applyBorder="1"/>
    <xf numFmtId="0" fontId="0" fillId="26" borderId="17" xfId="0" applyFont="1" applyFill="1" applyBorder="1"/>
    <xf numFmtId="0" fontId="45" fillId="26" borderId="18" xfId="0" applyFont="1" applyFill="1" applyBorder="1" applyAlignment="1">
      <alignment horizontal="center"/>
    </xf>
    <xf numFmtId="0" fontId="0" fillId="25" borderId="0" xfId="0" applyFill="1" applyBorder="1"/>
    <xf numFmtId="0" fontId="0" fillId="25" borderId="15" xfId="0" applyFill="1" applyBorder="1"/>
    <xf numFmtId="0" fontId="30" fillId="24" borderId="17" xfId="3" applyFont="1" applyFill="1" applyBorder="1"/>
    <xf numFmtId="0" fontId="2" fillId="24" borderId="17" xfId="3" applyFont="1" applyFill="1" applyBorder="1"/>
    <xf numFmtId="0" fontId="2" fillId="24" borderId="18" xfId="3" applyFont="1" applyFill="1" applyBorder="1"/>
    <xf numFmtId="0" fontId="45" fillId="26" borderId="0" xfId="0" applyFont="1" applyFill="1" applyBorder="1" applyAlignment="1"/>
    <xf numFmtId="0" fontId="43" fillId="26" borderId="0" xfId="0" applyFont="1" applyFill="1" applyBorder="1"/>
    <xf numFmtId="0" fontId="46" fillId="30" borderId="0" xfId="0" applyFont="1" applyFill="1" applyBorder="1" applyAlignment="1"/>
    <xf numFmtId="0" fontId="47" fillId="30" borderId="0" xfId="0" applyFont="1" applyFill="1" applyBorder="1" applyAlignment="1"/>
    <xf numFmtId="0" fontId="38" fillId="26" borderId="0" xfId="0" applyFont="1" applyFill="1" applyBorder="1"/>
    <xf numFmtId="0" fontId="31" fillId="27" borderId="0" xfId="0" applyFont="1" applyFill="1" applyBorder="1"/>
    <xf numFmtId="0" fontId="31" fillId="27" borderId="15" xfId="0" applyFont="1" applyFill="1" applyBorder="1"/>
    <xf numFmtId="0" fontId="33" fillId="29" borderId="0" xfId="0" applyFont="1" applyFill="1" applyBorder="1" applyAlignment="1"/>
    <xf numFmtId="0" fontId="34" fillId="29" borderId="0" xfId="0" applyFont="1" applyFill="1" applyBorder="1" applyAlignment="1"/>
    <xf numFmtId="0" fontId="3" fillId="24" borderId="0" xfId="3" applyFont="1" applyFill="1"/>
    <xf numFmtId="0" fontId="38" fillId="26" borderId="0" xfId="59" applyFont="1" applyFill="1" applyBorder="1"/>
    <xf numFmtId="0" fontId="36" fillId="26" borderId="0" xfId="59" applyFill="1" applyBorder="1"/>
    <xf numFmtId="0" fontId="36" fillId="26" borderId="11" xfId="59" applyFill="1" applyBorder="1"/>
    <xf numFmtId="0" fontId="36" fillId="26" borderId="12" xfId="59" applyFill="1" applyBorder="1"/>
    <xf numFmtId="0" fontId="36" fillId="26" borderId="13" xfId="59" applyFill="1" applyBorder="1"/>
    <xf numFmtId="0" fontId="36" fillId="26" borderId="14" xfId="59" applyFill="1" applyBorder="1"/>
    <xf numFmtId="0" fontId="36" fillId="26" borderId="15" xfId="59" applyFill="1" applyBorder="1"/>
    <xf numFmtId="0" fontId="36" fillId="26" borderId="16" xfId="59" applyFill="1" applyBorder="1"/>
    <xf numFmtId="0" fontId="36" fillId="26" borderId="17" xfId="59" applyFill="1" applyBorder="1"/>
    <xf numFmtId="0" fontId="36" fillId="26" borderId="18" xfId="59" applyFill="1" applyBorder="1"/>
    <xf numFmtId="0" fontId="36" fillId="25" borderId="14" xfId="59" applyFill="1" applyBorder="1"/>
    <xf numFmtId="0" fontId="36" fillId="25" borderId="0" xfId="59" applyFill="1" applyBorder="1"/>
    <xf numFmtId="0" fontId="36" fillId="25" borderId="15" xfId="59" applyFill="1" applyBorder="1"/>
    <xf numFmtId="0" fontId="36" fillId="25" borderId="17" xfId="59" applyFill="1" applyBorder="1"/>
    <xf numFmtId="0" fontId="36" fillId="25" borderId="18" xfId="59" applyFill="1" applyBorder="1"/>
    <xf numFmtId="0" fontId="36" fillId="27" borderId="11" xfId="59" applyFill="1" applyBorder="1"/>
    <xf numFmtId="0" fontId="36" fillId="27" borderId="19" xfId="59" applyFill="1" applyBorder="1"/>
    <xf numFmtId="0" fontId="36" fillId="27" borderId="12" xfId="59" applyFill="1" applyBorder="1"/>
    <xf numFmtId="0" fontId="36" fillId="27" borderId="13" xfId="59" applyFill="1" applyBorder="1"/>
    <xf numFmtId="0" fontId="36" fillId="27" borderId="14" xfId="59" applyFill="1" applyBorder="1"/>
    <xf numFmtId="0" fontId="36" fillId="27" borderId="0" xfId="59" applyFill="1" applyBorder="1"/>
    <xf numFmtId="0" fontId="36" fillId="27" borderId="15" xfId="59" applyFill="1" applyBorder="1"/>
    <xf numFmtId="0" fontId="36" fillId="27" borderId="16" xfId="59" applyFill="1" applyBorder="1"/>
    <xf numFmtId="0" fontId="36" fillId="27" borderId="17" xfId="59" applyFill="1" applyBorder="1"/>
    <xf numFmtId="0" fontId="36" fillId="27" borderId="18" xfId="59" applyFill="1" applyBorder="1"/>
    <xf numFmtId="0" fontId="40" fillId="27" borderId="0" xfId="59" applyFont="1" applyFill="1" applyBorder="1"/>
    <xf numFmtId="0" fontId="40" fillId="27" borderId="17" xfId="59" applyFont="1" applyFill="1" applyBorder="1"/>
    <xf numFmtId="0" fontId="37" fillId="25" borderId="0" xfId="59" applyFont="1" applyFill="1" applyBorder="1"/>
    <xf numFmtId="0" fontId="48" fillId="25" borderId="0" xfId="59" applyFont="1" applyFill="1" applyBorder="1" applyAlignment="1"/>
    <xf numFmtId="0" fontId="34" fillId="29" borderId="12" xfId="0" applyFont="1" applyFill="1" applyBorder="1" applyAlignment="1"/>
    <xf numFmtId="0" fontId="34" fillId="29" borderId="17" xfId="0" applyFont="1" applyFill="1" applyBorder="1" applyAlignment="1"/>
    <xf numFmtId="0" fontId="4" fillId="27" borderId="0" xfId="39" applyFill="1" applyBorder="1" applyAlignment="1" applyProtection="1"/>
    <xf numFmtId="0" fontId="4" fillId="27" borderId="15" xfId="39" applyFill="1" applyBorder="1" applyAlignment="1" applyProtection="1"/>
    <xf numFmtId="0" fontId="30" fillId="28" borderId="21" xfId="0" applyFont="1" applyFill="1" applyBorder="1" applyAlignment="1">
      <alignment horizontal="center" vertical="center" wrapText="1"/>
    </xf>
    <xf numFmtId="0" fontId="30" fillId="28" borderId="22" xfId="0" applyFont="1" applyFill="1" applyBorder="1" applyAlignment="1">
      <alignment horizontal="center" vertical="center" wrapText="1"/>
    </xf>
    <xf numFmtId="0" fontId="0" fillId="31" borderId="23" xfId="0" applyFill="1" applyBorder="1" applyAlignment="1"/>
    <xf numFmtId="0" fontId="0" fillId="31" borderId="24" xfId="0" applyFill="1" applyBorder="1" applyAlignment="1"/>
    <xf numFmtId="0" fontId="30" fillId="28" borderId="25" xfId="0" applyFont="1" applyFill="1" applyBorder="1" applyAlignment="1">
      <alignment horizontal="center" vertical="center" wrapText="1"/>
    </xf>
    <xf numFmtId="3" fontId="49" fillId="32" borderId="26" xfId="0" applyNumberFormat="1" applyFont="1" applyFill="1" applyBorder="1" applyAlignment="1">
      <alignment horizontal="center" vertical="center"/>
    </xf>
    <xf numFmtId="0" fontId="41" fillId="25" borderId="0" xfId="59" applyFont="1" applyFill="1" applyBorder="1"/>
    <xf numFmtId="0" fontId="41" fillId="25" borderId="17" xfId="59" applyFont="1" applyFill="1" applyBorder="1"/>
    <xf numFmtId="0" fontId="38" fillId="31" borderId="28" xfId="59" applyFont="1" applyFill="1" applyBorder="1" applyAlignment="1"/>
    <xf numFmtId="0" fontId="38" fillId="31" borderId="29" xfId="59" applyFont="1" applyFill="1" applyBorder="1" applyAlignment="1"/>
    <xf numFmtId="0" fontId="4" fillId="25" borderId="0" xfId="39" applyFill="1" applyBorder="1" applyAlignment="1" applyProtection="1">
      <alignment horizontal="left" vertical="center"/>
    </xf>
    <xf numFmtId="0" fontId="4" fillId="25" borderId="0" xfId="39" applyFill="1" applyBorder="1" applyAlignment="1" applyProtection="1">
      <alignment horizontal="center" vertical="center"/>
    </xf>
    <xf numFmtId="0" fontId="36" fillId="25" borderId="0" xfId="59" applyFill="1" applyBorder="1" applyAlignment="1">
      <alignment horizontal="left" vertical="center"/>
    </xf>
    <xf numFmtId="0" fontId="36" fillId="25" borderId="0" xfId="59" applyFill="1" applyBorder="1" applyAlignment="1">
      <alignment vertical="center"/>
    </xf>
    <xf numFmtId="0" fontId="4" fillId="25" borderId="17" xfId="39" applyFill="1" applyBorder="1" applyAlignment="1" applyProtection="1">
      <alignment horizontal="left" vertical="center"/>
    </xf>
    <xf numFmtId="0" fontId="35" fillId="24" borderId="0" xfId="3" applyFont="1" applyFill="1" applyBorder="1" applyAlignment="1">
      <alignment horizontal="left" vertical="center"/>
    </xf>
    <xf numFmtId="0" fontId="3" fillId="24" borderId="0" xfId="3" applyFont="1" applyFill="1" applyBorder="1" applyAlignment="1">
      <alignment horizontal="left" vertical="center"/>
    </xf>
    <xf numFmtId="10" fontId="49" fillId="32" borderId="27" xfId="62" applyNumberFormat="1" applyFont="1" applyFill="1" applyBorder="1" applyAlignment="1">
      <alignment horizontal="center" vertical="center"/>
    </xf>
    <xf numFmtId="3" fontId="2" fillId="35" borderId="20" xfId="3" applyNumberFormat="1" applyFont="1" applyFill="1" applyBorder="1" applyAlignment="1">
      <alignment horizontal="center" vertical="center"/>
    </xf>
    <xf numFmtId="3" fontId="2" fillId="34" borderId="20" xfId="3" applyNumberFormat="1" applyFont="1" applyFill="1" applyBorder="1" applyAlignment="1">
      <alignment horizontal="center" vertical="center"/>
    </xf>
    <xf numFmtId="0" fontId="3" fillId="36" borderId="20" xfId="3" applyFont="1" applyFill="1" applyBorder="1" applyAlignment="1">
      <alignment horizontal="left" vertical="center"/>
    </xf>
    <xf numFmtId="10" fontId="2" fillId="0" borderId="24" xfId="62" applyNumberFormat="1" applyFont="1" applyBorder="1" applyAlignment="1">
      <alignment horizontal="center" vertical="center"/>
    </xf>
    <xf numFmtId="3" fontId="2" fillId="0" borderId="33" xfId="0" applyNumberFormat="1" applyFont="1" applyBorder="1" applyAlignment="1">
      <alignment horizontal="center" vertical="center"/>
    </xf>
    <xf numFmtId="0" fontId="72" fillId="68" borderId="20" xfId="108" applyFont="1" applyFill="1" applyBorder="1" applyAlignment="1">
      <alignment vertical="center"/>
    </xf>
    <xf numFmtId="3" fontId="2" fillId="34" borderId="20" xfId="54" applyNumberFormat="1" applyFont="1" applyFill="1" applyBorder="1" applyAlignment="1">
      <alignment horizontal="center" vertical="center"/>
    </xf>
    <xf numFmtId="3" fontId="2" fillId="0" borderId="20" xfId="3" applyNumberFormat="1" applyFont="1" applyFill="1" applyBorder="1" applyAlignment="1">
      <alignment horizontal="center" vertical="center"/>
    </xf>
    <xf numFmtId="3" fontId="2" fillId="24" borderId="20" xfId="3"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36" borderId="20" xfId="3" applyNumberFormat="1" applyFont="1" applyFill="1" applyBorder="1" applyAlignment="1">
      <alignment horizontal="center" vertical="center"/>
    </xf>
    <xf numFmtId="0" fontId="73" fillId="68" borderId="20" xfId="108" applyFont="1" applyFill="1" applyBorder="1" applyAlignment="1">
      <alignment horizontal="center" vertical="center"/>
    </xf>
    <xf numFmtId="0" fontId="2" fillId="28" borderId="20" xfId="0" applyFont="1" applyFill="1" applyBorder="1" applyAlignment="1">
      <alignment horizontal="center" vertical="center" wrapText="1"/>
    </xf>
    <xf numFmtId="0" fontId="35" fillId="24" borderId="20" xfId="3" applyFont="1" applyFill="1" applyBorder="1" applyAlignment="1">
      <alignment horizontal="center" vertical="center"/>
    </xf>
    <xf numFmtId="0" fontId="52" fillId="33" borderId="20" xfId="3" applyFont="1" applyFill="1" applyBorder="1" applyAlignment="1">
      <alignment horizontal="center" vertical="center"/>
    </xf>
    <xf numFmtId="0" fontId="51" fillId="33" borderId="20" xfId="3" applyFont="1" applyFill="1" applyBorder="1" applyAlignment="1">
      <alignment horizontal="center" vertical="center" wrapText="1"/>
    </xf>
    <xf numFmtId="17" fontId="2" fillId="25" borderId="20" xfId="3" applyNumberFormat="1" applyFont="1" applyFill="1" applyBorder="1" applyAlignment="1">
      <alignment horizontal="center" vertical="center"/>
    </xf>
    <xf numFmtId="0" fontId="3" fillId="24" borderId="20" xfId="3" applyFont="1" applyFill="1" applyBorder="1" applyAlignment="1">
      <alignment horizontal="center" vertical="center" wrapText="1"/>
    </xf>
    <xf numFmtId="0" fontId="2" fillId="0" borderId="33" xfId="0" applyFont="1" applyBorder="1" applyAlignment="1">
      <alignment horizontal="center" vertical="center"/>
    </xf>
    <xf numFmtId="0" fontId="2" fillId="0" borderId="33" xfId="0" applyFont="1" applyBorder="1" applyAlignment="1">
      <alignment horizontal="center" vertical="center" wrapText="1"/>
    </xf>
    <xf numFmtId="0" fontId="0" fillId="31" borderId="11" xfId="0" applyFill="1" applyBorder="1"/>
    <xf numFmtId="0" fontId="0" fillId="31" borderId="12" xfId="0" applyFill="1" applyBorder="1" applyAlignment="1"/>
    <xf numFmtId="0" fontId="0" fillId="31" borderId="13" xfId="0" applyFill="1" applyBorder="1" applyAlignment="1"/>
    <xf numFmtId="0" fontId="0" fillId="25" borderId="14" xfId="0" applyFill="1" applyBorder="1"/>
    <xf numFmtId="0" fontId="0" fillId="25" borderId="16" xfId="0" applyFill="1" applyBorder="1"/>
    <xf numFmtId="0" fontId="0" fillId="25" borderId="17" xfId="0" applyFill="1" applyBorder="1"/>
    <xf numFmtId="3" fontId="0" fillId="0" borderId="0" xfId="0" applyNumberFormat="1"/>
    <xf numFmtId="0" fontId="3" fillId="0" borderId="0" xfId="0" applyFont="1"/>
    <xf numFmtId="167" fontId="0" fillId="0" borderId="0" xfId="778" applyNumberFormat="1" applyFont="1"/>
    <xf numFmtId="0" fontId="0" fillId="0" borderId="0" xfId="0" applyAlignment="1">
      <alignment horizontal="center" vertical="center"/>
    </xf>
    <xf numFmtId="3" fontId="2" fillId="68" borderId="20" xfId="3" applyNumberFormat="1" applyFont="1" applyFill="1" applyBorder="1" applyAlignment="1">
      <alignment horizontal="center" vertical="center"/>
    </xf>
    <xf numFmtId="168" fontId="2" fillId="36" borderId="20" xfId="3" applyNumberFormat="1" applyFont="1" applyFill="1" applyBorder="1" applyAlignment="1">
      <alignment horizontal="center" vertical="center"/>
    </xf>
    <xf numFmtId="0" fontId="35" fillId="0" borderId="0" xfId="0" applyFont="1"/>
    <xf numFmtId="0" fontId="51" fillId="31" borderId="20" xfId="0" applyFont="1" applyFill="1" applyBorder="1" applyAlignment="1">
      <alignment vertical="center" wrapText="1"/>
    </xf>
    <xf numFmtId="0" fontId="41" fillId="25" borderId="0" xfId="59" applyFont="1" applyFill="1" applyBorder="1" applyAlignment="1">
      <alignment horizontal="left" wrapText="1"/>
    </xf>
    <xf numFmtId="0" fontId="41" fillId="25" borderId="15" xfId="59" applyFont="1" applyFill="1" applyBorder="1" applyAlignment="1">
      <alignment horizontal="left" wrapText="1"/>
    </xf>
    <xf numFmtId="0" fontId="38" fillId="31" borderId="29" xfId="59" applyFont="1" applyFill="1" applyBorder="1" applyAlignment="1">
      <alignment horizontal="left"/>
    </xf>
    <xf numFmtId="0" fontId="38" fillId="31" borderId="30" xfId="59" applyFont="1" applyFill="1" applyBorder="1" applyAlignment="1">
      <alignment horizontal="left"/>
    </xf>
    <xf numFmtId="0" fontId="0" fillId="25" borderId="20" xfId="0" applyFill="1" applyBorder="1" applyAlignment="1">
      <alignment horizontal="left" vertical="center"/>
    </xf>
    <xf numFmtId="0" fontId="50" fillId="25" borderId="11" xfId="0" applyFont="1" applyFill="1" applyBorder="1" applyAlignment="1">
      <alignment horizontal="center"/>
    </xf>
    <xf numFmtId="0" fontId="50" fillId="25" borderId="12" xfId="0" applyFont="1" applyFill="1" applyBorder="1" applyAlignment="1">
      <alignment horizontal="center"/>
    </xf>
    <xf numFmtId="0" fontId="50" fillId="25" borderId="13" xfId="0" applyFont="1" applyFill="1" applyBorder="1" applyAlignment="1">
      <alignment horizontal="center"/>
    </xf>
    <xf numFmtId="0" fontId="51" fillId="31" borderId="20" xfId="0" applyFont="1" applyFill="1" applyBorder="1" applyAlignment="1">
      <alignment horizontal="center" vertical="center" wrapText="1"/>
    </xf>
    <xf numFmtId="0" fontId="3" fillId="24" borderId="20" xfId="3" applyFont="1" applyFill="1" applyBorder="1" applyAlignment="1">
      <alignment horizontal="left" vertical="center" wrapText="1"/>
    </xf>
    <xf numFmtId="0" fontId="3" fillId="24" borderId="10" xfId="3" applyFont="1" applyFill="1" applyBorder="1" applyAlignment="1">
      <alignment horizontal="left" vertical="center" wrapText="1"/>
    </xf>
    <xf numFmtId="0" fontId="3" fillId="24" borderId="32" xfId="3" applyFont="1" applyFill="1" applyBorder="1" applyAlignment="1">
      <alignment horizontal="left" vertical="center" wrapText="1"/>
    </xf>
    <xf numFmtId="0" fontId="3" fillId="24" borderId="31" xfId="3" applyFont="1" applyFill="1" applyBorder="1" applyAlignment="1">
      <alignment horizontal="left" vertical="center" wrapText="1"/>
    </xf>
    <xf numFmtId="0" fontId="3" fillId="24" borderId="20" xfId="3" applyFont="1" applyFill="1" applyBorder="1" applyAlignment="1">
      <alignment horizontal="left" vertical="center"/>
    </xf>
    <xf numFmtId="0" fontId="31" fillId="25" borderId="29" xfId="0" applyFont="1" applyFill="1" applyBorder="1" applyAlignment="1">
      <alignment horizontal="center"/>
    </xf>
    <xf numFmtId="0" fontId="31" fillId="25" borderId="30" xfId="0" applyFont="1" applyFill="1" applyBorder="1" applyAlignment="1">
      <alignment horizontal="center"/>
    </xf>
    <xf numFmtId="3" fontId="49" fillId="32" borderId="28" xfId="0" applyNumberFormat="1" applyFont="1" applyFill="1" applyBorder="1" applyAlignment="1">
      <alignment horizontal="center" vertical="center"/>
    </xf>
    <xf numFmtId="3" fontId="49" fillId="32" borderId="43" xfId="0" applyNumberFormat="1" applyFont="1" applyFill="1" applyBorder="1" applyAlignment="1">
      <alignment horizontal="center" vertical="center"/>
    </xf>
  </cellXfs>
  <cellStyles count="779">
    <cellStyle name="%" xfId="10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20% - Énfasis1" xfId="85" builtinId="30" customBuiltin="1"/>
    <cellStyle name="20% - Énfasis2" xfId="89" builtinId="34" customBuiltin="1"/>
    <cellStyle name="20% - Énfasis3" xfId="93" builtinId="38" customBuiltin="1"/>
    <cellStyle name="20% - Énfasis4" xfId="97" builtinId="42" customBuiltin="1"/>
    <cellStyle name="20% - Énfasis5" xfId="101" builtinId="46" customBuiltin="1"/>
    <cellStyle name="20% - Énfasis6" xfId="105" builtinId="50" customBuiltin="1"/>
    <cellStyle name="40% - Accent1" xfId="11"/>
    <cellStyle name="40% - Accent2" xfId="12"/>
    <cellStyle name="40% - Accent3" xfId="13"/>
    <cellStyle name="40% - Accent4" xfId="14"/>
    <cellStyle name="40% - Accent5" xfId="15"/>
    <cellStyle name="40% - Accent6" xfId="16"/>
    <cellStyle name="40% - Énfasis1" xfId="86" builtinId="31" customBuiltin="1"/>
    <cellStyle name="40% - Énfasis2" xfId="90" builtinId="35" customBuiltin="1"/>
    <cellStyle name="40% - Énfasis3" xfId="94" builtinId="39" customBuiltin="1"/>
    <cellStyle name="40% - Énfasis4" xfId="98" builtinId="43" customBuiltin="1"/>
    <cellStyle name="40% - Énfasis5" xfId="102" builtinId="47" customBuiltin="1"/>
    <cellStyle name="40% - Énfasis6" xfId="106" builtinId="51" customBuiltin="1"/>
    <cellStyle name="60% - Accent1" xfId="17"/>
    <cellStyle name="60% - Accent2" xfId="18"/>
    <cellStyle name="60% - Accent3" xfId="19"/>
    <cellStyle name="60% - Accent4" xfId="20"/>
    <cellStyle name="60% - Accent5" xfId="21"/>
    <cellStyle name="60% - Accent6" xfId="22"/>
    <cellStyle name="60% - Énfasis1" xfId="87" builtinId="32" customBuiltin="1"/>
    <cellStyle name="60% - Énfasis2" xfId="91" builtinId="36" customBuiltin="1"/>
    <cellStyle name="60% - Énfasis3" xfId="95" builtinId="40" customBuiltin="1"/>
    <cellStyle name="60% - Énfasis4" xfId="99" builtinId="44" customBuiltin="1"/>
    <cellStyle name="60% - Énfasis5" xfId="103" builtinId="48" customBuiltin="1"/>
    <cellStyle name="60% - Énfasis6" xfId="107" builtinId="52" customBuiltin="1"/>
    <cellStyle name="Accent1" xfId="23"/>
    <cellStyle name="Accent2" xfId="24"/>
    <cellStyle name="Accent3" xfId="25"/>
    <cellStyle name="Accent4" xfId="26"/>
    <cellStyle name="Accent5" xfId="27"/>
    <cellStyle name="Accent6" xfId="28"/>
    <cellStyle name="ANCLAS,REZONES Y SUS PARTES,DE FUNDICION,DE HIERRO O DE ACERO" xfId="110"/>
    <cellStyle name="ANCLAS,REZONES Y SUS PARTES,DE FUNDICION,DE HIERRO O DE ACERO 2" xfId="111"/>
    <cellStyle name="Bad" xfId="29"/>
    <cellStyle name="Buena" xfId="73" builtinId="26" customBuiltin="1"/>
    <cellStyle name="Calculation" xfId="30"/>
    <cellStyle name="Cálculo" xfId="78" builtinId="22" customBuiltin="1"/>
    <cellStyle name="Celda de comprobación" xfId="80" builtinId="23" customBuiltin="1"/>
    <cellStyle name="Celda vinculada" xfId="79" builtinId="24" customBuiltin="1"/>
    <cellStyle name="Check Cell" xfId="31"/>
    <cellStyle name="Comma 2" xfId="32"/>
    <cellStyle name="Encabezado 1" xfId="69" builtinId="16" customBuiltin="1"/>
    <cellStyle name="Encabezado 4" xfId="72" builtinId="19" customBuiltin="1"/>
    <cellStyle name="Énfasis1" xfId="84" builtinId="29" customBuiltin="1"/>
    <cellStyle name="Énfasis2" xfId="88" builtinId="33" customBuiltin="1"/>
    <cellStyle name="Énfasis3" xfId="92" builtinId="37" customBuiltin="1"/>
    <cellStyle name="Énfasis4" xfId="96" builtinId="41" customBuiltin="1"/>
    <cellStyle name="Énfasis5" xfId="100" builtinId="45" customBuiltin="1"/>
    <cellStyle name="Énfasis6" xfId="104" builtinId="49" customBuiltin="1"/>
    <cellStyle name="Entrada" xfId="76" builtinId="20" customBuiltin="1"/>
    <cellStyle name="Explanatory Text" xfId="33"/>
    <cellStyle name="Good" xfId="34"/>
    <cellStyle name="Heading 1" xfId="35"/>
    <cellStyle name="Heading 2" xfId="36"/>
    <cellStyle name="Heading 3" xfId="37"/>
    <cellStyle name="Heading 4" xfId="38"/>
    <cellStyle name="Hipervínculo" xfId="39" builtinId="8"/>
    <cellStyle name="Hipervínculo 2" xfId="119"/>
    <cellStyle name="Hipervínculo 3" xfId="117"/>
    <cellStyle name="Incorrecto" xfId="74" builtinId="27" customBuiltin="1"/>
    <cellStyle name="Input" xfId="40"/>
    <cellStyle name="Linked Cell" xfId="41"/>
    <cellStyle name="Millares 2" xfId="42"/>
    <cellStyle name="Millares 2 10" xfId="121"/>
    <cellStyle name="Millares 2 11" xfId="122"/>
    <cellStyle name="Millares 2 12" xfId="123"/>
    <cellStyle name="Millares 2 13" xfId="124"/>
    <cellStyle name="Millares 2 14" xfId="125"/>
    <cellStyle name="Millares 2 15" xfId="126"/>
    <cellStyle name="Millares 2 16" xfId="127"/>
    <cellStyle name="Millares 2 17" xfId="128"/>
    <cellStyle name="Millares 2 18" xfId="129"/>
    <cellStyle name="Millares 2 19" xfId="130"/>
    <cellStyle name="Millares 2 2" xfId="43"/>
    <cellStyle name="Millares 2 2 2" xfId="131"/>
    <cellStyle name="Millares 2 20" xfId="132"/>
    <cellStyle name="Millares 2 21" xfId="133"/>
    <cellStyle name="Millares 2 22" xfId="134"/>
    <cellStyle name="Millares 2 23" xfId="135"/>
    <cellStyle name="Millares 2 24" xfId="136"/>
    <cellStyle name="Millares 2 25" xfId="137"/>
    <cellStyle name="Millares 2 26" xfId="138"/>
    <cellStyle name="Millares 2 27" xfId="139"/>
    <cellStyle name="Millares 2 28" xfId="120"/>
    <cellStyle name="Millares 2 3" xfId="44"/>
    <cellStyle name="Millares 2 3 2" xfId="140"/>
    <cellStyle name="Millares 2 4" xfId="141"/>
    <cellStyle name="Millares 2 5" xfId="142"/>
    <cellStyle name="Millares 2 6" xfId="143"/>
    <cellStyle name="Millares 2 7" xfId="144"/>
    <cellStyle name="Millares 2 8" xfId="145"/>
    <cellStyle name="Millares 2 9" xfId="146"/>
    <cellStyle name="Millares 3" xfId="45"/>
    <cellStyle name="Millares 4" xfId="46"/>
    <cellStyle name="Millares 5" xfId="771"/>
    <cellStyle name="Neutral" xfId="75" builtinId="28" customBuiltin="1"/>
    <cellStyle name="Neutral 2" xfId="47"/>
    <cellStyle name="Normal" xfId="0" builtinId="0"/>
    <cellStyle name="Normal 10" xfId="108"/>
    <cellStyle name="Normal 11" xfId="147"/>
    <cellStyle name="Normal 11 10" xfId="148"/>
    <cellStyle name="Normal 11 11" xfId="149"/>
    <cellStyle name="Normal 11 12" xfId="150"/>
    <cellStyle name="Normal 11 13" xfId="151"/>
    <cellStyle name="Normal 11 14" xfId="152"/>
    <cellStyle name="Normal 11 15" xfId="153"/>
    <cellStyle name="Normal 11 16" xfId="154"/>
    <cellStyle name="Normal 11 17" xfId="155"/>
    <cellStyle name="Normal 11 18" xfId="156"/>
    <cellStyle name="Normal 11 19" xfId="157"/>
    <cellStyle name="Normal 11 2" xfId="158"/>
    <cellStyle name="Normal 11 20" xfId="159"/>
    <cellStyle name="Normal 11 21" xfId="160"/>
    <cellStyle name="Normal 11 22" xfId="161"/>
    <cellStyle name="Normal 11 23" xfId="162"/>
    <cellStyle name="Normal 11 24" xfId="163"/>
    <cellStyle name="Normal 11 25" xfId="164"/>
    <cellStyle name="Normal 11 26" xfId="165"/>
    <cellStyle name="Normal 11 3" xfId="166"/>
    <cellStyle name="Normal 11 4" xfId="167"/>
    <cellStyle name="Normal 11 5" xfId="168"/>
    <cellStyle name="Normal 11 6" xfId="169"/>
    <cellStyle name="Normal 11 7" xfId="170"/>
    <cellStyle name="Normal 11 8" xfId="171"/>
    <cellStyle name="Normal 11 9" xfId="172"/>
    <cellStyle name="Normal 12" xfId="173"/>
    <cellStyle name="Normal 12 10" xfId="174"/>
    <cellStyle name="Normal 12 11" xfId="175"/>
    <cellStyle name="Normal 12 12" xfId="176"/>
    <cellStyle name="Normal 12 13" xfId="177"/>
    <cellStyle name="Normal 12 14" xfId="178"/>
    <cellStyle name="Normal 12 15" xfId="179"/>
    <cellStyle name="Normal 12 16" xfId="180"/>
    <cellStyle name="Normal 12 17" xfId="181"/>
    <cellStyle name="Normal 12 18" xfId="182"/>
    <cellStyle name="Normal 12 19" xfId="183"/>
    <cellStyle name="Normal 12 2" xfId="184"/>
    <cellStyle name="Normal 12 20" xfId="185"/>
    <cellStyle name="Normal 12 21" xfId="186"/>
    <cellStyle name="Normal 12 22" xfId="187"/>
    <cellStyle name="Normal 12 23" xfId="188"/>
    <cellStyle name="Normal 12 24" xfId="189"/>
    <cellStyle name="Normal 12 25" xfId="190"/>
    <cellStyle name="Normal 12 26" xfId="191"/>
    <cellStyle name="Normal 12 3" xfId="192"/>
    <cellStyle name="Normal 12 4" xfId="193"/>
    <cellStyle name="Normal 12 5" xfId="194"/>
    <cellStyle name="Normal 12 6" xfId="195"/>
    <cellStyle name="Normal 12 7" xfId="196"/>
    <cellStyle name="Normal 12 8" xfId="197"/>
    <cellStyle name="Normal 12 9" xfId="198"/>
    <cellStyle name="Normal 13" xfId="199"/>
    <cellStyle name="Normal 13 10" xfId="200"/>
    <cellStyle name="Normal 13 11" xfId="201"/>
    <cellStyle name="Normal 13 12" xfId="202"/>
    <cellStyle name="Normal 13 13" xfId="203"/>
    <cellStyle name="Normal 13 14" xfId="204"/>
    <cellStyle name="Normal 13 15" xfId="205"/>
    <cellStyle name="Normal 13 16" xfId="206"/>
    <cellStyle name="Normal 13 17" xfId="207"/>
    <cellStyle name="Normal 13 18" xfId="208"/>
    <cellStyle name="Normal 13 19" xfId="209"/>
    <cellStyle name="Normal 13 2" xfId="210"/>
    <cellStyle name="Normal 13 20" xfId="211"/>
    <cellStyle name="Normal 13 21" xfId="212"/>
    <cellStyle name="Normal 13 22" xfId="213"/>
    <cellStyle name="Normal 13 23" xfId="214"/>
    <cellStyle name="Normal 13 24" xfId="215"/>
    <cellStyle name="Normal 13 25" xfId="216"/>
    <cellStyle name="Normal 13 26" xfId="217"/>
    <cellStyle name="Normal 13 3" xfId="218"/>
    <cellStyle name="Normal 13 4" xfId="219"/>
    <cellStyle name="Normal 13 5" xfId="220"/>
    <cellStyle name="Normal 13 6" xfId="221"/>
    <cellStyle name="Normal 13 7" xfId="222"/>
    <cellStyle name="Normal 13 8" xfId="223"/>
    <cellStyle name="Normal 13 9" xfId="224"/>
    <cellStyle name="Normal 14 10" xfId="225"/>
    <cellStyle name="Normal 14 11" xfId="226"/>
    <cellStyle name="Normal 14 12" xfId="227"/>
    <cellStyle name="Normal 14 13" xfId="228"/>
    <cellStyle name="Normal 14 2" xfId="229"/>
    <cellStyle name="Normal 14 3" xfId="230"/>
    <cellStyle name="Normal 14 4" xfId="231"/>
    <cellStyle name="Normal 14 5" xfId="232"/>
    <cellStyle name="Normal 14 6" xfId="233"/>
    <cellStyle name="Normal 14 7" xfId="234"/>
    <cellStyle name="Normal 14 8" xfId="235"/>
    <cellStyle name="Normal 14 9" xfId="236"/>
    <cellStyle name="Normal 15 10" xfId="237"/>
    <cellStyle name="Normal 15 11" xfId="238"/>
    <cellStyle name="Normal 15 12" xfId="239"/>
    <cellStyle name="Normal 15 13" xfId="240"/>
    <cellStyle name="Normal 15 2" xfId="241"/>
    <cellStyle name="Normal 15 3" xfId="242"/>
    <cellStyle name="Normal 15 4" xfId="243"/>
    <cellStyle name="Normal 15 5" xfId="244"/>
    <cellStyle name="Normal 15 6" xfId="245"/>
    <cellStyle name="Normal 15 7" xfId="246"/>
    <cellStyle name="Normal 15 8" xfId="247"/>
    <cellStyle name="Normal 15 9" xfId="248"/>
    <cellStyle name="Normal 2" xfId="48"/>
    <cellStyle name="Normal 2 10" xfId="249"/>
    <cellStyle name="Normal 2 11" xfId="250"/>
    <cellStyle name="Normal 2 12" xfId="251"/>
    <cellStyle name="Normal 2 13" xfId="252"/>
    <cellStyle name="Normal 2 14" xfId="253"/>
    <cellStyle name="Normal 2 15" xfId="254"/>
    <cellStyle name="Normal 2 16" xfId="255"/>
    <cellStyle name="Normal 2 17" xfId="256"/>
    <cellStyle name="Normal 2 18" xfId="257"/>
    <cellStyle name="Normal 2 18 2" xfId="258"/>
    <cellStyle name="Normal 2 18 2 2" xfId="259"/>
    <cellStyle name="Normal 2 18 2 3" xfId="260"/>
    <cellStyle name="Normal 2 18 2 4" xfId="261"/>
    <cellStyle name="Normal 2 18 2 5" xfId="262"/>
    <cellStyle name="Normal 2 18 2 6" xfId="263"/>
    <cellStyle name="Normal 2 18 3" xfId="264"/>
    <cellStyle name="Normal 2 18 4" xfId="265"/>
    <cellStyle name="Normal 2 18 5" xfId="266"/>
    <cellStyle name="Normal 2 18 6" xfId="267"/>
    <cellStyle name="Normal 2 19" xfId="268"/>
    <cellStyle name="Normal 2 2" xfId="49"/>
    <cellStyle name="Normal 2 2 10" xfId="270"/>
    <cellStyle name="Normal 2 2 11" xfId="271"/>
    <cellStyle name="Normal 2 2 12" xfId="272"/>
    <cellStyle name="Normal 2 2 13" xfId="273"/>
    <cellStyle name="Normal 2 2 14" xfId="274"/>
    <cellStyle name="Normal 2 2 14 2" xfId="275"/>
    <cellStyle name="Normal 2 2 14 2 2" xfId="276"/>
    <cellStyle name="Normal 2 2 14 2 3" xfId="277"/>
    <cellStyle name="Normal 2 2 14 3" xfId="278"/>
    <cellStyle name="Normal 2 2 15" xfId="279"/>
    <cellStyle name="Normal 2 2 16" xfId="280"/>
    <cellStyle name="Normal 2 2 17" xfId="281"/>
    <cellStyle name="Normal 2 2 17 2" xfId="282"/>
    <cellStyle name="Normal 2 2 17 2 2" xfId="283"/>
    <cellStyle name="Normal 2 2 17 2 3" xfId="284"/>
    <cellStyle name="Normal 2 2 17 2 4" xfId="285"/>
    <cellStyle name="Normal 2 2 17 2 5" xfId="286"/>
    <cellStyle name="Normal 2 2 17 2 6" xfId="287"/>
    <cellStyle name="Normal 2 2 17 3" xfId="288"/>
    <cellStyle name="Normal 2 2 17 4" xfId="289"/>
    <cellStyle name="Normal 2 2 17 5" xfId="290"/>
    <cellStyle name="Normal 2 2 17 6" xfId="291"/>
    <cellStyle name="Normal 2 2 18" xfId="292"/>
    <cellStyle name="Normal 2 2 19" xfId="293"/>
    <cellStyle name="Normal 2 2 2" xfId="294"/>
    <cellStyle name="Normal 2 2 2 10" xfId="295"/>
    <cellStyle name="Normal 2 2 2 11" xfId="296"/>
    <cellStyle name="Normal 2 2 2 12" xfId="297"/>
    <cellStyle name="Normal 2 2 2 12 2" xfId="298"/>
    <cellStyle name="Normal 2 2 2 12 2 2" xfId="299"/>
    <cellStyle name="Normal 2 2 2 12 2 3" xfId="300"/>
    <cellStyle name="Normal 2 2 2 12 3" xfId="301"/>
    <cellStyle name="Normal 2 2 2 13" xfId="302"/>
    <cellStyle name="Normal 2 2 2 14" xfId="303"/>
    <cellStyle name="Normal 2 2 2 15" xfId="304"/>
    <cellStyle name="Normal 2 2 2 15 2" xfId="305"/>
    <cellStyle name="Normal 2 2 2 15 2 2" xfId="306"/>
    <cellStyle name="Normal 2 2 2 15 2 3" xfId="307"/>
    <cellStyle name="Normal 2 2 2 15 2 4" xfId="308"/>
    <cellStyle name="Normal 2 2 2 15 2 5" xfId="309"/>
    <cellStyle name="Normal 2 2 2 15 2 6" xfId="310"/>
    <cellStyle name="Normal 2 2 2 15 3" xfId="311"/>
    <cellStyle name="Normal 2 2 2 15 4" xfId="312"/>
    <cellStyle name="Normal 2 2 2 15 5" xfId="313"/>
    <cellStyle name="Normal 2 2 2 15 6" xfId="314"/>
    <cellStyle name="Normal 2 2 2 16" xfId="315"/>
    <cellStyle name="Normal 2 2 2 17" xfId="316"/>
    <cellStyle name="Normal 2 2 2 18" xfId="317"/>
    <cellStyle name="Normal 2 2 2 19" xfId="318"/>
    <cellStyle name="Normal 2 2 2 2" xfId="319"/>
    <cellStyle name="Normal 2 2 2 2 10" xfId="320"/>
    <cellStyle name="Normal 2 2 2 2 11" xfId="321"/>
    <cellStyle name="Normal 2 2 2 2 11 2" xfId="322"/>
    <cellStyle name="Normal 2 2 2 2 11 2 2" xfId="323"/>
    <cellStyle name="Normal 2 2 2 2 11 2 3" xfId="324"/>
    <cellStyle name="Normal 2 2 2 2 11 3" xfId="325"/>
    <cellStyle name="Normal 2 2 2 2 12" xfId="326"/>
    <cellStyle name="Normal 2 2 2 2 13" xfId="327"/>
    <cellStyle name="Normal 2 2 2 2 14" xfId="328"/>
    <cellStyle name="Normal 2 2 2 2 14 2" xfId="329"/>
    <cellStyle name="Normal 2 2 2 2 14 2 2" xfId="330"/>
    <cellStyle name="Normal 2 2 2 2 14 2 3" xfId="331"/>
    <cellStyle name="Normal 2 2 2 2 14 2 4" xfId="332"/>
    <cellStyle name="Normal 2 2 2 2 14 2 5" xfId="333"/>
    <cellStyle name="Normal 2 2 2 2 14 2 6" xfId="334"/>
    <cellStyle name="Normal 2 2 2 2 14 3" xfId="335"/>
    <cellStyle name="Normal 2 2 2 2 14 4" xfId="336"/>
    <cellStyle name="Normal 2 2 2 2 14 5" xfId="337"/>
    <cellStyle name="Normal 2 2 2 2 14 6" xfId="338"/>
    <cellStyle name="Normal 2 2 2 2 15" xfId="339"/>
    <cellStyle name="Normal 2 2 2 2 16" xfId="340"/>
    <cellStyle name="Normal 2 2 2 2 17" xfId="341"/>
    <cellStyle name="Normal 2 2 2 2 18" xfId="342"/>
    <cellStyle name="Normal 2 2 2 2 19" xfId="343"/>
    <cellStyle name="Normal 2 2 2 2 2" xfId="344"/>
    <cellStyle name="Normal 2 2 2 2 2 10" xfId="345"/>
    <cellStyle name="Normal 2 2 2 2 2 11" xfId="346"/>
    <cellStyle name="Normal 2 2 2 2 2 11 2" xfId="347"/>
    <cellStyle name="Normal 2 2 2 2 2 11 2 2" xfId="348"/>
    <cellStyle name="Normal 2 2 2 2 2 11 2 3" xfId="349"/>
    <cellStyle name="Normal 2 2 2 2 2 11 2 4" xfId="350"/>
    <cellStyle name="Normal 2 2 2 2 2 11 2 5" xfId="351"/>
    <cellStyle name="Normal 2 2 2 2 2 11 2 6" xfId="352"/>
    <cellStyle name="Normal 2 2 2 2 2 11 3" xfId="353"/>
    <cellStyle name="Normal 2 2 2 2 2 11 4" xfId="354"/>
    <cellStyle name="Normal 2 2 2 2 2 11 5" xfId="355"/>
    <cellStyle name="Normal 2 2 2 2 2 11 6" xfId="356"/>
    <cellStyle name="Normal 2 2 2 2 2 12" xfId="357"/>
    <cellStyle name="Normal 2 2 2 2 2 13" xfId="358"/>
    <cellStyle name="Normal 2 2 2 2 2 14" xfId="359"/>
    <cellStyle name="Normal 2 2 2 2 2 15" xfId="360"/>
    <cellStyle name="Normal 2 2 2 2 2 16" xfId="361"/>
    <cellStyle name="Normal 2 2 2 2 2 17" xfId="362"/>
    <cellStyle name="Normal 2 2 2 2 2 18" xfId="363"/>
    <cellStyle name="Normal 2 2 2 2 2 19" xfId="364"/>
    <cellStyle name="Normal 2 2 2 2 2 2" xfId="365"/>
    <cellStyle name="Normal 2 2 2 2 2 2 10" xfId="366"/>
    <cellStyle name="Normal 2 2 2 2 2 2 11" xfId="367"/>
    <cellStyle name="Normal 2 2 2 2 2 2 11 2" xfId="368"/>
    <cellStyle name="Normal 2 2 2 2 2 2 11 2 2" xfId="369"/>
    <cellStyle name="Normal 2 2 2 2 2 2 11 2 3" xfId="370"/>
    <cellStyle name="Normal 2 2 2 2 2 2 11 2 4" xfId="371"/>
    <cellStyle name="Normal 2 2 2 2 2 2 11 2 5" xfId="372"/>
    <cellStyle name="Normal 2 2 2 2 2 2 11 2 6" xfId="373"/>
    <cellStyle name="Normal 2 2 2 2 2 2 11 3" xfId="374"/>
    <cellStyle name="Normal 2 2 2 2 2 2 11 4" xfId="375"/>
    <cellStyle name="Normal 2 2 2 2 2 2 11 5" xfId="376"/>
    <cellStyle name="Normal 2 2 2 2 2 2 11 6" xfId="377"/>
    <cellStyle name="Normal 2 2 2 2 2 2 12" xfId="378"/>
    <cellStyle name="Normal 2 2 2 2 2 2 13" xfId="379"/>
    <cellStyle name="Normal 2 2 2 2 2 2 14" xfId="380"/>
    <cellStyle name="Normal 2 2 2 2 2 2 15" xfId="381"/>
    <cellStyle name="Normal 2 2 2 2 2 2 16" xfId="382"/>
    <cellStyle name="Normal 2 2 2 2 2 2 17" xfId="383"/>
    <cellStyle name="Normal 2 2 2 2 2 2 18" xfId="384"/>
    <cellStyle name="Normal 2 2 2 2 2 2 19" xfId="385"/>
    <cellStyle name="Normal 2 2 2 2 2 2 2" xfId="386"/>
    <cellStyle name="Normal 2 2 2 2 2 2 2 10" xfId="387"/>
    <cellStyle name="Normal 2 2 2 2 2 2 2 11" xfId="388"/>
    <cellStyle name="Normal 2 2 2 2 2 2 2 12" xfId="389"/>
    <cellStyle name="Normal 2 2 2 2 2 2 2 13" xfId="390"/>
    <cellStyle name="Normal 2 2 2 2 2 2 2 14" xfId="391"/>
    <cellStyle name="Normal 2 2 2 2 2 2 2 15" xfId="392"/>
    <cellStyle name="Normal 2 2 2 2 2 2 2 16" xfId="393"/>
    <cellStyle name="Normal 2 2 2 2 2 2 2 17" xfId="394"/>
    <cellStyle name="Normal 2 2 2 2 2 2 2 18" xfId="395"/>
    <cellStyle name="Normal 2 2 2 2 2 2 2 2" xfId="396"/>
    <cellStyle name="Normal 2 2 2 2 2 2 2 2 10" xfId="397"/>
    <cellStyle name="Normal 2 2 2 2 2 2 2 2 11" xfId="398"/>
    <cellStyle name="Normal 2 2 2 2 2 2 2 2 12" xfId="399"/>
    <cellStyle name="Normal 2 2 2 2 2 2 2 2 13" xfId="400"/>
    <cellStyle name="Normal 2 2 2 2 2 2 2 2 14" xfId="401"/>
    <cellStyle name="Normal 2 2 2 2 2 2 2 2 15" xfId="402"/>
    <cellStyle name="Normal 2 2 2 2 2 2 2 2 16" xfId="403"/>
    <cellStyle name="Normal 2 2 2 2 2 2 2 2 17" xfId="404"/>
    <cellStyle name="Normal 2 2 2 2 2 2 2 2 18" xfId="405"/>
    <cellStyle name="Normal 2 2 2 2 2 2 2 2 2" xfId="406"/>
    <cellStyle name="Normal 2 2 2 2 2 2 2 2 2 10" xfId="407"/>
    <cellStyle name="Normal 2 2 2 2 2 2 2 2 2 11" xfId="408"/>
    <cellStyle name="Normal 2 2 2 2 2 2 2 2 2 12" xfId="409"/>
    <cellStyle name="Normal 2 2 2 2 2 2 2 2 2 13" xfId="410"/>
    <cellStyle name="Normal 2 2 2 2 2 2 2 2 2 14" xfId="411"/>
    <cellStyle name="Normal 2 2 2 2 2 2 2 2 2 2" xfId="412"/>
    <cellStyle name="Normal 2 2 2 2 2 2 2 2 2 2 10" xfId="413"/>
    <cellStyle name="Normal 2 2 2 2 2 2 2 2 2 2 11" xfId="414"/>
    <cellStyle name="Normal 2 2 2 2 2 2 2 2 2 2 12" xfId="415"/>
    <cellStyle name="Normal 2 2 2 2 2 2 2 2 2 2 13" xfId="416"/>
    <cellStyle name="Normal 2 2 2 2 2 2 2 2 2 2 14" xfId="417"/>
    <cellStyle name="Normal 2 2 2 2 2 2 2 2 2 2 2" xfId="418"/>
    <cellStyle name="Normal 2 2 2 2 2 2 2 2 2 2 2 10" xfId="419"/>
    <cellStyle name="Normal 2 2 2 2 2 2 2 2 2 2 2 11" xfId="420"/>
    <cellStyle name="Normal 2 2 2 2 2 2 2 2 2 2 2 12" xfId="421"/>
    <cellStyle name="Normal 2 2 2 2 2 2 2 2 2 2 2 13" xfId="422"/>
    <cellStyle name="Normal 2 2 2 2 2 2 2 2 2 2 2 2" xfId="423"/>
    <cellStyle name="Normal 2 2 2 2 2 2 2 2 2 2 2 2 10" xfId="424"/>
    <cellStyle name="Normal 2 2 2 2 2 2 2 2 2 2 2 2 11" xfId="425"/>
    <cellStyle name="Normal 2 2 2 2 2 2 2 2 2 2 2 2 12" xfId="426"/>
    <cellStyle name="Normal 2 2 2 2 2 2 2 2 2 2 2 2 13" xfId="427"/>
    <cellStyle name="Normal 2 2 2 2 2 2 2 2 2 2 2 2 2" xfId="428"/>
    <cellStyle name="Normal 2 2 2 2 2 2 2 2 2 2 2 2 2 10" xfId="429"/>
    <cellStyle name="Normal 2 2 2 2 2 2 2 2 2 2 2 2 2 11" xfId="430"/>
    <cellStyle name="Normal 2 2 2 2 2 2 2 2 2 2 2 2 2 2" xfId="431"/>
    <cellStyle name="Normal 2 2 2 2 2 2 2 2 2 2 2 2 2 2 10" xfId="432"/>
    <cellStyle name="Normal 2 2 2 2 2 2 2 2 2 2 2 2 2 2 11" xfId="433"/>
    <cellStyle name="Normal 2 2 2 2 2 2 2 2 2 2 2 2 2 2 2" xfId="434"/>
    <cellStyle name="Normal 2 2 2 2 2 2 2 2 2 2 2 2 2 2 2 2" xfId="435"/>
    <cellStyle name="Normal 2 2 2 2 2 2 2 2 2 2 2 2 2 2 2 2 2" xfId="436"/>
    <cellStyle name="Normal 2 2 2 2 2 2 2 2 2 2 2 2 2 2 2 2 3" xfId="437"/>
    <cellStyle name="Normal 2 2 2 2 2 2 2 2 2 2 2 2 2 2 2 2 4" xfId="438"/>
    <cellStyle name="Normal 2 2 2 2 2 2 2 2 2 2 2 2 2 2 2 2 5" xfId="439"/>
    <cellStyle name="Normal 2 2 2 2 2 2 2 2 2 2 2 2 2 2 2 2 6" xfId="440"/>
    <cellStyle name="Normal 2 2 2 2 2 2 2 2 2 2 2 2 2 2 2 3" xfId="441"/>
    <cellStyle name="Normal 2 2 2 2 2 2 2 2 2 2 2 2 2 2 2 4" xfId="442"/>
    <cellStyle name="Normal 2 2 2 2 2 2 2 2 2 2 2 2 2 2 2 5" xfId="443"/>
    <cellStyle name="Normal 2 2 2 2 2 2 2 2 2 2 2 2 2 2 2 6" xfId="444"/>
    <cellStyle name="Normal 2 2 2 2 2 2 2 2 2 2 2 2 2 2 3" xfId="445"/>
    <cellStyle name="Normal 2 2 2 2 2 2 2 2 2 2 2 2 2 2 4" xfId="446"/>
    <cellStyle name="Normal 2 2 2 2 2 2 2 2 2 2 2 2 2 2 5" xfId="447"/>
    <cellStyle name="Normal 2 2 2 2 2 2 2 2 2 2 2 2 2 2 6" xfId="448"/>
    <cellStyle name="Normal 2 2 2 2 2 2 2 2 2 2 2 2 2 2 7" xfId="449"/>
    <cellStyle name="Normal 2 2 2 2 2 2 2 2 2 2 2 2 2 2 8" xfId="450"/>
    <cellStyle name="Normal 2 2 2 2 2 2 2 2 2 2 2 2 2 2 9" xfId="451"/>
    <cellStyle name="Normal 2 2 2 2 2 2 2 2 2 2 2 2 2 3" xfId="452"/>
    <cellStyle name="Normal 2 2 2 2 2 2 2 2 2 2 2 2 2 3 2" xfId="453"/>
    <cellStyle name="Normal 2 2 2 2 2 2 2 2 2 2 2 2 2 3 2 2" xfId="454"/>
    <cellStyle name="Normal 2 2 2 2 2 2 2 2 2 2 2 2 2 3 2 3" xfId="455"/>
    <cellStyle name="Normal 2 2 2 2 2 2 2 2 2 2 2 2 2 3 2 4" xfId="456"/>
    <cellStyle name="Normal 2 2 2 2 2 2 2 2 2 2 2 2 2 3 2 5" xfId="457"/>
    <cellStyle name="Normal 2 2 2 2 2 2 2 2 2 2 2 2 2 3 2 6" xfId="458"/>
    <cellStyle name="Normal 2 2 2 2 2 2 2 2 2 2 2 2 2 3 3" xfId="459"/>
    <cellStyle name="Normal 2 2 2 2 2 2 2 2 2 2 2 2 2 3 4" xfId="460"/>
    <cellStyle name="Normal 2 2 2 2 2 2 2 2 2 2 2 2 2 3 5" xfId="461"/>
    <cellStyle name="Normal 2 2 2 2 2 2 2 2 2 2 2 2 2 3 6" xfId="462"/>
    <cellStyle name="Normal 2 2 2 2 2 2 2 2 2 2 2 2 2 4" xfId="463"/>
    <cellStyle name="Normal 2 2 2 2 2 2 2 2 2 2 2 2 2 5" xfId="464"/>
    <cellStyle name="Normal 2 2 2 2 2 2 2 2 2 2 2 2 2 6" xfId="465"/>
    <cellStyle name="Normal 2 2 2 2 2 2 2 2 2 2 2 2 2 7" xfId="466"/>
    <cellStyle name="Normal 2 2 2 2 2 2 2 2 2 2 2 2 2 8" xfId="467"/>
    <cellStyle name="Normal 2 2 2 2 2 2 2 2 2 2 2 2 2 9" xfId="468"/>
    <cellStyle name="Normal 2 2 2 2 2 2 2 2 2 2 2 2 3" xfId="469"/>
    <cellStyle name="Normal 2 2 2 2 2 2 2 2 2 2 2 2 4" xfId="470"/>
    <cellStyle name="Normal 2 2 2 2 2 2 2 2 2 2 2 2 4 2" xfId="471"/>
    <cellStyle name="Normal 2 2 2 2 2 2 2 2 2 2 2 2 4 2 2" xfId="472"/>
    <cellStyle name="Normal 2 2 2 2 2 2 2 2 2 2 2 2 4 2 3" xfId="473"/>
    <cellStyle name="Normal 2 2 2 2 2 2 2 2 2 2 2 2 4 2 4" xfId="474"/>
    <cellStyle name="Normal 2 2 2 2 2 2 2 2 2 2 2 2 4 2 5" xfId="475"/>
    <cellStyle name="Normal 2 2 2 2 2 2 2 2 2 2 2 2 4 2 6" xfId="476"/>
    <cellStyle name="Normal 2 2 2 2 2 2 2 2 2 2 2 2 4 3" xfId="477"/>
    <cellStyle name="Normal 2 2 2 2 2 2 2 2 2 2 2 2 4 4" xfId="478"/>
    <cellStyle name="Normal 2 2 2 2 2 2 2 2 2 2 2 2 4 5" xfId="479"/>
    <cellStyle name="Normal 2 2 2 2 2 2 2 2 2 2 2 2 4 6" xfId="480"/>
    <cellStyle name="Normal 2 2 2 2 2 2 2 2 2 2 2 2 5" xfId="481"/>
    <cellStyle name="Normal 2 2 2 2 2 2 2 2 2 2 2 2 6" xfId="482"/>
    <cellStyle name="Normal 2 2 2 2 2 2 2 2 2 2 2 2 7" xfId="483"/>
    <cellStyle name="Normal 2 2 2 2 2 2 2 2 2 2 2 2 8" xfId="484"/>
    <cellStyle name="Normal 2 2 2 2 2 2 2 2 2 2 2 2 9" xfId="485"/>
    <cellStyle name="Normal 2 2 2 2 2 2 2 2 2 2 2 3" xfId="486"/>
    <cellStyle name="Normal 2 2 2 2 2 2 2 2 2 2 2 4" xfId="487"/>
    <cellStyle name="Normal 2 2 2 2 2 2 2 2 2 2 2 4 2" xfId="488"/>
    <cellStyle name="Normal 2 2 2 2 2 2 2 2 2 2 2 4 2 2" xfId="489"/>
    <cellStyle name="Normal 2 2 2 2 2 2 2 2 2 2 2 4 2 3" xfId="490"/>
    <cellStyle name="Normal 2 2 2 2 2 2 2 2 2 2 2 4 2 4" xfId="491"/>
    <cellStyle name="Normal 2 2 2 2 2 2 2 2 2 2 2 4 2 5" xfId="492"/>
    <cellStyle name="Normal 2 2 2 2 2 2 2 2 2 2 2 4 2 6" xfId="493"/>
    <cellStyle name="Normal 2 2 2 2 2 2 2 2 2 2 2 4 3" xfId="494"/>
    <cellStyle name="Normal 2 2 2 2 2 2 2 2 2 2 2 4 4" xfId="495"/>
    <cellStyle name="Normal 2 2 2 2 2 2 2 2 2 2 2 4 5" xfId="496"/>
    <cellStyle name="Normal 2 2 2 2 2 2 2 2 2 2 2 4 6" xfId="497"/>
    <cellStyle name="Normal 2 2 2 2 2 2 2 2 2 2 2 5" xfId="498"/>
    <cellStyle name="Normal 2 2 2 2 2 2 2 2 2 2 2 6" xfId="499"/>
    <cellStyle name="Normal 2 2 2 2 2 2 2 2 2 2 2 7" xfId="500"/>
    <cellStyle name="Normal 2 2 2 2 2 2 2 2 2 2 2 8" xfId="501"/>
    <cellStyle name="Normal 2 2 2 2 2 2 2 2 2 2 2 9" xfId="502"/>
    <cellStyle name="Normal 2 2 2 2 2 2 2 2 2 2 3" xfId="503"/>
    <cellStyle name="Normal 2 2 2 2 2 2 2 2 2 2 4" xfId="504"/>
    <cellStyle name="Normal 2 2 2 2 2 2 2 2 2 2 5" xfId="505"/>
    <cellStyle name="Normal 2 2 2 2 2 2 2 2 2 2 5 2" xfId="506"/>
    <cellStyle name="Normal 2 2 2 2 2 2 2 2 2 2 5 2 2" xfId="507"/>
    <cellStyle name="Normal 2 2 2 2 2 2 2 2 2 2 5 2 3" xfId="508"/>
    <cellStyle name="Normal 2 2 2 2 2 2 2 2 2 2 5 2 4" xfId="509"/>
    <cellStyle name="Normal 2 2 2 2 2 2 2 2 2 2 5 2 5" xfId="510"/>
    <cellStyle name="Normal 2 2 2 2 2 2 2 2 2 2 5 2 6" xfId="511"/>
    <cellStyle name="Normal 2 2 2 2 2 2 2 2 2 2 5 3" xfId="512"/>
    <cellStyle name="Normal 2 2 2 2 2 2 2 2 2 2 5 4" xfId="513"/>
    <cellStyle name="Normal 2 2 2 2 2 2 2 2 2 2 5 5" xfId="514"/>
    <cellStyle name="Normal 2 2 2 2 2 2 2 2 2 2 5 6" xfId="515"/>
    <cellStyle name="Normal 2 2 2 2 2 2 2 2 2 2 6" xfId="516"/>
    <cellStyle name="Normal 2 2 2 2 2 2 2 2 2 2 7" xfId="517"/>
    <cellStyle name="Normal 2 2 2 2 2 2 2 2 2 2 8" xfId="518"/>
    <cellStyle name="Normal 2 2 2 2 2 2 2 2 2 2 9" xfId="519"/>
    <cellStyle name="Normal 2 2 2 2 2 2 2 2 2 3" xfId="520"/>
    <cellStyle name="Normal 2 2 2 2 2 2 2 2 2 3 2" xfId="521"/>
    <cellStyle name="Normal 2 2 2 2 2 2 2 2 2 3 3" xfId="522"/>
    <cellStyle name="Normal 2 2 2 2 2 2 2 2 2 4" xfId="523"/>
    <cellStyle name="Normal 2 2 2 2 2 2 2 2 2 5" xfId="524"/>
    <cellStyle name="Normal 2 2 2 2 2 2 2 2 2 5 2" xfId="525"/>
    <cellStyle name="Normal 2 2 2 2 2 2 2 2 2 5 2 2" xfId="526"/>
    <cellStyle name="Normal 2 2 2 2 2 2 2 2 2 5 2 3" xfId="527"/>
    <cellStyle name="Normal 2 2 2 2 2 2 2 2 2 5 2 4" xfId="528"/>
    <cellStyle name="Normal 2 2 2 2 2 2 2 2 2 5 2 5" xfId="529"/>
    <cellStyle name="Normal 2 2 2 2 2 2 2 2 2 5 2 6" xfId="530"/>
    <cellStyle name="Normal 2 2 2 2 2 2 2 2 2 5 3" xfId="531"/>
    <cellStyle name="Normal 2 2 2 2 2 2 2 2 2 5 4" xfId="532"/>
    <cellStyle name="Normal 2 2 2 2 2 2 2 2 2 5 5" xfId="533"/>
    <cellStyle name="Normal 2 2 2 2 2 2 2 2 2 5 6" xfId="534"/>
    <cellStyle name="Normal 2 2 2 2 2 2 2 2 2 6" xfId="535"/>
    <cellStyle name="Normal 2 2 2 2 2 2 2 2 2 7" xfId="536"/>
    <cellStyle name="Normal 2 2 2 2 2 2 2 2 2 8" xfId="537"/>
    <cellStyle name="Normal 2 2 2 2 2 2 2 2 2 9" xfId="538"/>
    <cellStyle name="Normal 2 2 2 2 2 2 2 2 3" xfId="539"/>
    <cellStyle name="Normal 2 2 2 2 2 2 2 2 4" xfId="540"/>
    <cellStyle name="Normal 2 2 2 2 2 2 2 2 5" xfId="541"/>
    <cellStyle name="Normal 2 2 2 2 2 2 2 2 6" xfId="542"/>
    <cellStyle name="Normal 2 2 2 2 2 2 2 2 6 2" xfId="543"/>
    <cellStyle name="Normal 2 2 2 2 2 2 2 2 6 2 2" xfId="544"/>
    <cellStyle name="Normal 2 2 2 2 2 2 2 2 6 2 3" xfId="545"/>
    <cellStyle name="Normal 2 2 2 2 2 2 2 2 6 3" xfId="546"/>
    <cellStyle name="Normal 2 2 2 2 2 2 2 2 7" xfId="547"/>
    <cellStyle name="Normal 2 2 2 2 2 2 2 2 8" xfId="548"/>
    <cellStyle name="Normal 2 2 2 2 2 2 2 2 9" xfId="549"/>
    <cellStyle name="Normal 2 2 2 2 2 2 2 2 9 2" xfId="550"/>
    <cellStyle name="Normal 2 2 2 2 2 2 2 2 9 2 2" xfId="551"/>
    <cellStyle name="Normal 2 2 2 2 2 2 2 2 9 2 3" xfId="552"/>
    <cellStyle name="Normal 2 2 2 2 2 2 2 2 9 2 4" xfId="553"/>
    <cellStyle name="Normal 2 2 2 2 2 2 2 2 9 2 5" xfId="554"/>
    <cellStyle name="Normal 2 2 2 2 2 2 2 2 9 2 6" xfId="555"/>
    <cellStyle name="Normal 2 2 2 2 2 2 2 2 9 3" xfId="556"/>
    <cellStyle name="Normal 2 2 2 2 2 2 2 2 9 4" xfId="557"/>
    <cellStyle name="Normal 2 2 2 2 2 2 2 2 9 5" xfId="558"/>
    <cellStyle name="Normal 2 2 2 2 2 2 2 2 9 6" xfId="559"/>
    <cellStyle name="Normal 2 2 2 2 2 2 2 3" xfId="560"/>
    <cellStyle name="Normal 2 2 2 2 2 2 2 4" xfId="561"/>
    <cellStyle name="Normal 2 2 2 2 2 2 2 5" xfId="562"/>
    <cellStyle name="Normal 2 2 2 2 2 2 2 6" xfId="563"/>
    <cellStyle name="Normal 2 2 2 2 2 2 2 6 2" xfId="564"/>
    <cellStyle name="Normal 2 2 2 2 2 2 2 6 2 2" xfId="565"/>
    <cellStyle name="Normal 2 2 2 2 2 2 2 6 2 3" xfId="566"/>
    <cellStyle name="Normal 2 2 2 2 2 2 2 6 3" xfId="567"/>
    <cellStyle name="Normal 2 2 2 2 2 2 2 7" xfId="568"/>
    <cellStyle name="Normal 2 2 2 2 2 2 2 8" xfId="569"/>
    <cellStyle name="Normal 2 2 2 2 2 2 2 9" xfId="570"/>
    <cellStyle name="Normal 2 2 2 2 2 2 2 9 2" xfId="571"/>
    <cellStyle name="Normal 2 2 2 2 2 2 2 9 2 2" xfId="572"/>
    <cellStyle name="Normal 2 2 2 2 2 2 2 9 2 3" xfId="573"/>
    <cellStyle name="Normal 2 2 2 2 2 2 2 9 2 4" xfId="574"/>
    <cellStyle name="Normal 2 2 2 2 2 2 2 9 2 5" xfId="575"/>
    <cellStyle name="Normal 2 2 2 2 2 2 2 9 2 6" xfId="576"/>
    <cellStyle name="Normal 2 2 2 2 2 2 2 9 3" xfId="577"/>
    <cellStyle name="Normal 2 2 2 2 2 2 2 9 4" xfId="578"/>
    <cellStyle name="Normal 2 2 2 2 2 2 2 9 5" xfId="579"/>
    <cellStyle name="Normal 2 2 2 2 2 2 2 9 6" xfId="580"/>
    <cellStyle name="Normal 2 2 2 2 2 2 20" xfId="581"/>
    <cellStyle name="Normal 2 2 2 2 2 2 3" xfId="582"/>
    <cellStyle name="Normal 2 2 2 2 2 2 4" xfId="583"/>
    <cellStyle name="Normal 2 2 2 2 2 2 5" xfId="584"/>
    <cellStyle name="Normal 2 2 2 2 2 2 6" xfId="585"/>
    <cellStyle name="Normal 2 2 2 2 2 2 7" xfId="586"/>
    <cellStyle name="Normal 2 2 2 2 2 2 8" xfId="587"/>
    <cellStyle name="Normal 2 2 2 2 2 2 8 2" xfId="588"/>
    <cellStyle name="Normal 2 2 2 2 2 2 8 2 2" xfId="589"/>
    <cellStyle name="Normal 2 2 2 2 2 2 8 2 3" xfId="590"/>
    <cellStyle name="Normal 2 2 2 2 2 2 8 3" xfId="591"/>
    <cellStyle name="Normal 2 2 2 2 2 2 9" xfId="592"/>
    <cellStyle name="Normal 2 2 2 2 2 20" xfId="593"/>
    <cellStyle name="Normal 2 2 2 2 2 3" xfId="594"/>
    <cellStyle name="Normal 2 2 2 2 2 3 2" xfId="595"/>
    <cellStyle name="Normal 2 2 2 2 2 3 2 2" xfId="596"/>
    <cellStyle name="Normal 2 2 2 2 2 3 2 3" xfId="597"/>
    <cellStyle name="Normal 2 2 2 2 2 3 2 4" xfId="598"/>
    <cellStyle name="Normal 2 2 2 2 2 3 2 5" xfId="599"/>
    <cellStyle name="Normal 2 2 2 2 2 3 3" xfId="600"/>
    <cellStyle name="Normal 2 2 2 2 2 3 4" xfId="601"/>
    <cellStyle name="Normal 2 2 2 2 2 3 5" xfId="602"/>
    <cellStyle name="Normal 2 2 2 2 2 4" xfId="603"/>
    <cellStyle name="Normal 2 2 2 2 2 5" xfId="604"/>
    <cellStyle name="Normal 2 2 2 2 2 6" xfId="605"/>
    <cellStyle name="Normal 2 2 2 2 2 7" xfId="606"/>
    <cellStyle name="Normal 2 2 2 2 2 8" xfId="607"/>
    <cellStyle name="Normal 2 2 2 2 2 8 2" xfId="608"/>
    <cellStyle name="Normal 2 2 2 2 2 8 2 2" xfId="609"/>
    <cellStyle name="Normal 2 2 2 2 2 8 2 3" xfId="610"/>
    <cellStyle name="Normal 2 2 2 2 2 8 3" xfId="611"/>
    <cellStyle name="Normal 2 2 2 2 2 9" xfId="612"/>
    <cellStyle name="Normal 2 2 2 2 20" xfId="613"/>
    <cellStyle name="Normal 2 2 2 2 21" xfId="614"/>
    <cellStyle name="Normal 2 2 2 2 22" xfId="615"/>
    <cellStyle name="Normal 2 2 2 2 23" xfId="616"/>
    <cellStyle name="Normal 2 2 2 2 3" xfId="617"/>
    <cellStyle name="Normal 2 2 2 2 4" xfId="618"/>
    <cellStyle name="Normal 2 2 2 2 5" xfId="619"/>
    <cellStyle name="Normal 2 2 2 2 5 2" xfId="620"/>
    <cellStyle name="Normal 2 2 2 2 5 2 2" xfId="621"/>
    <cellStyle name="Normal 2 2 2 2 5 2 3" xfId="622"/>
    <cellStyle name="Normal 2 2 2 2 5 2 4" xfId="623"/>
    <cellStyle name="Normal 2 2 2 2 5 2 5" xfId="624"/>
    <cellStyle name="Normal 2 2 2 2 5 3" xfId="625"/>
    <cellStyle name="Normal 2 2 2 2 5 4" xfId="626"/>
    <cellStyle name="Normal 2 2 2 2 5 5" xfId="627"/>
    <cellStyle name="Normal 2 2 2 2 6" xfId="628"/>
    <cellStyle name="Normal 2 2 2 2 7" xfId="629"/>
    <cellStyle name="Normal 2 2 2 2 8" xfId="630"/>
    <cellStyle name="Normal 2 2 2 2 9" xfId="631"/>
    <cellStyle name="Normal 2 2 2 20" xfId="632"/>
    <cellStyle name="Normal 2 2 2 21" xfId="633"/>
    <cellStyle name="Normal 2 2 2 22" xfId="634"/>
    <cellStyle name="Normal 2 2 2 23" xfId="635"/>
    <cellStyle name="Normal 2 2 2 24" xfId="636"/>
    <cellStyle name="Normal 2 2 2 3" xfId="637"/>
    <cellStyle name="Normal 2 2 2 4" xfId="638"/>
    <cellStyle name="Normal 2 2 2 5" xfId="639"/>
    <cellStyle name="Normal 2 2 2 6" xfId="640"/>
    <cellStyle name="Normal 2 2 2 6 2" xfId="641"/>
    <cellStyle name="Normal 2 2 2 6 2 2" xfId="642"/>
    <cellStyle name="Normal 2 2 2 6 2 3" xfId="643"/>
    <cellStyle name="Normal 2 2 2 6 2 4" xfId="644"/>
    <cellStyle name="Normal 2 2 2 6 2 5" xfId="645"/>
    <cellStyle name="Normal 2 2 2 6 3" xfId="646"/>
    <cellStyle name="Normal 2 2 2 6 4" xfId="647"/>
    <cellStyle name="Normal 2 2 2 6 5" xfId="648"/>
    <cellStyle name="Normal 2 2 2 7" xfId="649"/>
    <cellStyle name="Normal 2 2 2 8" xfId="650"/>
    <cellStyle name="Normal 2 2 2 9" xfId="651"/>
    <cellStyle name="Normal 2 2 20" xfId="652"/>
    <cellStyle name="Normal 2 2 21" xfId="653"/>
    <cellStyle name="Normal 2 2 22" xfId="654"/>
    <cellStyle name="Normal 2 2 23" xfId="655"/>
    <cellStyle name="Normal 2 2 24" xfId="656"/>
    <cellStyle name="Normal 2 2 25" xfId="657"/>
    <cellStyle name="Normal 2 2 26" xfId="658"/>
    <cellStyle name="Normal 2 2 27" xfId="269"/>
    <cellStyle name="Normal 2 2 3" xfId="659"/>
    <cellStyle name="Normal 2 2 4" xfId="660"/>
    <cellStyle name="Normal 2 2 5" xfId="661"/>
    <cellStyle name="Normal 2 2 5 2" xfId="662"/>
    <cellStyle name="Normal 2 2 5 3" xfId="663"/>
    <cellStyle name="Normal 2 2 5 4" xfId="664"/>
    <cellStyle name="Normal 2 2 6" xfId="665"/>
    <cellStyle name="Normal 2 2 7" xfId="666"/>
    <cellStyle name="Normal 2 2 8" xfId="667"/>
    <cellStyle name="Normal 2 2 8 2" xfId="668"/>
    <cellStyle name="Normal 2 2 8 2 2" xfId="669"/>
    <cellStyle name="Normal 2 2 8 2 3" xfId="670"/>
    <cellStyle name="Normal 2 2 8 2 4" xfId="671"/>
    <cellStyle name="Normal 2 2 8 2 5" xfId="672"/>
    <cellStyle name="Normal 2 2 8 3" xfId="673"/>
    <cellStyle name="Normal 2 2 8 4" xfId="674"/>
    <cellStyle name="Normal 2 2 8 5" xfId="675"/>
    <cellStyle name="Normal 2 2 9" xfId="676"/>
    <cellStyle name="Normal 2 20" xfId="677"/>
    <cellStyle name="Normal 2 21" xfId="678"/>
    <cellStyle name="Normal 2 22" xfId="679"/>
    <cellStyle name="Normal 2 23" xfId="680"/>
    <cellStyle name="Normal 2 24" xfId="681"/>
    <cellStyle name="Normal 2 25" xfId="682"/>
    <cellStyle name="Normal 2 26" xfId="683"/>
    <cellStyle name="Normal 2 27" xfId="684"/>
    <cellStyle name="Normal 2 28" xfId="776"/>
    <cellStyle name="Normal 2 3" xfId="50"/>
    <cellStyle name="Normal 2 3 2" xfId="686"/>
    <cellStyle name="Normal 2 3 2 2" xfId="687"/>
    <cellStyle name="Normal 2 3 2 2 2" xfId="688"/>
    <cellStyle name="Normal 2 3 2 2 2 2" xfId="689"/>
    <cellStyle name="Normal 2 3 2 2 2 3" xfId="690"/>
    <cellStyle name="Normal 2 3 2 2 2 4" xfId="691"/>
    <cellStyle name="Normal 2 3 2 2 3" xfId="692"/>
    <cellStyle name="Normal 2 3 2 2 4" xfId="693"/>
    <cellStyle name="Normal 2 3 2 3" xfId="694"/>
    <cellStyle name="Normal 2 3 2 4" xfId="695"/>
    <cellStyle name="Normal 2 3 2 5" xfId="696"/>
    <cellStyle name="Normal 2 3 2 6" xfId="697"/>
    <cellStyle name="Normal 2 3 2 7" xfId="698"/>
    <cellStyle name="Normal 2 3 3" xfId="699"/>
    <cellStyle name="Normal 2 3 4" xfId="700"/>
    <cellStyle name="Normal 2 3 5" xfId="701"/>
    <cellStyle name="Normal 2 3 6" xfId="702"/>
    <cellStyle name="Normal 2 3 7" xfId="703"/>
    <cellStyle name="Normal 2 3 8" xfId="704"/>
    <cellStyle name="Normal 2 3 9" xfId="685"/>
    <cellStyle name="Normal 2 4" xfId="51"/>
    <cellStyle name="Normal 2 4 2" xfId="705"/>
    <cellStyle name="Normal 2 5" xfId="706"/>
    <cellStyle name="Normal 2 5 2" xfId="707"/>
    <cellStyle name="Normal 2 5 3" xfId="708"/>
    <cellStyle name="Normal 2 5 4" xfId="709"/>
    <cellStyle name="Normal 2 6" xfId="710"/>
    <cellStyle name="Normal 2 7" xfId="711"/>
    <cellStyle name="Normal 2 8" xfId="712"/>
    <cellStyle name="Normal 2 8 2" xfId="713"/>
    <cellStyle name="Normal 2 8 2 2" xfId="714"/>
    <cellStyle name="Normal 2 8 2 3" xfId="715"/>
    <cellStyle name="Normal 2 8 2 4" xfId="716"/>
    <cellStyle name="Normal 2 8 2 5" xfId="717"/>
    <cellStyle name="Normal 2 8 3" xfId="718"/>
    <cellStyle name="Normal 2 8 4" xfId="719"/>
    <cellStyle name="Normal 2 8 5" xfId="720"/>
    <cellStyle name="Normal 2 9" xfId="112"/>
    <cellStyle name="Normal 2 9 2" xfId="721"/>
    <cellStyle name="Normal 22 2" xfId="722"/>
    <cellStyle name="Normal 22 3" xfId="723"/>
    <cellStyle name="Normal 22 4" xfId="724"/>
    <cellStyle name="Normal 22 5" xfId="725"/>
    <cellStyle name="Normal 22 6" xfId="726"/>
    <cellStyle name="Normal 22 7" xfId="727"/>
    <cellStyle name="Normal 3" xfId="52"/>
    <cellStyle name="Normal 3 10" xfId="728"/>
    <cellStyle name="Normal 3 11" xfId="729"/>
    <cellStyle name="Normal 3 12" xfId="730"/>
    <cellStyle name="Normal 3 13" xfId="731"/>
    <cellStyle name="Normal 3 14" xfId="775"/>
    <cellStyle name="Normal 3 15" xfId="777"/>
    <cellStyle name="Normal 3 2" xfId="53"/>
    <cellStyle name="Normal 3 2 2" xfId="733"/>
    <cellStyle name="Normal 3 2 2 2" xfId="734"/>
    <cellStyle name="Normal 3 2 2 3" xfId="735"/>
    <cellStyle name="Normal 3 2 2 4" xfId="736"/>
    <cellStyle name="Normal 3 2 3" xfId="737"/>
    <cellStyle name="Normal 3 2 4" xfId="738"/>
    <cellStyle name="Normal 3 2 5" xfId="732"/>
    <cellStyle name="Normal 3 3" xfId="739"/>
    <cellStyle name="Normal 3 3 2" xfId="740"/>
    <cellStyle name="Normal 3 3 2 2" xfId="741"/>
    <cellStyle name="Normal 3 3 2 3" xfId="742"/>
    <cellStyle name="Normal 3 3 2 4" xfId="743"/>
    <cellStyle name="Normal 3 3 3" xfId="744"/>
    <cellStyle name="Normal 3 3 4" xfId="745"/>
    <cellStyle name="Normal 3 4" xfId="746"/>
    <cellStyle name="Normal 3 4 2" xfId="747"/>
    <cellStyle name="Normal 3 4 2 2" xfId="748"/>
    <cellStyle name="Normal 3 4 2 3" xfId="749"/>
    <cellStyle name="Normal 3 4 2 4" xfId="750"/>
    <cellStyle name="Normal 3 4 3" xfId="751"/>
    <cellStyle name="Normal 3 4 4" xfId="752"/>
    <cellStyle name="Normal 3 5" xfId="753"/>
    <cellStyle name="Normal 3 6" xfId="754"/>
    <cellStyle name="Normal 3 7" xfId="755"/>
    <cellStyle name="Normal 3 8" xfId="756"/>
    <cellStyle name="Normal 3 9" xfId="757"/>
    <cellStyle name="Normal 4" xfId="54"/>
    <cellStyle name="Normal 4 2" xfId="758"/>
    <cellStyle name="Normal 4 3" xfId="759"/>
    <cellStyle name="Normal 4 4" xfId="760"/>
    <cellStyle name="Normal 4 5" xfId="113"/>
    <cellStyle name="Normal 43" xfId="761"/>
    <cellStyle name="Normal 5" xfId="55"/>
    <cellStyle name="Normal 5 2" xfId="762"/>
    <cellStyle name="Normal 5 3" xfId="114"/>
    <cellStyle name="Normal 5 4" xfId="763"/>
    <cellStyle name="Normal 5 5" xfId="764"/>
    <cellStyle name="Normal 5 6" xfId="118"/>
    <cellStyle name="Normal 6" xfId="56"/>
    <cellStyle name="Normal 6 2" xfId="765"/>
    <cellStyle name="Normal 6 3" xfId="766"/>
    <cellStyle name="Normal 6 4" xfId="767"/>
    <cellStyle name="Normal 7" xfId="57"/>
    <cellStyle name="Normal 7 2" xfId="768"/>
    <cellStyle name="Normal 7 3" xfId="769"/>
    <cellStyle name="Normal 8" xfId="58"/>
    <cellStyle name="Normal 9" xfId="59"/>
    <cellStyle name="Notas 2" xfId="115"/>
    <cellStyle name="Notas 3" xfId="773"/>
    <cellStyle name="Note" xfId="60"/>
    <cellStyle name="Output" xfId="61"/>
    <cellStyle name="Porcentaje" xfId="778" builtinId="5"/>
    <cellStyle name="Porcentaje 2" xfId="62"/>
    <cellStyle name="Porcentaje 3" xfId="770"/>
    <cellStyle name="Porcentaje 4" xfId="772"/>
    <cellStyle name="Porcentual 2" xfId="63"/>
    <cellStyle name="Porcentual 2 2" xfId="116"/>
    <cellStyle name="Salida" xfId="77" builtinId="21" customBuiltin="1"/>
    <cellStyle name="Style 1" xfId="64"/>
    <cellStyle name="Texto de advertencia" xfId="81" builtinId="11" customBuiltin="1"/>
    <cellStyle name="Texto explicativo" xfId="82" builtinId="53" customBuiltin="1"/>
    <cellStyle name="Title" xfId="65"/>
    <cellStyle name="Título" xfId="68" builtinId="15" customBuiltin="1"/>
    <cellStyle name="Título 2" xfId="70" builtinId="17" customBuiltin="1"/>
    <cellStyle name="Título 3" xfId="71" builtinId="18" customBuiltin="1"/>
    <cellStyle name="Título 4" xfId="774"/>
    <cellStyle name="Total" xfId="83" builtinId="25" customBuiltin="1"/>
    <cellStyle name="Total 2" xfId="66"/>
    <cellStyle name="Warning Text" xfId="67"/>
  </cellStyles>
  <dxfs count="0"/>
  <tableStyles count="0" defaultTableStyle="TableStyleMedium9"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EC" b="1"/>
              <a:t>Participación de Mercado</a:t>
            </a:r>
          </a:p>
          <a:p>
            <a:pPr>
              <a:defRPr sz="1600" b="1" i="0" u="none" strike="noStrike" baseline="0">
                <a:solidFill>
                  <a:srgbClr val="333333"/>
                </a:solidFill>
                <a:latin typeface="Calibri"/>
                <a:ea typeface="Calibri"/>
                <a:cs typeface="Calibri"/>
              </a:defRPr>
            </a:pPr>
            <a:r>
              <a:rPr lang="es-EC" b="1"/>
              <a:t>(Sep - 2018)</a:t>
            </a:r>
          </a:p>
        </c:rich>
      </c:tx>
      <c:layout/>
      <c:overlay val="0"/>
      <c:spPr>
        <a:noFill/>
        <a:ln w="25400">
          <a:noFill/>
        </a:ln>
      </c:spPr>
    </c:title>
    <c:autoTitleDeleted val="0"/>
    <c:plotArea>
      <c:layout>
        <c:manualLayout>
          <c:layoutTarget val="inner"/>
          <c:xMode val="edge"/>
          <c:yMode val="edge"/>
          <c:x val="0.34943168310857692"/>
          <c:y val="0.15442088686282635"/>
          <c:w val="0.40575497028388691"/>
          <c:h val="0.743172261362066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9E5-479C-A0F3-69F41251135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9E5-479C-A0F3-69F41251135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9E5-479C-A0F3-69F41251135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09E5-479C-A0F3-69F41251135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09E5-479C-A0F3-69F41251135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09E5-479C-A0F3-69F41251135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09E5-479C-A0F3-69F412511354}"/>
              </c:ext>
            </c:extLst>
          </c:dPt>
          <c:dLbls>
            <c:dLbl>
              <c:idx val="0"/>
              <c:layout>
                <c:manualLayout>
                  <c:x val="0.11355428847256162"/>
                  <c:y val="-0.19510761154855644"/>
                </c:manualLayout>
              </c:layout>
              <c:spPr>
                <a:noFill/>
                <a:ln w="25400">
                  <a:noFill/>
                </a:ln>
              </c:spPr>
              <c:txPr>
                <a:bodyPr wrap="square" lIns="38100" tIns="19050" rIns="38100" bIns="19050" anchor="ctr">
                  <a:spAutoFit/>
                </a:bodyPr>
                <a:lstStyle/>
                <a:p>
                  <a:pPr>
                    <a:defRPr sz="16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E5-479C-A0F3-69F412511354}"/>
                </c:ext>
                <c:ext xmlns:c15="http://schemas.microsoft.com/office/drawing/2012/chart" uri="{CE6537A1-D6FC-4f65-9D91-7224C49458BB}">
                  <c15:layout/>
                </c:ext>
              </c:extLst>
            </c:dLbl>
            <c:dLbl>
              <c:idx val="1"/>
              <c:layout>
                <c:manualLayout>
                  <c:x val="4.9513138443901407E-2"/>
                  <c:y val="0.13166238430722477"/>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E5-479C-A0F3-69F412511354}"/>
                </c:ext>
                <c:ext xmlns:c15="http://schemas.microsoft.com/office/drawing/2012/chart" uri="{CE6537A1-D6FC-4f65-9D91-7224C49458BB}">
                  <c15:layout/>
                </c:ext>
              </c:extLst>
            </c:dLbl>
            <c:dLbl>
              <c:idx val="2"/>
              <c:layout>
                <c:manualLayout>
                  <c:x val="-4.2755965849096446E-2"/>
                  <c:y val="0.11786136206658375"/>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E5-479C-A0F3-69F412511354}"/>
                </c:ext>
                <c:ext xmlns:c15="http://schemas.microsoft.com/office/drawing/2012/chart" uri="{CE6537A1-D6FC-4f65-9D91-7224C49458BB}">
                  <c15:layout/>
                </c:ext>
              </c:extLst>
            </c:dLbl>
            <c:dLbl>
              <c:idx val="3"/>
              <c:layout>
                <c:manualLayout>
                  <c:x val="-6.8044528916644045E-2"/>
                  <c:y val="8.8786849012294458E-2"/>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E5-479C-A0F3-69F412511354}"/>
                </c:ext>
                <c:ext xmlns:c15="http://schemas.microsoft.com/office/drawing/2012/chart" uri="{CE6537A1-D6FC-4f65-9D91-7224C49458BB}">
                  <c15:layout/>
                </c:ext>
              </c:extLst>
            </c:dLbl>
            <c:dLbl>
              <c:idx val="4"/>
              <c:layout>
                <c:manualLayout>
                  <c:x val="-8.8086161643587763E-2"/>
                  <c:y val="6.3872026523000461E-2"/>
                </c:manualLayout>
              </c:layout>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E5-479C-A0F3-69F412511354}"/>
                </c:ext>
                <c:ext xmlns:c15="http://schemas.microsoft.com/office/drawing/2012/chart" uri="{CE6537A1-D6FC-4f65-9D91-7224C49458BB}">
                  <c15:layout/>
                </c:ext>
              </c:extLst>
            </c:dLbl>
            <c:dLbl>
              <c:idx val="5"/>
              <c:layout>
                <c:manualLayout>
                  <c:x val="8.5943222614414585E-3"/>
                  <c:y val="4.6924050283188287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E5-479C-A0F3-69F412511354}"/>
                </c:ext>
                <c:ext xmlns:c15="http://schemas.microsoft.com/office/drawing/2012/chart" uri="{CE6537A1-D6FC-4f65-9D91-7224C49458BB}">
                  <c15:layout/>
                </c:ext>
              </c:extLst>
            </c:dLbl>
            <c:dLbl>
              <c:idx val="6"/>
              <c:layout>
                <c:manualLayout>
                  <c:x val="1.971363924337044E-2"/>
                  <c:y val="5.9432518303633101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E5-479C-A0F3-69F412511354}"/>
                </c:ext>
                <c:ext xmlns:c15="http://schemas.microsoft.com/office/drawing/2012/chart" uri="{CE6537A1-D6FC-4f65-9D91-7224C49458BB}">
                  <c15:layout/>
                </c:ext>
              </c:extLst>
            </c:dLbl>
            <c:dLbl>
              <c:idx val="7"/>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A8-4BCD-8EED-FBAC282DAABD}"/>
                </c:ext>
                <c:ext xmlns:c15="http://schemas.microsoft.com/office/drawing/2012/chart" uri="{CE6537A1-D6FC-4f65-9D91-7224C49458BB}">
                  <c15:layout/>
                </c:ext>
              </c:extLst>
            </c:dLbl>
            <c:dLbl>
              <c:idx val="8"/>
              <c:delete val="1"/>
              <c:extLst xmlns:c16r2="http://schemas.microsoft.com/office/drawing/2015/06/chart">
                <c:ext xmlns:c16="http://schemas.microsoft.com/office/drawing/2014/chart" uri="{C3380CC4-5D6E-409C-BE32-E72D297353CC}">
                  <c16:uniqueId val="{00000011-11A8-4BCD-8EED-FBAC282DAABD}"/>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0-11A8-4BCD-8EED-FBAC282DAABD}"/>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F-11A8-4BCD-8EED-FBAC282DAABD}"/>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0E-11A8-4BCD-8EED-FBAC282DAABD}"/>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00" b="1" i="0" u="none" strike="noStrike" baseline="0">
                    <a:solidFill>
                      <a:schemeClr val="tx1">
                        <a:lumMod val="75000"/>
                        <a:lumOff val="25000"/>
                      </a:schemeClr>
                    </a:solidFill>
                    <a:latin typeface="Calibri"/>
                    <a:ea typeface="Calibri"/>
                    <a:cs typeface="Calibri"/>
                  </a:defRPr>
                </a:pPr>
                <a:endParaRPr lang="es-EC"/>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'Participación de mercado'!$B$12:$B$19</c:f>
              <c:strCache>
                <c:ptCount val="8"/>
                <c:pt idx="0">
                  <c:v>LEOSATELLITE SERVICES DE ECUADOR S.A.</c:v>
                </c:pt>
                <c:pt idx="1">
                  <c:v>COMSATEL S.A.</c:v>
                </c:pt>
                <c:pt idx="2">
                  <c:v>CARRO SEGURO CARSEG S.A.</c:v>
                </c:pt>
                <c:pt idx="3">
                  <c:v>ARTECHNOLIGES</c:v>
                </c:pt>
                <c:pt idx="4">
                  <c:v>NETTEL S.A.</c:v>
                </c:pt>
                <c:pt idx="5">
                  <c:v>TUNASAT S.A.</c:v>
                </c:pt>
                <c:pt idx="6">
                  <c:v>LINKSAT SOLUTIONS S.A.</c:v>
                </c:pt>
                <c:pt idx="7">
                  <c:v>ALMEIDA BRANDS JOSE FRANCISCO</c:v>
                </c:pt>
              </c:strCache>
            </c:strRef>
          </c:cat>
          <c:val>
            <c:numRef>
              <c:f>'Participación de mercado'!$D$12:$D$19</c:f>
              <c:numCache>
                <c:formatCode>0.00%</c:formatCode>
                <c:ptCount val="8"/>
                <c:pt idx="0">
                  <c:v>0.58754770992366412</c:v>
                </c:pt>
                <c:pt idx="1">
                  <c:v>0.1183206106870229</c:v>
                </c:pt>
                <c:pt idx="2">
                  <c:v>0.1180820610687023</c:v>
                </c:pt>
                <c:pt idx="3">
                  <c:v>5.9875954198473282E-2</c:v>
                </c:pt>
                <c:pt idx="4">
                  <c:v>5.8444656488549615E-2</c:v>
                </c:pt>
                <c:pt idx="5">
                  <c:v>2.6479007633587785E-2</c:v>
                </c:pt>
                <c:pt idx="6">
                  <c:v>1.5744274809160304E-2</c:v>
                </c:pt>
                <c:pt idx="7">
                  <c:v>1.5505725190839694E-2</c:v>
                </c:pt>
              </c:numCache>
            </c:numRef>
          </c:val>
          <c:extLst xmlns:c16r2="http://schemas.microsoft.com/office/drawing/2015/06/chart">
            <c:ext xmlns:c16="http://schemas.microsoft.com/office/drawing/2014/chart" uri="{C3380CC4-5D6E-409C-BE32-E72D297353CC}">
              <c16:uniqueId val="{00000007-09E5-479C-A0F3-69F412511354}"/>
            </c:ext>
          </c:extLst>
        </c:ser>
        <c:dLbls>
          <c:dLblPos val="bestFit"/>
          <c:showLegendKey val="0"/>
          <c:showVal val="1"/>
          <c:showCatName val="0"/>
          <c:showSerName val="0"/>
          <c:showPercent val="0"/>
          <c:showBubbleSize val="0"/>
          <c:showLeaderLines val="1"/>
        </c:dLbls>
        <c:firstSliceAng val="91"/>
      </c:pieChart>
      <c:spPr>
        <a:noFill/>
        <a:ln w="25400">
          <a:noFill/>
        </a:ln>
      </c:spPr>
    </c:plotArea>
    <c:legend>
      <c:legendPos val="l"/>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s-EC"/>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1</xdr:row>
      <xdr:rowOff>104775</xdr:rowOff>
    </xdr:from>
    <xdr:to>
      <xdr:col>12</xdr:col>
      <xdr:colOff>571500</xdr:colOff>
      <xdr:row>2</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700" y="295275"/>
          <a:ext cx="2619375"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361950</xdr:colOff>
      <xdr:row>1</xdr:row>
      <xdr:rowOff>122238</xdr:rowOff>
    </xdr:from>
    <xdr:to>
      <xdr:col>15</xdr:col>
      <xdr:colOff>238125</xdr:colOff>
      <xdr:row>2</xdr:row>
      <xdr:rowOff>169862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64450" y="296863"/>
          <a:ext cx="2606675" cy="293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28</xdr:row>
      <xdr:rowOff>57150</xdr:rowOff>
    </xdr:from>
    <xdr:to>
      <xdr:col>3</xdr:col>
      <xdr:colOff>3514725</xdr:colOff>
      <xdr:row>46</xdr:row>
      <xdr:rowOff>123825</xdr:rowOff>
    </xdr:to>
    <xdr:graphicFrame macro="">
      <xdr:nvGraphicFramePr>
        <xdr:cNvPr id="268834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962025</xdr:colOff>
      <xdr:row>2</xdr:row>
      <xdr:rowOff>114300</xdr:rowOff>
    </xdr:from>
    <xdr:to>
      <xdr:col>3</xdr:col>
      <xdr:colOff>3581400</xdr:colOff>
      <xdr:row>3</xdr:row>
      <xdr:rowOff>161925</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00750" y="609600"/>
          <a:ext cx="2619375" cy="295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heetViews>
  <sheetFormatPr baseColWidth="10" defaultColWidth="0" defaultRowHeight="12.75" zeroHeight="1" x14ac:dyDescent="0.2"/>
  <cols>
    <col min="1" max="1" width="6.140625" style="2" customWidth="1"/>
    <col min="2" max="14" width="11.42578125" style="2" customWidth="1"/>
    <col min="15" max="16384" width="11.42578125" style="2" hidden="1"/>
  </cols>
  <sheetData>
    <row r="1" spans="1:13" ht="15" x14ac:dyDescent="0.25">
      <c r="A1" s="42"/>
      <c r="B1" s="43"/>
      <c r="C1" s="43"/>
      <c r="D1" s="43"/>
      <c r="E1" s="43"/>
      <c r="F1" s="43"/>
      <c r="G1" s="43"/>
      <c r="H1" s="43"/>
      <c r="I1" s="43"/>
      <c r="J1" s="43"/>
      <c r="K1" s="43"/>
      <c r="L1" s="43"/>
      <c r="M1" s="44"/>
    </row>
    <row r="2" spans="1:13" ht="18" x14ac:dyDescent="0.25">
      <c r="A2" s="45"/>
      <c r="B2" s="8" t="s">
        <v>15</v>
      </c>
      <c r="C2" s="41"/>
      <c r="D2" s="41"/>
      <c r="E2" s="41"/>
      <c r="F2" s="41"/>
      <c r="G2" s="41"/>
      <c r="H2" s="41"/>
      <c r="I2" s="41"/>
      <c r="J2" s="41"/>
      <c r="K2" s="41"/>
      <c r="L2" s="41"/>
      <c r="M2" s="46"/>
    </row>
    <row r="3" spans="1:13" ht="15" x14ac:dyDescent="0.25">
      <c r="A3" s="45"/>
      <c r="B3" s="40" t="s">
        <v>14</v>
      </c>
      <c r="C3" s="41"/>
      <c r="D3" s="41"/>
      <c r="E3" s="41"/>
      <c r="F3" s="41"/>
      <c r="G3" s="41"/>
      <c r="H3" s="41"/>
      <c r="I3" s="41"/>
      <c r="J3" s="41"/>
      <c r="K3" s="41"/>
      <c r="L3" s="41"/>
      <c r="M3" s="46"/>
    </row>
    <row r="4" spans="1:13" ht="15" x14ac:dyDescent="0.25">
      <c r="A4" s="45"/>
      <c r="B4" s="40" t="s">
        <v>16</v>
      </c>
      <c r="C4" s="41"/>
      <c r="D4" s="41"/>
      <c r="E4" s="41"/>
      <c r="F4" s="41"/>
      <c r="G4" s="41"/>
      <c r="H4" s="41"/>
      <c r="I4" s="41"/>
      <c r="J4" s="41"/>
      <c r="K4" s="41"/>
      <c r="L4" s="41"/>
      <c r="M4" s="46"/>
    </row>
    <row r="5" spans="1:13" ht="15.75" thickBot="1" x14ac:dyDescent="0.3">
      <c r="A5" s="47"/>
      <c r="B5" s="41"/>
      <c r="C5" s="41"/>
      <c r="D5" s="48"/>
      <c r="E5" s="48"/>
      <c r="F5" s="48"/>
      <c r="G5" s="48"/>
      <c r="H5" s="48"/>
      <c r="I5" s="48"/>
      <c r="J5" s="48"/>
      <c r="K5" s="48"/>
      <c r="L5" s="48"/>
      <c r="M5" s="49"/>
    </row>
    <row r="6" spans="1:13" ht="15" x14ac:dyDescent="0.25">
      <c r="A6" s="55"/>
      <c r="B6" s="69" t="s">
        <v>41</v>
      </c>
      <c r="C6" s="56"/>
      <c r="D6" s="57"/>
      <c r="E6" s="57"/>
      <c r="F6" s="57"/>
      <c r="G6" s="57"/>
      <c r="H6" s="57"/>
      <c r="I6" s="57"/>
      <c r="J6" s="57"/>
      <c r="K6" s="57"/>
      <c r="L6" s="57"/>
      <c r="M6" s="58"/>
    </row>
    <row r="7" spans="1:13" ht="15" x14ac:dyDescent="0.25">
      <c r="A7" s="59"/>
      <c r="B7" s="38" t="s">
        <v>57</v>
      </c>
      <c r="C7" s="65"/>
      <c r="D7" s="65"/>
      <c r="E7" s="65"/>
      <c r="F7" s="65"/>
      <c r="G7" s="60"/>
      <c r="H7" s="60"/>
      <c r="I7" s="60"/>
      <c r="J7" s="60"/>
      <c r="K7" s="60"/>
      <c r="L7" s="60"/>
      <c r="M7" s="61"/>
    </row>
    <row r="8" spans="1:13" ht="15.75" thickBot="1" x14ac:dyDescent="0.3">
      <c r="A8" s="62"/>
      <c r="B8" s="70" t="s">
        <v>56</v>
      </c>
      <c r="C8" s="66"/>
      <c r="D8" s="66"/>
      <c r="E8" s="66"/>
      <c r="F8" s="66"/>
      <c r="G8" s="63"/>
      <c r="H8" s="63"/>
      <c r="I8" s="63"/>
      <c r="J8" s="63"/>
      <c r="K8" s="63"/>
      <c r="L8" s="63"/>
      <c r="M8" s="64"/>
    </row>
    <row r="9" spans="1:13" ht="15.75" thickBot="1" x14ac:dyDescent="0.3">
      <c r="A9" s="50"/>
      <c r="B9" s="51"/>
      <c r="C9" s="51"/>
      <c r="D9" s="51"/>
      <c r="E9" s="51"/>
      <c r="F9" s="51"/>
      <c r="G9" s="51"/>
      <c r="H9" s="51"/>
      <c r="I9" s="51"/>
      <c r="J9" s="51"/>
      <c r="K9" s="51"/>
      <c r="L9" s="51"/>
      <c r="M9" s="52"/>
    </row>
    <row r="10" spans="1:13" ht="15.75" thickBot="1" x14ac:dyDescent="0.3">
      <c r="A10" s="81"/>
      <c r="B10" s="82" t="s">
        <v>17</v>
      </c>
      <c r="C10" s="82"/>
      <c r="D10" s="82"/>
      <c r="E10" s="82"/>
      <c r="F10" s="82"/>
      <c r="G10" s="127" t="s">
        <v>18</v>
      </c>
      <c r="H10" s="127"/>
      <c r="I10" s="127"/>
      <c r="J10" s="127"/>
      <c r="K10" s="127"/>
      <c r="L10" s="127"/>
      <c r="M10" s="128"/>
    </row>
    <row r="11" spans="1:13" ht="31.5" customHeight="1" x14ac:dyDescent="0.25">
      <c r="A11" s="114"/>
      <c r="B11" s="83" t="s">
        <v>19</v>
      </c>
      <c r="C11" s="84"/>
      <c r="D11" s="25"/>
      <c r="E11" s="51"/>
      <c r="F11" s="51"/>
      <c r="G11" s="125" t="s">
        <v>22</v>
      </c>
      <c r="H11" s="125"/>
      <c r="I11" s="125"/>
      <c r="J11" s="125"/>
      <c r="K11" s="125"/>
      <c r="L11" s="125"/>
      <c r="M11" s="126"/>
    </row>
    <row r="12" spans="1:13" ht="15" x14ac:dyDescent="0.25">
      <c r="A12" s="114"/>
      <c r="B12" s="85"/>
      <c r="C12" s="86"/>
      <c r="D12" s="25"/>
      <c r="E12" s="51"/>
      <c r="F12" s="51"/>
      <c r="G12" s="67"/>
      <c r="H12" s="51"/>
      <c r="I12" s="51"/>
      <c r="J12" s="51"/>
      <c r="K12" s="51"/>
      <c r="L12" s="51"/>
      <c r="M12" s="52"/>
    </row>
    <row r="13" spans="1:13" ht="15" x14ac:dyDescent="0.25">
      <c r="A13" s="114"/>
      <c r="B13" s="83" t="s">
        <v>20</v>
      </c>
      <c r="C13" s="84"/>
      <c r="D13" s="25"/>
      <c r="E13" s="51"/>
      <c r="F13" s="51"/>
      <c r="G13" s="79" t="s">
        <v>23</v>
      </c>
      <c r="H13" s="51"/>
      <c r="I13" s="51"/>
      <c r="J13" s="51"/>
      <c r="K13" s="51"/>
      <c r="L13" s="51"/>
      <c r="M13" s="52"/>
    </row>
    <row r="14" spans="1:13" ht="15.75" x14ac:dyDescent="0.25">
      <c r="A14" s="114"/>
      <c r="B14" s="85"/>
      <c r="C14" s="86"/>
      <c r="D14" s="25"/>
      <c r="E14" s="68"/>
      <c r="F14" s="68"/>
      <c r="G14" s="68"/>
      <c r="H14" s="51"/>
      <c r="I14" s="51"/>
      <c r="J14" s="51"/>
      <c r="K14" s="51"/>
      <c r="L14" s="51"/>
      <c r="M14" s="52"/>
    </row>
    <row r="15" spans="1:13" ht="15.75" thickBot="1" x14ac:dyDescent="0.3">
      <c r="A15" s="115"/>
      <c r="B15" s="87" t="s">
        <v>21</v>
      </c>
      <c r="C15" s="87"/>
      <c r="D15" s="116"/>
      <c r="E15" s="53"/>
      <c r="F15" s="53"/>
      <c r="G15" s="80" t="s">
        <v>24</v>
      </c>
      <c r="H15" s="53"/>
      <c r="I15" s="53"/>
      <c r="J15" s="53"/>
      <c r="K15" s="53"/>
      <c r="L15" s="53"/>
      <c r="M15" s="54"/>
    </row>
    <row r="16" spans="1:13" x14ac:dyDescent="0.2"/>
  </sheetData>
  <mergeCells count="2">
    <mergeCell ref="G11:M11"/>
    <mergeCell ref="G10:M10"/>
  </mergeCells>
  <hyperlinks>
    <hyperlink ref="B11" location="'Abonados-terminales'!A1" display="1. Abonados y Terminales"/>
    <hyperlink ref="B13" location="'Participación de mercado'!A1" display="2. Participación de Mercado"/>
    <hyperlink ref="B15" location="Evolución!A1" display="3. Evolu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7"/>
  <sheetViews>
    <sheetView zoomScaleNormal="100" workbookViewId="0">
      <pane xSplit="1" ySplit="11" topLeftCell="B42" activePane="bottomRight" state="frozen"/>
      <selection pane="topRight" activeCell="B1" sqref="B1"/>
      <selection pane="bottomLeft" activeCell="A12" sqref="A12"/>
      <selection pane="bottomRight"/>
    </sheetView>
  </sheetViews>
  <sheetFormatPr baseColWidth="10" defaultRowHeight="16.5" customHeight="1" x14ac:dyDescent="0.2"/>
  <cols>
    <col min="1" max="1" width="7.140625" style="1" customWidth="1"/>
    <col min="2" max="29" width="10.28515625" style="1" customWidth="1"/>
    <col min="30" max="30" width="11.42578125" style="1"/>
    <col min="31" max="31" width="11.42578125" style="1" customWidth="1"/>
    <col min="32" max="16384" width="11.42578125" style="1"/>
  </cols>
  <sheetData>
    <row r="1" spans="1:31" ht="13.5" customHeight="1" x14ac:dyDescent="0.2">
      <c r="A1" s="6"/>
      <c r="B1" s="6"/>
      <c r="C1" s="6"/>
      <c r="D1" s="6"/>
      <c r="E1" s="6"/>
      <c r="F1" s="6"/>
      <c r="G1" s="6"/>
      <c r="H1" s="6"/>
      <c r="I1" s="9"/>
      <c r="J1" s="9"/>
      <c r="K1" s="6"/>
      <c r="L1" s="6"/>
      <c r="M1" s="6"/>
      <c r="N1" s="6"/>
      <c r="O1" s="6"/>
      <c r="P1" s="6"/>
      <c r="Q1" s="6"/>
      <c r="R1" s="6"/>
      <c r="S1" s="6"/>
      <c r="T1" s="6"/>
      <c r="U1" s="6"/>
      <c r="V1" s="6"/>
      <c r="W1" s="6"/>
      <c r="X1" s="6"/>
      <c r="Y1" s="6"/>
      <c r="Z1" s="6"/>
      <c r="AA1" s="6"/>
      <c r="AB1" s="6"/>
      <c r="AC1" s="6"/>
      <c r="AD1" s="6"/>
      <c r="AE1" s="7"/>
    </row>
    <row r="2" spans="1:31" ht="20.100000000000001" customHeight="1" x14ac:dyDescent="0.25">
      <c r="A2" s="8" t="s">
        <v>7</v>
      </c>
      <c r="B2" s="30"/>
      <c r="C2" s="30"/>
      <c r="D2" s="30"/>
      <c r="E2" s="9"/>
      <c r="F2" s="9"/>
      <c r="G2" s="9"/>
      <c r="H2" s="9"/>
      <c r="I2" s="9"/>
      <c r="J2" s="9"/>
      <c r="K2" s="9"/>
      <c r="L2" s="9"/>
      <c r="M2" s="9"/>
      <c r="N2" s="9"/>
      <c r="O2" s="9"/>
      <c r="P2" s="9"/>
      <c r="Q2" s="9"/>
      <c r="R2" s="9"/>
      <c r="S2" s="9"/>
      <c r="T2" s="9"/>
      <c r="U2" s="9"/>
      <c r="V2" s="9"/>
      <c r="W2" s="9"/>
      <c r="X2" s="9"/>
      <c r="Y2" s="9"/>
      <c r="Z2" s="9"/>
      <c r="AA2" s="9"/>
      <c r="AB2" s="9"/>
      <c r="AC2" s="9"/>
      <c r="AD2" s="9"/>
      <c r="AE2" s="10"/>
    </row>
    <row r="3" spans="1:31" ht="15" customHeight="1" x14ac:dyDescent="0.2">
      <c r="A3" s="31"/>
      <c r="B3" s="9"/>
      <c r="C3" s="9"/>
      <c r="D3" s="9"/>
      <c r="E3" s="9"/>
      <c r="F3" s="9"/>
      <c r="G3" s="9"/>
      <c r="H3" s="9"/>
      <c r="I3" s="9"/>
      <c r="J3" s="9"/>
      <c r="K3" s="9"/>
      <c r="L3" s="9"/>
      <c r="M3" s="9"/>
      <c r="N3" s="9"/>
      <c r="O3" s="9"/>
      <c r="P3" s="9"/>
      <c r="Q3" s="9"/>
      <c r="R3" s="9"/>
      <c r="S3" s="9"/>
      <c r="T3" s="9"/>
      <c r="U3" s="9"/>
      <c r="V3" s="9"/>
      <c r="W3" s="9"/>
      <c r="X3" s="9"/>
      <c r="Y3" s="9"/>
      <c r="Z3" s="9"/>
      <c r="AA3" s="9"/>
      <c r="AB3" s="9"/>
      <c r="AC3" s="9"/>
      <c r="AD3" s="9"/>
      <c r="AE3" s="10"/>
    </row>
    <row r="4" spans="1:31" ht="20.100000000000001" customHeight="1" x14ac:dyDescent="0.25">
      <c r="A4" s="34" t="s">
        <v>13</v>
      </c>
      <c r="B4" s="9"/>
      <c r="C4" s="9"/>
      <c r="D4" s="9"/>
      <c r="E4" s="9"/>
      <c r="F4" s="9"/>
      <c r="G4" s="9"/>
      <c r="H4" s="9"/>
      <c r="I4" s="9"/>
      <c r="J4" s="9"/>
      <c r="K4" s="9"/>
      <c r="L4" s="9"/>
      <c r="M4" s="9"/>
      <c r="N4" s="9"/>
      <c r="O4" s="9"/>
      <c r="P4" s="9"/>
      <c r="Q4" s="9"/>
      <c r="R4" s="9"/>
      <c r="S4" s="9"/>
      <c r="T4" s="9"/>
      <c r="U4" s="9"/>
      <c r="V4" s="9"/>
      <c r="W4" s="9"/>
      <c r="X4" s="9"/>
      <c r="Y4" s="9"/>
      <c r="Z4" s="9"/>
      <c r="AA4" s="9"/>
      <c r="AB4" s="9"/>
      <c r="AC4" s="9"/>
      <c r="AD4" s="9"/>
      <c r="AE4" s="10"/>
    </row>
    <row r="5" spans="1:31" ht="12.75" customHeight="1" x14ac:dyDescent="0.2">
      <c r="A5" s="32"/>
      <c r="B5" s="33"/>
      <c r="C5" s="9"/>
      <c r="D5" s="9"/>
      <c r="E5" s="9"/>
      <c r="F5" s="9"/>
      <c r="G5" s="9"/>
      <c r="H5" s="9"/>
      <c r="I5" s="9"/>
      <c r="J5" s="9"/>
      <c r="K5" s="9"/>
      <c r="L5" s="9"/>
      <c r="M5" s="9"/>
      <c r="N5" s="9"/>
      <c r="O5" s="9"/>
      <c r="P5" s="9"/>
      <c r="Q5" s="9"/>
      <c r="R5" s="9"/>
      <c r="S5" s="9"/>
      <c r="T5" s="9"/>
      <c r="U5" s="9"/>
      <c r="V5" s="9"/>
      <c r="W5" s="9"/>
      <c r="X5" s="9"/>
      <c r="Y5" s="9"/>
      <c r="Z5" s="9"/>
      <c r="AA5" s="9"/>
      <c r="AB5" s="9"/>
      <c r="AC5" s="9"/>
      <c r="AD5" s="9"/>
      <c r="AE5" s="10"/>
    </row>
    <row r="6" spans="1:31" ht="20.100000000000001" customHeight="1" x14ac:dyDescent="0.2">
      <c r="A6" s="38" t="s">
        <v>12</v>
      </c>
      <c r="B6" s="37"/>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6"/>
    </row>
    <row r="7" spans="1:31" ht="20.100000000000001" customHeight="1" x14ac:dyDescent="0.2">
      <c r="A7" s="38" t="str">
        <f>Índice!B7</f>
        <v>Fecha de Publicación: Octubre de 2018</v>
      </c>
      <c r="B7" s="37"/>
      <c r="C7" s="35"/>
      <c r="D7" s="35"/>
      <c r="E7" s="35"/>
      <c r="F7" s="35"/>
      <c r="G7" s="35"/>
      <c r="H7" s="35"/>
      <c r="I7" s="35"/>
      <c r="J7" s="35"/>
      <c r="K7" s="35"/>
      <c r="L7" s="35"/>
      <c r="M7" s="35"/>
      <c r="N7" s="71" t="s">
        <v>25</v>
      </c>
      <c r="O7" s="35"/>
      <c r="P7" s="35"/>
      <c r="Q7" s="35"/>
      <c r="R7" s="35"/>
      <c r="S7" s="35"/>
      <c r="T7" s="35"/>
      <c r="U7" s="35"/>
      <c r="V7" s="35"/>
      <c r="W7" s="35"/>
      <c r="X7" s="35"/>
      <c r="Y7" s="35"/>
      <c r="Z7" s="35"/>
      <c r="AA7" s="35"/>
      <c r="AB7" s="35"/>
      <c r="AC7" s="35"/>
      <c r="AD7" s="35"/>
      <c r="AE7" s="36"/>
    </row>
    <row r="8" spans="1:31" ht="20.100000000000001" customHeight="1" thickBot="1" x14ac:dyDescent="0.25">
      <c r="A8" s="38" t="str">
        <f>Índice!B8</f>
        <v>Fecha de Corte: Septiembre 2018 (Actualización trimestral)</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6"/>
    </row>
    <row r="9" spans="1:31" ht="9.75" customHeight="1" x14ac:dyDescent="0.25">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2"/>
    </row>
    <row r="10" spans="1:31" s="39" customFormat="1" ht="30.75" customHeight="1" x14ac:dyDescent="0.2">
      <c r="A10" s="104"/>
      <c r="B10" s="133" t="s">
        <v>5</v>
      </c>
      <c r="C10" s="133"/>
      <c r="D10" s="133" t="s">
        <v>46</v>
      </c>
      <c r="E10" s="133"/>
      <c r="F10" s="133" t="s">
        <v>6</v>
      </c>
      <c r="G10" s="133"/>
      <c r="H10" s="133" t="s">
        <v>8</v>
      </c>
      <c r="I10" s="133"/>
      <c r="J10" s="133" t="s">
        <v>48</v>
      </c>
      <c r="K10" s="133"/>
      <c r="L10" s="133" t="s">
        <v>49</v>
      </c>
      <c r="M10" s="133"/>
      <c r="N10" s="133" t="s">
        <v>27</v>
      </c>
      <c r="O10" s="133"/>
      <c r="P10" s="133" t="s">
        <v>47</v>
      </c>
      <c r="Q10" s="133"/>
      <c r="R10" s="133" t="s">
        <v>45</v>
      </c>
      <c r="S10" s="133"/>
      <c r="T10" s="133" t="s">
        <v>28</v>
      </c>
      <c r="U10" s="133"/>
      <c r="V10" s="133" t="s">
        <v>35</v>
      </c>
      <c r="W10" s="133"/>
      <c r="X10" s="133" t="s">
        <v>44</v>
      </c>
      <c r="Y10" s="133"/>
      <c r="Z10" s="133" t="s">
        <v>42</v>
      </c>
      <c r="AA10" s="133"/>
      <c r="AB10" s="133" t="s">
        <v>43</v>
      </c>
      <c r="AC10" s="133"/>
      <c r="AD10" s="133" t="s">
        <v>40</v>
      </c>
      <c r="AE10" s="133"/>
    </row>
    <row r="11" spans="1:31" s="39" customFormat="1" ht="37.5" customHeight="1" x14ac:dyDescent="0.2">
      <c r="A11" s="105" t="s">
        <v>0</v>
      </c>
      <c r="B11" s="103" t="s">
        <v>1</v>
      </c>
      <c r="C11" s="103" t="s">
        <v>2</v>
      </c>
      <c r="D11" s="103" t="s">
        <v>1</v>
      </c>
      <c r="E11" s="103" t="s">
        <v>2</v>
      </c>
      <c r="F11" s="103" t="s">
        <v>1</v>
      </c>
      <c r="G11" s="103" t="s">
        <v>2</v>
      </c>
      <c r="H11" s="103" t="s">
        <v>1</v>
      </c>
      <c r="I11" s="103" t="s">
        <v>2</v>
      </c>
      <c r="J11" s="103" t="s">
        <v>1</v>
      </c>
      <c r="K11" s="103" t="s">
        <v>2</v>
      </c>
      <c r="L11" s="103" t="s">
        <v>1</v>
      </c>
      <c r="M11" s="103" t="s">
        <v>2</v>
      </c>
      <c r="N11" s="103" t="s">
        <v>1</v>
      </c>
      <c r="O11" s="103" t="s">
        <v>2</v>
      </c>
      <c r="P11" s="103" t="s">
        <v>1</v>
      </c>
      <c r="Q11" s="103" t="s">
        <v>2</v>
      </c>
      <c r="R11" s="103" t="s">
        <v>1</v>
      </c>
      <c r="S11" s="103" t="s">
        <v>2</v>
      </c>
      <c r="T11" s="103" t="s">
        <v>1</v>
      </c>
      <c r="U11" s="103" t="s">
        <v>2</v>
      </c>
      <c r="V11" s="103" t="s">
        <v>1</v>
      </c>
      <c r="W11" s="103" t="s">
        <v>2</v>
      </c>
      <c r="X11" s="103" t="s">
        <v>1</v>
      </c>
      <c r="Y11" s="103" t="s">
        <v>2</v>
      </c>
      <c r="Z11" s="103" t="s">
        <v>1</v>
      </c>
      <c r="AA11" s="103" t="s">
        <v>2</v>
      </c>
      <c r="AB11" s="103" t="s">
        <v>1</v>
      </c>
      <c r="AC11" s="103" t="s">
        <v>2</v>
      </c>
      <c r="AD11" s="106" t="s">
        <v>9</v>
      </c>
      <c r="AE11" s="106" t="s">
        <v>3</v>
      </c>
    </row>
    <row r="12" spans="1:31" ht="17.25" customHeight="1" x14ac:dyDescent="0.2">
      <c r="A12" s="107">
        <v>42036</v>
      </c>
      <c r="B12" s="98">
        <v>0</v>
      </c>
      <c r="C12" s="98">
        <v>0</v>
      </c>
      <c r="D12" s="98">
        <v>369</v>
      </c>
      <c r="E12" s="98">
        <v>369</v>
      </c>
      <c r="F12" s="98">
        <v>227</v>
      </c>
      <c r="G12" s="98">
        <v>346</v>
      </c>
      <c r="H12" s="98">
        <v>0</v>
      </c>
      <c r="I12" s="98">
        <v>0</v>
      </c>
      <c r="J12" s="98">
        <v>0</v>
      </c>
      <c r="K12" s="98">
        <v>0</v>
      </c>
      <c r="L12" s="98">
        <v>0</v>
      </c>
      <c r="M12" s="98">
        <v>0</v>
      </c>
      <c r="N12" s="99"/>
      <c r="O12" s="99"/>
      <c r="P12" s="98">
        <v>1</v>
      </c>
      <c r="Q12" s="98">
        <v>2138</v>
      </c>
      <c r="R12" s="99"/>
      <c r="S12" s="99"/>
      <c r="T12" s="99"/>
      <c r="U12" s="99"/>
      <c r="V12" s="99"/>
      <c r="W12" s="99"/>
      <c r="X12" s="99"/>
      <c r="Y12" s="99"/>
      <c r="Z12" s="99"/>
      <c r="AA12" s="99"/>
      <c r="AB12" s="99"/>
      <c r="AC12" s="99"/>
      <c r="AD12" s="98">
        <f>SUM(B12,D12,F12,H12,J12,L12,N12,P12,R12,T12,V12,X12,Z12,AB12)</f>
        <v>597</v>
      </c>
      <c r="AE12" s="98">
        <f>SUM(C12,E12,G12,I12,K12,M12,O12,Q12,S12,U12,W12,Y12,AA12,AC12)</f>
        <v>2853</v>
      </c>
    </row>
    <row r="13" spans="1:31" ht="17.25" customHeight="1" x14ac:dyDescent="0.2">
      <c r="A13" s="107">
        <v>42064</v>
      </c>
      <c r="B13" s="98">
        <v>0</v>
      </c>
      <c r="C13" s="98">
        <v>0</v>
      </c>
      <c r="D13" s="98">
        <v>362</v>
      </c>
      <c r="E13" s="98">
        <v>362</v>
      </c>
      <c r="F13" s="98">
        <v>227</v>
      </c>
      <c r="G13" s="98">
        <v>344</v>
      </c>
      <c r="H13" s="98">
        <v>0</v>
      </c>
      <c r="I13" s="98">
        <v>0</v>
      </c>
      <c r="J13" s="98">
        <v>0</v>
      </c>
      <c r="K13" s="98">
        <v>0</v>
      </c>
      <c r="L13" s="98">
        <v>0</v>
      </c>
      <c r="M13" s="98">
        <v>0</v>
      </c>
      <c r="N13" s="99"/>
      <c r="O13" s="99"/>
      <c r="P13" s="98">
        <v>1</v>
      </c>
      <c r="Q13" s="98">
        <v>2156</v>
      </c>
      <c r="R13" s="99"/>
      <c r="S13" s="99"/>
      <c r="T13" s="99"/>
      <c r="U13" s="99"/>
      <c r="V13" s="99"/>
      <c r="W13" s="99"/>
      <c r="X13" s="99"/>
      <c r="Y13" s="99"/>
      <c r="Z13" s="99"/>
      <c r="AA13" s="99"/>
      <c r="AB13" s="99"/>
      <c r="AC13" s="99"/>
      <c r="AD13" s="98">
        <f t="shared" ref="AD13:AD49" si="0">SUM(B13,D13,F13,H13,J13,L13,N13,P13,R13,T13,V13,X13,Z13,AB13)</f>
        <v>590</v>
      </c>
      <c r="AE13" s="98">
        <f t="shared" ref="AE13:AE49" si="1">SUM(C13,E13,G13,I13,K13,M13,O13,Q13,S13,U13,W13,Y13,AA13,AC13)</f>
        <v>2862</v>
      </c>
    </row>
    <row r="14" spans="1:31" ht="17.25" customHeight="1" x14ac:dyDescent="0.2">
      <c r="A14" s="107">
        <v>42095</v>
      </c>
      <c r="B14" s="98">
        <v>0</v>
      </c>
      <c r="C14" s="98">
        <v>0</v>
      </c>
      <c r="D14" s="98">
        <v>367</v>
      </c>
      <c r="E14" s="98">
        <v>367</v>
      </c>
      <c r="F14" s="98">
        <v>228</v>
      </c>
      <c r="G14" s="98">
        <v>357</v>
      </c>
      <c r="H14" s="98">
        <v>0</v>
      </c>
      <c r="I14" s="98">
        <v>0</v>
      </c>
      <c r="J14" s="98">
        <v>0</v>
      </c>
      <c r="K14" s="98">
        <v>0</v>
      </c>
      <c r="L14" s="98">
        <v>0</v>
      </c>
      <c r="M14" s="98">
        <v>0</v>
      </c>
      <c r="N14" s="99"/>
      <c r="O14" s="99"/>
      <c r="P14" s="98">
        <v>1</v>
      </c>
      <c r="Q14" s="98">
        <v>2174</v>
      </c>
      <c r="R14" s="99"/>
      <c r="S14" s="99"/>
      <c r="T14" s="99"/>
      <c r="U14" s="99"/>
      <c r="V14" s="99"/>
      <c r="W14" s="99"/>
      <c r="X14" s="99"/>
      <c r="Y14" s="99"/>
      <c r="Z14" s="99"/>
      <c r="AA14" s="99"/>
      <c r="AB14" s="99"/>
      <c r="AC14" s="99"/>
      <c r="AD14" s="98">
        <f t="shared" si="0"/>
        <v>596</v>
      </c>
      <c r="AE14" s="98">
        <f t="shared" si="1"/>
        <v>2898</v>
      </c>
    </row>
    <row r="15" spans="1:31" ht="17.25" customHeight="1" x14ac:dyDescent="0.2">
      <c r="A15" s="107">
        <v>42125</v>
      </c>
      <c r="B15" s="98">
        <v>89</v>
      </c>
      <c r="C15" s="98">
        <v>89</v>
      </c>
      <c r="D15" s="98">
        <v>369</v>
      </c>
      <c r="E15" s="98">
        <v>369</v>
      </c>
      <c r="F15" s="98">
        <v>234</v>
      </c>
      <c r="G15" s="98">
        <v>369</v>
      </c>
      <c r="H15" s="98">
        <v>0</v>
      </c>
      <c r="I15" s="98">
        <v>0</v>
      </c>
      <c r="J15" s="98">
        <v>0</v>
      </c>
      <c r="K15" s="98">
        <v>0</v>
      </c>
      <c r="L15" s="98">
        <v>0</v>
      </c>
      <c r="M15" s="98">
        <v>0</v>
      </c>
      <c r="N15" s="99"/>
      <c r="O15" s="99"/>
      <c r="P15" s="98">
        <v>1</v>
      </c>
      <c r="Q15" s="98">
        <v>2175</v>
      </c>
      <c r="R15" s="99"/>
      <c r="S15" s="99"/>
      <c r="T15" s="99"/>
      <c r="U15" s="99"/>
      <c r="V15" s="99"/>
      <c r="W15" s="99"/>
      <c r="X15" s="99"/>
      <c r="Y15" s="99"/>
      <c r="Z15" s="99"/>
      <c r="AA15" s="99"/>
      <c r="AB15" s="99"/>
      <c r="AC15" s="99"/>
      <c r="AD15" s="98">
        <f t="shared" si="0"/>
        <v>693</v>
      </c>
      <c r="AE15" s="98">
        <f t="shared" si="1"/>
        <v>3002</v>
      </c>
    </row>
    <row r="16" spans="1:31" ht="17.25" customHeight="1" x14ac:dyDescent="0.2">
      <c r="A16" s="107">
        <v>42156</v>
      </c>
      <c r="B16" s="98">
        <v>105</v>
      </c>
      <c r="C16" s="98">
        <v>105</v>
      </c>
      <c r="D16" s="98">
        <v>390</v>
      </c>
      <c r="E16" s="98">
        <v>390</v>
      </c>
      <c r="F16" s="98">
        <v>237</v>
      </c>
      <c r="G16" s="98">
        <v>403</v>
      </c>
      <c r="H16" s="98">
        <v>0</v>
      </c>
      <c r="I16" s="98">
        <v>0</v>
      </c>
      <c r="J16" s="98">
        <v>0</v>
      </c>
      <c r="K16" s="98">
        <v>0</v>
      </c>
      <c r="L16" s="98">
        <v>0</v>
      </c>
      <c r="M16" s="98">
        <v>0</v>
      </c>
      <c r="N16" s="99"/>
      <c r="O16" s="99"/>
      <c r="P16" s="98">
        <v>1</v>
      </c>
      <c r="Q16" s="98">
        <v>2183</v>
      </c>
      <c r="R16" s="99"/>
      <c r="S16" s="99"/>
      <c r="T16" s="99"/>
      <c r="U16" s="99"/>
      <c r="V16" s="99"/>
      <c r="W16" s="99"/>
      <c r="X16" s="99"/>
      <c r="Y16" s="99"/>
      <c r="Z16" s="99"/>
      <c r="AA16" s="99"/>
      <c r="AB16" s="99"/>
      <c r="AC16" s="99"/>
      <c r="AD16" s="98">
        <f t="shared" si="0"/>
        <v>733</v>
      </c>
      <c r="AE16" s="98">
        <f t="shared" si="1"/>
        <v>3081</v>
      </c>
    </row>
    <row r="17" spans="1:31" ht="17.25" customHeight="1" x14ac:dyDescent="0.2">
      <c r="A17" s="107">
        <v>42186</v>
      </c>
      <c r="B17" s="98">
        <v>112</v>
      </c>
      <c r="C17" s="98">
        <v>112</v>
      </c>
      <c r="D17" s="98">
        <v>398</v>
      </c>
      <c r="E17" s="98">
        <v>398</v>
      </c>
      <c r="F17" s="98">
        <v>215</v>
      </c>
      <c r="G17" s="98">
        <v>343</v>
      </c>
      <c r="H17" s="98">
        <v>0</v>
      </c>
      <c r="I17" s="98">
        <v>0</v>
      </c>
      <c r="J17" s="98">
        <v>0</v>
      </c>
      <c r="K17" s="98">
        <v>0</v>
      </c>
      <c r="L17" s="98">
        <v>0</v>
      </c>
      <c r="M17" s="98">
        <v>0</v>
      </c>
      <c r="N17" s="99"/>
      <c r="O17" s="99"/>
      <c r="P17" s="98">
        <v>1</v>
      </c>
      <c r="Q17" s="98">
        <v>2188</v>
      </c>
      <c r="R17" s="99"/>
      <c r="S17" s="99"/>
      <c r="T17" s="99"/>
      <c r="U17" s="99"/>
      <c r="V17" s="99"/>
      <c r="W17" s="99"/>
      <c r="X17" s="99"/>
      <c r="Y17" s="99"/>
      <c r="Z17" s="99"/>
      <c r="AA17" s="99"/>
      <c r="AB17" s="99"/>
      <c r="AC17" s="99"/>
      <c r="AD17" s="98">
        <f t="shared" si="0"/>
        <v>726</v>
      </c>
      <c r="AE17" s="98">
        <f t="shared" si="1"/>
        <v>3041</v>
      </c>
    </row>
    <row r="18" spans="1:31" ht="17.25" customHeight="1" x14ac:dyDescent="0.2">
      <c r="A18" s="107">
        <v>42217</v>
      </c>
      <c r="B18" s="98">
        <v>120</v>
      </c>
      <c r="C18" s="98">
        <v>120</v>
      </c>
      <c r="D18" s="98">
        <v>408</v>
      </c>
      <c r="E18" s="98">
        <v>408</v>
      </c>
      <c r="F18" s="98">
        <v>247</v>
      </c>
      <c r="G18" s="98">
        <v>421</v>
      </c>
      <c r="H18" s="98">
        <v>0</v>
      </c>
      <c r="I18" s="98">
        <v>0</v>
      </c>
      <c r="J18" s="98">
        <v>0</v>
      </c>
      <c r="K18" s="98">
        <v>0</v>
      </c>
      <c r="L18" s="98">
        <v>0</v>
      </c>
      <c r="M18" s="98">
        <v>0</v>
      </c>
      <c r="N18" s="99"/>
      <c r="O18" s="99"/>
      <c r="P18" s="98">
        <v>1</v>
      </c>
      <c r="Q18" s="98">
        <v>2192</v>
      </c>
      <c r="R18" s="99"/>
      <c r="S18" s="99"/>
      <c r="T18" s="99"/>
      <c r="U18" s="99"/>
      <c r="V18" s="99"/>
      <c r="W18" s="99"/>
      <c r="X18" s="99"/>
      <c r="Y18" s="99"/>
      <c r="Z18" s="99"/>
      <c r="AA18" s="99"/>
      <c r="AB18" s="99"/>
      <c r="AC18" s="99"/>
      <c r="AD18" s="98">
        <f t="shared" si="0"/>
        <v>776</v>
      </c>
      <c r="AE18" s="98">
        <f t="shared" si="1"/>
        <v>3141</v>
      </c>
    </row>
    <row r="19" spans="1:31" ht="17.25" customHeight="1" x14ac:dyDescent="0.2">
      <c r="A19" s="107">
        <v>42248</v>
      </c>
      <c r="B19" s="98">
        <v>124</v>
      </c>
      <c r="C19" s="98">
        <v>124</v>
      </c>
      <c r="D19" s="98">
        <v>409</v>
      </c>
      <c r="E19" s="98">
        <v>409</v>
      </c>
      <c r="F19" s="98">
        <v>288</v>
      </c>
      <c r="G19" s="98">
        <v>521</v>
      </c>
      <c r="H19" s="98">
        <v>0</v>
      </c>
      <c r="I19" s="98">
        <v>0</v>
      </c>
      <c r="J19" s="98">
        <v>0</v>
      </c>
      <c r="K19" s="98">
        <v>0</v>
      </c>
      <c r="L19" s="98">
        <v>0</v>
      </c>
      <c r="M19" s="98">
        <v>0</v>
      </c>
      <c r="N19" s="99"/>
      <c r="O19" s="99"/>
      <c r="P19" s="98">
        <v>1</v>
      </c>
      <c r="Q19" s="98">
        <v>2192</v>
      </c>
      <c r="R19" s="99"/>
      <c r="S19" s="99"/>
      <c r="T19" s="99"/>
      <c r="U19" s="99"/>
      <c r="V19" s="99"/>
      <c r="W19" s="99"/>
      <c r="X19" s="99"/>
      <c r="Y19" s="99"/>
      <c r="Z19" s="99"/>
      <c r="AA19" s="99"/>
      <c r="AB19" s="99"/>
      <c r="AC19" s="99"/>
      <c r="AD19" s="98">
        <f t="shared" si="0"/>
        <v>822</v>
      </c>
      <c r="AE19" s="98">
        <f t="shared" si="1"/>
        <v>3246</v>
      </c>
    </row>
    <row r="20" spans="1:31" ht="17.25" customHeight="1" x14ac:dyDescent="0.2">
      <c r="A20" s="107">
        <v>42278</v>
      </c>
      <c r="B20" s="98">
        <v>131</v>
      </c>
      <c r="C20" s="98">
        <v>131</v>
      </c>
      <c r="D20" s="98">
        <v>419</v>
      </c>
      <c r="E20" s="98">
        <v>419</v>
      </c>
      <c r="F20" s="98">
        <v>313</v>
      </c>
      <c r="G20" s="98">
        <v>564</v>
      </c>
      <c r="H20" s="98">
        <v>0</v>
      </c>
      <c r="I20" s="98">
        <v>0</v>
      </c>
      <c r="J20" s="98">
        <v>0</v>
      </c>
      <c r="K20" s="98">
        <v>0</v>
      </c>
      <c r="L20" s="98">
        <v>0</v>
      </c>
      <c r="M20" s="98">
        <v>0</v>
      </c>
      <c r="N20" s="99"/>
      <c r="O20" s="99"/>
      <c r="P20" s="98">
        <v>1</v>
      </c>
      <c r="Q20" s="98">
        <v>2221</v>
      </c>
      <c r="R20" s="99"/>
      <c r="S20" s="99"/>
      <c r="T20" s="99"/>
      <c r="U20" s="99"/>
      <c r="V20" s="99"/>
      <c r="W20" s="99"/>
      <c r="X20" s="99"/>
      <c r="Y20" s="99"/>
      <c r="Z20" s="99"/>
      <c r="AA20" s="99"/>
      <c r="AB20" s="99"/>
      <c r="AC20" s="99"/>
      <c r="AD20" s="98">
        <f t="shared" si="0"/>
        <v>864</v>
      </c>
      <c r="AE20" s="98">
        <f t="shared" si="1"/>
        <v>3335</v>
      </c>
    </row>
    <row r="21" spans="1:31" ht="17.25" customHeight="1" x14ac:dyDescent="0.2">
      <c r="A21" s="107">
        <v>42309</v>
      </c>
      <c r="B21" s="98">
        <v>146</v>
      </c>
      <c r="C21" s="98">
        <v>146</v>
      </c>
      <c r="D21" s="98">
        <v>428</v>
      </c>
      <c r="E21" s="98">
        <v>428</v>
      </c>
      <c r="F21" s="98">
        <v>331</v>
      </c>
      <c r="G21" s="98">
        <v>575</v>
      </c>
      <c r="H21" s="98">
        <v>0</v>
      </c>
      <c r="I21" s="98">
        <v>0</v>
      </c>
      <c r="J21" s="98">
        <v>0</v>
      </c>
      <c r="K21" s="98">
        <v>0</v>
      </c>
      <c r="L21" s="98">
        <v>0</v>
      </c>
      <c r="M21" s="98">
        <v>0</v>
      </c>
      <c r="N21" s="99"/>
      <c r="O21" s="99"/>
      <c r="P21" s="98">
        <v>1</v>
      </c>
      <c r="Q21" s="98">
        <v>2225</v>
      </c>
      <c r="R21" s="99"/>
      <c r="S21" s="99"/>
      <c r="T21" s="99"/>
      <c r="U21" s="99"/>
      <c r="V21" s="99"/>
      <c r="W21" s="99"/>
      <c r="X21" s="99"/>
      <c r="Y21" s="99"/>
      <c r="Z21" s="99"/>
      <c r="AA21" s="99"/>
      <c r="AB21" s="99"/>
      <c r="AC21" s="99"/>
      <c r="AD21" s="98">
        <f t="shared" si="0"/>
        <v>906</v>
      </c>
      <c r="AE21" s="98">
        <f t="shared" si="1"/>
        <v>3374</v>
      </c>
    </row>
    <row r="22" spans="1:31" ht="17.25" customHeight="1" x14ac:dyDescent="0.2">
      <c r="A22" s="107">
        <v>42339</v>
      </c>
      <c r="B22" s="98">
        <v>150</v>
      </c>
      <c r="C22" s="98">
        <v>150</v>
      </c>
      <c r="D22" s="98">
        <v>435</v>
      </c>
      <c r="E22" s="98">
        <v>435</v>
      </c>
      <c r="F22" s="98">
        <v>316</v>
      </c>
      <c r="G22" s="98">
        <v>509</v>
      </c>
      <c r="H22" s="98">
        <v>0</v>
      </c>
      <c r="I22" s="98">
        <v>0</v>
      </c>
      <c r="J22" s="98">
        <v>0</v>
      </c>
      <c r="K22" s="98">
        <v>0</v>
      </c>
      <c r="L22" s="98">
        <v>0</v>
      </c>
      <c r="M22" s="98">
        <v>0</v>
      </c>
      <c r="N22" s="99"/>
      <c r="O22" s="99"/>
      <c r="P22" s="98">
        <v>1</v>
      </c>
      <c r="Q22" s="98">
        <v>2255</v>
      </c>
      <c r="R22" s="99"/>
      <c r="S22" s="99"/>
      <c r="T22" s="99"/>
      <c r="U22" s="99"/>
      <c r="V22" s="99"/>
      <c r="W22" s="99"/>
      <c r="X22" s="99"/>
      <c r="Y22" s="99"/>
      <c r="Z22" s="99"/>
      <c r="AA22" s="99"/>
      <c r="AB22" s="99"/>
      <c r="AC22" s="99"/>
      <c r="AD22" s="98">
        <f t="shared" si="0"/>
        <v>902</v>
      </c>
      <c r="AE22" s="98">
        <f t="shared" si="1"/>
        <v>3349</v>
      </c>
    </row>
    <row r="23" spans="1:31" ht="17.25" customHeight="1" x14ac:dyDescent="0.2">
      <c r="A23" s="107">
        <v>42370</v>
      </c>
      <c r="B23" s="98">
        <v>156</v>
      </c>
      <c r="C23" s="98">
        <v>156</v>
      </c>
      <c r="D23" s="98">
        <v>440</v>
      </c>
      <c r="E23" s="98">
        <v>440</v>
      </c>
      <c r="F23" s="98">
        <v>310</v>
      </c>
      <c r="G23" s="98">
        <v>483</v>
      </c>
      <c r="H23" s="98">
        <v>0</v>
      </c>
      <c r="I23" s="98">
        <v>0</v>
      </c>
      <c r="J23" s="98">
        <v>0</v>
      </c>
      <c r="K23" s="98">
        <v>0</v>
      </c>
      <c r="L23" s="98">
        <v>0</v>
      </c>
      <c r="M23" s="98">
        <v>0</v>
      </c>
      <c r="N23" s="99"/>
      <c r="O23" s="99"/>
      <c r="P23" s="98">
        <v>1</v>
      </c>
      <c r="Q23" s="98">
        <v>2273</v>
      </c>
      <c r="R23" s="99"/>
      <c r="S23" s="99"/>
      <c r="T23" s="99"/>
      <c r="U23" s="99"/>
      <c r="V23" s="99"/>
      <c r="W23" s="99"/>
      <c r="X23" s="99"/>
      <c r="Y23" s="99"/>
      <c r="Z23" s="99"/>
      <c r="AA23" s="99"/>
      <c r="AB23" s="99"/>
      <c r="AC23" s="99"/>
      <c r="AD23" s="98">
        <f t="shared" si="0"/>
        <v>907</v>
      </c>
      <c r="AE23" s="98">
        <f t="shared" si="1"/>
        <v>3352</v>
      </c>
    </row>
    <row r="24" spans="1:31" ht="17.25" customHeight="1" x14ac:dyDescent="0.2">
      <c r="A24" s="107">
        <v>42401</v>
      </c>
      <c r="B24" s="98">
        <v>189</v>
      </c>
      <c r="C24" s="98">
        <v>189</v>
      </c>
      <c r="D24" s="98">
        <v>443</v>
      </c>
      <c r="E24" s="98">
        <v>443</v>
      </c>
      <c r="F24" s="98">
        <v>316</v>
      </c>
      <c r="G24" s="98">
        <v>514</v>
      </c>
      <c r="H24" s="98">
        <v>0</v>
      </c>
      <c r="I24" s="98">
        <v>0</v>
      </c>
      <c r="J24" s="98">
        <v>0</v>
      </c>
      <c r="K24" s="98">
        <v>0</v>
      </c>
      <c r="L24" s="98">
        <v>0</v>
      </c>
      <c r="M24" s="98">
        <v>0</v>
      </c>
      <c r="N24" s="99"/>
      <c r="O24" s="99"/>
      <c r="P24" s="98">
        <v>1</v>
      </c>
      <c r="Q24" s="98">
        <v>2283</v>
      </c>
      <c r="R24" s="99"/>
      <c r="S24" s="99"/>
      <c r="T24" s="99"/>
      <c r="U24" s="99"/>
      <c r="V24" s="99"/>
      <c r="W24" s="99"/>
      <c r="X24" s="99"/>
      <c r="Y24" s="99"/>
      <c r="Z24" s="99"/>
      <c r="AA24" s="99"/>
      <c r="AB24" s="99"/>
      <c r="AC24" s="99"/>
      <c r="AD24" s="98">
        <f t="shared" si="0"/>
        <v>949</v>
      </c>
      <c r="AE24" s="98">
        <f t="shared" si="1"/>
        <v>3429</v>
      </c>
    </row>
    <row r="25" spans="1:31" ht="17.25" customHeight="1" x14ac:dyDescent="0.2">
      <c r="A25" s="107">
        <v>42430</v>
      </c>
      <c r="B25" s="98">
        <v>200</v>
      </c>
      <c r="C25" s="98">
        <v>200</v>
      </c>
      <c r="D25" s="98">
        <v>445</v>
      </c>
      <c r="E25" s="98">
        <v>445</v>
      </c>
      <c r="F25" s="98">
        <v>312</v>
      </c>
      <c r="G25" s="98">
        <v>496</v>
      </c>
      <c r="H25" s="98">
        <v>0</v>
      </c>
      <c r="I25" s="98">
        <v>0</v>
      </c>
      <c r="J25" s="98">
        <v>0</v>
      </c>
      <c r="K25" s="98">
        <v>0</v>
      </c>
      <c r="L25" s="98">
        <v>0</v>
      </c>
      <c r="M25" s="98">
        <v>0</v>
      </c>
      <c r="N25" s="99"/>
      <c r="O25" s="99"/>
      <c r="P25" s="98">
        <v>1</v>
      </c>
      <c r="Q25" s="98">
        <v>2301</v>
      </c>
      <c r="R25" s="99"/>
      <c r="S25" s="99"/>
      <c r="T25" s="99"/>
      <c r="U25" s="99"/>
      <c r="V25" s="99"/>
      <c r="W25" s="99"/>
      <c r="X25" s="99"/>
      <c r="Y25" s="99"/>
      <c r="Z25" s="99"/>
      <c r="AA25" s="99"/>
      <c r="AB25" s="99"/>
      <c r="AC25" s="99"/>
      <c r="AD25" s="98">
        <f t="shared" si="0"/>
        <v>958</v>
      </c>
      <c r="AE25" s="98">
        <f t="shared" si="1"/>
        <v>3442</v>
      </c>
    </row>
    <row r="26" spans="1:31" ht="17.25" customHeight="1" x14ac:dyDescent="0.2">
      <c r="A26" s="107">
        <v>42461</v>
      </c>
      <c r="B26" s="98">
        <v>162</v>
      </c>
      <c r="C26" s="98">
        <v>162</v>
      </c>
      <c r="D26" s="98">
        <v>447</v>
      </c>
      <c r="E26" s="98">
        <v>447</v>
      </c>
      <c r="F26" s="98">
        <v>333</v>
      </c>
      <c r="G26" s="98">
        <v>598</v>
      </c>
      <c r="H26" s="98">
        <v>0</v>
      </c>
      <c r="I26" s="98">
        <v>0</v>
      </c>
      <c r="J26" s="98">
        <v>0</v>
      </c>
      <c r="K26" s="98">
        <v>0</v>
      </c>
      <c r="L26" s="98">
        <v>0</v>
      </c>
      <c r="M26" s="98">
        <v>0</v>
      </c>
      <c r="N26" s="99"/>
      <c r="O26" s="99"/>
      <c r="P26" s="98">
        <v>1</v>
      </c>
      <c r="Q26" s="98">
        <v>2273</v>
      </c>
      <c r="R26" s="99"/>
      <c r="S26" s="99"/>
      <c r="T26" s="99"/>
      <c r="U26" s="99"/>
      <c r="V26" s="99"/>
      <c r="W26" s="99"/>
      <c r="X26" s="99"/>
      <c r="Y26" s="99"/>
      <c r="Z26" s="99"/>
      <c r="AA26" s="99"/>
      <c r="AB26" s="99"/>
      <c r="AC26" s="99"/>
      <c r="AD26" s="98">
        <f t="shared" si="0"/>
        <v>943</v>
      </c>
      <c r="AE26" s="98">
        <f t="shared" si="1"/>
        <v>3480</v>
      </c>
    </row>
    <row r="27" spans="1:31" ht="17.25" customHeight="1" x14ac:dyDescent="0.2">
      <c r="A27" s="107">
        <v>42491</v>
      </c>
      <c r="B27" s="98">
        <v>201</v>
      </c>
      <c r="C27" s="98">
        <v>201</v>
      </c>
      <c r="D27" s="98">
        <v>446</v>
      </c>
      <c r="E27" s="98">
        <v>446</v>
      </c>
      <c r="F27" s="98">
        <v>322</v>
      </c>
      <c r="G27" s="98">
        <v>538</v>
      </c>
      <c r="H27" s="98">
        <v>0</v>
      </c>
      <c r="I27" s="98">
        <v>0</v>
      </c>
      <c r="J27" s="98">
        <v>0</v>
      </c>
      <c r="K27" s="98">
        <v>0</v>
      </c>
      <c r="L27" s="98">
        <v>0</v>
      </c>
      <c r="M27" s="98">
        <v>0</v>
      </c>
      <c r="N27" s="99"/>
      <c r="O27" s="99"/>
      <c r="P27" s="98">
        <v>1</v>
      </c>
      <c r="Q27" s="98">
        <v>2283</v>
      </c>
      <c r="R27" s="99"/>
      <c r="S27" s="99"/>
      <c r="T27" s="99"/>
      <c r="U27" s="99"/>
      <c r="V27" s="99"/>
      <c r="W27" s="99"/>
      <c r="X27" s="99"/>
      <c r="Y27" s="99"/>
      <c r="Z27" s="99"/>
      <c r="AA27" s="99"/>
      <c r="AB27" s="99"/>
      <c r="AC27" s="99"/>
      <c r="AD27" s="98">
        <f t="shared" si="0"/>
        <v>970</v>
      </c>
      <c r="AE27" s="98">
        <f t="shared" si="1"/>
        <v>3468</v>
      </c>
    </row>
    <row r="28" spans="1:31" ht="17.25" customHeight="1" x14ac:dyDescent="0.2">
      <c r="A28" s="107">
        <v>42522</v>
      </c>
      <c r="B28" s="98">
        <v>262</v>
      </c>
      <c r="C28" s="98">
        <v>262</v>
      </c>
      <c r="D28" s="98">
        <v>449</v>
      </c>
      <c r="E28" s="98">
        <v>449</v>
      </c>
      <c r="F28" s="98">
        <v>314</v>
      </c>
      <c r="G28" s="98">
        <v>509</v>
      </c>
      <c r="H28" s="98">
        <v>0</v>
      </c>
      <c r="I28" s="98">
        <v>0</v>
      </c>
      <c r="J28" s="98">
        <v>0</v>
      </c>
      <c r="K28" s="98">
        <v>0</v>
      </c>
      <c r="L28" s="98">
        <v>0</v>
      </c>
      <c r="M28" s="98">
        <v>0</v>
      </c>
      <c r="N28" s="99"/>
      <c r="O28" s="99"/>
      <c r="P28" s="98">
        <v>1</v>
      </c>
      <c r="Q28" s="98">
        <v>2301</v>
      </c>
      <c r="R28" s="99"/>
      <c r="S28" s="99"/>
      <c r="T28" s="99"/>
      <c r="U28" s="99"/>
      <c r="V28" s="99"/>
      <c r="W28" s="99"/>
      <c r="X28" s="99"/>
      <c r="Y28" s="99"/>
      <c r="Z28" s="99"/>
      <c r="AA28" s="99"/>
      <c r="AB28" s="99"/>
      <c r="AC28" s="99"/>
      <c r="AD28" s="98">
        <f t="shared" si="0"/>
        <v>1026</v>
      </c>
      <c r="AE28" s="98">
        <f t="shared" si="1"/>
        <v>3521</v>
      </c>
    </row>
    <row r="29" spans="1:31" ht="17.25" customHeight="1" x14ac:dyDescent="0.2">
      <c r="A29" s="107">
        <v>42552</v>
      </c>
      <c r="B29" s="98">
        <v>152</v>
      </c>
      <c r="C29" s="98">
        <v>152</v>
      </c>
      <c r="D29" s="98">
        <v>453</v>
      </c>
      <c r="E29" s="98">
        <v>453</v>
      </c>
      <c r="F29" s="98">
        <v>313</v>
      </c>
      <c r="G29" s="98">
        <v>488</v>
      </c>
      <c r="H29" s="98">
        <v>0</v>
      </c>
      <c r="I29" s="98">
        <v>0</v>
      </c>
      <c r="J29" s="98">
        <v>36</v>
      </c>
      <c r="K29" s="98">
        <v>52</v>
      </c>
      <c r="L29" s="98">
        <v>1</v>
      </c>
      <c r="M29" s="98">
        <v>2</v>
      </c>
      <c r="N29" s="99"/>
      <c r="O29" s="99"/>
      <c r="P29" s="98">
        <v>1</v>
      </c>
      <c r="Q29" s="98">
        <v>2273</v>
      </c>
      <c r="R29" s="99"/>
      <c r="S29" s="99"/>
      <c r="T29" s="99"/>
      <c r="U29" s="99"/>
      <c r="V29" s="99"/>
      <c r="W29" s="99"/>
      <c r="X29" s="99"/>
      <c r="Y29" s="99"/>
      <c r="Z29" s="99"/>
      <c r="AA29" s="99"/>
      <c r="AB29" s="99"/>
      <c r="AC29" s="99"/>
      <c r="AD29" s="98">
        <f t="shared" si="0"/>
        <v>956</v>
      </c>
      <c r="AE29" s="98">
        <f t="shared" si="1"/>
        <v>3420</v>
      </c>
    </row>
    <row r="30" spans="1:31" ht="17.25" customHeight="1" x14ac:dyDescent="0.2">
      <c r="A30" s="107">
        <v>42583</v>
      </c>
      <c r="B30" s="98">
        <v>140</v>
      </c>
      <c r="C30" s="98">
        <v>140</v>
      </c>
      <c r="D30" s="98">
        <v>456</v>
      </c>
      <c r="E30" s="98">
        <v>456</v>
      </c>
      <c r="F30" s="98">
        <v>310</v>
      </c>
      <c r="G30" s="98">
        <v>457</v>
      </c>
      <c r="H30" s="98">
        <v>0</v>
      </c>
      <c r="I30" s="98">
        <v>0</v>
      </c>
      <c r="J30" s="98">
        <v>40</v>
      </c>
      <c r="K30" s="98">
        <v>55</v>
      </c>
      <c r="L30" s="98">
        <v>1</v>
      </c>
      <c r="M30" s="98">
        <v>2</v>
      </c>
      <c r="N30" s="99"/>
      <c r="O30" s="99"/>
      <c r="P30" s="98">
        <v>1</v>
      </c>
      <c r="Q30" s="98">
        <v>2283</v>
      </c>
      <c r="R30" s="99"/>
      <c r="S30" s="99"/>
      <c r="T30" s="99"/>
      <c r="U30" s="99"/>
      <c r="V30" s="99"/>
      <c r="W30" s="99"/>
      <c r="X30" s="99"/>
      <c r="Y30" s="99"/>
      <c r="Z30" s="99"/>
      <c r="AA30" s="99"/>
      <c r="AB30" s="99"/>
      <c r="AC30" s="99"/>
      <c r="AD30" s="98">
        <f t="shared" si="0"/>
        <v>948</v>
      </c>
      <c r="AE30" s="98">
        <f t="shared" si="1"/>
        <v>3393</v>
      </c>
    </row>
    <row r="31" spans="1:31" ht="17.25" customHeight="1" x14ac:dyDescent="0.2">
      <c r="A31" s="107">
        <v>42614</v>
      </c>
      <c r="B31" s="98">
        <v>166</v>
      </c>
      <c r="C31" s="98">
        <v>166</v>
      </c>
      <c r="D31" s="98">
        <v>458</v>
      </c>
      <c r="E31" s="98">
        <v>458</v>
      </c>
      <c r="F31" s="98">
        <v>309</v>
      </c>
      <c r="G31" s="98">
        <v>421</v>
      </c>
      <c r="H31" s="98">
        <v>0</v>
      </c>
      <c r="I31" s="98">
        <v>0</v>
      </c>
      <c r="J31" s="98">
        <v>40</v>
      </c>
      <c r="K31" s="98">
        <v>55</v>
      </c>
      <c r="L31" s="98">
        <v>1</v>
      </c>
      <c r="M31" s="98">
        <v>2</v>
      </c>
      <c r="N31" s="99"/>
      <c r="O31" s="99"/>
      <c r="P31" s="98">
        <v>1</v>
      </c>
      <c r="Q31" s="98">
        <v>2301</v>
      </c>
      <c r="R31" s="99"/>
      <c r="S31" s="99"/>
      <c r="T31" s="99"/>
      <c r="U31" s="99"/>
      <c r="V31" s="99"/>
      <c r="W31" s="99"/>
      <c r="X31" s="99"/>
      <c r="Y31" s="99"/>
      <c r="Z31" s="99"/>
      <c r="AA31" s="99"/>
      <c r="AB31" s="99"/>
      <c r="AC31" s="99"/>
      <c r="AD31" s="98">
        <f t="shared" si="0"/>
        <v>975</v>
      </c>
      <c r="AE31" s="98">
        <f t="shared" si="1"/>
        <v>3403</v>
      </c>
    </row>
    <row r="32" spans="1:31" ht="17.25" customHeight="1" x14ac:dyDescent="0.2">
      <c r="A32" s="107">
        <v>42644</v>
      </c>
      <c r="B32" s="98">
        <v>135</v>
      </c>
      <c r="C32" s="98">
        <v>135</v>
      </c>
      <c r="D32" s="98">
        <v>458</v>
      </c>
      <c r="E32" s="98">
        <v>458</v>
      </c>
      <c r="F32" s="98">
        <v>309</v>
      </c>
      <c r="G32" s="98">
        <v>421</v>
      </c>
      <c r="H32" s="98">
        <v>0</v>
      </c>
      <c r="I32" s="98">
        <v>0</v>
      </c>
      <c r="J32" s="98">
        <v>40</v>
      </c>
      <c r="K32" s="98">
        <v>55</v>
      </c>
      <c r="L32" s="98">
        <v>1</v>
      </c>
      <c r="M32" s="98">
        <v>2</v>
      </c>
      <c r="N32" s="99"/>
      <c r="O32" s="99"/>
      <c r="P32" s="98">
        <v>1</v>
      </c>
      <c r="Q32" s="98">
        <v>2301</v>
      </c>
      <c r="R32" s="99"/>
      <c r="S32" s="99"/>
      <c r="T32" s="99"/>
      <c r="U32" s="99"/>
      <c r="V32" s="99"/>
      <c r="W32" s="99"/>
      <c r="X32" s="99"/>
      <c r="Y32" s="99"/>
      <c r="Z32" s="99"/>
      <c r="AA32" s="99"/>
      <c r="AB32" s="99"/>
      <c r="AC32" s="99"/>
      <c r="AD32" s="98">
        <f t="shared" si="0"/>
        <v>944</v>
      </c>
      <c r="AE32" s="98">
        <f t="shared" si="1"/>
        <v>3372</v>
      </c>
    </row>
    <row r="33" spans="1:31" ht="17.25" customHeight="1" x14ac:dyDescent="0.2">
      <c r="A33" s="107">
        <v>42675</v>
      </c>
      <c r="B33" s="98">
        <v>45</v>
      </c>
      <c r="C33" s="98">
        <v>45</v>
      </c>
      <c r="D33" s="98">
        <v>458</v>
      </c>
      <c r="E33" s="98">
        <v>458</v>
      </c>
      <c r="F33" s="98">
        <v>309</v>
      </c>
      <c r="G33" s="98">
        <v>421</v>
      </c>
      <c r="H33" s="98">
        <v>0</v>
      </c>
      <c r="I33" s="98">
        <v>0</v>
      </c>
      <c r="J33" s="98">
        <v>40</v>
      </c>
      <c r="K33" s="98">
        <v>55</v>
      </c>
      <c r="L33" s="98">
        <v>1</v>
      </c>
      <c r="M33" s="98">
        <v>2</v>
      </c>
      <c r="N33" s="99"/>
      <c r="O33" s="99"/>
      <c r="P33" s="98">
        <v>1</v>
      </c>
      <c r="Q33" s="98">
        <v>2301</v>
      </c>
      <c r="R33" s="99"/>
      <c r="S33" s="99"/>
      <c r="T33" s="99"/>
      <c r="U33" s="99"/>
      <c r="V33" s="99"/>
      <c r="W33" s="99"/>
      <c r="X33" s="99"/>
      <c r="Y33" s="99"/>
      <c r="Z33" s="99"/>
      <c r="AA33" s="99"/>
      <c r="AB33" s="99"/>
      <c r="AC33" s="99"/>
      <c r="AD33" s="98">
        <f t="shared" si="0"/>
        <v>854</v>
      </c>
      <c r="AE33" s="98">
        <f t="shared" si="1"/>
        <v>3282</v>
      </c>
    </row>
    <row r="34" spans="1:31" ht="17.25" customHeight="1" x14ac:dyDescent="0.2">
      <c r="A34" s="107">
        <v>42705</v>
      </c>
      <c r="B34" s="98">
        <v>14</v>
      </c>
      <c r="C34" s="98">
        <v>14</v>
      </c>
      <c r="D34" s="98">
        <v>458</v>
      </c>
      <c r="E34" s="98">
        <v>458</v>
      </c>
      <c r="F34" s="98">
        <v>309</v>
      </c>
      <c r="G34" s="98">
        <v>421</v>
      </c>
      <c r="H34" s="98">
        <v>0</v>
      </c>
      <c r="I34" s="98">
        <v>0</v>
      </c>
      <c r="J34" s="98">
        <v>40</v>
      </c>
      <c r="K34" s="98">
        <v>55</v>
      </c>
      <c r="L34" s="98">
        <v>1</v>
      </c>
      <c r="M34" s="98">
        <v>2</v>
      </c>
      <c r="N34" s="99"/>
      <c r="O34" s="99"/>
      <c r="P34" s="98">
        <v>1</v>
      </c>
      <c r="Q34" s="98">
        <v>2301</v>
      </c>
      <c r="R34" s="99"/>
      <c r="S34" s="99"/>
      <c r="T34" s="99"/>
      <c r="U34" s="99"/>
      <c r="V34" s="99"/>
      <c r="W34" s="99"/>
      <c r="X34" s="99"/>
      <c r="Y34" s="99"/>
      <c r="Z34" s="99"/>
      <c r="AA34" s="99"/>
      <c r="AB34" s="99"/>
      <c r="AC34" s="99"/>
      <c r="AD34" s="98">
        <f t="shared" si="0"/>
        <v>823</v>
      </c>
      <c r="AE34" s="98">
        <f t="shared" si="1"/>
        <v>3251</v>
      </c>
    </row>
    <row r="35" spans="1:31" ht="17.25" customHeight="1" x14ac:dyDescent="0.2">
      <c r="A35" s="107">
        <v>42736</v>
      </c>
      <c r="B35" s="98">
        <v>14</v>
      </c>
      <c r="C35" s="98">
        <v>14</v>
      </c>
      <c r="D35" s="98">
        <v>481</v>
      </c>
      <c r="E35" s="98">
        <v>481</v>
      </c>
      <c r="F35" s="98">
        <v>384</v>
      </c>
      <c r="G35" s="98">
        <v>384</v>
      </c>
      <c r="H35" s="98">
        <v>0</v>
      </c>
      <c r="I35" s="98">
        <v>0</v>
      </c>
      <c r="J35" s="102">
        <v>47</v>
      </c>
      <c r="K35" s="102">
        <v>69</v>
      </c>
      <c r="L35" s="98">
        <v>0</v>
      </c>
      <c r="M35" s="98">
        <v>0</v>
      </c>
      <c r="N35" s="99"/>
      <c r="O35" s="99"/>
      <c r="P35" s="102">
        <v>1</v>
      </c>
      <c r="Q35" s="102">
        <v>2273</v>
      </c>
      <c r="R35" s="99"/>
      <c r="S35" s="99"/>
      <c r="T35" s="99"/>
      <c r="U35" s="99"/>
      <c r="V35" s="99"/>
      <c r="W35" s="99"/>
      <c r="X35" s="99"/>
      <c r="Y35" s="99"/>
      <c r="Z35" s="99"/>
      <c r="AA35" s="99"/>
      <c r="AB35" s="99"/>
      <c r="AC35" s="99"/>
      <c r="AD35" s="98">
        <f t="shared" si="0"/>
        <v>927</v>
      </c>
      <c r="AE35" s="98">
        <f t="shared" si="1"/>
        <v>3221</v>
      </c>
    </row>
    <row r="36" spans="1:31" ht="17.25" customHeight="1" x14ac:dyDescent="0.2">
      <c r="A36" s="107">
        <v>42767</v>
      </c>
      <c r="B36" s="98">
        <v>14</v>
      </c>
      <c r="C36" s="98">
        <v>14</v>
      </c>
      <c r="D36" s="98">
        <v>484</v>
      </c>
      <c r="E36" s="98">
        <v>484</v>
      </c>
      <c r="F36" s="98">
        <v>390</v>
      </c>
      <c r="G36" s="98">
        <v>390</v>
      </c>
      <c r="H36" s="98">
        <v>0</v>
      </c>
      <c r="I36" s="98">
        <v>0</v>
      </c>
      <c r="J36" s="102">
        <v>47</v>
      </c>
      <c r="K36" s="102">
        <v>69</v>
      </c>
      <c r="L36" s="98">
        <v>0</v>
      </c>
      <c r="M36" s="98">
        <v>0</v>
      </c>
      <c r="N36" s="99"/>
      <c r="O36" s="99"/>
      <c r="P36" s="102">
        <v>1</v>
      </c>
      <c r="Q36" s="102">
        <v>2283</v>
      </c>
      <c r="R36" s="99"/>
      <c r="S36" s="99"/>
      <c r="T36" s="99"/>
      <c r="U36" s="99"/>
      <c r="V36" s="99"/>
      <c r="W36" s="99"/>
      <c r="X36" s="99"/>
      <c r="Y36" s="99"/>
      <c r="Z36" s="99"/>
      <c r="AA36" s="99"/>
      <c r="AB36" s="99"/>
      <c r="AC36" s="99"/>
      <c r="AD36" s="98">
        <f t="shared" si="0"/>
        <v>936</v>
      </c>
      <c r="AE36" s="98">
        <f t="shared" si="1"/>
        <v>3240</v>
      </c>
    </row>
    <row r="37" spans="1:31" ht="17.25" customHeight="1" x14ac:dyDescent="0.2">
      <c r="A37" s="107">
        <v>42795</v>
      </c>
      <c r="B37" s="98">
        <v>14</v>
      </c>
      <c r="C37" s="98">
        <v>14</v>
      </c>
      <c r="D37" s="98">
        <v>490</v>
      </c>
      <c r="E37" s="98">
        <v>490</v>
      </c>
      <c r="F37" s="98">
        <v>409</v>
      </c>
      <c r="G37" s="98">
        <v>409</v>
      </c>
      <c r="H37" s="98">
        <v>0</v>
      </c>
      <c r="I37" s="98">
        <v>0</v>
      </c>
      <c r="J37" s="102">
        <v>47</v>
      </c>
      <c r="K37" s="102">
        <v>69</v>
      </c>
      <c r="L37" s="98">
        <v>0</v>
      </c>
      <c r="M37" s="98">
        <v>0</v>
      </c>
      <c r="N37" s="99"/>
      <c r="O37" s="99"/>
      <c r="P37" s="102">
        <v>1</v>
      </c>
      <c r="Q37" s="102">
        <v>2301</v>
      </c>
      <c r="R37" s="99"/>
      <c r="S37" s="99"/>
      <c r="T37" s="99"/>
      <c r="U37" s="99"/>
      <c r="V37" s="99"/>
      <c r="W37" s="99"/>
      <c r="X37" s="99"/>
      <c r="Y37" s="99"/>
      <c r="Z37" s="99"/>
      <c r="AA37" s="99"/>
      <c r="AB37" s="99"/>
      <c r="AC37" s="99"/>
      <c r="AD37" s="98">
        <f t="shared" si="0"/>
        <v>961</v>
      </c>
      <c r="AE37" s="98">
        <f t="shared" si="1"/>
        <v>3283</v>
      </c>
    </row>
    <row r="38" spans="1:31" ht="17.25" customHeight="1" x14ac:dyDescent="0.2">
      <c r="A38" s="107">
        <v>42826</v>
      </c>
      <c r="B38" s="98">
        <v>31</v>
      </c>
      <c r="C38" s="98">
        <v>31</v>
      </c>
      <c r="D38" s="102">
        <v>496</v>
      </c>
      <c r="E38" s="102">
        <v>496</v>
      </c>
      <c r="F38" s="98">
        <v>315</v>
      </c>
      <c r="G38" s="98">
        <v>529</v>
      </c>
      <c r="H38" s="98">
        <v>0</v>
      </c>
      <c r="I38" s="98">
        <v>0</v>
      </c>
      <c r="J38" s="102">
        <v>65</v>
      </c>
      <c r="K38" s="102">
        <v>80</v>
      </c>
      <c r="L38" s="98">
        <v>0</v>
      </c>
      <c r="M38" s="98">
        <v>0</v>
      </c>
      <c r="N38" s="100">
        <v>40</v>
      </c>
      <c r="O38" s="100">
        <v>84</v>
      </c>
      <c r="P38" s="102">
        <v>1</v>
      </c>
      <c r="Q38" s="102">
        <v>2389</v>
      </c>
      <c r="R38" s="99"/>
      <c r="S38" s="99"/>
      <c r="T38" s="99"/>
      <c r="U38" s="99"/>
      <c r="V38" s="99"/>
      <c r="W38" s="99"/>
      <c r="X38" s="99"/>
      <c r="Y38" s="99"/>
      <c r="Z38" s="99"/>
      <c r="AA38" s="99"/>
      <c r="AB38" s="99"/>
      <c r="AC38" s="99"/>
      <c r="AD38" s="98">
        <f t="shared" si="0"/>
        <v>948</v>
      </c>
      <c r="AE38" s="98">
        <f t="shared" si="1"/>
        <v>3609</v>
      </c>
    </row>
    <row r="39" spans="1:31" ht="17.25" customHeight="1" x14ac:dyDescent="0.2">
      <c r="A39" s="107">
        <v>42856</v>
      </c>
      <c r="B39" s="98">
        <v>60</v>
      </c>
      <c r="C39" s="98">
        <v>60</v>
      </c>
      <c r="D39" s="102">
        <v>481</v>
      </c>
      <c r="E39" s="102">
        <v>481</v>
      </c>
      <c r="F39" s="98">
        <v>321</v>
      </c>
      <c r="G39" s="98">
        <v>543</v>
      </c>
      <c r="H39" s="98">
        <v>0</v>
      </c>
      <c r="I39" s="98">
        <v>0</v>
      </c>
      <c r="J39" s="102">
        <v>60</v>
      </c>
      <c r="K39" s="102">
        <v>73</v>
      </c>
      <c r="L39" s="98">
        <v>0</v>
      </c>
      <c r="M39" s="98">
        <v>0</v>
      </c>
      <c r="N39" s="100">
        <v>42</v>
      </c>
      <c r="O39" s="100">
        <v>88</v>
      </c>
      <c r="P39" s="102">
        <v>1</v>
      </c>
      <c r="Q39" s="102">
        <v>2390</v>
      </c>
      <c r="R39" s="99"/>
      <c r="S39" s="99"/>
      <c r="T39" s="99"/>
      <c r="U39" s="99"/>
      <c r="V39" s="99"/>
      <c r="W39" s="99"/>
      <c r="X39" s="99"/>
      <c r="Y39" s="99"/>
      <c r="Z39" s="99"/>
      <c r="AA39" s="99"/>
      <c r="AB39" s="99"/>
      <c r="AC39" s="99"/>
      <c r="AD39" s="98">
        <f t="shared" si="0"/>
        <v>965</v>
      </c>
      <c r="AE39" s="98">
        <f t="shared" si="1"/>
        <v>3635</v>
      </c>
    </row>
    <row r="40" spans="1:31" ht="17.25" customHeight="1" x14ac:dyDescent="0.2">
      <c r="A40" s="107">
        <v>42887</v>
      </c>
      <c r="B40" s="98">
        <v>67</v>
      </c>
      <c r="C40" s="98">
        <v>67</v>
      </c>
      <c r="D40" s="102">
        <v>486</v>
      </c>
      <c r="E40" s="102">
        <v>486</v>
      </c>
      <c r="F40" s="98">
        <v>323</v>
      </c>
      <c r="G40" s="98">
        <v>550</v>
      </c>
      <c r="H40" s="98">
        <v>0</v>
      </c>
      <c r="I40" s="98">
        <v>0</v>
      </c>
      <c r="J40" s="102">
        <v>55</v>
      </c>
      <c r="K40" s="102">
        <v>69</v>
      </c>
      <c r="L40" s="98">
        <v>0</v>
      </c>
      <c r="M40" s="98">
        <v>0</v>
      </c>
      <c r="N40" s="100">
        <v>43</v>
      </c>
      <c r="O40" s="100">
        <v>89</v>
      </c>
      <c r="P40" s="102">
        <v>1</v>
      </c>
      <c r="Q40" s="102">
        <v>2395</v>
      </c>
      <c r="R40" s="99"/>
      <c r="S40" s="99"/>
      <c r="T40" s="99"/>
      <c r="U40" s="99"/>
      <c r="V40" s="99"/>
      <c r="W40" s="99"/>
      <c r="X40" s="99"/>
      <c r="Y40" s="99"/>
      <c r="Z40" s="99"/>
      <c r="AA40" s="99"/>
      <c r="AB40" s="99"/>
      <c r="AC40" s="99"/>
      <c r="AD40" s="98">
        <f t="shared" si="0"/>
        <v>975</v>
      </c>
      <c r="AE40" s="98">
        <f t="shared" si="1"/>
        <v>3656</v>
      </c>
    </row>
    <row r="41" spans="1:31" ht="17.25" customHeight="1" x14ac:dyDescent="0.2">
      <c r="A41" s="107">
        <v>42917</v>
      </c>
      <c r="B41" s="97">
        <v>66</v>
      </c>
      <c r="C41" s="97">
        <v>66</v>
      </c>
      <c r="D41" s="102">
        <v>410</v>
      </c>
      <c r="E41" s="102">
        <v>410</v>
      </c>
      <c r="F41" s="97">
        <v>318</v>
      </c>
      <c r="G41" s="97">
        <v>540</v>
      </c>
      <c r="H41" s="101">
        <v>0</v>
      </c>
      <c r="I41" s="101">
        <v>0</v>
      </c>
      <c r="J41" s="102">
        <v>50</v>
      </c>
      <c r="K41" s="102">
        <v>77</v>
      </c>
      <c r="L41" s="101">
        <v>0</v>
      </c>
      <c r="M41" s="101">
        <v>0</v>
      </c>
      <c r="N41" s="92">
        <v>34</v>
      </c>
      <c r="O41" s="92">
        <v>86</v>
      </c>
      <c r="P41" s="102">
        <f>P40+(P40*(POWER((P40/P38),(1/3))-1))</f>
        <v>1</v>
      </c>
      <c r="Q41" s="102">
        <v>2396</v>
      </c>
      <c r="R41" s="101">
        <v>0</v>
      </c>
      <c r="S41" s="101">
        <v>0</v>
      </c>
      <c r="T41" s="101">
        <v>0</v>
      </c>
      <c r="U41" s="101">
        <v>0</v>
      </c>
      <c r="V41" s="92">
        <v>250</v>
      </c>
      <c r="W41" s="92">
        <v>250</v>
      </c>
      <c r="X41" s="98"/>
      <c r="Y41" s="98"/>
      <c r="Z41" s="98"/>
      <c r="AA41" s="98"/>
      <c r="AB41" s="98"/>
      <c r="AC41" s="98"/>
      <c r="AD41" s="98">
        <f t="shared" si="0"/>
        <v>1129</v>
      </c>
      <c r="AE41" s="98">
        <f t="shared" si="1"/>
        <v>3825</v>
      </c>
    </row>
    <row r="42" spans="1:31" ht="17.25" customHeight="1" x14ac:dyDescent="0.2">
      <c r="A42" s="107">
        <v>42948</v>
      </c>
      <c r="B42" s="97">
        <v>54</v>
      </c>
      <c r="C42" s="97">
        <v>54</v>
      </c>
      <c r="D42" s="102">
        <v>409</v>
      </c>
      <c r="E42" s="102">
        <v>409</v>
      </c>
      <c r="F42" s="97">
        <v>315</v>
      </c>
      <c r="G42" s="97">
        <v>539</v>
      </c>
      <c r="H42" s="101">
        <v>0</v>
      </c>
      <c r="I42" s="101">
        <v>0</v>
      </c>
      <c r="J42" s="102">
        <v>36</v>
      </c>
      <c r="K42" s="102">
        <v>59</v>
      </c>
      <c r="L42" s="101">
        <v>0</v>
      </c>
      <c r="M42" s="101">
        <v>0</v>
      </c>
      <c r="N42" s="92">
        <v>39</v>
      </c>
      <c r="O42" s="92">
        <v>91</v>
      </c>
      <c r="P42" s="102">
        <f t="shared" ref="P42:P43" si="2">P41+(P41*(POWER((P41/P39),(1/3))-1))</f>
        <v>1</v>
      </c>
      <c r="Q42" s="102">
        <v>2401</v>
      </c>
      <c r="R42" s="101">
        <v>0</v>
      </c>
      <c r="S42" s="101">
        <v>0</v>
      </c>
      <c r="T42" s="101">
        <v>0</v>
      </c>
      <c r="U42" s="101">
        <v>0</v>
      </c>
      <c r="V42" s="92">
        <v>253</v>
      </c>
      <c r="W42" s="92">
        <v>253</v>
      </c>
      <c r="X42" s="98"/>
      <c r="Y42" s="98"/>
      <c r="Z42" s="98"/>
      <c r="AA42" s="98"/>
      <c r="AB42" s="98"/>
      <c r="AC42" s="98"/>
      <c r="AD42" s="98">
        <f t="shared" si="0"/>
        <v>1107</v>
      </c>
      <c r="AE42" s="98">
        <f t="shared" si="1"/>
        <v>3806</v>
      </c>
    </row>
    <row r="43" spans="1:31" ht="17.25" customHeight="1" x14ac:dyDescent="0.2">
      <c r="A43" s="107">
        <v>42979</v>
      </c>
      <c r="B43" s="97">
        <v>15</v>
      </c>
      <c r="C43" s="97">
        <v>15</v>
      </c>
      <c r="D43" s="102">
        <v>414</v>
      </c>
      <c r="E43" s="102">
        <v>414</v>
      </c>
      <c r="F43" s="97">
        <v>315</v>
      </c>
      <c r="G43" s="97">
        <v>580</v>
      </c>
      <c r="H43" s="101">
        <v>0</v>
      </c>
      <c r="I43" s="101">
        <v>0</v>
      </c>
      <c r="J43" s="102">
        <v>31</v>
      </c>
      <c r="K43" s="102">
        <v>53</v>
      </c>
      <c r="L43" s="101">
        <v>0</v>
      </c>
      <c r="M43" s="101">
        <v>0</v>
      </c>
      <c r="N43" s="92">
        <v>37</v>
      </c>
      <c r="O43" s="92">
        <v>94</v>
      </c>
      <c r="P43" s="102">
        <f t="shared" si="2"/>
        <v>1</v>
      </c>
      <c r="Q43" s="102">
        <v>2402</v>
      </c>
      <c r="R43" s="101">
        <v>0</v>
      </c>
      <c r="S43" s="101">
        <v>0</v>
      </c>
      <c r="T43" s="101">
        <v>0</v>
      </c>
      <c r="U43" s="101">
        <v>0</v>
      </c>
      <c r="V43" s="92">
        <v>255</v>
      </c>
      <c r="W43" s="92">
        <v>255</v>
      </c>
      <c r="X43" s="98"/>
      <c r="Y43" s="98"/>
      <c r="Z43" s="98"/>
      <c r="AA43" s="98"/>
      <c r="AB43" s="98"/>
      <c r="AC43" s="98"/>
      <c r="AD43" s="98">
        <f t="shared" si="0"/>
        <v>1068</v>
      </c>
      <c r="AE43" s="98">
        <f t="shared" si="1"/>
        <v>3813</v>
      </c>
    </row>
    <row r="44" spans="1:31" ht="17.25" customHeight="1" x14ac:dyDescent="0.2">
      <c r="A44" s="107">
        <v>43009</v>
      </c>
      <c r="B44" s="97">
        <v>60</v>
      </c>
      <c r="C44" s="97">
        <v>60</v>
      </c>
      <c r="D44" s="97">
        <v>420</v>
      </c>
      <c r="E44" s="97">
        <v>420</v>
      </c>
      <c r="F44" s="97">
        <v>315</v>
      </c>
      <c r="G44" s="97">
        <v>502</v>
      </c>
      <c r="H44" s="97">
        <v>0</v>
      </c>
      <c r="I44" s="97">
        <v>0</v>
      </c>
      <c r="J44" s="97">
        <v>50</v>
      </c>
      <c r="K44" s="97">
        <v>66</v>
      </c>
      <c r="L44" s="101">
        <v>0</v>
      </c>
      <c r="M44" s="101">
        <v>0</v>
      </c>
      <c r="N44" s="92">
        <v>37</v>
      </c>
      <c r="O44" s="92">
        <v>119</v>
      </c>
      <c r="P44" s="92">
        <v>1</v>
      </c>
      <c r="Q44" s="92">
        <v>2402</v>
      </c>
      <c r="R44" s="101">
        <v>0</v>
      </c>
      <c r="S44" s="101">
        <v>0</v>
      </c>
      <c r="T44" s="92">
        <v>0</v>
      </c>
      <c r="U44" s="92">
        <v>0</v>
      </c>
      <c r="V44" s="101">
        <f>+ROUNDUP(Hoja1!D28,0)</f>
        <v>257</v>
      </c>
      <c r="W44" s="101">
        <f>+ROUNDUP(Hoja1!E28,0)</f>
        <v>257</v>
      </c>
      <c r="X44" s="98"/>
      <c r="Y44" s="98"/>
      <c r="Z44" s="98"/>
      <c r="AA44" s="98"/>
      <c r="AB44" s="98"/>
      <c r="AC44" s="98"/>
      <c r="AD44" s="98">
        <f t="shared" si="0"/>
        <v>1140</v>
      </c>
      <c r="AE44" s="98">
        <f t="shared" si="1"/>
        <v>3826</v>
      </c>
    </row>
    <row r="45" spans="1:31" ht="17.25" customHeight="1" x14ac:dyDescent="0.2">
      <c r="A45" s="107">
        <v>43040</v>
      </c>
      <c r="B45" s="97">
        <v>44</v>
      </c>
      <c r="C45" s="97">
        <v>44</v>
      </c>
      <c r="D45" s="97">
        <v>426</v>
      </c>
      <c r="E45" s="97">
        <v>426</v>
      </c>
      <c r="F45" s="97">
        <v>311</v>
      </c>
      <c r="G45" s="97">
        <v>443</v>
      </c>
      <c r="H45" s="97">
        <v>0</v>
      </c>
      <c r="I45" s="97">
        <v>0</v>
      </c>
      <c r="J45" s="97">
        <v>39</v>
      </c>
      <c r="K45" s="97">
        <v>58</v>
      </c>
      <c r="L45" s="101">
        <v>0</v>
      </c>
      <c r="M45" s="101">
        <v>0</v>
      </c>
      <c r="N45" s="92">
        <v>36</v>
      </c>
      <c r="O45" s="92">
        <v>116</v>
      </c>
      <c r="P45" s="92">
        <v>1</v>
      </c>
      <c r="Q45" s="92">
        <v>2402</v>
      </c>
      <c r="R45" s="101">
        <v>0</v>
      </c>
      <c r="S45" s="101">
        <v>0</v>
      </c>
      <c r="T45" s="92">
        <v>0</v>
      </c>
      <c r="U45" s="92">
        <v>0</v>
      </c>
      <c r="V45" s="101">
        <f>+ROUNDUP(Hoja1!D29,0)</f>
        <v>258</v>
      </c>
      <c r="W45" s="101">
        <f>+ROUNDUP(Hoja1!E29,0)</f>
        <v>258</v>
      </c>
      <c r="X45" s="98"/>
      <c r="Y45" s="98"/>
      <c r="Z45" s="98"/>
      <c r="AA45" s="98"/>
      <c r="AB45" s="98"/>
      <c r="AC45" s="98"/>
      <c r="AD45" s="98">
        <f t="shared" si="0"/>
        <v>1115</v>
      </c>
      <c r="AE45" s="98">
        <f t="shared" si="1"/>
        <v>3747</v>
      </c>
    </row>
    <row r="46" spans="1:31" ht="17.25" customHeight="1" x14ac:dyDescent="0.2">
      <c r="A46" s="107">
        <v>43070</v>
      </c>
      <c r="B46" s="97">
        <v>25</v>
      </c>
      <c r="C46" s="97">
        <v>25</v>
      </c>
      <c r="D46" s="97">
        <v>430</v>
      </c>
      <c r="E46" s="97">
        <v>430</v>
      </c>
      <c r="F46" s="97">
        <v>315</v>
      </c>
      <c r="G46" s="97">
        <v>492</v>
      </c>
      <c r="H46" s="97">
        <v>0</v>
      </c>
      <c r="I46" s="97">
        <v>0</v>
      </c>
      <c r="J46" s="97">
        <v>31</v>
      </c>
      <c r="K46" s="97">
        <v>49</v>
      </c>
      <c r="L46" s="101">
        <v>0</v>
      </c>
      <c r="M46" s="101">
        <v>0</v>
      </c>
      <c r="N46" s="92">
        <v>41</v>
      </c>
      <c r="O46" s="92">
        <v>121</v>
      </c>
      <c r="P46" s="92">
        <v>1</v>
      </c>
      <c r="Q46" s="92">
        <v>2403</v>
      </c>
      <c r="R46" s="101">
        <v>0</v>
      </c>
      <c r="S46" s="101">
        <v>0</v>
      </c>
      <c r="T46" s="92">
        <v>0</v>
      </c>
      <c r="U46" s="92">
        <v>0</v>
      </c>
      <c r="V46" s="101">
        <f>+ROUNDUP(Hoja1!D30,0)</f>
        <v>259</v>
      </c>
      <c r="W46" s="101">
        <f>+ROUNDUP(Hoja1!E30,0)</f>
        <v>259</v>
      </c>
      <c r="X46" s="98"/>
      <c r="Y46" s="98"/>
      <c r="Z46" s="98"/>
      <c r="AA46" s="98"/>
      <c r="AB46" s="98"/>
      <c r="AC46" s="98"/>
      <c r="AD46" s="98">
        <f t="shared" si="0"/>
        <v>1102</v>
      </c>
      <c r="AE46" s="98">
        <f t="shared" si="1"/>
        <v>3779</v>
      </c>
    </row>
    <row r="47" spans="1:31" ht="17.25" customHeight="1" x14ac:dyDescent="0.2">
      <c r="A47" s="107">
        <v>43101</v>
      </c>
      <c r="B47" s="97">
        <v>25</v>
      </c>
      <c r="C47" s="97">
        <v>16</v>
      </c>
      <c r="D47" s="97">
        <v>436</v>
      </c>
      <c r="E47" s="97">
        <v>436</v>
      </c>
      <c r="F47" s="97">
        <v>316</v>
      </c>
      <c r="G47" s="97">
        <v>564</v>
      </c>
      <c r="H47" s="97">
        <v>0</v>
      </c>
      <c r="I47" s="97">
        <v>0</v>
      </c>
      <c r="J47" s="97">
        <v>52</v>
      </c>
      <c r="K47" s="97">
        <v>86</v>
      </c>
      <c r="L47" s="101">
        <v>0</v>
      </c>
      <c r="M47" s="101">
        <v>0</v>
      </c>
      <c r="N47" s="92">
        <v>37</v>
      </c>
      <c r="O47" s="92">
        <v>119</v>
      </c>
      <c r="P47" s="92">
        <v>1</v>
      </c>
      <c r="Q47" s="92">
        <v>2401</v>
      </c>
      <c r="R47" s="101">
        <v>0</v>
      </c>
      <c r="S47" s="101">
        <v>0</v>
      </c>
      <c r="T47" s="121">
        <v>0</v>
      </c>
      <c r="U47" s="121">
        <v>0</v>
      </c>
      <c r="V47" s="101">
        <f>+ROUNDUP(Hoja1!D31,0)</f>
        <v>260</v>
      </c>
      <c r="W47" s="101">
        <f>+ROUNDUP(Hoja1!E31,0)</f>
        <v>260</v>
      </c>
      <c r="X47" s="98"/>
      <c r="Y47" s="98"/>
      <c r="Z47" s="92">
        <v>214</v>
      </c>
      <c r="AA47" s="92">
        <v>214</v>
      </c>
      <c r="AB47" s="98"/>
      <c r="AC47" s="98"/>
      <c r="AD47" s="98">
        <f t="shared" si="0"/>
        <v>1341</v>
      </c>
      <c r="AE47" s="98">
        <f t="shared" si="1"/>
        <v>4096</v>
      </c>
    </row>
    <row r="48" spans="1:31" ht="17.25" customHeight="1" x14ac:dyDescent="0.2">
      <c r="A48" s="107">
        <v>43132</v>
      </c>
      <c r="B48" s="97">
        <v>34</v>
      </c>
      <c r="C48" s="97">
        <v>13</v>
      </c>
      <c r="D48" s="97">
        <v>459</v>
      </c>
      <c r="E48" s="97">
        <v>459</v>
      </c>
      <c r="F48" s="97">
        <v>314</v>
      </c>
      <c r="G48" s="97">
        <v>574</v>
      </c>
      <c r="H48" s="97">
        <v>0</v>
      </c>
      <c r="I48" s="97">
        <v>0</v>
      </c>
      <c r="J48" s="97">
        <v>56</v>
      </c>
      <c r="K48" s="97">
        <v>90</v>
      </c>
      <c r="L48" s="101">
        <v>0</v>
      </c>
      <c r="M48" s="101">
        <v>0</v>
      </c>
      <c r="N48" s="92">
        <v>36</v>
      </c>
      <c r="O48" s="92">
        <v>116</v>
      </c>
      <c r="P48" s="92">
        <v>1</v>
      </c>
      <c r="Q48" s="92">
        <v>2403</v>
      </c>
      <c r="R48" s="101">
        <v>0</v>
      </c>
      <c r="S48" s="101">
        <v>0</v>
      </c>
      <c r="T48" s="121">
        <v>0</v>
      </c>
      <c r="U48" s="121">
        <v>0</v>
      </c>
      <c r="V48" s="101">
        <f>+ROUNDUP(Hoja1!D32,0)</f>
        <v>261</v>
      </c>
      <c r="W48" s="101">
        <f>+ROUNDUP(Hoja1!E32,0)</f>
        <v>261</v>
      </c>
      <c r="X48" s="98"/>
      <c r="Y48" s="98"/>
      <c r="Z48" s="92">
        <v>214</v>
      </c>
      <c r="AA48" s="92">
        <v>214</v>
      </c>
      <c r="AB48" s="98"/>
      <c r="AC48" s="98"/>
      <c r="AD48" s="98">
        <f t="shared" si="0"/>
        <v>1375</v>
      </c>
      <c r="AE48" s="98">
        <f t="shared" si="1"/>
        <v>4130</v>
      </c>
    </row>
    <row r="49" spans="1:31" ht="17.25" customHeight="1" x14ac:dyDescent="0.2">
      <c r="A49" s="107">
        <v>43160</v>
      </c>
      <c r="B49" s="97">
        <v>36</v>
      </c>
      <c r="C49" s="97">
        <v>20</v>
      </c>
      <c r="D49" s="97">
        <v>461</v>
      </c>
      <c r="E49" s="97">
        <v>461</v>
      </c>
      <c r="F49" s="97">
        <v>313</v>
      </c>
      <c r="G49" s="97">
        <v>531</v>
      </c>
      <c r="H49" s="97">
        <v>0</v>
      </c>
      <c r="I49" s="97">
        <v>0</v>
      </c>
      <c r="J49" s="97">
        <v>32</v>
      </c>
      <c r="K49" s="97">
        <v>48</v>
      </c>
      <c r="L49" s="101">
        <v>0</v>
      </c>
      <c r="M49" s="101">
        <v>0</v>
      </c>
      <c r="N49" s="92">
        <v>41</v>
      </c>
      <c r="O49" s="92">
        <v>121</v>
      </c>
      <c r="P49" s="92">
        <v>1</v>
      </c>
      <c r="Q49" s="92">
        <v>2404</v>
      </c>
      <c r="R49" s="101">
        <v>0</v>
      </c>
      <c r="S49" s="101">
        <v>0</v>
      </c>
      <c r="T49" s="121">
        <v>0</v>
      </c>
      <c r="U49" s="121">
        <v>0</v>
      </c>
      <c r="V49" s="101">
        <f>+ROUNDUP(Hoja1!D33,0)</f>
        <v>261</v>
      </c>
      <c r="W49" s="101">
        <f>+ROUNDUP(Hoja1!E33,0)</f>
        <v>261</v>
      </c>
      <c r="X49" s="98"/>
      <c r="Y49" s="98"/>
      <c r="Z49" s="92">
        <v>218</v>
      </c>
      <c r="AA49" s="92">
        <v>218</v>
      </c>
      <c r="AB49" s="98"/>
      <c r="AC49" s="98"/>
      <c r="AD49" s="98">
        <f t="shared" si="0"/>
        <v>1363</v>
      </c>
      <c r="AE49" s="98">
        <f t="shared" si="1"/>
        <v>4064</v>
      </c>
    </row>
    <row r="50" spans="1:31" ht="17.25" customHeight="1" x14ac:dyDescent="0.2">
      <c r="A50" s="107">
        <v>43191</v>
      </c>
      <c r="B50" s="97">
        <v>27</v>
      </c>
      <c r="C50" s="97">
        <v>14</v>
      </c>
      <c r="D50" s="97">
        <v>468</v>
      </c>
      <c r="E50" s="97">
        <v>468</v>
      </c>
      <c r="F50" s="97">
        <v>317</v>
      </c>
      <c r="G50" s="97">
        <v>510</v>
      </c>
      <c r="H50" s="97">
        <v>0</v>
      </c>
      <c r="I50" s="97">
        <v>0</v>
      </c>
      <c r="J50" s="97">
        <v>57</v>
      </c>
      <c r="K50" s="97">
        <v>79</v>
      </c>
      <c r="L50" s="101">
        <v>0</v>
      </c>
      <c r="M50" s="101">
        <v>0</v>
      </c>
      <c r="N50" s="121">
        <v>37</v>
      </c>
      <c r="O50" s="121">
        <v>105</v>
      </c>
      <c r="P50" s="92">
        <v>1</v>
      </c>
      <c r="Q50" s="92">
        <v>2402</v>
      </c>
      <c r="R50" s="101">
        <v>0</v>
      </c>
      <c r="S50" s="101">
        <v>0</v>
      </c>
      <c r="T50" s="121">
        <v>0</v>
      </c>
      <c r="U50" s="121">
        <v>0</v>
      </c>
      <c r="V50" s="101">
        <f>+ROUNDUP(Hoja1!D34,0)</f>
        <v>262</v>
      </c>
      <c r="W50" s="101">
        <f>+ROUNDUP(Hoja1!E34,0)</f>
        <v>262</v>
      </c>
      <c r="X50" s="98"/>
      <c r="Y50" s="98"/>
      <c r="Z50" s="92">
        <v>234</v>
      </c>
      <c r="AA50" s="92">
        <v>234</v>
      </c>
      <c r="AB50" s="98"/>
      <c r="AC50" s="98"/>
      <c r="AD50" s="98">
        <f t="shared" ref="AD50:AD52" si="3">SUM(B50,D50,F50,H50,J50,L50,N50,P50,R50,T50,V50,X50,Z50,AB50)</f>
        <v>1403</v>
      </c>
      <c r="AE50" s="98">
        <f t="shared" ref="AE50:AE52" si="4">SUM(C50,E50,G50,I50,K50,M50,O50,Q50,S50,U50,W50,Y50,AA50,AC50)</f>
        <v>4074</v>
      </c>
    </row>
    <row r="51" spans="1:31" ht="17.25" customHeight="1" x14ac:dyDescent="0.2">
      <c r="A51" s="107">
        <v>43221</v>
      </c>
      <c r="B51" s="97">
        <v>30</v>
      </c>
      <c r="C51" s="97">
        <v>12</v>
      </c>
      <c r="D51" s="97">
        <v>475</v>
      </c>
      <c r="E51" s="97">
        <v>475</v>
      </c>
      <c r="F51" s="97">
        <v>319</v>
      </c>
      <c r="G51" s="97">
        <v>538</v>
      </c>
      <c r="H51" s="97">
        <v>0</v>
      </c>
      <c r="I51" s="97">
        <v>0</v>
      </c>
      <c r="J51" s="97">
        <v>55</v>
      </c>
      <c r="K51" s="97">
        <v>66</v>
      </c>
      <c r="L51" s="101">
        <v>0</v>
      </c>
      <c r="M51" s="101">
        <v>0</v>
      </c>
      <c r="N51" s="121">
        <v>36</v>
      </c>
      <c r="O51" s="121">
        <v>105</v>
      </c>
      <c r="P51" s="92">
        <v>1</v>
      </c>
      <c r="Q51" s="92">
        <v>2402</v>
      </c>
      <c r="R51" s="101">
        <v>0</v>
      </c>
      <c r="S51" s="101">
        <v>0</v>
      </c>
      <c r="T51" s="121">
        <v>0</v>
      </c>
      <c r="U51" s="121">
        <v>0</v>
      </c>
      <c r="V51" s="101">
        <f>+ROUNDUP(Hoja1!D35,0)</f>
        <v>262</v>
      </c>
      <c r="W51" s="101">
        <f>+ROUNDUP(Hoja1!E35,0)</f>
        <v>262</v>
      </c>
      <c r="X51" s="98"/>
      <c r="Y51" s="98"/>
      <c r="Z51" s="92">
        <v>238</v>
      </c>
      <c r="AA51" s="92">
        <v>238</v>
      </c>
      <c r="AB51" s="98"/>
      <c r="AC51" s="98"/>
      <c r="AD51" s="98">
        <f t="shared" si="3"/>
        <v>1416</v>
      </c>
      <c r="AE51" s="98">
        <f t="shared" si="4"/>
        <v>4098</v>
      </c>
    </row>
    <row r="52" spans="1:31" ht="17.25" customHeight="1" x14ac:dyDescent="0.2">
      <c r="A52" s="107">
        <v>43252</v>
      </c>
      <c r="B52" s="97">
        <v>34</v>
      </c>
      <c r="C52" s="97">
        <v>21</v>
      </c>
      <c r="D52" s="97">
        <v>480</v>
      </c>
      <c r="E52" s="97">
        <v>480</v>
      </c>
      <c r="F52" s="97">
        <v>318</v>
      </c>
      <c r="G52" s="97">
        <v>519</v>
      </c>
      <c r="H52" s="97">
        <v>0</v>
      </c>
      <c r="I52" s="97">
        <v>0</v>
      </c>
      <c r="J52" s="97">
        <v>50</v>
      </c>
      <c r="K52" s="97">
        <v>66</v>
      </c>
      <c r="L52" s="101">
        <v>0</v>
      </c>
      <c r="M52" s="101">
        <v>0</v>
      </c>
      <c r="N52" s="121">
        <v>41</v>
      </c>
      <c r="O52" s="121">
        <v>105</v>
      </c>
      <c r="P52" s="92">
        <v>1</v>
      </c>
      <c r="Q52" s="92">
        <v>2406</v>
      </c>
      <c r="R52" s="101">
        <v>0</v>
      </c>
      <c r="S52" s="101">
        <v>0</v>
      </c>
      <c r="T52" s="121">
        <v>0</v>
      </c>
      <c r="U52" s="121">
        <v>0</v>
      </c>
      <c r="V52" s="101">
        <f>+ROUNDUP(Hoja1!D36,0)</f>
        <v>262</v>
      </c>
      <c r="W52" s="101">
        <f>+ROUNDUP(Hoja1!E36,0)</f>
        <v>262</v>
      </c>
      <c r="X52" s="98"/>
      <c r="Y52" s="98"/>
      <c r="Z52" s="92">
        <v>240</v>
      </c>
      <c r="AA52" s="92">
        <v>240</v>
      </c>
      <c r="AB52" s="98"/>
      <c r="AC52" s="98"/>
      <c r="AD52" s="98">
        <f t="shared" si="3"/>
        <v>1426</v>
      </c>
      <c r="AE52" s="98">
        <f t="shared" si="4"/>
        <v>4099</v>
      </c>
    </row>
    <row r="53" spans="1:31" ht="17.25" customHeight="1" x14ac:dyDescent="0.2">
      <c r="A53" s="107">
        <v>43282</v>
      </c>
      <c r="B53" s="97">
        <v>45</v>
      </c>
      <c r="C53" s="97">
        <v>45</v>
      </c>
      <c r="D53" s="97">
        <v>488</v>
      </c>
      <c r="E53" s="97">
        <v>488</v>
      </c>
      <c r="F53" s="97">
        <v>316</v>
      </c>
      <c r="G53" s="97">
        <v>489</v>
      </c>
      <c r="H53" s="97">
        <v>0</v>
      </c>
      <c r="I53" s="97">
        <v>0</v>
      </c>
      <c r="J53" s="97">
        <v>56</v>
      </c>
      <c r="K53" s="97">
        <v>70</v>
      </c>
      <c r="L53" s="101">
        <v>0</v>
      </c>
      <c r="M53" s="101">
        <v>0</v>
      </c>
      <c r="N53" s="97">
        <v>41</v>
      </c>
      <c r="O53" s="97">
        <v>105</v>
      </c>
      <c r="P53" s="92">
        <v>1</v>
      </c>
      <c r="Q53" s="92">
        <v>2409</v>
      </c>
      <c r="R53" s="101">
        <v>0</v>
      </c>
      <c r="S53" s="101">
        <v>0</v>
      </c>
      <c r="T53" s="101">
        <v>0</v>
      </c>
      <c r="U53" s="101">
        <v>0</v>
      </c>
      <c r="V53" s="101">
        <f>+ROUNDUP(Hoja1!D37,0)</f>
        <v>262</v>
      </c>
      <c r="W53" s="101">
        <f>+ROUNDUP(Hoja1!E37,0)</f>
        <v>262</v>
      </c>
      <c r="X53" s="92">
        <v>0</v>
      </c>
      <c r="Y53" s="92">
        <v>0</v>
      </c>
      <c r="Z53" s="92">
        <v>242</v>
      </c>
      <c r="AA53" s="92">
        <v>242</v>
      </c>
      <c r="AB53" s="98"/>
      <c r="AC53" s="98"/>
      <c r="AD53" s="98">
        <f t="shared" ref="AD53:AD55" si="5">SUM(B53,D53,F53,H53,J53,L53,N53,P53,R53,T53,V53,X53,Z53,AB53)</f>
        <v>1451</v>
      </c>
      <c r="AE53" s="98">
        <f t="shared" ref="AE53:AE55" si="6">SUM(C53,E53,G53,I53,K53,M53,O53,Q53,S53,U53,W53,Y53,AA53,AC53)</f>
        <v>4110</v>
      </c>
    </row>
    <row r="54" spans="1:31" ht="17.25" customHeight="1" x14ac:dyDescent="0.2">
      <c r="A54" s="107">
        <v>43313</v>
      </c>
      <c r="B54" s="97">
        <v>49</v>
      </c>
      <c r="C54" s="97">
        <v>49</v>
      </c>
      <c r="D54" s="97">
        <v>490</v>
      </c>
      <c r="E54" s="97">
        <v>490</v>
      </c>
      <c r="F54" s="97">
        <v>309</v>
      </c>
      <c r="G54" s="97">
        <v>446</v>
      </c>
      <c r="H54" s="97">
        <v>0</v>
      </c>
      <c r="I54" s="97">
        <v>0</v>
      </c>
      <c r="J54" s="97">
        <v>50</v>
      </c>
      <c r="K54" s="97">
        <v>73</v>
      </c>
      <c r="L54" s="101">
        <v>0</v>
      </c>
      <c r="M54" s="101">
        <v>0</v>
      </c>
      <c r="N54" s="97">
        <v>41</v>
      </c>
      <c r="O54" s="97">
        <v>105</v>
      </c>
      <c r="P54" s="92">
        <v>1</v>
      </c>
      <c r="Q54" s="92">
        <v>2410</v>
      </c>
      <c r="R54" s="101">
        <v>0</v>
      </c>
      <c r="S54" s="101">
        <v>0</v>
      </c>
      <c r="T54" s="101">
        <v>0</v>
      </c>
      <c r="U54" s="101">
        <v>0</v>
      </c>
      <c r="V54" s="101">
        <f>+ROUNDUP(Hoja1!D38,0)</f>
        <v>262</v>
      </c>
      <c r="W54" s="101">
        <f>+ROUNDUP(Hoja1!E38,0)</f>
        <v>262</v>
      </c>
      <c r="X54" s="92">
        <v>1</v>
      </c>
      <c r="Y54" s="92">
        <v>9</v>
      </c>
      <c r="Z54" s="92">
        <v>248</v>
      </c>
      <c r="AA54" s="92">
        <v>248</v>
      </c>
      <c r="AB54" s="98"/>
      <c r="AC54" s="98"/>
      <c r="AD54" s="98">
        <f t="shared" si="5"/>
        <v>1451</v>
      </c>
      <c r="AE54" s="98">
        <f t="shared" si="6"/>
        <v>4092</v>
      </c>
    </row>
    <row r="55" spans="1:31" ht="17.25" customHeight="1" x14ac:dyDescent="0.2">
      <c r="A55" s="107">
        <v>43344</v>
      </c>
      <c r="B55" s="97">
        <v>65</v>
      </c>
      <c r="C55" s="97">
        <v>65</v>
      </c>
      <c r="D55" s="97">
        <v>495</v>
      </c>
      <c r="E55" s="97">
        <v>495</v>
      </c>
      <c r="F55" s="97">
        <v>314</v>
      </c>
      <c r="G55" s="97">
        <v>496</v>
      </c>
      <c r="H55" s="97">
        <v>0</v>
      </c>
      <c r="I55" s="97">
        <v>0</v>
      </c>
      <c r="J55" s="97">
        <v>52</v>
      </c>
      <c r="K55" s="97">
        <v>66</v>
      </c>
      <c r="L55" s="101">
        <v>0</v>
      </c>
      <c r="M55" s="101">
        <v>0</v>
      </c>
      <c r="N55" s="97">
        <v>44</v>
      </c>
      <c r="O55" s="97">
        <v>111</v>
      </c>
      <c r="P55" s="92">
        <v>1</v>
      </c>
      <c r="Q55" s="92">
        <v>2463</v>
      </c>
      <c r="R55" s="101">
        <v>0</v>
      </c>
      <c r="S55" s="101">
        <v>0</v>
      </c>
      <c r="T55" s="101">
        <v>0</v>
      </c>
      <c r="U55" s="101">
        <v>0</v>
      </c>
      <c r="V55" s="92">
        <v>245</v>
      </c>
      <c r="W55" s="92">
        <v>245</v>
      </c>
      <c r="X55" s="92">
        <v>0</v>
      </c>
      <c r="Y55" s="92">
        <v>0</v>
      </c>
      <c r="Z55" s="92">
        <v>251</v>
      </c>
      <c r="AA55" s="92">
        <v>251</v>
      </c>
      <c r="AB55" s="98"/>
      <c r="AC55" s="98"/>
      <c r="AD55" s="98">
        <f t="shared" si="5"/>
        <v>1467</v>
      </c>
      <c r="AE55" s="98">
        <f t="shared" si="6"/>
        <v>4192</v>
      </c>
    </row>
    <row r="56" spans="1:31" ht="17.25" customHeight="1" x14ac:dyDescent="0.2">
      <c r="A56" s="88"/>
      <c r="B56" s="88"/>
      <c r="C56" s="88"/>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row>
    <row r="57" spans="1:31" ht="17.25" customHeight="1" x14ac:dyDescent="0.2">
      <c r="A57" s="88"/>
      <c r="B57" s="88"/>
      <c r="C57" s="88"/>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row>
    <row r="58" spans="1:31" ht="41.25" customHeight="1" x14ac:dyDescent="0.2">
      <c r="A58" s="88"/>
      <c r="B58" s="104" t="s">
        <v>33</v>
      </c>
      <c r="C58" s="135" t="s">
        <v>37</v>
      </c>
      <c r="D58" s="136"/>
      <c r="E58" s="136"/>
      <c r="F58" s="136"/>
      <c r="G58" s="136"/>
      <c r="H58" s="136"/>
      <c r="I58" s="136"/>
      <c r="J58" s="136"/>
      <c r="K58" s="136"/>
      <c r="L58" s="136"/>
      <c r="M58" s="136"/>
      <c r="N58" s="136"/>
      <c r="O58" s="136"/>
      <c r="P58" s="137"/>
      <c r="Q58" s="89"/>
      <c r="R58" s="89"/>
      <c r="S58" s="89"/>
      <c r="T58" s="89"/>
      <c r="U58" s="89"/>
      <c r="V58" s="89"/>
      <c r="W58" s="89"/>
      <c r="X58" s="89"/>
      <c r="Y58" s="89"/>
      <c r="Z58" s="89"/>
      <c r="AA58" s="89"/>
      <c r="AB58" s="89"/>
      <c r="AC58" s="89"/>
      <c r="AD58" s="89"/>
      <c r="AE58" s="89"/>
    </row>
    <row r="59" spans="1:31" ht="31.5" customHeight="1" x14ac:dyDescent="0.2">
      <c r="A59" s="88"/>
      <c r="B59" s="91"/>
      <c r="C59" s="108" t="s">
        <v>29</v>
      </c>
      <c r="D59" s="134" t="s">
        <v>30</v>
      </c>
      <c r="E59" s="134"/>
      <c r="F59" s="134"/>
      <c r="G59" s="134"/>
      <c r="H59" s="134"/>
      <c r="I59" s="134"/>
      <c r="J59" s="134"/>
      <c r="K59" s="134"/>
      <c r="L59" s="134"/>
      <c r="M59" s="134"/>
      <c r="N59" s="134"/>
      <c r="O59" s="134"/>
      <c r="P59" s="134"/>
      <c r="Q59" s="89"/>
      <c r="R59" s="89"/>
      <c r="S59" s="89"/>
      <c r="T59" s="89"/>
      <c r="U59" s="89"/>
      <c r="V59" s="89"/>
      <c r="W59" s="89"/>
      <c r="X59" s="89"/>
      <c r="Y59" s="89"/>
      <c r="Z59" s="89"/>
      <c r="AA59" s="89"/>
      <c r="AB59" s="89"/>
      <c r="AC59" s="89"/>
      <c r="AD59" s="89"/>
      <c r="AE59" s="89"/>
    </row>
    <row r="60" spans="1:31" ht="27.75" customHeight="1" x14ac:dyDescent="0.2">
      <c r="A60" s="88"/>
      <c r="B60" s="92"/>
      <c r="C60" s="108" t="s">
        <v>31</v>
      </c>
      <c r="D60" s="138" t="s">
        <v>32</v>
      </c>
      <c r="E60" s="138"/>
      <c r="F60" s="138"/>
      <c r="G60" s="138"/>
      <c r="H60" s="138"/>
      <c r="I60" s="138"/>
      <c r="J60" s="138"/>
      <c r="K60" s="138"/>
      <c r="L60" s="138"/>
      <c r="M60" s="138"/>
      <c r="N60" s="138"/>
      <c r="O60" s="138"/>
      <c r="P60" s="138"/>
      <c r="Q60" s="89"/>
      <c r="R60" s="89"/>
      <c r="S60" s="89"/>
      <c r="T60" s="89"/>
      <c r="U60" s="89"/>
      <c r="V60" s="89"/>
      <c r="W60" s="89"/>
      <c r="X60" s="89"/>
      <c r="Y60" s="89"/>
      <c r="Z60" s="89"/>
      <c r="AA60" s="89"/>
      <c r="AB60" s="89"/>
      <c r="AC60" s="89"/>
      <c r="AD60" s="89"/>
      <c r="AE60" s="89"/>
    </row>
    <row r="61" spans="1:31" ht="32.25" customHeight="1" x14ac:dyDescent="0.2">
      <c r="A61" s="88"/>
      <c r="B61" s="93"/>
      <c r="C61" s="108" t="s">
        <v>34</v>
      </c>
      <c r="D61" s="134" t="s">
        <v>36</v>
      </c>
      <c r="E61" s="134"/>
      <c r="F61" s="134"/>
      <c r="G61" s="134"/>
      <c r="H61" s="134"/>
      <c r="I61" s="134"/>
      <c r="J61" s="134"/>
      <c r="K61" s="134"/>
      <c r="L61" s="134"/>
      <c r="M61" s="134"/>
      <c r="N61" s="134"/>
      <c r="O61" s="134"/>
      <c r="P61" s="134"/>
      <c r="Q61" s="89"/>
      <c r="R61" s="89"/>
      <c r="S61" s="89"/>
      <c r="T61" s="89"/>
      <c r="U61" s="89"/>
      <c r="V61" s="89"/>
      <c r="W61" s="89"/>
      <c r="X61" s="89"/>
      <c r="Y61" s="89"/>
      <c r="Z61" s="89"/>
      <c r="AA61" s="89"/>
      <c r="AB61" s="89"/>
      <c r="AC61" s="89"/>
      <c r="AD61" s="89"/>
      <c r="AE61" s="89"/>
    </row>
    <row r="62" spans="1:31" ht="33" customHeight="1" x14ac:dyDescent="0.2">
      <c r="B62" s="96"/>
      <c r="C62" s="108" t="s">
        <v>38</v>
      </c>
      <c r="D62" s="134" t="s">
        <v>39</v>
      </c>
      <c r="E62" s="134"/>
      <c r="F62" s="134"/>
      <c r="G62" s="134"/>
      <c r="H62" s="134"/>
      <c r="I62" s="134"/>
      <c r="J62" s="134"/>
      <c r="K62" s="134"/>
      <c r="L62" s="134"/>
      <c r="M62" s="134"/>
      <c r="N62" s="134"/>
      <c r="O62" s="134"/>
      <c r="P62" s="134"/>
    </row>
    <row r="63" spans="1:31" ht="20.100000000000001" customHeight="1" x14ac:dyDescent="0.2">
      <c r="B63" s="104" t="s">
        <v>53</v>
      </c>
      <c r="C63" s="129" t="s">
        <v>54</v>
      </c>
      <c r="D63" s="129"/>
      <c r="E63" s="129"/>
      <c r="F63" s="129"/>
      <c r="G63" s="129"/>
      <c r="H63" s="129"/>
      <c r="I63" s="129"/>
      <c r="J63" s="129"/>
      <c r="K63" s="129"/>
      <c r="L63" s="129"/>
      <c r="M63" s="129"/>
      <c r="N63" s="129"/>
      <c r="O63" s="129"/>
      <c r="P63" s="129"/>
    </row>
    <row r="64" spans="1:31" ht="20.100000000000001" customHeight="1" x14ac:dyDescent="0.2">
      <c r="B64" s="2"/>
      <c r="C64" s="2"/>
      <c r="D64" s="2"/>
      <c r="E64" s="2"/>
      <c r="F64" s="2"/>
      <c r="G64" s="2"/>
      <c r="H64" s="2"/>
      <c r="I64" s="2"/>
      <c r="J64" s="2"/>
      <c r="K64" s="2"/>
      <c r="L64" s="2"/>
      <c r="M64" s="2"/>
      <c r="N64" s="2"/>
      <c r="O64" s="2"/>
      <c r="P64" s="2"/>
    </row>
    <row r="65" spans="2:16" ht="20.100000000000001" customHeight="1" x14ac:dyDescent="0.2">
      <c r="B65" s="2"/>
      <c r="C65" s="2"/>
      <c r="D65" s="2"/>
      <c r="E65" s="2"/>
      <c r="F65" s="2"/>
      <c r="G65" s="2"/>
      <c r="H65" s="2"/>
      <c r="I65" s="2"/>
      <c r="J65" s="2"/>
      <c r="K65" s="2"/>
      <c r="L65" s="2"/>
      <c r="M65" s="2"/>
      <c r="N65" s="2"/>
      <c r="O65" s="2"/>
      <c r="P65" s="2"/>
    </row>
    <row r="66" spans="2:16" ht="16.5" customHeight="1" x14ac:dyDescent="0.2">
      <c r="B66" s="2"/>
      <c r="C66" s="2"/>
      <c r="D66" s="2"/>
      <c r="E66" s="2"/>
      <c r="F66" s="2"/>
      <c r="G66" s="2"/>
      <c r="H66" s="2"/>
      <c r="I66" s="2"/>
      <c r="J66" s="2"/>
      <c r="K66" s="2"/>
      <c r="L66" s="2"/>
      <c r="M66" s="2"/>
      <c r="N66" s="2"/>
      <c r="O66" s="2"/>
      <c r="P66" s="2"/>
    </row>
    <row r="67" spans="2:16" ht="16.5" customHeight="1" x14ac:dyDescent="0.2">
      <c r="B67" s="2"/>
      <c r="C67" s="2"/>
      <c r="D67" s="2"/>
      <c r="E67" s="2"/>
      <c r="F67" s="2"/>
      <c r="G67" s="2"/>
      <c r="H67" s="2"/>
      <c r="I67" s="2"/>
      <c r="J67" s="2"/>
      <c r="K67" s="2"/>
      <c r="L67" s="2"/>
      <c r="M67" s="2"/>
      <c r="N67" s="2"/>
      <c r="O67" s="2"/>
      <c r="P67" s="2"/>
    </row>
  </sheetData>
  <mergeCells count="22">
    <mergeCell ref="D61:P61"/>
    <mergeCell ref="D62:P62"/>
    <mergeCell ref="X10:Y10"/>
    <mergeCell ref="C58:P58"/>
    <mergeCell ref="D59:P59"/>
    <mergeCell ref="D60:P60"/>
    <mergeCell ref="C63:P63"/>
    <mergeCell ref="A9:AE9"/>
    <mergeCell ref="B10:C10"/>
    <mergeCell ref="D10:E10"/>
    <mergeCell ref="F10:G10"/>
    <mergeCell ref="H10:I10"/>
    <mergeCell ref="J10:K10"/>
    <mergeCell ref="AD10:AE10"/>
    <mergeCell ref="L10:M10"/>
    <mergeCell ref="N10:O10"/>
    <mergeCell ref="P10:Q10"/>
    <mergeCell ref="R10:S10"/>
    <mergeCell ref="T10:U10"/>
    <mergeCell ref="V10:W10"/>
    <mergeCell ref="Z10:AA10"/>
    <mergeCell ref="AB10:AC10"/>
  </mergeCells>
  <hyperlinks>
    <hyperlink ref="N7" location="Índice!A1" display="Volve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heetViews>
  <sheetFormatPr baseColWidth="10" defaultRowHeight="12.75" x14ac:dyDescent="0.2"/>
  <cols>
    <col min="1" max="1" width="5.140625" style="2" customWidth="1"/>
    <col min="2" max="2" width="28.140625" style="2" customWidth="1"/>
    <col min="3" max="3" width="42.28515625" style="2" customWidth="1"/>
    <col min="4" max="4" width="56.42578125" style="2" customWidth="1"/>
    <col min="5" max="16384" width="11.42578125" style="2"/>
  </cols>
  <sheetData>
    <row r="1" spans="1:4" ht="20.100000000000001" customHeight="1" x14ac:dyDescent="0.2">
      <c r="A1" s="6"/>
      <c r="B1" s="6"/>
      <c r="C1" s="6"/>
      <c r="D1" s="7"/>
    </row>
    <row r="2" spans="1:4" ht="20.100000000000001" customHeight="1" x14ac:dyDescent="0.25">
      <c r="A2" s="8"/>
      <c r="B2" s="8" t="s">
        <v>7</v>
      </c>
      <c r="C2" s="9"/>
      <c r="D2" s="10"/>
    </row>
    <row r="3" spans="1:4" ht="20.100000000000001" customHeight="1" x14ac:dyDescent="0.25">
      <c r="A3" s="11"/>
      <c r="B3" s="11"/>
      <c r="C3" s="12"/>
      <c r="D3" s="13"/>
    </row>
    <row r="4" spans="1:4" ht="20.100000000000001" customHeight="1" x14ac:dyDescent="0.2">
      <c r="A4" s="14"/>
      <c r="B4" s="14" t="s">
        <v>4</v>
      </c>
      <c r="C4" s="15"/>
      <c r="D4" s="16"/>
    </row>
    <row r="5" spans="1:4" ht="20.100000000000001" customHeight="1" thickBot="1" x14ac:dyDescent="0.25">
      <c r="A5" s="22"/>
      <c r="B5" s="22"/>
      <c r="C5" s="23"/>
      <c r="D5" s="24"/>
    </row>
    <row r="6" spans="1:4" ht="20.100000000000001" customHeight="1" x14ac:dyDescent="0.2">
      <c r="A6" s="4"/>
      <c r="B6" s="4" t="s">
        <v>12</v>
      </c>
      <c r="C6" s="17"/>
      <c r="D6" s="18"/>
    </row>
    <row r="7" spans="1:4" ht="20.100000000000001" customHeight="1" x14ac:dyDescent="0.2">
      <c r="A7" s="4"/>
      <c r="B7" s="4" t="str">
        <f>'Abonados-terminales'!A7</f>
        <v>Fecha de Publicación: Octubre de 2018</v>
      </c>
      <c r="C7" s="19"/>
      <c r="D7" s="72" t="s">
        <v>25</v>
      </c>
    </row>
    <row r="8" spans="1:4" ht="20.100000000000001" customHeight="1" thickBot="1" x14ac:dyDescent="0.25">
      <c r="A8" s="5"/>
      <c r="B8" s="5" t="str">
        <f>'Abonados-terminales'!A8</f>
        <v>Fecha de Corte: Septiembre 2018 (Actualización trimestral)</v>
      </c>
      <c r="C8" s="20"/>
      <c r="D8" s="21"/>
    </row>
    <row r="9" spans="1:4" ht="20.100000000000001" customHeight="1" thickBot="1" x14ac:dyDescent="0.25">
      <c r="B9" s="139"/>
      <c r="C9" s="139"/>
      <c r="D9" s="140"/>
    </row>
    <row r="10" spans="1:4" ht="20.100000000000001" customHeight="1" x14ac:dyDescent="0.2">
      <c r="A10" s="75"/>
      <c r="B10" s="75"/>
      <c r="C10" s="75"/>
      <c r="D10" s="76"/>
    </row>
    <row r="11" spans="1:4" ht="20.100000000000001" customHeight="1" thickBot="1" x14ac:dyDescent="0.25">
      <c r="A11" s="77" t="s">
        <v>50</v>
      </c>
      <c r="B11" s="77" t="s">
        <v>26</v>
      </c>
      <c r="C11" s="73" t="s">
        <v>10</v>
      </c>
      <c r="D11" s="74" t="s">
        <v>51</v>
      </c>
    </row>
    <row r="12" spans="1:4" ht="26.25" customHeight="1" thickBot="1" x14ac:dyDescent="0.25">
      <c r="A12" s="109">
        <v>1</v>
      </c>
      <c r="B12" s="110" t="str">
        <f>Hoja1!C2</f>
        <v>LEOSATELLITE SERVICES DE ECUADOR S.A.</v>
      </c>
      <c r="C12" s="95">
        <f>Hoja1!E2</f>
        <v>2463</v>
      </c>
      <c r="D12" s="94">
        <f>Hoja1!F2</f>
        <v>0.58754770992366412</v>
      </c>
    </row>
    <row r="13" spans="1:4" ht="26.25" customHeight="1" thickBot="1" x14ac:dyDescent="0.25">
      <c r="A13" s="109">
        <v>2</v>
      </c>
      <c r="B13" s="110" t="str">
        <f>Hoja1!C3</f>
        <v>COMSATEL S.A.</v>
      </c>
      <c r="C13" s="95">
        <f>Hoja1!E3</f>
        <v>496</v>
      </c>
      <c r="D13" s="94">
        <f>Hoja1!F3</f>
        <v>0.1183206106870229</v>
      </c>
    </row>
    <row r="14" spans="1:4" ht="26.25" customHeight="1" thickBot="1" x14ac:dyDescent="0.25">
      <c r="A14" s="109">
        <v>3</v>
      </c>
      <c r="B14" s="110" t="str">
        <f>Hoja1!C4</f>
        <v>CARRO SEGURO CARSEG S.A.</v>
      </c>
      <c r="C14" s="95">
        <f>Hoja1!E4</f>
        <v>495</v>
      </c>
      <c r="D14" s="94">
        <f>Hoja1!F4</f>
        <v>0.1180820610687023</v>
      </c>
    </row>
    <row r="15" spans="1:4" ht="26.25" customHeight="1" thickBot="1" x14ac:dyDescent="0.25">
      <c r="A15" s="109">
        <v>4</v>
      </c>
      <c r="B15" s="110" t="str">
        <f>Hoja1!C5</f>
        <v>ARTECHNOLIGES</v>
      </c>
      <c r="C15" s="95">
        <f>Hoja1!E5</f>
        <v>251</v>
      </c>
      <c r="D15" s="94">
        <f>Hoja1!F5</f>
        <v>5.9875954198473282E-2</v>
      </c>
    </row>
    <row r="16" spans="1:4" ht="26.25" customHeight="1" thickBot="1" x14ac:dyDescent="0.25">
      <c r="A16" s="109">
        <v>5</v>
      </c>
      <c r="B16" s="110" t="str">
        <f>Hoja1!C6</f>
        <v>NETTEL S.A.</v>
      </c>
      <c r="C16" s="95">
        <f>Hoja1!E6</f>
        <v>245</v>
      </c>
      <c r="D16" s="94">
        <f>Hoja1!F6</f>
        <v>5.8444656488549615E-2</v>
      </c>
    </row>
    <row r="17" spans="1:4" ht="26.25" customHeight="1" thickBot="1" x14ac:dyDescent="0.25">
      <c r="A17" s="109">
        <v>6</v>
      </c>
      <c r="B17" s="110" t="str">
        <f>Hoja1!C7</f>
        <v>TUNASAT S.A.</v>
      </c>
      <c r="C17" s="95">
        <f>Hoja1!E7</f>
        <v>111</v>
      </c>
      <c r="D17" s="94">
        <f>Hoja1!F7</f>
        <v>2.6479007633587785E-2</v>
      </c>
    </row>
    <row r="18" spans="1:4" ht="26.25" customHeight="1" thickBot="1" x14ac:dyDescent="0.25">
      <c r="A18" s="109">
        <v>7</v>
      </c>
      <c r="B18" s="110" t="str">
        <f>Hoja1!C8</f>
        <v>LINKSAT SOLUTIONS S.A.</v>
      </c>
      <c r="C18" s="95">
        <f>Hoja1!E8</f>
        <v>66</v>
      </c>
      <c r="D18" s="94">
        <f>Hoja1!F8</f>
        <v>1.5744274809160304E-2</v>
      </c>
    </row>
    <row r="19" spans="1:4" ht="26.25" customHeight="1" thickBot="1" x14ac:dyDescent="0.25">
      <c r="A19" s="109">
        <v>8</v>
      </c>
      <c r="B19" s="110" t="str">
        <f>Hoja1!C9</f>
        <v>ALMEIDA BRANDS JOSE FRANCISCO</v>
      </c>
      <c r="C19" s="95">
        <f>Hoja1!E9</f>
        <v>65</v>
      </c>
      <c r="D19" s="94">
        <f>Hoja1!F9</f>
        <v>1.5505725190839694E-2</v>
      </c>
    </row>
    <row r="20" spans="1:4" ht="26.25" customHeight="1" thickBot="1" x14ac:dyDescent="0.25">
      <c r="A20" s="109">
        <v>9</v>
      </c>
      <c r="B20" s="110" t="str">
        <f>Hoja1!C10</f>
        <v>ELECTROMARINA CIA. LTDA.</v>
      </c>
      <c r="C20" s="95">
        <f>Hoja1!E10</f>
        <v>0</v>
      </c>
      <c r="D20" s="94">
        <f>Hoja1!F10</f>
        <v>0</v>
      </c>
    </row>
    <row r="21" spans="1:4" ht="26.25" customHeight="1" thickBot="1" x14ac:dyDescent="0.25">
      <c r="A21" s="109">
        <v>10</v>
      </c>
      <c r="B21" s="110" t="str">
        <f>Hoja1!C11</f>
        <v>NAUTICAL DEL ECUADOR NAUTECSA S.A.</v>
      </c>
      <c r="C21" s="95">
        <f>Hoja1!E11</f>
        <v>0</v>
      </c>
      <c r="D21" s="94">
        <f>Hoja1!F11</f>
        <v>0</v>
      </c>
    </row>
    <row r="22" spans="1:4" ht="26.25" customHeight="1" thickBot="1" x14ac:dyDescent="0.25">
      <c r="A22" s="109">
        <v>11</v>
      </c>
      <c r="B22" s="110" t="str">
        <f>Hoja1!C12</f>
        <v>ABINSA ABASTECIMIENTOS INDUSTRIALES S.A.</v>
      </c>
      <c r="C22" s="95">
        <f>Hoja1!E12</f>
        <v>0</v>
      </c>
      <c r="D22" s="94">
        <f>Hoja1!F12</f>
        <v>0</v>
      </c>
    </row>
    <row r="23" spans="1:4" ht="26.25" customHeight="1" thickBot="1" x14ac:dyDescent="0.25">
      <c r="A23" s="109">
        <v>12</v>
      </c>
      <c r="B23" s="110" t="str">
        <f>Hoja1!C13</f>
        <v>BRUCARTE S.A.</v>
      </c>
      <c r="C23" s="95">
        <f>Hoja1!E13</f>
        <v>0</v>
      </c>
      <c r="D23" s="94">
        <f>Hoja1!F13</f>
        <v>0</v>
      </c>
    </row>
    <row r="24" spans="1:4" ht="26.25" customHeight="1" thickBot="1" x14ac:dyDescent="0.25">
      <c r="A24" s="109">
        <v>13</v>
      </c>
      <c r="B24" s="110" t="str">
        <f>Hoja1!C14</f>
        <v>TURBOTELTIC CIA. LTDA.</v>
      </c>
      <c r="C24" s="95">
        <f>Hoja1!E14</f>
        <v>0</v>
      </c>
      <c r="D24" s="94">
        <f>Hoja1!F14</f>
        <v>0</v>
      </c>
    </row>
    <row r="25" spans="1:4" ht="26.25" customHeight="1" thickBot="1" x14ac:dyDescent="0.25">
      <c r="A25" s="109">
        <v>14</v>
      </c>
      <c r="B25" s="110" t="str">
        <f>Hoja1!C15</f>
        <v>WEBSATMEDIA ECUADOR CIA. LTDA.</v>
      </c>
      <c r="C25" s="95">
        <f>Hoja1!E15</f>
        <v>0</v>
      </c>
      <c r="D25" s="94">
        <f>Hoja1!F15</f>
        <v>0</v>
      </c>
    </row>
    <row r="26" spans="1:4" ht="20.100000000000001" customHeight="1" thickBot="1" x14ac:dyDescent="0.25">
      <c r="A26" s="141" t="s">
        <v>11</v>
      </c>
      <c r="B26" s="142"/>
      <c r="C26" s="78">
        <f>SUM(C12:C25)</f>
        <v>4192</v>
      </c>
      <c r="D26" s="90">
        <f>SUM(D12:D25)</f>
        <v>1</v>
      </c>
    </row>
    <row r="27" spans="1:4" ht="20.100000000000001" customHeight="1" thickBot="1" x14ac:dyDescent="0.25">
      <c r="B27" s="25"/>
      <c r="C27" s="25"/>
      <c r="D27" s="26"/>
    </row>
    <row r="28" spans="1:4" ht="20.100000000000001" customHeight="1" x14ac:dyDescent="0.2">
      <c r="A28" s="111"/>
      <c r="B28" s="112"/>
      <c r="C28" s="112"/>
      <c r="D28" s="113"/>
    </row>
    <row r="29" spans="1:4" ht="20.100000000000001" customHeight="1" x14ac:dyDescent="0.2">
      <c r="A29" s="114"/>
      <c r="B29" s="25"/>
      <c r="C29" s="25"/>
      <c r="D29" s="26"/>
    </row>
    <row r="30" spans="1:4" ht="20.100000000000001" customHeight="1" x14ac:dyDescent="0.2">
      <c r="A30" s="114"/>
      <c r="B30" s="25"/>
      <c r="C30" s="25"/>
      <c r="D30" s="26"/>
    </row>
    <row r="31" spans="1:4" ht="20.100000000000001" customHeight="1" x14ac:dyDescent="0.2">
      <c r="A31" s="114"/>
      <c r="B31" s="25"/>
      <c r="C31" s="25"/>
      <c r="D31" s="26"/>
    </row>
    <row r="32" spans="1:4" ht="20.100000000000001" customHeight="1" x14ac:dyDescent="0.2">
      <c r="A32" s="114"/>
      <c r="B32" s="25"/>
      <c r="C32" s="25"/>
      <c r="D32" s="26"/>
    </row>
    <row r="33" spans="1:7" ht="20.100000000000001" customHeight="1" x14ac:dyDescent="0.2">
      <c r="A33" s="114"/>
      <c r="B33" s="25"/>
      <c r="C33" s="25"/>
      <c r="D33" s="26"/>
    </row>
    <row r="34" spans="1:7" ht="20.100000000000001" customHeight="1" x14ac:dyDescent="0.2">
      <c r="A34" s="114"/>
      <c r="B34" s="25"/>
      <c r="C34" s="25"/>
      <c r="D34" s="26"/>
    </row>
    <row r="35" spans="1:7" ht="20.100000000000001" customHeight="1" x14ac:dyDescent="0.2">
      <c r="A35" s="114"/>
      <c r="B35" s="25"/>
      <c r="C35" s="25"/>
      <c r="D35" s="26"/>
    </row>
    <row r="36" spans="1:7" ht="20.100000000000001" customHeight="1" x14ac:dyDescent="0.2">
      <c r="A36" s="114"/>
      <c r="B36" s="25"/>
      <c r="C36" s="25"/>
      <c r="D36" s="26"/>
    </row>
    <row r="37" spans="1:7" ht="20.100000000000001" customHeight="1" x14ac:dyDescent="0.2">
      <c r="A37" s="114"/>
      <c r="B37" s="25"/>
      <c r="C37" s="25"/>
      <c r="D37" s="26"/>
    </row>
    <row r="38" spans="1:7" ht="20.100000000000001" customHeight="1" x14ac:dyDescent="0.2">
      <c r="A38" s="114"/>
      <c r="B38" s="25"/>
      <c r="C38" s="25"/>
      <c r="D38" s="26"/>
    </row>
    <row r="39" spans="1:7" ht="20.100000000000001" customHeight="1" x14ac:dyDescent="0.2">
      <c r="A39" s="114"/>
      <c r="B39" s="25"/>
      <c r="C39" s="25"/>
      <c r="D39" s="26"/>
    </row>
    <row r="40" spans="1:7" ht="20.100000000000001" customHeight="1" x14ac:dyDescent="0.2">
      <c r="A40" s="114"/>
      <c r="B40" s="25"/>
      <c r="C40" s="25"/>
      <c r="D40" s="26"/>
    </row>
    <row r="41" spans="1:7" ht="20.100000000000001" customHeight="1" x14ac:dyDescent="0.2">
      <c r="A41" s="114"/>
      <c r="B41" s="25"/>
      <c r="C41" s="25"/>
      <c r="D41" s="26"/>
    </row>
    <row r="42" spans="1:7" ht="20.100000000000001" customHeight="1" x14ac:dyDescent="0.2">
      <c r="A42" s="114"/>
      <c r="B42" s="25"/>
      <c r="C42" s="25"/>
      <c r="D42" s="26"/>
    </row>
    <row r="43" spans="1:7" ht="20.100000000000001" customHeight="1" x14ac:dyDescent="0.2">
      <c r="A43" s="114"/>
      <c r="B43" s="25"/>
      <c r="C43" s="25"/>
      <c r="D43" s="26"/>
    </row>
    <row r="44" spans="1:7" ht="20.100000000000001" customHeight="1" x14ac:dyDescent="0.2">
      <c r="A44" s="114"/>
      <c r="B44" s="25"/>
      <c r="C44" s="25"/>
      <c r="D44" s="26"/>
    </row>
    <row r="45" spans="1:7" ht="20.100000000000001" customHeight="1" x14ac:dyDescent="0.2">
      <c r="A45" s="114"/>
      <c r="B45" s="25"/>
      <c r="C45" s="25"/>
      <c r="D45" s="26"/>
    </row>
    <row r="46" spans="1:7" ht="20.100000000000001" customHeight="1" x14ac:dyDescent="0.2">
      <c r="A46" s="114"/>
      <c r="B46" s="25"/>
      <c r="C46" s="25"/>
      <c r="D46" s="26"/>
    </row>
    <row r="47" spans="1:7" ht="20.100000000000001" customHeight="1" thickBot="1" x14ac:dyDescent="0.25">
      <c r="A47" s="115"/>
      <c r="B47" s="27"/>
      <c r="C47" s="28"/>
      <c r="D47" s="29"/>
      <c r="E47" s="3"/>
      <c r="F47" s="3"/>
      <c r="G47" s="3"/>
    </row>
  </sheetData>
  <sortState ref="B12:D25">
    <sortCondition descending="1" ref="D12:D25"/>
  </sortState>
  <mergeCells count="2">
    <mergeCell ref="B9:D9"/>
    <mergeCell ref="A26:B26"/>
  </mergeCells>
  <hyperlinks>
    <hyperlink ref="D7" location="Índice!A1" display="Volve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K19" sqref="K19"/>
    </sheetView>
  </sheetViews>
  <sheetFormatPr baseColWidth="10" defaultRowHeight="12.75" x14ac:dyDescent="0.2"/>
  <cols>
    <col min="1" max="1" width="4" bestFit="1" customWidth="1"/>
    <col min="2" max="2" width="7" customWidth="1"/>
    <col min="3" max="3" width="44.7109375" bestFit="1" customWidth="1"/>
  </cols>
  <sheetData>
    <row r="1" spans="1:6" ht="33.75" x14ac:dyDescent="0.2">
      <c r="A1" s="103" t="s">
        <v>0</v>
      </c>
      <c r="B1" s="107">
        <v>43344</v>
      </c>
      <c r="C1" s="103" t="s">
        <v>26</v>
      </c>
      <c r="D1" s="103" t="s">
        <v>1</v>
      </c>
      <c r="E1" s="103" t="s">
        <v>2</v>
      </c>
      <c r="F1" s="103" t="s">
        <v>52</v>
      </c>
    </row>
    <row r="2" spans="1:6" x14ac:dyDescent="0.2">
      <c r="B2" s="120">
        <v>1</v>
      </c>
      <c r="C2" t="str">
        <f>+'Abonados-terminales'!P10</f>
        <v>LEOSATELLITE SERVICES DE ECUADOR S.A.</v>
      </c>
      <c r="D2" s="117">
        <f>+'Abonados-terminales'!P55</f>
        <v>1</v>
      </c>
      <c r="E2" s="117">
        <f>+'Abonados-terminales'!Q55</f>
        <v>2463</v>
      </c>
      <c r="F2" s="119">
        <f t="shared" ref="F2:F15" si="0">+E2/$E$16</f>
        <v>0.58754770992366412</v>
      </c>
    </row>
    <row r="3" spans="1:6" x14ac:dyDescent="0.2">
      <c r="B3" s="120">
        <v>2</v>
      </c>
      <c r="C3" t="str">
        <f>+'Abonados-terminales'!F10</f>
        <v>COMSATEL S.A.</v>
      </c>
      <c r="D3" s="117">
        <f>+'Abonados-terminales'!F55</f>
        <v>314</v>
      </c>
      <c r="E3" s="117">
        <f>+'Abonados-terminales'!G55</f>
        <v>496</v>
      </c>
      <c r="F3" s="119">
        <f t="shared" si="0"/>
        <v>0.1183206106870229</v>
      </c>
    </row>
    <row r="4" spans="1:6" x14ac:dyDescent="0.2">
      <c r="B4" s="120">
        <v>3</v>
      </c>
      <c r="C4" t="str">
        <f>+'Abonados-terminales'!D10</f>
        <v>CARRO SEGURO CARSEG S.A.</v>
      </c>
      <c r="D4" s="117">
        <f>+'Abonados-terminales'!D55</f>
        <v>495</v>
      </c>
      <c r="E4" s="117">
        <f>+'Abonados-terminales'!E55</f>
        <v>495</v>
      </c>
      <c r="F4" s="119">
        <f t="shared" si="0"/>
        <v>0.1180820610687023</v>
      </c>
    </row>
    <row r="5" spans="1:6" x14ac:dyDescent="0.2">
      <c r="B5" s="120">
        <v>4</v>
      </c>
      <c r="C5" t="str">
        <f>+'Abonados-terminales'!Z10</f>
        <v>ARTECHNOLIGES</v>
      </c>
      <c r="D5" s="117">
        <f>+'Abonados-terminales'!Z55</f>
        <v>251</v>
      </c>
      <c r="E5" s="117">
        <f>+'Abonados-terminales'!AA55</f>
        <v>251</v>
      </c>
      <c r="F5" s="119">
        <f t="shared" si="0"/>
        <v>5.9875954198473282E-2</v>
      </c>
    </row>
    <row r="6" spans="1:6" x14ac:dyDescent="0.2">
      <c r="B6" s="120">
        <v>5</v>
      </c>
      <c r="C6" t="str">
        <f>+'Abonados-terminales'!V10</f>
        <v>NETTEL S.A.</v>
      </c>
      <c r="D6" s="117">
        <f>+'Abonados-terminales'!V55</f>
        <v>245</v>
      </c>
      <c r="E6" s="117">
        <f>+'Abonados-terminales'!W55</f>
        <v>245</v>
      </c>
      <c r="F6" s="119">
        <f t="shared" si="0"/>
        <v>5.8444656488549615E-2</v>
      </c>
    </row>
    <row r="7" spans="1:6" x14ac:dyDescent="0.2">
      <c r="B7" s="120">
        <v>6</v>
      </c>
      <c r="C7" t="str">
        <f>+'Abonados-terminales'!N10</f>
        <v>TUNASAT S.A.</v>
      </c>
      <c r="D7" s="117">
        <f>+'Abonados-terminales'!N55</f>
        <v>44</v>
      </c>
      <c r="E7" s="117">
        <f>+'Abonados-terminales'!O55</f>
        <v>111</v>
      </c>
      <c r="F7" s="119">
        <f t="shared" si="0"/>
        <v>2.6479007633587785E-2</v>
      </c>
    </row>
    <row r="8" spans="1:6" x14ac:dyDescent="0.2">
      <c r="B8" s="120">
        <v>7</v>
      </c>
      <c r="C8" t="str">
        <f>+'Abonados-terminales'!J10</f>
        <v>LINKSAT SOLUTIONS S.A.</v>
      </c>
      <c r="D8" s="117">
        <f>+'Abonados-terminales'!J55</f>
        <v>52</v>
      </c>
      <c r="E8" s="117">
        <f>+'Abonados-terminales'!K55</f>
        <v>66</v>
      </c>
      <c r="F8" s="119">
        <f t="shared" si="0"/>
        <v>1.5744274809160304E-2</v>
      </c>
    </row>
    <row r="9" spans="1:6" x14ac:dyDescent="0.2">
      <c r="B9" s="120">
        <v>8</v>
      </c>
      <c r="C9" t="str">
        <f>+'Abonados-terminales'!B10</f>
        <v>ALMEIDA BRANDS JOSE FRANCISCO</v>
      </c>
      <c r="D9" s="117">
        <f>+'Abonados-terminales'!B55</f>
        <v>65</v>
      </c>
      <c r="E9" s="117">
        <f>+'Abonados-terminales'!C55</f>
        <v>65</v>
      </c>
      <c r="F9" s="119">
        <f t="shared" si="0"/>
        <v>1.5505725190839694E-2</v>
      </c>
    </row>
    <row r="10" spans="1:6" x14ac:dyDescent="0.2">
      <c r="B10" s="120">
        <v>9</v>
      </c>
      <c r="C10" t="str">
        <f>+'Abonados-terminales'!H10</f>
        <v>ELECTROMARINA CIA. LTDA.</v>
      </c>
      <c r="D10" s="117">
        <f>+'Abonados-terminales'!H55</f>
        <v>0</v>
      </c>
      <c r="E10" s="117">
        <f>+'Abonados-terminales'!I55</f>
        <v>0</v>
      </c>
      <c r="F10" s="119">
        <f t="shared" si="0"/>
        <v>0</v>
      </c>
    </row>
    <row r="11" spans="1:6" x14ac:dyDescent="0.2">
      <c r="B11" s="120">
        <v>10</v>
      </c>
      <c r="C11" t="str">
        <f>+'Abonados-terminales'!L10</f>
        <v>NAUTICAL DEL ECUADOR NAUTECSA S.A.</v>
      </c>
      <c r="D11" s="117">
        <f>+'Abonados-terminales'!L55</f>
        <v>0</v>
      </c>
      <c r="E11" s="117">
        <f>+'Abonados-terminales'!M55</f>
        <v>0</v>
      </c>
      <c r="F11" s="119">
        <f t="shared" si="0"/>
        <v>0</v>
      </c>
    </row>
    <row r="12" spans="1:6" x14ac:dyDescent="0.2">
      <c r="B12" s="120">
        <v>11</v>
      </c>
      <c r="C12" t="str">
        <f>+'Abonados-terminales'!R10</f>
        <v>ABINSA ABASTECIMIENTOS INDUSTRIALES S.A.</v>
      </c>
      <c r="D12" s="117">
        <f>+'Abonados-terminales'!R55</f>
        <v>0</v>
      </c>
      <c r="E12" s="117">
        <f>+'Abonados-terminales'!S55</f>
        <v>0</v>
      </c>
      <c r="F12" s="119">
        <f t="shared" si="0"/>
        <v>0</v>
      </c>
    </row>
    <row r="13" spans="1:6" x14ac:dyDescent="0.2">
      <c r="B13" s="120">
        <v>12</v>
      </c>
      <c r="C13" t="str">
        <f>+'Abonados-terminales'!T10</f>
        <v>BRUCARTE S.A.</v>
      </c>
      <c r="D13" s="117">
        <f>+'Abonados-terminales'!T55</f>
        <v>0</v>
      </c>
      <c r="E13" s="117">
        <f>+'Abonados-terminales'!U55</f>
        <v>0</v>
      </c>
      <c r="F13" s="119">
        <f t="shared" si="0"/>
        <v>0</v>
      </c>
    </row>
    <row r="14" spans="1:6" x14ac:dyDescent="0.2">
      <c r="B14" s="120">
        <v>13</v>
      </c>
      <c r="C14" t="str">
        <f>+'Abonados-terminales'!X10</f>
        <v>TURBOTELTIC CIA. LTDA.</v>
      </c>
      <c r="D14" s="117">
        <f>+'Abonados-terminales'!X55</f>
        <v>0</v>
      </c>
      <c r="E14" s="117">
        <f>+'Abonados-terminales'!Y55</f>
        <v>0</v>
      </c>
      <c r="F14" s="119">
        <f t="shared" si="0"/>
        <v>0</v>
      </c>
    </row>
    <row r="15" spans="1:6" x14ac:dyDescent="0.2">
      <c r="B15" s="120">
        <v>14</v>
      </c>
      <c r="C15" t="str">
        <f>+'Abonados-terminales'!AB10</f>
        <v>WEBSATMEDIA ECUADOR CIA. LTDA.</v>
      </c>
      <c r="D15" s="117">
        <f>+'Abonados-terminales'!AB55</f>
        <v>0</v>
      </c>
      <c r="E15" s="117">
        <f>+'Abonados-terminales'!AC55</f>
        <v>0</v>
      </c>
      <c r="F15" s="119">
        <f t="shared" si="0"/>
        <v>0</v>
      </c>
    </row>
    <row r="16" spans="1:6" x14ac:dyDescent="0.2">
      <c r="C16" s="118" t="s">
        <v>40</v>
      </c>
      <c r="D16" s="117">
        <f>SUM(D2:D15)</f>
        <v>1467</v>
      </c>
      <c r="E16" s="117">
        <f>SUM(E2:E15)</f>
        <v>4192</v>
      </c>
      <c r="F16" s="119">
        <f t="shared" ref="F16" si="1">+E16/$E$16</f>
        <v>1</v>
      </c>
    </row>
    <row r="23" spans="3:5" x14ac:dyDescent="0.2">
      <c r="D23" s="123" t="s">
        <v>55</v>
      </c>
    </row>
    <row r="24" spans="3:5" x14ac:dyDescent="0.2">
      <c r="D24" s="124" t="s">
        <v>35</v>
      </c>
    </row>
    <row r="25" spans="3:5" x14ac:dyDescent="0.2">
      <c r="C25" s="107">
        <v>42917</v>
      </c>
      <c r="D25" s="92">
        <v>250</v>
      </c>
      <c r="E25" s="92">
        <v>250</v>
      </c>
    </row>
    <row r="26" spans="3:5" x14ac:dyDescent="0.2">
      <c r="C26" s="107">
        <v>42948</v>
      </c>
      <c r="D26" s="92">
        <v>253</v>
      </c>
      <c r="E26" s="92">
        <v>253</v>
      </c>
    </row>
    <row r="27" spans="3:5" x14ac:dyDescent="0.2">
      <c r="C27" s="107">
        <v>42979</v>
      </c>
      <c r="D27" s="92">
        <v>255</v>
      </c>
      <c r="E27" s="92">
        <v>255</v>
      </c>
    </row>
    <row r="28" spans="3:5" x14ac:dyDescent="0.2">
      <c r="C28" s="107">
        <v>43009</v>
      </c>
      <c r="D28" s="122">
        <f>D27+(D27*(POWER((D27/D25),(0.333333333333333))-1))</f>
        <v>256.6887909378288</v>
      </c>
      <c r="E28" s="101">
        <f>+E27+(E27*(POWER((E27/E25),(0.333333333333333))-1))</f>
        <v>256.6887909378288</v>
      </c>
    </row>
    <row r="29" spans="3:5" x14ac:dyDescent="0.2">
      <c r="C29" s="107">
        <v>43040</v>
      </c>
      <c r="D29" s="122">
        <f t="shared" ref="D29:D39" si="2">D28+(D28*(POWER((D28/D26),(0.333333333333333))-1))</f>
        <v>257.93030127370474</v>
      </c>
      <c r="E29" s="101">
        <f t="shared" ref="E29:E39" si="3">+E28+(E28*(POWER((E28/E26),(0.333333333333333))-1))</f>
        <v>257.93030127370474</v>
      </c>
    </row>
    <row r="30" spans="3:5" x14ac:dyDescent="0.2">
      <c r="C30" s="107">
        <v>43070</v>
      </c>
      <c r="D30" s="122">
        <f t="shared" si="2"/>
        <v>258.9145322801092</v>
      </c>
      <c r="E30" s="101">
        <f t="shared" si="3"/>
        <v>258.9145322801092</v>
      </c>
    </row>
    <row r="31" spans="3:5" x14ac:dyDescent="0.2">
      <c r="C31" s="107">
        <v>43101</v>
      </c>
      <c r="D31" s="122">
        <f t="shared" si="2"/>
        <v>259.66072656914298</v>
      </c>
      <c r="E31" s="101">
        <f t="shared" si="3"/>
        <v>259.66072656914298</v>
      </c>
    </row>
    <row r="32" spans="3:5" x14ac:dyDescent="0.2">
      <c r="C32" s="107">
        <v>43132</v>
      </c>
      <c r="D32" s="122">
        <f t="shared" si="2"/>
        <v>260.24011099396409</v>
      </c>
      <c r="E32" s="101">
        <f t="shared" si="3"/>
        <v>260.24011099396409</v>
      </c>
    </row>
    <row r="33" spans="3:5" x14ac:dyDescent="0.2">
      <c r="C33" s="107">
        <v>43160</v>
      </c>
      <c r="D33" s="122">
        <f t="shared" si="2"/>
        <v>260.68347699459201</v>
      </c>
      <c r="E33" s="101">
        <f t="shared" si="3"/>
        <v>260.68347699459201</v>
      </c>
    </row>
    <row r="34" spans="3:5" x14ac:dyDescent="0.2">
      <c r="C34" s="107">
        <v>43191</v>
      </c>
      <c r="D34" s="122">
        <f t="shared" si="2"/>
        <v>261.02528822179409</v>
      </c>
      <c r="E34" s="101">
        <f t="shared" si="3"/>
        <v>261.02528822179409</v>
      </c>
    </row>
    <row r="35" spans="3:5" x14ac:dyDescent="0.2">
      <c r="C35" s="107">
        <v>43221</v>
      </c>
      <c r="D35" s="122">
        <f t="shared" si="2"/>
        <v>261.28754005159425</v>
      </c>
      <c r="E35" s="101">
        <f t="shared" si="3"/>
        <v>261.28754005159425</v>
      </c>
    </row>
    <row r="36" spans="3:5" x14ac:dyDescent="0.2">
      <c r="C36" s="107">
        <v>43252</v>
      </c>
      <c r="D36" s="122">
        <f t="shared" si="2"/>
        <v>261.48920529987242</v>
      </c>
      <c r="E36" s="101">
        <f t="shared" si="3"/>
        <v>261.48920529987242</v>
      </c>
    </row>
    <row r="37" spans="3:5" x14ac:dyDescent="0.2">
      <c r="C37" s="107">
        <v>43282</v>
      </c>
      <c r="D37" s="122">
        <f t="shared" si="2"/>
        <v>261.64402747896332</v>
      </c>
      <c r="E37" s="101">
        <f t="shared" si="3"/>
        <v>261.64402747896332</v>
      </c>
    </row>
    <row r="38" spans="3:5" x14ac:dyDescent="0.2">
      <c r="C38" s="107">
        <v>43313</v>
      </c>
      <c r="D38" s="122">
        <f t="shared" si="2"/>
        <v>261.76296467162666</v>
      </c>
      <c r="E38" s="101">
        <f t="shared" si="3"/>
        <v>261.76296467162666</v>
      </c>
    </row>
    <row r="39" spans="3:5" x14ac:dyDescent="0.2">
      <c r="C39" s="107">
        <v>43344</v>
      </c>
      <c r="D39" s="122">
        <f t="shared" si="2"/>
        <v>261.85428147080165</v>
      </c>
      <c r="E39" s="101">
        <f t="shared" si="3"/>
        <v>261.85428147080165</v>
      </c>
    </row>
  </sheetData>
  <sortState ref="C2:F15">
    <sortCondition descending="1" ref="F2:F15"/>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'Abonados-terminales'!$A$12:$A$56</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Abonados-terminales</vt:lpstr>
      <vt:lpstr>Participación de mercado</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RUANO LOURDES CONSUELO</dc:creator>
  <cp:lastModifiedBy>MOREANO VITERI ROBERTO FERNANDO</cp:lastModifiedBy>
  <cp:lastPrinted>2010-01-11T16:17:55Z</cp:lastPrinted>
  <dcterms:created xsi:type="dcterms:W3CDTF">2009-02-16T22:07:06Z</dcterms:created>
  <dcterms:modified xsi:type="dcterms:W3CDTF">2018-10-25T20:59:29Z</dcterms:modified>
</cp:coreProperties>
</file>