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elia.aguilar\Desktop\CPDP\Administración 2021\Documentos Lista Maestra 2021\05-08-2021\"/>
    </mc:Choice>
  </mc:AlternateContent>
  <workbookProtection workbookPassword="CD95" lockStructure="1"/>
  <bookViews>
    <workbookView xWindow="0" yWindow="0" windowWidth="19170" windowHeight="6900" tabRatio="881" activeTab="10"/>
  </bookViews>
  <sheets>
    <sheet name="INDICE FORMULARIOS" sheetId="23" r:id="rId1"/>
    <sheet name="FSE-RH-001" sheetId="18" r:id="rId2"/>
    <sheet name="FSE-RH-002" sheetId="19" r:id="rId3"/>
    <sheet name="FSE-AF-001" sheetId="14" r:id="rId4"/>
    <sheet name="FSE-AF-002" sheetId="6" r:id="rId5"/>
    <sheet name="FSE-AF-003" sheetId="5" r:id="rId6"/>
    <sheet name="Cálculo_Dep_Amort" sheetId="15" state="veryHidden" r:id="rId7"/>
    <sheet name="Cálculo_Dep_Amort (2)" sheetId="25" state="veryHidden" r:id="rId8"/>
    <sheet name="FSE-AF-004" sheetId="7" r:id="rId9"/>
    <sheet name="FSE-AF-005" sheetId="13" r:id="rId10"/>
    <sheet name="FSE-AF-006" sheetId="2" r:id="rId11"/>
    <sheet name="Amort_Capital" sheetId="24" state="very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123Graph_A">[1]SAFIB!$F$261:$M$261</definedName>
    <definedName name="__123Graph_B">[1]SAFIB!$F$260:$M$260</definedName>
    <definedName name="__123Graph_C">[1]SAFIB!$F$259:$M$259</definedName>
    <definedName name="__123Graph_X">[1]SAFIB!$F$256:$M$256</definedName>
    <definedName name="_1__123Graph_BCHART_5" localSheetId="6" hidden="1">[2]MEX95IB!#REF!</definedName>
    <definedName name="_1__123Graph_BCHART_5" hidden="1">[2]MEX95IB!#REF!</definedName>
    <definedName name="_64_Kbps" localSheetId="6">#REF!</definedName>
    <definedName name="_64_Kbps">#REF!</definedName>
    <definedName name="_xlnm._FilterDatabase" localSheetId="5" hidden="1">'FSE-AF-003'!$A$12:$BD$43</definedName>
    <definedName name="_xlnm._FilterDatabase" localSheetId="8" hidden="1">'FSE-AF-004'!$B$12:$X$49</definedName>
    <definedName name="_Order1" hidden="1">255</definedName>
    <definedName name="alfa1" localSheetId="6">#REF!</definedName>
    <definedName name="alfa1">#REF!</definedName>
    <definedName name="alfa2" localSheetId="6">#REF!</definedName>
    <definedName name="alfa2">#REF!</definedName>
    <definedName name="Americel__Profile_of_Operations" localSheetId="6">[3]Americel!#REF!</definedName>
    <definedName name="Americel__Profile_of_Operations">[3]Americel!#REF!</definedName>
    <definedName name="_xlnm.Print_Area" localSheetId="3">'FSE-AF-001'!$A$1:$S$66</definedName>
    <definedName name="_xlnm.Print_Area" localSheetId="4">'FSE-AF-002'!$A$1:$R$54</definedName>
    <definedName name="_xlnm.Print_Area" localSheetId="5">'FSE-AF-003'!$A$1:$BK$54</definedName>
    <definedName name="_xlnm.Print_Area" localSheetId="8">'FSE-AF-004'!$A$1:$Y$60</definedName>
    <definedName name="_xlnm.Print_Area" localSheetId="9">'FSE-AF-005'!$A$1:$U$41</definedName>
    <definedName name="_xlnm.Print_Area" localSheetId="10">'FSE-AF-006'!$A$1:$S$49</definedName>
    <definedName name="_xlnm.Print_Area" localSheetId="1">'FSE-RH-001'!$A$1:$M$29</definedName>
    <definedName name="_xlnm.Print_Area" localSheetId="2">'FSE-RH-002'!$A$1:$AG$56</definedName>
    <definedName name="_xlnm.Print_Area" localSheetId="0">'INDICE FORMULARIOS'!$B$2:$M$23</definedName>
    <definedName name="BCS" localSheetId="6">#REF!</definedName>
    <definedName name="BCS">#REF!</definedName>
    <definedName name="BCSMKT" localSheetId="6">#REF!</definedName>
    <definedName name="BCSMKT">#REF!</definedName>
    <definedName name="BellSouth__Profile_of_Latin_America_Operations__YE1996">[3]BCP!$A$341</definedName>
    <definedName name="beta" localSheetId="6">#REF!</definedName>
    <definedName name="beta">#REF!</definedName>
    <definedName name="Brazil___Mobile_Cellular_Subscriber_Growth__by_Operating_Company__1994_1997E" localSheetId="6">#REF!</definedName>
    <definedName name="Brazil___Mobile_Cellular_Subscriber_Growth__by_Operating_Company__1994_1997E">#REF!</definedName>
    <definedName name="Brazil__Analog_Cellular_Lines_Installed_and_Contracted__1996">[4]suppliers!$B$190</definedName>
    <definedName name="Brazil__Analogue_Cellular_Lines_Contracted__1996">[4]suppliers!$B$190</definedName>
    <definedName name="Brazil__Anticipated_Telebras_contracts__1997" localSheetId="6">#REF!</definedName>
    <definedName name="Brazil__Anticipated_Telebras_contracts__1997">#REF!</definedName>
    <definedName name="Brazil__B_Band_Tariffs__1997">[5]tariffs!$A$185</definedName>
    <definedName name="Brazil__Basic_Services_Tariff_Scale__1996">[5]tariffs!$A$2</definedName>
    <definedName name="Brazil__BCP_Profile_of_Operations">[3]BCP!$A$360</definedName>
    <definedName name="Brazil__Cellular_Handset_Market_Share__1997">[4]suppliers!$D$370</definedName>
    <definedName name="Brazil__Cellular_Infrastructure_Contracts__1995_1997">[4]suppliers!$A$248</definedName>
    <definedName name="Brazil__Cellular_Revenues__by_Operating_Company__1994_1996" localSheetId="6">[6]TELEBRAS!#REF!</definedName>
    <definedName name="Brazil__Cellular_Revenues__by_Operating_Company__1994_1996">[6]TELEBRAS!#REF!</definedName>
    <definedName name="Brazil__Cellular_Subscriber_Growth_by_Region" localSheetId="6">#REF!</definedName>
    <definedName name="Brazil__Cellular_Subscriber_Growth_by_Region">#REF!</definedName>
    <definedName name="Brazil__Cellular_Systems_Market_Share__October_1997" localSheetId="6">#REF!</definedName>
    <definedName name="Brazil__Cellular_Systems_Market_Share__October_1997">#REF!</definedName>
    <definedName name="Brazil__Cellular_Systems_Market_Share_in_Lines_Contracted__YE_1996" localSheetId="6">#REF!</definedName>
    <definedName name="Brazil__Cellular_Systems_Market_Share_in_Lines_Contracted__YE_1996">#REF!</definedName>
    <definedName name="Brazil__Comparative_Growth_for_Leading_Paging_Operators__1995_and_1996" localSheetId="6">#REF!</definedName>
    <definedName name="Brazil__Comparative_Growth_for_Leading_Paging_Operators__1995_and_1996">#REF!</definedName>
    <definedName name="Brazil__CRT_Profile_of_Operations__1994_1996" localSheetId="6">[3]CRT!#REF!</definedName>
    <definedName name="Brazil__CRT_Profile_of_Operations__1994_1996">[3]CRT!#REF!</definedName>
    <definedName name="Brazil__Data_Communications_Dedicated_Lines_Installed_Base_by_Operating_Company__1994_1995">[6]TELEBRAS!$A$747</definedName>
    <definedName name="Brazil__E_1_MUX_and_Router_Supplies_for_Select_Major_Private_Networks" localSheetId="6">#REF!</definedName>
    <definedName name="Brazil__E_1_MUX_and_Router_Supplies_for_Select_Major_Private_Networks">#REF!</definedName>
    <definedName name="Brazil__FM_Paging_Subscriber_Market_Share_of_Installed_Base__1996" localSheetId="6">#REF!</definedName>
    <definedName name="Brazil__FM_Paging_Subscriber_Market_Share_of_Installed_Base__1996">#REF!</definedName>
    <definedName name="Brazil__Investment_in_Cellular_Telephony___by_Operating_Company__1994_1997E">[6]TELEBRAS!$A$440</definedName>
    <definedName name="Brazil__Investment_in_Data_Communications__by_Operating_Company__1994_1995">[6]TELEBRAS!$A$474</definedName>
    <definedName name="Brazil__Investment_in_Main_Lines_by_Operating_Company__1994_1995">[6]TELEBRAS!$A$407</definedName>
    <definedName name="Brazil__Lines_Contracted_by_Operator__by_Supplier__1995">[4]suppliers!$A$28</definedName>
    <definedName name="Brazil__Lines_Contracted_by_Operator__by_Supplier__1995__cont.">[4]suppliers!$A$64</definedName>
    <definedName name="Brazil__Local_Exchange_Installed_Base__1991_1995">[4]suppliers!$A$3</definedName>
    <definedName name="Brazil__Local_Exchange_Installed_Base_and_Digitalization_rate_by_Operator_1994_1995" localSheetId="6">#REF!</definedName>
    <definedName name="Brazil__Local_Exchange_Installed_Base_and_Digitalization_rate_by_Operator_1994_1995">#REF!</definedName>
    <definedName name="Brazil__Local_Pulses_Registered__000___by_operator__1994_1996E">[6]TELEBRAS!$A$132</definedName>
    <definedName name="Brazil__Main_Lines_in_Service_by_Operating_Company__1993_1996E">[6]TELEBRAS!$A$70</definedName>
    <definedName name="Brazil__Maximum_Tariffs_for_Cellular_Service__by_Operating_Company__1997">[5]tariffs!$A$69</definedName>
    <definedName name="Brazil__Packet_Data_Accesses_Installed_Base__by_Operating_Company__1994_1996E">[6]TELEBRAS!$A$709</definedName>
    <definedName name="Brazil__PASTE_Investment_Plan__1995_2003">'[7]Paste plan'!$A$2</definedName>
    <definedName name="Brazil__PASTE_Plan_Objectives__1995_2003">'[7]Paste plan'!$A$39</definedName>
    <definedName name="Brazil__PCT_Installed_Base__1993_1995">[8]PCT!$A$2</definedName>
    <definedName name="Brazil__Private_Network_Digital_Microwave_Radio_Fiber_Optic_Terminals_Market_Share__1996" localSheetId="6">#REF!</definedName>
    <definedName name="Brazil__Private_Network_Digital_Microwave_Radio_Fiber_Optic_Terminals_Market_Share__1996">#REF!</definedName>
    <definedName name="Brazil__Public_Payphone_Installed_Base_by_Operating_Company__1992_1995">[6]TELEBRAS!$A$785</definedName>
    <definedName name="Brazil__Services_Liberalization_Timeline" localSheetId="6">#REF!</definedName>
    <definedName name="Brazil__Services_Liberalization_Timeline">#REF!</definedName>
    <definedName name="Brazil__Tariffs_for_International_Direct_Dial_Services__1996">[5]tariffs!$A$113</definedName>
    <definedName name="Brazil__Tariffs_for_Paging_Service__by_Operating_Company__1997">[5]tariffs!$A$151</definedName>
    <definedName name="Brazil__Tariffs_for_SMR_Service__by_Operating_Company__1997">[5]tariffs!$A$173</definedName>
    <definedName name="Brazil__Tarrifs_for_Data_Communications_Services__1996">[5]tariffs!$A$97</definedName>
    <definedName name="Brazil__TDMA_CDMA_VSAT_Market_Share_of_Installed_Base__1995">[4]suppliers!$I$157</definedName>
    <definedName name="Brazil__TELEBAHIA_Profile_of_Operations__1994_1996">[5]TELEBAHIA!$A$2</definedName>
    <definedName name="Brazil__TELEBRAS_Profile_of_Operations__1994_1996">[6]TELEBRAS!$A$8</definedName>
    <definedName name="Brazil__TELEBRASILIA_Profile_of_Operations__1994_1996">[5]TELEBRASILIA!$A$2</definedName>
    <definedName name="Brazil__Telecom_Investment____millions__by_Operating_Company__1993_1996E">[6]TELEBRAS!$A$310</definedName>
    <definedName name="Brazil__Telecom_Revenues____million__by_Operating_Company__1993_1995">[6]TELEBRAS!$A$231</definedName>
    <definedName name="Brazil__TELEMIG_Profile_of_Operations__1994_1996">[5]TELEMIG!$A$4</definedName>
    <definedName name="Brazil__TELEPAR_Profile_of_Operations__1994_1996">[5]TELEPAR!$A$2</definedName>
    <definedName name="Brazil__TELERJ_Profile_of_Operations__1994_1996">[5]TELERJ!$A$8</definedName>
    <definedName name="Brazil__TELESC_Profile_of_Operations__1994_1996">[5]TELESC!$A$2</definedName>
    <definedName name="Brazil__TELESP_Profile_of_Operations__1994_1996">'[3]Telefonica(SP)'!$A$3</definedName>
    <definedName name="Brazil__Trópico_RA_Contracts_by_Operator__by_Supplier__1993_1995">[8]PCT!$A$36</definedName>
    <definedName name="Brazil__Vicunha_Profile_of_Operations">'[3]Maxitel(BA-SE)'!$A$185</definedName>
    <definedName name="Brazil__Wireless_Communications_Equipment_Market_1994_2002" localSheetId="6">#REF!</definedName>
    <definedName name="Brazil__Wireless_Communications_Equipment_Market_1994_2002">#REF!</definedName>
    <definedName name="Brazil__Wireless_Services_Growth_and_Evolution__1994_2002" localSheetId="6">#REF!</definedName>
    <definedName name="Brazil__Wireless_Services_Growth_and_Evolution__1994_2002">#REF!</definedName>
    <definedName name="Cargo.Acceso.Destino" localSheetId="6">[9]Param!#REF!</definedName>
    <definedName name="Cargo.Acceso.Destino">[9]Param!#REF!</definedName>
    <definedName name="Cellular__per_100_pop." localSheetId="6">#REF!</definedName>
    <definedName name="Cellular__per_100_pop.">#REF!</definedName>
    <definedName name="Copper" localSheetId="6">#REF!</definedName>
    <definedName name="Copper">#REF!</definedName>
    <definedName name="Country_X_Local_Switch_Capacity__000" localSheetId="6">#REF!</definedName>
    <definedName name="Country_X_Local_Switch_Capacity__000">#REF!</definedName>
    <definedName name="CU.Espectro" localSheetId="6">#REF!</definedName>
    <definedName name="CU.Espectro">#REF!</definedName>
    <definedName name="Data_Terminals__000" localSheetId="6">#REF!</definedName>
    <definedName name="Data_Terminals__000">#REF!</definedName>
    <definedName name="Datacom">[6]TELEBRAS!$A$707</definedName>
    <definedName name="DBASE" localSheetId="6">#REF!</definedName>
    <definedName name="DBASE">#REF!</definedName>
    <definedName name="dilg">'[10]Wireless EXHIBITS'!$Q$7</definedName>
    <definedName name="djhlg">'[10]Wireless EXHIBITS'!$Q$7</definedName>
    <definedName name="E_1" localSheetId="6">#REF!</definedName>
    <definedName name="E_1">#REF!</definedName>
    <definedName name="EMBRATEL__Annual_Installations_of_Digital_and_Analog_Microwave_Tranceivers__1991_1996">[11]Trans.!$A$89</definedName>
    <definedName name="EMBRATEL__Annual_Installations_of_PDH_and_SDH_Transceivers__1991_1996">[11]Trans.!$A$41</definedName>
    <definedName name="EMBRATEL__Broadband_Optic_Transmission_Projects__1993_1998">[3]Embratel!$A$563</definedName>
    <definedName name="EMBRATEL__Construction_Budget__1993_1998">[3]Embratel!$A$322</definedName>
    <definedName name="EMBRATEL__International_Voice_Circuits_in_Service_by_Technology__1992_1995">[3]Embratel!$A$608</definedName>
    <definedName name="EMBRATEL__Long_Distance_Trunks_Installed__1994_1995">[6]TELEBRAS!$A$606</definedName>
    <definedName name="EMBRATEL__Long_Haul_Transmission_Network__1990_1996">[11]Trans.!$A$2</definedName>
    <definedName name="EMBRATEL__Profile_of_Operations__1993_1996E">[3]Embratel!$A$3</definedName>
    <definedName name="EMBRATEL__RENPAC_and_TRANSDATA_Lines_in_Service__1993_1995" localSheetId="6">[3]Embratel!#REF!</definedName>
    <definedName name="EMBRATEL__RENPAC_and_TRANSDATA_Lines_in_Service__1993_1995">[3]Embratel!#REF!</definedName>
    <definedName name="Encabezado" localSheetId="6">#REF!</definedName>
    <definedName name="Encabezado">#REF!</definedName>
    <definedName name="ENTEL_Long_Distance_Tariffs">[12]ENTEL!$A$164:$N$213</definedName>
    <definedName name="Escenario">[9]Param!$E$8</definedName>
    <definedName name="Escenarios">[9]Param!$F$10:$I$10</definedName>
    <definedName name="Exhibit__2_18_Tariffs_For_International_Long_Distance_Direct_Dial_Services__1997">[5]tariffs!$H$114</definedName>
    <definedName name="Exhibit_7_3" localSheetId="6">#REF!</definedName>
    <definedName name="Exhibit_7_3">#REF!</definedName>
    <definedName name="Fax_Terminals__000" localSheetId="6">#REF!</definedName>
    <definedName name="Fax_Terminals__000">#REF!</definedName>
    <definedName name="Fiber" localSheetId="6">#REF!</definedName>
    <definedName name="Fiber">#REF!</definedName>
    <definedName name="Fiber_Optic__000_route_km" localSheetId="6">#REF!</definedName>
    <definedName name="Fiber_Optic__000_route_km">#REF!</definedName>
    <definedName name="Finance" localSheetId="6">[6]TELEBRAS!#REF!</definedName>
    <definedName name="Finance">[6]TELEBRAS!#REF!</definedName>
    <definedName name="glkjd">'[10]Wireless EXHIBITS'!$I$7</definedName>
    <definedName name="GRAPH" localSheetId="6">#REF!</definedName>
    <definedName name="GRAPH">#REF!</definedName>
    <definedName name="heq">[13]PARAM!$B$60</definedName>
    <definedName name="HTML1_1">"[COL95.XLS]Mobile!$A$64:$P$76"</definedName>
    <definedName name="HTML1_10">""</definedName>
    <definedName name="HTML1_11">1</definedName>
    <definedName name="HTML1_2">1</definedName>
    <definedName name="HTML1_3">"Colombia: Mobile Network Market 1990-1997"</definedName>
    <definedName name="HTML1_4">"Mobile"</definedName>
    <definedName name="HTML1_5">""</definedName>
    <definedName name="HTML1_6">1</definedName>
    <definedName name="HTML1_7">1</definedName>
    <definedName name="HTML1_8">"8/9/96"</definedName>
    <definedName name="HTML1_9">"Todd Allmendinger"</definedName>
    <definedName name="HTML2_1">"[COL95.XLS]Mobile!$A$63:$P$76"</definedName>
    <definedName name="HTML2_10">""</definedName>
    <definedName name="HTML2_11">-4146</definedName>
    <definedName name="HTML2_2">1</definedName>
    <definedName name="HTML2_3">"Colombia Mobile network Market"</definedName>
    <definedName name="HTML2_4">"Mobile"</definedName>
    <definedName name="HTML2_5">""</definedName>
    <definedName name="HTML2_6">1</definedName>
    <definedName name="HTML2_7">1</definedName>
    <definedName name="HTML2_8">"8/9/96"</definedName>
    <definedName name="HTML2_9">"Todd Allmendinger"</definedName>
    <definedName name="HTMLCount">2</definedName>
    <definedName name="iehn">'[10]Wireless EXHIBITS'!$I$7</definedName>
    <definedName name="Intelligent_Coin_Card" localSheetId="6">#REF!</definedName>
    <definedName name="Intelligent_Coin_Card">#REF!</definedName>
    <definedName name="INTERNATIONAL" localSheetId="6">#REF!</definedName>
    <definedName name="INTERNATIONAL">#REF!</definedName>
    <definedName name="Interurban_Trunks_Contracted">[6]TELEBRAS!$A$645</definedName>
    <definedName name="Interurban_Trunks_in_Service">[6]TELEBRAS!$A$676</definedName>
    <definedName name="ivcho">'[10]Wireless EXHIBITS'!$S$30</definedName>
    <definedName name="jd">'[10]Wireless EXHIBITS'!$F$53</definedName>
    <definedName name="ju" localSheetId="6">#REF!</definedName>
    <definedName name="ju">#REF!</definedName>
    <definedName name="khf">[10]Wireless!$A$1</definedName>
    <definedName name="KTS_extensions__000" localSheetId="6">#REF!</definedName>
    <definedName name="KTS_extensions__000">#REF!</definedName>
    <definedName name="Leased_Data_Lines__000" localSheetId="6">#REF!</definedName>
    <definedName name="Leased_Data_Lines__000">#REF!</definedName>
    <definedName name="Leased_Line_Subscribers__000" localSheetId="6">#REF!</definedName>
    <definedName name="Leased_Line_Subscribers__000">#REF!</definedName>
    <definedName name="lkdj">'[10]Wireless EXHIBITS'!$F$53</definedName>
    <definedName name="lkdjf">'[10]Wireless EXHIBITS'!$F$53</definedName>
    <definedName name="lkjdf">'[10]Wireless EXHIBITS'!$F$53</definedName>
    <definedName name="lkjhd">'[10]Wireless EXHIBITS'!$I$30</definedName>
    <definedName name="lkjhg">'[10]Wireless EXHIBITS'!$I$30</definedName>
    <definedName name="Local_Exchange_Installed_Base_and_Digitalization_rate_by_Operator_1994_1995" localSheetId="6">#REF!</definedName>
    <definedName name="Local_Exchange_Installed_Base_and_Digitalization_rate_by_Operator_1994_1995">#REF!</definedName>
    <definedName name="lskd">'[10]Telecom Assumptions:MobileIB'!$A$2:$N$1020</definedName>
    <definedName name="Main_Lines__000" localSheetId="6">#REF!</definedName>
    <definedName name="Main_Lines__000">#REF!</definedName>
    <definedName name="Main_Lines__per_100_pop." localSheetId="6">#REF!</definedName>
    <definedName name="Main_Lines__per_100_pop.">#REF!</definedName>
    <definedName name="Main_Lines_Installed_Base__by_opco">[6]TELEBRAS!$A$510</definedName>
    <definedName name="Main_Lines_Installed_Base__by_opco_1994_1996E">[6]TELEBRAS!$A$510</definedName>
    <definedName name="Mechanical" localSheetId="6">#REF!</definedName>
    <definedName name="Mechanical">#REF!</definedName>
    <definedName name="Mexico__Cellular_and_PCS_operators_by_standard__1994_2001">'[14]Wireless EXHIBITS'!$F$53</definedName>
    <definedName name="Mexico__Cellular_and_PCS_subscribers_by_standard__1994_2001">'[14]Wireless EXHIBITS'!$F$53</definedName>
    <definedName name="Mexico__Estimated_Cellular_Infrastructure_Market_Share_by_Capacity_Installed__YE1996">'[14]Wireless EXHIBITS'!$I$30</definedName>
    <definedName name="Mexico__Estimated_Cellular_Infrastructure_Market_Share_by_Capacity_Installed__YE1997">'[14]Wireless EXHIBITS'!$S$30</definedName>
    <definedName name="Mexico__Estimated_Vendor_Market_Share_by_Subscriber__YE_1996">'[14]Wireless EXHIBITS'!$I$7</definedName>
    <definedName name="Mexico__Estimated_Vendor_Market_Share_by_Subscriber__YE_1997">'[14]Wireless EXHIBITS'!$Q$7</definedName>
    <definedName name="Mexico_Wireless_Equipment_Markets___1994_2001">[14]Wireless!$A$58</definedName>
    <definedName name="Mexico_Wireless_Services___1993_2001">[14]Wireless!$A$1</definedName>
    <definedName name="Mexico_Wireless_Services___1994_2001">[14]Wireless!$A$1</definedName>
    <definedName name="MOBILE" localSheetId="6">#REF!</definedName>
    <definedName name="MOBILE">#REF!</definedName>
    <definedName name="MOBMKT" localSheetId="6">#REF!</definedName>
    <definedName name="MOBMKT">#REF!</definedName>
    <definedName name="MOBMKT902000" localSheetId="6">#REF!</definedName>
    <definedName name="MOBMKT902000">#REF!</definedName>
    <definedName name="Modelo.Demanda" localSheetId="6">#REF!</definedName>
    <definedName name="Modelo.Demanda">#REF!</definedName>
    <definedName name="MW_Channels__000" localSheetId="6">#REF!</definedName>
    <definedName name="MW_Channels__000">#REF!</definedName>
    <definedName name="Network">[6]TELEBRAS!$A$508</definedName>
    <definedName name="oid">[10]Wireless!$A$1</definedName>
    <definedName name="Operator_1" localSheetId="6">#REF!</definedName>
    <definedName name="Operator_1">#REF!</definedName>
    <definedName name="Operator_2" localSheetId="6">#REF!</definedName>
    <definedName name="Operator_2">#REF!</definedName>
    <definedName name="Operator1ML" localSheetId="6">#REF!</definedName>
    <definedName name="Operator1ML">#REF!</definedName>
    <definedName name="Operator2ML" localSheetId="6">#REF!</definedName>
    <definedName name="Operator2ML">#REF!</definedName>
    <definedName name="Operator2PSDN" localSheetId="6">#REF!</definedName>
    <definedName name="Operator2PSDN">#REF!</definedName>
    <definedName name="Other" localSheetId="6">#REF!</definedName>
    <definedName name="Other">#REF!</definedName>
    <definedName name="Paging__per_100_pop." localSheetId="6">#REF!</definedName>
    <definedName name="Paging__per_100_pop.">#REF!</definedName>
    <definedName name="pago">#REF!</definedName>
    <definedName name="Param.Churn.Mensual.3G" localSheetId="6">#REF!</definedName>
    <definedName name="Param.Churn.Mensual.3G">#REF!</definedName>
    <definedName name="Param.Churn.Mensual.Normal" localSheetId="6">#REF!</definedName>
    <definedName name="Param.Churn.Mensual.Normal">#REF!</definedName>
    <definedName name="Param.Reinversión">#REF!</definedName>
    <definedName name="Payphones__000" localSheetId="6">#REF!</definedName>
    <definedName name="Payphones__000">#REF!</definedName>
    <definedName name="PBX_Extensions__000" localSheetId="6">#REF!</definedName>
    <definedName name="PBX_Extensions__000">#REF!</definedName>
    <definedName name="PBX_KTS_Trunks__000" localSheetId="6">#REF!</definedName>
    <definedName name="PBX_KTS_Trunks__000">#REF!</definedName>
    <definedName name="Penetración.Máxima" localSheetId="6">#REF!</definedName>
    <definedName name="Penetración.Máxima">#REF!</definedName>
    <definedName name="Período.Depreciación.Media" localSheetId="6">#REF!</definedName>
    <definedName name="Período.Depreciación.Media">#REF!</definedName>
    <definedName name="PLAZO" localSheetId="6">#REF!</definedName>
    <definedName name="PLAZO">#REF!</definedName>
    <definedName name="Population__000" localSheetId="6">#REF!</definedName>
    <definedName name="Population__000">#REF!</definedName>
    <definedName name="Prepago.Como.Contrato" localSheetId="6">#REF!</definedName>
    <definedName name="Prepago.Como.Contrato">#REF!</definedName>
    <definedName name="PRICE" localSheetId="6">#REF!</definedName>
    <definedName name="PRICE">#REF!</definedName>
    <definedName name="Print_Area" localSheetId="3">'FSE-AF-001'!$B$2:$R$64</definedName>
    <definedName name="Print_Area" localSheetId="4">'FSE-AF-002'!$B$2:$Q$53</definedName>
    <definedName name="Print_Area" localSheetId="5">'FSE-AF-003'!$A$1:$BB$53</definedName>
    <definedName name="Print_Area" localSheetId="8">'FSE-AF-004'!$B$2:$U$59</definedName>
    <definedName name="Print_Area" localSheetId="9">'FSE-AF-005'!$B$2:$T$40</definedName>
    <definedName name="Print_Area" localSheetId="10">'FSE-AF-006'!$B$2:$R$48</definedName>
    <definedName name="Print_Area" localSheetId="1">'FSE-RH-001'!$A$1:$M$34</definedName>
    <definedName name="Print_Area" localSheetId="2">'FSE-RH-002'!$B$2:$AF$54</definedName>
    <definedName name="Print_Area" localSheetId="0">'INDICE FORMULARIOS'!$A$1:$N$25</definedName>
    <definedName name="Print_Titles" localSheetId="5">'FSE-AF-003'!$B:$D,'FSE-AF-003'!$2:$8</definedName>
    <definedName name="PRINT1" localSheetId="6">#REF!</definedName>
    <definedName name="PRINT1">#REF!</definedName>
    <definedName name="PRIVATE" localSheetId="6">#REF!</definedName>
    <definedName name="PRIVATE">#REF!</definedName>
    <definedName name="PROVINCIAS">#REF!</definedName>
    <definedName name="PRVMKT902000" localSheetId="6">#REF!</definedName>
    <definedName name="PRVMKT902000">#REF!</definedName>
    <definedName name="PSDN_Ports__000" localSheetId="6">#REF!</definedName>
    <definedName name="PSDN_Ports__000">#REF!</definedName>
    <definedName name="PSDN_Subscribers__000" localSheetId="6">#REF!</definedName>
    <definedName name="PSDN_Subscribers__000">#REF!</definedName>
    <definedName name="pubform" localSheetId="6">#REF!</definedName>
    <definedName name="pubform">#REF!</definedName>
    <definedName name="PUBLIC" localSheetId="6">#REF!</definedName>
    <definedName name="PUBLIC">#REF!</definedName>
    <definedName name="PUBLIC_NETWORK" localSheetId="6">#REF!</definedName>
    <definedName name="PUBLIC_NETWORK">#REF!</definedName>
    <definedName name="Public_Telecom_Access_Network" localSheetId="6">#REF!</definedName>
    <definedName name="Public_Telecom_Access_Network">#REF!</definedName>
    <definedName name="PUBMKT" localSheetId="6">#REF!</definedName>
    <definedName name="PUBMKT">#REF!</definedName>
    <definedName name="PUBMKT902000" localSheetId="6">#REF!</definedName>
    <definedName name="PUBMKT902000">#REF!</definedName>
    <definedName name="PVTMKT" localSheetId="6">#REF!</definedName>
    <definedName name="PVTMKT">#REF!</definedName>
    <definedName name="SEN96IB_Page" localSheetId="6">#REF!</definedName>
    <definedName name="SEN96IB_Page">#REF!</definedName>
    <definedName name="Services">[6]TELEBRAS!$A$5</definedName>
    <definedName name="SERVICIOS">#REF!</definedName>
    <definedName name="sjd">[10]Wireless!$A$1</definedName>
    <definedName name="slke">[10]Wireless!$A$1</definedName>
    <definedName name="slkjg">[10]Wireless!$A$58</definedName>
    <definedName name="soih">'[10]Telecom Assumptions:MobileIB'!$A$2:$N$1020</definedName>
    <definedName name="STARTEL_Cellular_Tariffs" localSheetId="6">#REF!</definedName>
    <definedName name="STARTEL_Cellular_Tariffs">#REF!</definedName>
    <definedName name="SU" localSheetId="6">#REF!</definedName>
    <definedName name="SU">#REF!</definedName>
    <definedName name="Switching_Capacity__000" localSheetId="6">#REF!</definedName>
    <definedName name="Switching_Capacity__000">#REF!</definedName>
    <definedName name="TASA">#REF!</definedName>
    <definedName name="Tasa.PIB" localSheetId="6">#REF!</definedName>
    <definedName name="Tasa.PIB">#REF!</definedName>
    <definedName name="tax">#REF!</definedName>
    <definedName name="TCC" localSheetId="6">#REF!</definedName>
    <definedName name="TCC">#REF!</definedName>
    <definedName name="TELEBRÁS__Construction_Budget___millions___1993_1997">[6]TELEBRAS!$A$170</definedName>
    <definedName name="TELEBRAS__Main_Lines_Contracted__by_Operator">[4]suppliers!$A$335</definedName>
    <definedName name="TELEBRAS__Plan_for_Rural_Telecom_Service_Coverage__1994_2000" localSheetId="6">[15]Rural!#REF!</definedName>
    <definedName name="TELEBRAS__Plan_for_Rural_Telecom_Service_Coverage__1994_2000">[15]Rural!#REF!</definedName>
    <definedName name="TELEBRAS__Planned_Switching_Contracts__in_Percent_of_Lines__by_Operator__1997" localSheetId="6">#REF!</definedName>
    <definedName name="TELEBRAS__Planned_Switching_Contracts__in_Percent_of_Lines__by_Operator__1997">#REF!</definedName>
    <definedName name="Telecsa" localSheetId="6">#REF!</definedName>
    <definedName name="Telecsa">#REF!</definedName>
    <definedName name="Telephone_Sets__000" localSheetId="6">#REF!</definedName>
    <definedName name="Telephone_Sets__000">#REF!</definedName>
    <definedName name="Telex_Lines___000" localSheetId="6">#REF!</definedName>
    <definedName name="Telex_Lines___000">#REF!</definedName>
    <definedName name="Telex_Subscribers__000" localSheetId="6">#REF!</definedName>
    <definedName name="Telex_Subscribers__000">#REF!</definedName>
    <definedName name="TOTAL">[16]Telcel:Supplier!$B$57:$AD$410</definedName>
    <definedName name="Transmission_Circuits__000" localSheetId="6">#REF!</definedName>
    <definedName name="Transmission_Circuits__000">#REF!</definedName>
    <definedName name="Trunk_Switching_Capacity__000" localSheetId="6">#REF!</definedName>
    <definedName name="Trunk_Switching_Capacity__000">#REF!</definedName>
    <definedName name="Trunk_Transmission_Network" localSheetId="6">#REF!</definedName>
    <definedName name="Trunk_Transmission_Network">#REF!</definedName>
    <definedName name="Variación.ARPU.Contrato">#REF!</definedName>
    <definedName name="variacion.ARPU.prepago">#REF!</definedName>
    <definedName name="variación.ARPU.prepago">#REF!</definedName>
    <definedName name="Variación.Suscriptores.Contrato" localSheetId="6">#REF!</definedName>
    <definedName name="Variación.Suscriptores.Contrato">#REF!</definedName>
    <definedName name="VSATS" localSheetId="6">#REF!</definedName>
    <definedName name="VSATS">#REF!</definedName>
    <definedName name="wei">'[10]Wireless EXHIBITS'!$S$30</definedName>
    <definedName name="Wireless" localSheetId="6">#REF!</definedName>
    <definedName name="Wireless">#REF!</definedName>
    <definedName name="WKSHT" localSheetId="6">#REF!</definedName>
    <definedName name="WKSHT">#REF!</definedName>
    <definedName name="woic">[10]Wireless!$A$58</definedName>
    <definedName name="Work_area_for_growth_of_cell_SUBS" localSheetId="6">[3]MobileIB!#REF!</definedName>
    <definedName name="Work_area_for_growth_of_cell_SUBS">[3]MobileIB!#REF!</definedName>
    <definedName name="Working_area_for_avg_revs_per_line">[6]TELEBRAS!$A$41</definedName>
    <definedName name="Working_area_for_main_line_growth">[6]TELEBRAS!$A$111</definedName>
  </definedNames>
  <calcPr calcId="162913"/>
</workbook>
</file>

<file path=xl/calcChain.xml><?xml version="1.0" encoding="utf-8"?>
<calcChain xmlns="http://schemas.openxmlformats.org/spreadsheetml/2006/main">
  <c r="J5" i="19" l="1"/>
  <c r="AB5" i="19"/>
  <c r="H8" i="19"/>
  <c r="C32" i="19"/>
  <c r="D32" i="19"/>
  <c r="D43" i="19" s="1"/>
  <c r="E32" i="19"/>
  <c r="F32" i="19"/>
  <c r="G32" i="19"/>
  <c r="H32" i="19"/>
  <c r="I32" i="19"/>
  <c r="I43" i="19" s="1"/>
  <c r="I45" i="19" s="1"/>
  <c r="J32" i="19"/>
  <c r="K32" i="19"/>
  <c r="L32" i="19"/>
  <c r="M32" i="19"/>
  <c r="N32" i="19"/>
  <c r="O32" i="19"/>
  <c r="O43" i="19" s="1"/>
  <c r="P32" i="19"/>
  <c r="Q32" i="19"/>
  <c r="R32" i="19"/>
  <c r="S32" i="19"/>
  <c r="S43" i="19" s="1"/>
  <c r="T32" i="19"/>
  <c r="U32" i="19"/>
  <c r="V32" i="19"/>
  <c r="W32" i="19"/>
  <c r="W43" i="19" s="1"/>
  <c r="W46" i="19" s="1"/>
  <c r="X32" i="19"/>
  <c r="Y32" i="19"/>
  <c r="Z32" i="19"/>
  <c r="AA32" i="19"/>
  <c r="AA43" i="19" s="1"/>
  <c r="AA46" i="19" s="1"/>
  <c r="AB32" i="19"/>
  <c r="AC32" i="19"/>
  <c r="AD32" i="19"/>
  <c r="AE32" i="19"/>
  <c r="AF32" i="19"/>
  <c r="C42" i="19"/>
  <c r="D42" i="19"/>
  <c r="E42" i="19"/>
  <c r="E43" i="19" s="1"/>
  <c r="F42" i="19"/>
  <c r="G42" i="19"/>
  <c r="H42" i="19"/>
  <c r="I42" i="19"/>
  <c r="J42" i="19"/>
  <c r="K42" i="19"/>
  <c r="L42" i="19"/>
  <c r="L43" i="19"/>
  <c r="M42" i="19"/>
  <c r="N42" i="19"/>
  <c r="O42" i="19"/>
  <c r="P42" i="19"/>
  <c r="Q42" i="19"/>
  <c r="R42" i="19"/>
  <c r="S42" i="19"/>
  <c r="T42" i="19"/>
  <c r="U42" i="19"/>
  <c r="V42" i="19"/>
  <c r="V43" i="19" s="1"/>
  <c r="W42" i="19"/>
  <c r="X42" i="19"/>
  <c r="Y42" i="19"/>
  <c r="Z42" i="19"/>
  <c r="Z43" i="19" s="1"/>
  <c r="AA42" i="19"/>
  <c r="AB42" i="19"/>
  <c r="AB43" i="19" s="1"/>
  <c r="AC42" i="19"/>
  <c r="AC43" i="19" s="1"/>
  <c r="AD42" i="19"/>
  <c r="AE42" i="19"/>
  <c r="AF42" i="19"/>
  <c r="J43" i="19"/>
  <c r="J45" i="19" s="1"/>
  <c r="N43" i="19"/>
  <c r="N45" i="19" s="1"/>
  <c r="R43" i="19"/>
  <c r="R45" i="19" s="1"/>
  <c r="U43" i="19"/>
  <c r="Y43" i="19"/>
  <c r="Y45" i="19" s="1"/>
  <c r="AD43" i="19"/>
  <c r="N46" i="19"/>
  <c r="G5" i="14"/>
  <c r="O5" i="14"/>
  <c r="D8" i="14"/>
  <c r="B14" i="14"/>
  <c r="D14" i="14"/>
  <c r="E14" i="14"/>
  <c r="E22" i="14" s="1"/>
  <c r="F14" i="14"/>
  <c r="G14" i="14"/>
  <c r="G22" i="14" s="1"/>
  <c r="H14" i="14"/>
  <c r="I14" i="14"/>
  <c r="J14" i="14"/>
  <c r="K14" i="14"/>
  <c r="L14" i="14"/>
  <c r="M14" i="14"/>
  <c r="N14" i="14"/>
  <c r="O14" i="14"/>
  <c r="O22" i="14" s="1"/>
  <c r="P14" i="14"/>
  <c r="Q14" i="14"/>
  <c r="Q22" i="14" s="1"/>
  <c r="R14" i="14"/>
  <c r="B15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B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B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B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B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B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K22" i="14"/>
  <c r="B38" i="14"/>
  <c r="B39" i="14"/>
  <c r="B40" i="14"/>
  <c r="B41" i="14"/>
  <c r="B42" i="14"/>
  <c r="B43" i="14"/>
  <c r="B44" i="14"/>
  <c r="B45" i="14"/>
  <c r="B46" i="14"/>
  <c r="B47" i="14"/>
  <c r="B48" i="14"/>
  <c r="D48" i="14"/>
  <c r="E48" i="14"/>
  <c r="G48" i="14"/>
  <c r="H48" i="14"/>
  <c r="J48" i="14"/>
  <c r="K48" i="14"/>
  <c r="L48" i="14"/>
  <c r="M48" i="14"/>
  <c r="N48" i="14"/>
  <c r="P48" i="14"/>
  <c r="Q48" i="14"/>
  <c r="B49" i="14"/>
  <c r="D49" i="14"/>
  <c r="E49" i="14"/>
  <c r="G49" i="14"/>
  <c r="H49" i="14"/>
  <c r="J49" i="14"/>
  <c r="K49" i="14"/>
  <c r="M49" i="14"/>
  <c r="N49" i="14"/>
  <c r="P49" i="14"/>
  <c r="Q49" i="14"/>
  <c r="B50" i="14"/>
  <c r="D50" i="14"/>
  <c r="E50" i="14"/>
  <c r="G50" i="14"/>
  <c r="H50" i="14"/>
  <c r="I50" i="14" s="1"/>
  <c r="J50" i="14"/>
  <c r="K50" i="14"/>
  <c r="L50" i="14" s="1"/>
  <c r="M50" i="14"/>
  <c r="N50" i="14"/>
  <c r="P50" i="14"/>
  <c r="Q50" i="14"/>
  <c r="B51" i="14"/>
  <c r="D51" i="14"/>
  <c r="F51" i="14" s="1"/>
  <c r="E51" i="14"/>
  <c r="G51" i="14"/>
  <c r="R51" i="14" s="1"/>
  <c r="H51" i="14"/>
  <c r="J51" i="14"/>
  <c r="K51" i="14"/>
  <c r="M51" i="14"/>
  <c r="N51" i="14"/>
  <c r="P51" i="14"/>
  <c r="Q51" i="14"/>
  <c r="B52" i="14"/>
  <c r="D52" i="14"/>
  <c r="E52" i="14"/>
  <c r="G52" i="14"/>
  <c r="H52" i="14"/>
  <c r="J52" i="14"/>
  <c r="K52" i="14"/>
  <c r="L52" i="14" s="1"/>
  <c r="M52" i="14"/>
  <c r="N52" i="14"/>
  <c r="P52" i="14"/>
  <c r="Q52" i="14"/>
  <c r="R52" i="14" s="1"/>
  <c r="B53" i="14"/>
  <c r="D53" i="14"/>
  <c r="F53" i="14"/>
  <c r="E53" i="14"/>
  <c r="G53" i="14"/>
  <c r="R53" i="14" s="1"/>
  <c r="H53" i="14"/>
  <c r="I53" i="14"/>
  <c r="J53" i="14"/>
  <c r="K53" i="14"/>
  <c r="L53" i="14" s="1"/>
  <c r="M53" i="14"/>
  <c r="N53" i="14"/>
  <c r="P53" i="14"/>
  <c r="Q53" i="14"/>
  <c r="B54" i="14"/>
  <c r="D54" i="14"/>
  <c r="E54" i="14"/>
  <c r="G54" i="14"/>
  <c r="H54" i="14"/>
  <c r="I54" i="14" s="1"/>
  <c r="J54" i="14"/>
  <c r="K54" i="14"/>
  <c r="L54" i="14" s="1"/>
  <c r="M54" i="14"/>
  <c r="N54" i="14"/>
  <c r="P54" i="14"/>
  <c r="Q54" i="14"/>
  <c r="B55" i="14"/>
  <c r="B56" i="14"/>
  <c r="B57" i="14"/>
  <c r="F5" i="6"/>
  <c r="N5" i="6"/>
  <c r="C8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B24" i="6"/>
  <c r="C26" i="6"/>
  <c r="C33" i="6" s="1"/>
  <c r="D26" i="6"/>
  <c r="D13" i="6" s="1"/>
  <c r="E26" i="6"/>
  <c r="F26" i="6"/>
  <c r="F13" i="6" s="1"/>
  <c r="G26" i="6"/>
  <c r="G33" i="6" s="1"/>
  <c r="H26" i="6"/>
  <c r="H13" i="6"/>
  <c r="I26" i="6"/>
  <c r="I33" i="6" s="1"/>
  <c r="I44" i="6" s="1"/>
  <c r="J26" i="6"/>
  <c r="J13" i="6"/>
  <c r="M15" i="13" s="1"/>
  <c r="K26" i="6"/>
  <c r="K33" i="6" s="1"/>
  <c r="K44" i="6" s="1"/>
  <c r="L26" i="6"/>
  <c r="L13" i="6" s="1"/>
  <c r="M26" i="6"/>
  <c r="M33" i="6" s="1"/>
  <c r="N26" i="6"/>
  <c r="N13" i="6" s="1"/>
  <c r="O26" i="6"/>
  <c r="O33" i="6" s="1"/>
  <c r="P26" i="6"/>
  <c r="Q26" i="6"/>
  <c r="Q13" i="6" s="1"/>
  <c r="T15" i="13" s="1"/>
  <c r="D33" i="6"/>
  <c r="H33" i="6"/>
  <c r="L33" i="6"/>
  <c r="C35" i="6"/>
  <c r="F35" i="6"/>
  <c r="F43" i="6" s="1"/>
  <c r="G35" i="6"/>
  <c r="G15" i="6"/>
  <c r="H35" i="6"/>
  <c r="H15" i="6" s="1"/>
  <c r="I35" i="6"/>
  <c r="I43" i="6"/>
  <c r="J35" i="6"/>
  <c r="K35" i="6"/>
  <c r="K15" i="6" s="1"/>
  <c r="L35" i="6"/>
  <c r="L15" i="6" s="1"/>
  <c r="N35" i="6"/>
  <c r="N43" i="6" s="1"/>
  <c r="N15" i="6"/>
  <c r="O35" i="6"/>
  <c r="O15" i="6" s="1"/>
  <c r="P35" i="6"/>
  <c r="P15" i="6"/>
  <c r="Q35" i="6"/>
  <c r="Q43" i="6" s="1"/>
  <c r="G43" i="6"/>
  <c r="K43" i="6"/>
  <c r="Q5" i="5"/>
  <c r="F8" i="5"/>
  <c r="AN8" i="5"/>
  <c r="W13" i="5"/>
  <c r="Z13" i="5"/>
  <c r="AC13" i="5"/>
  <c r="AF13" i="5"/>
  <c r="AI13" i="5"/>
  <c r="AL13" i="5"/>
  <c r="AO13" i="5"/>
  <c r="AR13" i="5"/>
  <c r="AU13" i="5"/>
  <c r="AX13" i="5"/>
  <c r="BA13" i="5"/>
  <c r="BC13" i="5"/>
  <c r="BE13" i="5"/>
  <c r="W14" i="5"/>
  <c r="F26" i="15" s="1"/>
  <c r="Z14" i="5"/>
  <c r="AC14" i="5"/>
  <c r="AF14" i="5"/>
  <c r="AI14" i="5"/>
  <c r="F30" i="15" s="1"/>
  <c r="AL14" i="5"/>
  <c r="AO14" i="5"/>
  <c r="AR14" i="5"/>
  <c r="AU14" i="5"/>
  <c r="F34" i="15" s="1"/>
  <c r="AX14" i="5"/>
  <c r="BA14" i="5"/>
  <c r="BC14" i="5"/>
  <c r="BE14" i="5"/>
  <c r="W15" i="5"/>
  <c r="Z15" i="5"/>
  <c r="AC15" i="5"/>
  <c r="AF15" i="5"/>
  <c r="F45" i="15" s="1"/>
  <c r="AI15" i="5"/>
  <c r="AL15" i="5"/>
  <c r="AO15" i="5"/>
  <c r="AR15" i="5"/>
  <c r="F49" i="15" s="1"/>
  <c r="AU15" i="5"/>
  <c r="AX15" i="5"/>
  <c r="BA15" i="5"/>
  <c r="BC15" i="5"/>
  <c r="BE15" i="5"/>
  <c r="W16" i="5"/>
  <c r="Z16" i="5"/>
  <c r="AC16" i="5"/>
  <c r="F60" i="15" s="1"/>
  <c r="AF16" i="5"/>
  <c r="AI16" i="5"/>
  <c r="AL16" i="5"/>
  <c r="AO16" i="5"/>
  <c r="F64" i="15" s="1"/>
  <c r="AR16" i="5"/>
  <c r="AU16" i="5"/>
  <c r="AX16" i="5"/>
  <c r="BA16" i="5"/>
  <c r="F68" i="15" s="1"/>
  <c r="BC16" i="5"/>
  <c r="BE16" i="5"/>
  <c r="W17" i="5"/>
  <c r="Z17" i="5"/>
  <c r="AC17" i="5"/>
  <c r="AF17" i="5"/>
  <c r="AI17" i="5"/>
  <c r="F78" i="15" s="1"/>
  <c r="AL17" i="5"/>
  <c r="AO17" i="5"/>
  <c r="AR17" i="5"/>
  <c r="AU17" i="5"/>
  <c r="F82" i="15" s="1"/>
  <c r="AX17" i="5"/>
  <c r="BA17" i="5"/>
  <c r="BC17" i="5"/>
  <c r="BE17" i="5"/>
  <c r="W18" i="5"/>
  <c r="Z18" i="5"/>
  <c r="AC18" i="5"/>
  <c r="AF18" i="5"/>
  <c r="F93" i="15" s="1"/>
  <c r="AI18" i="5"/>
  <c r="AL18" i="5"/>
  <c r="AO18" i="5"/>
  <c r="AR18" i="5"/>
  <c r="F97" i="15" s="1"/>
  <c r="AU18" i="5"/>
  <c r="AX18" i="5"/>
  <c r="BA18" i="5"/>
  <c r="BC18" i="5"/>
  <c r="AB18" i="7" s="1"/>
  <c r="BE18" i="5"/>
  <c r="H19" i="5"/>
  <c r="K19" i="5"/>
  <c r="N19" i="5"/>
  <c r="F103" i="15" s="1"/>
  <c r="Q19" i="5"/>
  <c r="T19" i="5"/>
  <c r="W19" i="5"/>
  <c r="Z19" i="5"/>
  <c r="F107" i="15" s="1"/>
  <c r="AC19" i="5"/>
  <c r="AF19" i="5"/>
  <c r="AI19" i="5"/>
  <c r="AL19" i="5"/>
  <c r="F111" i="15" s="1"/>
  <c r="AO19" i="5"/>
  <c r="AR19" i="5"/>
  <c r="AU19" i="5"/>
  <c r="AX19" i="5"/>
  <c r="F115" i="15" s="1"/>
  <c r="BA19" i="5"/>
  <c r="BC19" i="5"/>
  <c r="BE19" i="5"/>
  <c r="H20" i="5"/>
  <c r="K20" i="5"/>
  <c r="N20" i="5"/>
  <c r="Q20" i="5"/>
  <c r="T20" i="5"/>
  <c r="W20" i="5"/>
  <c r="Z20" i="5"/>
  <c r="AC20" i="5"/>
  <c r="AF20" i="5"/>
  <c r="AI20" i="5"/>
  <c r="AL20" i="5"/>
  <c r="AO20" i="5"/>
  <c r="AR20" i="5"/>
  <c r="AU20" i="5"/>
  <c r="AX20" i="5"/>
  <c r="BA20" i="5"/>
  <c r="BC20" i="5"/>
  <c r="BE20" i="5"/>
  <c r="H21" i="5"/>
  <c r="K21" i="5"/>
  <c r="BB21" i="5" s="1"/>
  <c r="N21" i="5"/>
  <c r="Q21" i="5"/>
  <c r="T21" i="5"/>
  <c r="W21" i="5"/>
  <c r="Z21" i="5"/>
  <c r="AC21" i="5"/>
  <c r="AF21" i="5"/>
  <c r="AI21" i="5"/>
  <c r="AL21" i="5"/>
  <c r="AO21" i="5"/>
  <c r="AR21" i="5"/>
  <c r="AU21" i="5"/>
  <c r="AX21" i="5"/>
  <c r="BA21" i="5"/>
  <c r="BC21" i="5"/>
  <c r="BE21" i="5"/>
  <c r="H22" i="5"/>
  <c r="K22" i="5"/>
  <c r="N22" i="5"/>
  <c r="Q22" i="5"/>
  <c r="T22" i="5"/>
  <c r="W22" i="5"/>
  <c r="Z22" i="5"/>
  <c r="AC22" i="5"/>
  <c r="AF22" i="5"/>
  <c r="AI22" i="5"/>
  <c r="AL22" i="5"/>
  <c r="AO22" i="5"/>
  <c r="AR22" i="5"/>
  <c r="AU22" i="5"/>
  <c r="AX22" i="5"/>
  <c r="BA22" i="5"/>
  <c r="BC22" i="5"/>
  <c r="BE22" i="5"/>
  <c r="H23" i="5"/>
  <c r="K23" i="5"/>
  <c r="N23" i="5"/>
  <c r="Q23" i="5"/>
  <c r="T23" i="5"/>
  <c r="W23" i="5"/>
  <c r="Z23" i="5"/>
  <c r="AC23" i="5"/>
  <c r="AF23" i="5"/>
  <c r="AI23" i="5"/>
  <c r="AL23" i="5"/>
  <c r="AO23" i="5"/>
  <c r="AR23" i="5"/>
  <c r="AU23" i="5"/>
  <c r="AX23" i="5"/>
  <c r="BA23" i="5"/>
  <c r="BC23" i="5"/>
  <c r="BE23" i="5"/>
  <c r="H24" i="5"/>
  <c r="K24" i="5"/>
  <c r="N24" i="5"/>
  <c r="Q24" i="5"/>
  <c r="T24" i="5"/>
  <c r="W24" i="5"/>
  <c r="Z24" i="5"/>
  <c r="AC24" i="5"/>
  <c r="AF24" i="5"/>
  <c r="AI24" i="5"/>
  <c r="AL24" i="5"/>
  <c r="AO24" i="5"/>
  <c r="AR24" i="5"/>
  <c r="AU24" i="5"/>
  <c r="AX24" i="5"/>
  <c r="BA24" i="5"/>
  <c r="BC24" i="5"/>
  <c r="BE24" i="5"/>
  <c r="H25" i="5"/>
  <c r="K25" i="5"/>
  <c r="N25" i="5"/>
  <c r="Q25" i="5"/>
  <c r="T25" i="5"/>
  <c r="W25" i="5"/>
  <c r="Z25" i="5"/>
  <c r="AC25" i="5"/>
  <c r="AF25" i="5"/>
  <c r="AI25" i="5"/>
  <c r="AL25" i="5"/>
  <c r="AO25" i="5"/>
  <c r="AR25" i="5"/>
  <c r="AU25" i="5"/>
  <c r="AX25" i="5"/>
  <c r="BA25" i="5"/>
  <c r="BC25" i="5"/>
  <c r="BE25" i="5"/>
  <c r="H26" i="5"/>
  <c r="K26" i="5"/>
  <c r="N26" i="5"/>
  <c r="Q26" i="5"/>
  <c r="F216" i="15" s="1"/>
  <c r="T26" i="5"/>
  <c r="W26" i="5"/>
  <c r="Z26" i="5"/>
  <c r="AC26" i="5"/>
  <c r="F220" i="15" s="1"/>
  <c r="AF26" i="5"/>
  <c r="AI26" i="5"/>
  <c r="AL26" i="5"/>
  <c r="AO26" i="5"/>
  <c r="F224" i="15" s="1"/>
  <c r="AR26" i="5"/>
  <c r="AU26" i="5"/>
  <c r="AX26" i="5"/>
  <c r="BA26" i="5"/>
  <c r="F228" i="15" s="1"/>
  <c r="BC26" i="5"/>
  <c r="BE26" i="5"/>
  <c r="H27" i="5"/>
  <c r="K27" i="5"/>
  <c r="F230" i="15" s="1"/>
  <c r="N27" i="5"/>
  <c r="Q27" i="5"/>
  <c r="T27" i="5"/>
  <c r="W27" i="5"/>
  <c r="F234" i="15" s="1"/>
  <c r="Z27" i="5"/>
  <c r="AC27" i="5"/>
  <c r="AF27" i="5"/>
  <c r="AI27" i="5"/>
  <c r="F238" i="15" s="1"/>
  <c r="AL27" i="5"/>
  <c r="AO27" i="5"/>
  <c r="AR27" i="5"/>
  <c r="AU27" i="5"/>
  <c r="F242" i="15" s="1"/>
  <c r="AX27" i="5"/>
  <c r="BA27" i="5"/>
  <c r="BC27" i="5"/>
  <c r="BE27" i="5"/>
  <c r="H28" i="5"/>
  <c r="K28" i="5"/>
  <c r="N28" i="5"/>
  <c r="Q28" i="5"/>
  <c r="F248" i="15" s="1"/>
  <c r="T28" i="5"/>
  <c r="W28" i="5"/>
  <c r="Z28" i="5"/>
  <c r="AC28" i="5"/>
  <c r="F252" i="15" s="1"/>
  <c r="AF28" i="5"/>
  <c r="AI28" i="5"/>
  <c r="AL28" i="5"/>
  <c r="AO28" i="5"/>
  <c r="F256" i="15" s="1"/>
  <c r="AR28" i="5"/>
  <c r="AU28" i="5"/>
  <c r="AX28" i="5"/>
  <c r="BA28" i="5"/>
  <c r="F260" i="15" s="1"/>
  <c r="BC28" i="5"/>
  <c r="BE28" i="5"/>
  <c r="H29" i="5"/>
  <c r="K29" i="5"/>
  <c r="N29" i="5"/>
  <c r="Q29" i="5"/>
  <c r="T29" i="5"/>
  <c r="W29" i="5"/>
  <c r="F266" i="15" s="1"/>
  <c r="Z29" i="5"/>
  <c r="AC29" i="5"/>
  <c r="AF29" i="5"/>
  <c r="AI29" i="5"/>
  <c r="F270" i="15" s="1"/>
  <c r="AL29" i="5"/>
  <c r="AO29" i="5"/>
  <c r="AR29" i="5"/>
  <c r="AU29" i="5"/>
  <c r="F274" i="15" s="1"/>
  <c r="AX29" i="5"/>
  <c r="BA29" i="5"/>
  <c r="BC29" i="5"/>
  <c r="AB29" i="7" s="1"/>
  <c r="BE29" i="5"/>
  <c r="H30" i="5"/>
  <c r="K30" i="5"/>
  <c r="N30" i="5"/>
  <c r="F279" i="15" s="1"/>
  <c r="Q30" i="5"/>
  <c r="T30" i="5"/>
  <c r="W30" i="5"/>
  <c r="Z30" i="5"/>
  <c r="F283" i="15" s="1"/>
  <c r="AC30" i="5"/>
  <c r="AF30" i="5"/>
  <c r="AI30" i="5"/>
  <c r="AL30" i="5"/>
  <c r="F287" i="15" s="1"/>
  <c r="AO30" i="5"/>
  <c r="AR30" i="5"/>
  <c r="AU30" i="5"/>
  <c r="AX30" i="5"/>
  <c r="F291" i="15" s="1"/>
  <c r="BA30" i="5"/>
  <c r="BC30" i="5"/>
  <c r="BE30" i="5"/>
  <c r="H31" i="5"/>
  <c r="G24" i="25" s="1"/>
  <c r="K31" i="5"/>
  <c r="N31" i="5"/>
  <c r="Q31" i="5"/>
  <c r="T31" i="5"/>
  <c r="F297" i="15" s="1"/>
  <c r="W31" i="5"/>
  <c r="Z31" i="5"/>
  <c r="AC31" i="5"/>
  <c r="AF31" i="5"/>
  <c r="F301" i="15" s="1"/>
  <c r="AI31" i="5"/>
  <c r="AL31" i="5"/>
  <c r="AO31" i="5"/>
  <c r="AR31" i="5"/>
  <c r="AU31" i="5"/>
  <c r="AX31" i="5"/>
  <c r="BA31" i="5"/>
  <c r="BC31" i="5"/>
  <c r="BE31" i="5"/>
  <c r="H32" i="5"/>
  <c r="K32" i="5"/>
  <c r="N32" i="5"/>
  <c r="Q32" i="5"/>
  <c r="T32" i="5"/>
  <c r="W32" i="5"/>
  <c r="Z32" i="5"/>
  <c r="F315" i="15" s="1"/>
  <c r="AC32" i="5"/>
  <c r="AF32" i="5"/>
  <c r="AI32" i="5"/>
  <c r="AL32" i="5"/>
  <c r="F319" i="15" s="1"/>
  <c r="AO32" i="5"/>
  <c r="AR32" i="5"/>
  <c r="AU32" i="5"/>
  <c r="AX32" i="5"/>
  <c r="F323" i="15" s="1"/>
  <c r="BA32" i="5"/>
  <c r="F324" i="15" s="1"/>
  <c r="BC32" i="5"/>
  <c r="BE32" i="5"/>
  <c r="H33" i="5"/>
  <c r="K33" i="5"/>
  <c r="F326" i="15" s="1"/>
  <c r="N33" i="5"/>
  <c r="Q33" i="5"/>
  <c r="T33" i="5"/>
  <c r="W33" i="5"/>
  <c r="F330" i="15" s="1"/>
  <c r="Z33" i="5"/>
  <c r="AC33" i="5"/>
  <c r="AF33" i="5"/>
  <c r="F333" i="15" s="1"/>
  <c r="AI33" i="5"/>
  <c r="F334" i="15" s="1"/>
  <c r="AL33" i="5"/>
  <c r="AO33" i="5"/>
  <c r="AR33" i="5"/>
  <c r="F337" i="15" s="1"/>
  <c r="AU33" i="5"/>
  <c r="F338" i="15" s="1"/>
  <c r="AX33" i="5"/>
  <c r="BA33" i="5"/>
  <c r="BC33" i="5"/>
  <c r="AB33" i="7" s="1"/>
  <c r="BE33" i="5"/>
  <c r="H34" i="5"/>
  <c r="K34" i="5"/>
  <c r="N34" i="5"/>
  <c r="Q34" i="5"/>
  <c r="T34" i="5"/>
  <c r="W34" i="5"/>
  <c r="F346" i="15" s="1"/>
  <c r="Z34" i="5"/>
  <c r="F347" i="15" s="1"/>
  <c r="AC34" i="5"/>
  <c r="AF34" i="5"/>
  <c r="AI34" i="5"/>
  <c r="F350" i="15" s="1"/>
  <c r="AL34" i="5"/>
  <c r="AO34" i="5"/>
  <c r="AR34" i="5"/>
  <c r="AU34" i="5"/>
  <c r="AX34" i="5"/>
  <c r="F355" i="15" s="1"/>
  <c r="BA34" i="5"/>
  <c r="BC34" i="5"/>
  <c r="BE34" i="5"/>
  <c r="H35" i="5"/>
  <c r="G28" i="25" s="1"/>
  <c r="K35" i="5"/>
  <c r="N35" i="5"/>
  <c r="Q35" i="5"/>
  <c r="F360" i="15" s="1"/>
  <c r="T35" i="5"/>
  <c r="F361" i="15" s="1"/>
  <c r="W35" i="5"/>
  <c r="Z35" i="5"/>
  <c r="AC35" i="5"/>
  <c r="F364" i="15" s="1"/>
  <c r="AF35" i="5"/>
  <c r="F365" i="15" s="1"/>
  <c r="AI35" i="5"/>
  <c r="AL35" i="5"/>
  <c r="AO35" i="5"/>
  <c r="F368" i="15" s="1"/>
  <c r="AR35" i="5"/>
  <c r="F369" i="15" s="1"/>
  <c r="AU35" i="5"/>
  <c r="AX35" i="5"/>
  <c r="BA35" i="5"/>
  <c r="F372" i="15" s="1"/>
  <c r="BC35" i="5"/>
  <c r="BE35" i="5"/>
  <c r="H36" i="5"/>
  <c r="K36" i="5"/>
  <c r="F374" i="15" s="1"/>
  <c r="N36" i="5"/>
  <c r="F375" i="15" s="1"/>
  <c r="Q36" i="5"/>
  <c r="T36" i="5"/>
  <c r="W36" i="5"/>
  <c r="F378" i="15" s="1"/>
  <c r="Z36" i="5"/>
  <c r="F379" i="15" s="1"/>
  <c r="AC36" i="5"/>
  <c r="AF36" i="5"/>
  <c r="AI36" i="5"/>
  <c r="AL36" i="5"/>
  <c r="F383" i="15" s="1"/>
  <c r="AO36" i="5"/>
  <c r="AR36" i="5"/>
  <c r="AU36" i="5"/>
  <c r="F386" i="15" s="1"/>
  <c r="AX36" i="5"/>
  <c r="F387" i="15" s="1"/>
  <c r="BA36" i="5"/>
  <c r="BC36" i="5"/>
  <c r="BE36" i="5"/>
  <c r="H37" i="5"/>
  <c r="G30" i="25" s="1"/>
  <c r="K37" i="5"/>
  <c r="N37" i="5"/>
  <c r="Q37" i="5"/>
  <c r="T37" i="5"/>
  <c r="F393" i="15" s="1"/>
  <c r="W37" i="5"/>
  <c r="Z37" i="5"/>
  <c r="AC37" i="5"/>
  <c r="AF37" i="5"/>
  <c r="F397" i="15" s="1"/>
  <c r="AI37" i="5"/>
  <c r="AL37" i="5"/>
  <c r="AO37" i="5"/>
  <c r="F400" i="15" s="1"/>
  <c r="AR37" i="5"/>
  <c r="F401" i="15" s="1"/>
  <c r="AU37" i="5"/>
  <c r="AX37" i="5"/>
  <c r="BA37" i="5"/>
  <c r="F404" i="15" s="1"/>
  <c r="BB37" i="5"/>
  <c r="BC37" i="5"/>
  <c r="BE37" i="5"/>
  <c r="H38" i="5"/>
  <c r="G31" i="25" s="1"/>
  <c r="K38" i="5"/>
  <c r="F406" i="15" s="1"/>
  <c r="N38" i="5"/>
  <c r="Q38" i="5"/>
  <c r="T38" i="5"/>
  <c r="W38" i="5"/>
  <c r="F410" i="15" s="1"/>
  <c r="Z38" i="5"/>
  <c r="AC38" i="5"/>
  <c r="AF38" i="5"/>
  <c r="F413" i="15" s="1"/>
  <c r="AI38" i="5"/>
  <c r="F414" i="15" s="1"/>
  <c r="AL38" i="5"/>
  <c r="AO38" i="5"/>
  <c r="AR38" i="5"/>
  <c r="AU38" i="5"/>
  <c r="F418" i="15" s="1"/>
  <c r="AX38" i="5"/>
  <c r="BA38" i="5"/>
  <c r="BC38" i="5"/>
  <c r="AB38" i="7" s="1"/>
  <c r="BE38" i="5"/>
  <c r="H39" i="5"/>
  <c r="K39" i="5"/>
  <c r="N39" i="5"/>
  <c r="F423" i="15" s="1"/>
  <c r="Q39" i="5"/>
  <c r="F424" i="15" s="1"/>
  <c r="T39" i="5"/>
  <c r="W39" i="5"/>
  <c r="Z39" i="5"/>
  <c r="F427" i="15" s="1"/>
  <c r="AC39" i="5"/>
  <c r="F428" i="15" s="1"/>
  <c r="AF39" i="5"/>
  <c r="AI39" i="5"/>
  <c r="AL39" i="5"/>
  <c r="F431" i="15" s="1"/>
  <c r="AO39" i="5"/>
  <c r="F432" i="15" s="1"/>
  <c r="AR39" i="5"/>
  <c r="AU39" i="5"/>
  <c r="AX39" i="5"/>
  <c r="F435" i="15" s="1"/>
  <c r="BA39" i="5"/>
  <c r="F436" i="15" s="1"/>
  <c r="BC39" i="5"/>
  <c r="BE39" i="5"/>
  <c r="H40" i="5"/>
  <c r="K40" i="5"/>
  <c r="F438" i="15" s="1"/>
  <c r="N40" i="5"/>
  <c r="Q40" i="5"/>
  <c r="T40" i="5"/>
  <c r="F441" i="15" s="1"/>
  <c r="W40" i="5"/>
  <c r="F442" i="15" s="1"/>
  <c r="Z40" i="5"/>
  <c r="AC40" i="5"/>
  <c r="AF40" i="5"/>
  <c r="F445" i="15" s="1"/>
  <c r="AI40" i="5"/>
  <c r="AL40" i="5"/>
  <c r="AO40" i="5"/>
  <c r="AR40" i="5"/>
  <c r="F449" i="15" s="1"/>
  <c r="AU40" i="5"/>
  <c r="F450" i="15" s="1"/>
  <c r="AX40" i="5"/>
  <c r="BA40" i="5"/>
  <c r="BC40" i="5"/>
  <c r="BE40" i="5"/>
  <c r="H41" i="5"/>
  <c r="K41" i="5"/>
  <c r="N41" i="5"/>
  <c r="Q41" i="5"/>
  <c r="F456" i="15" s="1"/>
  <c r="T41" i="5"/>
  <c r="W41" i="5"/>
  <c r="Z41" i="5"/>
  <c r="F459" i="15" s="1"/>
  <c r="AC41" i="5"/>
  <c r="F460" i="15" s="1"/>
  <c r="AF41" i="5"/>
  <c r="AI41" i="5"/>
  <c r="AL41" i="5"/>
  <c r="F463" i="15" s="1"/>
  <c r="AO41" i="5"/>
  <c r="F464" i="15" s="1"/>
  <c r="AR41" i="5"/>
  <c r="AU41" i="5"/>
  <c r="AX41" i="5"/>
  <c r="F467" i="15" s="1"/>
  <c r="BA41" i="5"/>
  <c r="F468" i="15" s="1"/>
  <c r="BC41" i="5"/>
  <c r="BE41" i="5"/>
  <c r="H42" i="5"/>
  <c r="G35" i="25" s="1"/>
  <c r="K42" i="5"/>
  <c r="N42" i="5"/>
  <c r="Q42" i="5"/>
  <c r="T42" i="5"/>
  <c r="W42" i="5"/>
  <c r="Z42" i="5"/>
  <c r="AC42" i="5"/>
  <c r="AF42" i="5"/>
  <c r="AI42" i="5"/>
  <c r="AL42" i="5"/>
  <c r="AO42" i="5"/>
  <c r="AR42" i="5"/>
  <c r="AU42" i="5"/>
  <c r="AX42" i="5"/>
  <c r="BA42" i="5"/>
  <c r="BC42" i="5"/>
  <c r="AB42" i="7" s="1"/>
  <c r="BE42" i="5"/>
  <c r="B6" i="15"/>
  <c r="E6" i="15"/>
  <c r="F6" i="15"/>
  <c r="U6" i="15" s="1"/>
  <c r="B7" i="15"/>
  <c r="E7" i="15"/>
  <c r="F7" i="15"/>
  <c r="G7" i="15" s="1"/>
  <c r="I7" i="15"/>
  <c r="R7" i="15"/>
  <c r="B8" i="15"/>
  <c r="E8" i="15"/>
  <c r="T8" i="15" s="1"/>
  <c r="F8" i="15"/>
  <c r="S8" i="15"/>
  <c r="B9" i="15"/>
  <c r="E9" i="15"/>
  <c r="F9" i="15"/>
  <c r="B10" i="15"/>
  <c r="E10" i="15"/>
  <c r="F10" i="15"/>
  <c r="B11" i="15"/>
  <c r="E11" i="15"/>
  <c r="O11" i="15" s="1"/>
  <c r="F11" i="15"/>
  <c r="M11" i="15"/>
  <c r="Q11" i="15"/>
  <c r="B12" i="15"/>
  <c r="E12" i="15"/>
  <c r="Q12" i="15" s="1"/>
  <c r="F12" i="15"/>
  <c r="B13" i="15"/>
  <c r="E13" i="15"/>
  <c r="G13" i="15" s="1"/>
  <c r="F13" i="15"/>
  <c r="P13" i="15"/>
  <c r="T13" i="15"/>
  <c r="B14" i="15"/>
  <c r="E14" i="15"/>
  <c r="F14" i="15"/>
  <c r="V14" i="15" s="1"/>
  <c r="B15" i="15"/>
  <c r="E15" i="15"/>
  <c r="B16" i="15"/>
  <c r="E16" i="15"/>
  <c r="F16" i="15"/>
  <c r="B17" i="15"/>
  <c r="E17" i="15"/>
  <c r="F17" i="15"/>
  <c r="G17" i="15" s="1"/>
  <c r="B18" i="15"/>
  <c r="E18" i="15"/>
  <c r="V18" i="15" s="1"/>
  <c r="F18" i="15"/>
  <c r="B19" i="15"/>
  <c r="E19" i="15"/>
  <c r="B20" i="15"/>
  <c r="E20" i="15"/>
  <c r="F20" i="15"/>
  <c r="B22" i="15"/>
  <c r="E22" i="15"/>
  <c r="L22" i="15" s="1"/>
  <c r="F22" i="15"/>
  <c r="B23" i="15"/>
  <c r="E23" i="15"/>
  <c r="F23" i="15"/>
  <c r="B24" i="15"/>
  <c r="E24" i="15"/>
  <c r="G24" i="15" s="1"/>
  <c r="F24" i="15"/>
  <c r="M24" i="15"/>
  <c r="V24" i="15"/>
  <c r="B25" i="15"/>
  <c r="E25" i="15"/>
  <c r="F25" i="15"/>
  <c r="B26" i="15"/>
  <c r="E26" i="15"/>
  <c r="B27" i="15"/>
  <c r="E27" i="15"/>
  <c r="F27" i="15"/>
  <c r="O27" i="15" s="1"/>
  <c r="B28" i="15"/>
  <c r="E28" i="15"/>
  <c r="F28" i="15"/>
  <c r="B29" i="15"/>
  <c r="E29" i="15"/>
  <c r="F29" i="15"/>
  <c r="B30" i="15"/>
  <c r="E30" i="15"/>
  <c r="B31" i="15"/>
  <c r="E31" i="15"/>
  <c r="F31" i="15"/>
  <c r="B32" i="15"/>
  <c r="E32" i="15"/>
  <c r="F32" i="15"/>
  <c r="T32" i="15" s="1"/>
  <c r="G32" i="15"/>
  <c r="R32" i="15"/>
  <c r="B33" i="15"/>
  <c r="E33" i="15"/>
  <c r="V33" i="15" s="1"/>
  <c r="F33" i="15"/>
  <c r="B34" i="15"/>
  <c r="E34" i="15"/>
  <c r="B35" i="15"/>
  <c r="E35" i="15"/>
  <c r="F35" i="15"/>
  <c r="U35" i="15" s="1"/>
  <c r="B36" i="15"/>
  <c r="E36" i="15"/>
  <c r="F36" i="15"/>
  <c r="B38" i="15"/>
  <c r="E38" i="15"/>
  <c r="U38" i="15" s="1"/>
  <c r="F38" i="15"/>
  <c r="O38" i="15"/>
  <c r="B39" i="15"/>
  <c r="E39" i="15"/>
  <c r="O39" i="15" s="1"/>
  <c r="F39" i="15"/>
  <c r="I39" i="15" s="1"/>
  <c r="B40" i="15"/>
  <c r="E40" i="15"/>
  <c r="F40" i="15"/>
  <c r="B41" i="15"/>
  <c r="E41" i="15"/>
  <c r="F41" i="15"/>
  <c r="B42" i="15"/>
  <c r="E42" i="15"/>
  <c r="F42" i="15"/>
  <c r="O42" i="15"/>
  <c r="B43" i="15"/>
  <c r="E43" i="15"/>
  <c r="F43" i="15"/>
  <c r="Q43" i="15" s="1"/>
  <c r="M43" i="15"/>
  <c r="O43" i="15"/>
  <c r="U43" i="15"/>
  <c r="B44" i="15"/>
  <c r="E44" i="15"/>
  <c r="N44" i="15" s="1"/>
  <c r="F44" i="15"/>
  <c r="B45" i="15"/>
  <c r="E45" i="15"/>
  <c r="B46" i="15"/>
  <c r="E46" i="15"/>
  <c r="F46" i="15"/>
  <c r="B47" i="15"/>
  <c r="E47" i="15"/>
  <c r="F47" i="15"/>
  <c r="Q47" i="15"/>
  <c r="B48" i="15"/>
  <c r="E48" i="15"/>
  <c r="F48" i="15"/>
  <c r="U48" i="15" s="1"/>
  <c r="B49" i="15"/>
  <c r="E49" i="15"/>
  <c r="B50" i="15"/>
  <c r="E50" i="15"/>
  <c r="U50" i="15" s="1"/>
  <c r="F50" i="15"/>
  <c r="B51" i="15"/>
  <c r="E51" i="15"/>
  <c r="F51" i="15"/>
  <c r="B52" i="15"/>
  <c r="E52" i="15"/>
  <c r="F52" i="15"/>
  <c r="B54" i="15"/>
  <c r="E54" i="15"/>
  <c r="Q54" i="15" s="1"/>
  <c r="F54" i="15"/>
  <c r="I54" i="15"/>
  <c r="P54" i="15"/>
  <c r="B55" i="15"/>
  <c r="E55" i="15"/>
  <c r="F55" i="15"/>
  <c r="B56" i="15"/>
  <c r="E56" i="15"/>
  <c r="F56" i="15"/>
  <c r="B57" i="15"/>
  <c r="E57" i="15"/>
  <c r="F57" i="15"/>
  <c r="B58" i="15"/>
  <c r="E58" i="15"/>
  <c r="F58" i="15"/>
  <c r="B59" i="15"/>
  <c r="E59" i="15"/>
  <c r="U59" i="15" s="1"/>
  <c r="F59" i="15"/>
  <c r="T59" i="15"/>
  <c r="B60" i="15"/>
  <c r="E60" i="15"/>
  <c r="B61" i="15"/>
  <c r="E61" i="15"/>
  <c r="Q61" i="15" s="1"/>
  <c r="F61" i="15"/>
  <c r="B62" i="15"/>
  <c r="E62" i="15"/>
  <c r="R62" i="15" s="1"/>
  <c r="F62" i="15"/>
  <c r="B63" i="15"/>
  <c r="E63" i="15"/>
  <c r="R63" i="15" s="1"/>
  <c r="F63" i="15"/>
  <c r="B64" i="15"/>
  <c r="E64" i="15"/>
  <c r="B65" i="15"/>
  <c r="E65" i="15"/>
  <c r="U65" i="15" s="1"/>
  <c r="F65" i="15"/>
  <c r="B66" i="15"/>
  <c r="E66" i="15"/>
  <c r="F66" i="15"/>
  <c r="B67" i="15"/>
  <c r="E67" i="15"/>
  <c r="F67" i="15"/>
  <c r="B68" i="15"/>
  <c r="E68" i="15"/>
  <c r="B70" i="15"/>
  <c r="E70" i="15"/>
  <c r="H70" i="15" s="1"/>
  <c r="H85" i="15" s="1"/>
  <c r="F70" i="15"/>
  <c r="M70" i="15"/>
  <c r="B71" i="15"/>
  <c r="E71" i="15"/>
  <c r="F71" i="15"/>
  <c r="R71" i="15" s="1"/>
  <c r="B72" i="15"/>
  <c r="E72" i="15"/>
  <c r="N72" i="15" s="1"/>
  <c r="F72" i="15"/>
  <c r="J72" i="15" s="1"/>
  <c r="U72" i="15"/>
  <c r="B73" i="15"/>
  <c r="E73" i="15"/>
  <c r="F73" i="15"/>
  <c r="B74" i="15"/>
  <c r="E74" i="15"/>
  <c r="N74" i="15" s="1"/>
  <c r="F74" i="15"/>
  <c r="B75" i="15"/>
  <c r="E75" i="15"/>
  <c r="S75" i="15" s="1"/>
  <c r="F75" i="15"/>
  <c r="B76" i="15"/>
  <c r="E76" i="15"/>
  <c r="O76" i="15" s="1"/>
  <c r="F76" i="15"/>
  <c r="B77" i="15"/>
  <c r="E77" i="15"/>
  <c r="U77" i="15" s="1"/>
  <c r="F77" i="15"/>
  <c r="G77" i="15" s="1"/>
  <c r="Q77" i="15"/>
  <c r="R77" i="15"/>
  <c r="B78" i="15"/>
  <c r="E78" i="15"/>
  <c r="B79" i="15"/>
  <c r="E79" i="15"/>
  <c r="F79" i="15"/>
  <c r="B80" i="15"/>
  <c r="E80" i="15"/>
  <c r="R80" i="15" s="1"/>
  <c r="T80" i="15"/>
  <c r="F80" i="15"/>
  <c r="U80" i="15"/>
  <c r="V80" i="15"/>
  <c r="B81" i="15"/>
  <c r="E81" i="15"/>
  <c r="F81" i="15"/>
  <c r="S81" i="15" s="1"/>
  <c r="B82" i="15"/>
  <c r="E82" i="15"/>
  <c r="B83" i="15"/>
  <c r="E83" i="15"/>
  <c r="F83" i="15"/>
  <c r="B84" i="15"/>
  <c r="E84" i="15"/>
  <c r="F84" i="15"/>
  <c r="G84" i="15" s="1"/>
  <c r="B86" i="15"/>
  <c r="E86" i="15"/>
  <c r="P86" i="15" s="1"/>
  <c r="F86" i="15"/>
  <c r="G86" i="15" s="1"/>
  <c r="S86" i="15"/>
  <c r="B87" i="15"/>
  <c r="E87" i="15"/>
  <c r="L87" i="15" s="1"/>
  <c r="F87" i="15"/>
  <c r="J87" i="15" s="1"/>
  <c r="T87" i="15"/>
  <c r="V87" i="15"/>
  <c r="B88" i="15"/>
  <c r="E88" i="15"/>
  <c r="F88" i="15"/>
  <c r="P88" i="15" s="1"/>
  <c r="L88" i="15"/>
  <c r="B89" i="15"/>
  <c r="E89" i="15"/>
  <c r="M89" i="15" s="1"/>
  <c r="F89" i="15"/>
  <c r="B90" i="15"/>
  <c r="E90" i="15"/>
  <c r="M90" i="15" s="1"/>
  <c r="F90" i="15"/>
  <c r="Q90" i="15"/>
  <c r="B91" i="15"/>
  <c r="E91" i="15"/>
  <c r="F91" i="15"/>
  <c r="G91" i="15" s="1"/>
  <c r="T91" i="15"/>
  <c r="U91" i="15"/>
  <c r="B92" i="15"/>
  <c r="E92" i="15"/>
  <c r="F92" i="15"/>
  <c r="B93" i="15"/>
  <c r="E93" i="15"/>
  <c r="B94" i="15"/>
  <c r="E94" i="15"/>
  <c r="T94" i="15" s="1"/>
  <c r="F94" i="15"/>
  <c r="G94" i="15" s="1"/>
  <c r="V94" i="15"/>
  <c r="B95" i="15"/>
  <c r="E95" i="15"/>
  <c r="F95" i="15"/>
  <c r="S95" i="15"/>
  <c r="B96" i="15"/>
  <c r="E96" i="15"/>
  <c r="F96" i="15"/>
  <c r="S96" i="15"/>
  <c r="T96" i="15"/>
  <c r="B97" i="15"/>
  <c r="E97" i="15"/>
  <c r="B98" i="15"/>
  <c r="E98" i="15"/>
  <c r="U98" i="15" s="1"/>
  <c r="F98" i="15"/>
  <c r="B99" i="15"/>
  <c r="E99" i="15"/>
  <c r="V99" i="15" s="1"/>
  <c r="F99" i="15"/>
  <c r="U99" i="15"/>
  <c r="B100" i="15"/>
  <c r="E100" i="15"/>
  <c r="F100" i="15"/>
  <c r="B102" i="15"/>
  <c r="E102" i="15"/>
  <c r="F102" i="15"/>
  <c r="B103" i="15"/>
  <c r="E103" i="15"/>
  <c r="U103" i="15"/>
  <c r="B104" i="15"/>
  <c r="E104" i="15"/>
  <c r="F104" i="15"/>
  <c r="K104" i="15" s="1"/>
  <c r="B105" i="15"/>
  <c r="E105" i="15"/>
  <c r="F105" i="15"/>
  <c r="K105" i="15" s="1"/>
  <c r="T105" i="15"/>
  <c r="B106" i="15"/>
  <c r="E106" i="15"/>
  <c r="F106" i="15"/>
  <c r="P106" i="15" s="1"/>
  <c r="L106" i="15"/>
  <c r="V106" i="15"/>
  <c r="B107" i="15"/>
  <c r="E107" i="15"/>
  <c r="B108" i="15"/>
  <c r="E108" i="15"/>
  <c r="O108" i="15" s="1"/>
  <c r="N108" i="15"/>
  <c r="F108" i="15"/>
  <c r="T108" i="15"/>
  <c r="B109" i="15"/>
  <c r="E109" i="15"/>
  <c r="F109" i="15"/>
  <c r="G109" i="15"/>
  <c r="P109" i="15"/>
  <c r="R109" i="15"/>
  <c r="S109" i="15"/>
  <c r="V109" i="15"/>
  <c r="B110" i="15"/>
  <c r="E110" i="15"/>
  <c r="F110" i="15"/>
  <c r="Q110" i="15"/>
  <c r="B111" i="15"/>
  <c r="E111" i="15"/>
  <c r="Q111" i="15"/>
  <c r="B112" i="15"/>
  <c r="E112" i="15"/>
  <c r="G112" i="15" s="1"/>
  <c r="F112" i="15"/>
  <c r="B113" i="15"/>
  <c r="E113" i="15"/>
  <c r="F113" i="15"/>
  <c r="B114" i="15"/>
  <c r="E114" i="15"/>
  <c r="G114" i="15" s="1"/>
  <c r="F114" i="15"/>
  <c r="V114" i="15"/>
  <c r="B115" i="15"/>
  <c r="E115" i="15"/>
  <c r="U115" i="15" s="1"/>
  <c r="B116" i="15"/>
  <c r="E116" i="15"/>
  <c r="F116" i="15"/>
  <c r="B118" i="15"/>
  <c r="E118" i="15"/>
  <c r="O118" i="15" s="1"/>
  <c r="F118" i="15"/>
  <c r="G118" i="15" s="1"/>
  <c r="N118" i="15"/>
  <c r="B119" i="15"/>
  <c r="E119" i="15"/>
  <c r="O119" i="15" s="1"/>
  <c r="F119" i="15"/>
  <c r="S119" i="15"/>
  <c r="B120" i="15"/>
  <c r="E120" i="15"/>
  <c r="F120" i="15"/>
  <c r="K120" i="15" s="1"/>
  <c r="B121" i="15"/>
  <c r="E121" i="15"/>
  <c r="M121" i="15" s="1"/>
  <c r="F121" i="15"/>
  <c r="K121" i="15"/>
  <c r="L121" i="15"/>
  <c r="Q121" i="15"/>
  <c r="R121" i="15"/>
  <c r="V121" i="15"/>
  <c r="B122" i="15"/>
  <c r="E122" i="15"/>
  <c r="F122" i="15"/>
  <c r="G122" i="15" s="1"/>
  <c r="B123" i="15"/>
  <c r="E123" i="15"/>
  <c r="F123" i="15"/>
  <c r="B124" i="15"/>
  <c r="E124" i="15"/>
  <c r="F124" i="15"/>
  <c r="G124" i="15" s="1"/>
  <c r="B125" i="15"/>
  <c r="E125" i="15"/>
  <c r="O125" i="15" s="1"/>
  <c r="F125" i="15"/>
  <c r="T125" i="15"/>
  <c r="B126" i="15"/>
  <c r="E126" i="15"/>
  <c r="P126" i="15" s="1"/>
  <c r="F126" i="15"/>
  <c r="Q126" i="15" s="1"/>
  <c r="G126" i="15"/>
  <c r="S126" i="15"/>
  <c r="T126" i="15"/>
  <c r="B127" i="15"/>
  <c r="E127" i="15"/>
  <c r="R127" i="15" s="1"/>
  <c r="F127" i="15"/>
  <c r="B128" i="15"/>
  <c r="E128" i="15"/>
  <c r="S128" i="15" s="1"/>
  <c r="F128" i="15"/>
  <c r="B129" i="15"/>
  <c r="E129" i="15"/>
  <c r="F129" i="15"/>
  <c r="V129" i="15"/>
  <c r="B130" i="15"/>
  <c r="E130" i="15"/>
  <c r="F130" i="15"/>
  <c r="U130" i="15"/>
  <c r="B131" i="15"/>
  <c r="E131" i="15"/>
  <c r="F131" i="15"/>
  <c r="G131" i="15"/>
  <c r="U131" i="15"/>
  <c r="B132" i="15"/>
  <c r="E132" i="15"/>
  <c r="F132" i="15"/>
  <c r="V132" i="15" s="1"/>
  <c r="B134" i="15"/>
  <c r="E134" i="15"/>
  <c r="F134" i="15"/>
  <c r="M134" i="15"/>
  <c r="B135" i="15"/>
  <c r="E135" i="15"/>
  <c r="F135" i="15"/>
  <c r="Q135" i="15" s="1"/>
  <c r="K135" i="15"/>
  <c r="B136" i="15"/>
  <c r="E136" i="15"/>
  <c r="M136" i="15" s="1"/>
  <c r="F136" i="15"/>
  <c r="G136" i="15" s="1"/>
  <c r="P136" i="15"/>
  <c r="V136" i="15"/>
  <c r="B137" i="15"/>
  <c r="E137" i="15"/>
  <c r="F137" i="15"/>
  <c r="B138" i="15"/>
  <c r="E138" i="15"/>
  <c r="N138" i="15" s="1"/>
  <c r="F138" i="15"/>
  <c r="O138" i="15"/>
  <c r="U138" i="15"/>
  <c r="B139" i="15"/>
  <c r="E139" i="15"/>
  <c r="F139" i="15"/>
  <c r="O139" i="15"/>
  <c r="B140" i="15"/>
  <c r="E140" i="15"/>
  <c r="F140" i="15"/>
  <c r="T140" i="15" s="1"/>
  <c r="P140" i="15"/>
  <c r="B141" i="15"/>
  <c r="E141" i="15"/>
  <c r="R141" i="15" s="1"/>
  <c r="Q141" i="15"/>
  <c r="F141" i="15"/>
  <c r="T141" i="15"/>
  <c r="B142" i="15"/>
  <c r="E142" i="15"/>
  <c r="Q142" i="15" s="1"/>
  <c r="F142" i="15"/>
  <c r="B143" i="15"/>
  <c r="E143" i="15"/>
  <c r="R143" i="15" s="1"/>
  <c r="F143" i="15"/>
  <c r="G143" i="15"/>
  <c r="T143" i="15"/>
  <c r="B144" i="15"/>
  <c r="E144" i="15"/>
  <c r="F144" i="15"/>
  <c r="B145" i="15"/>
  <c r="E145" i="15"/>
  <c r="F145" i="15"/>
  <c r="B146" i="15"/>
  <c r="E146" i="15"/>
  <c r="T146" i="15" s="1"/>
  <c r="F146" i="15"/>
  <c r="B147" i="15"/>
  <c r="E147" i="15"/>
  <c r="F147" i="15"/>
  <c r="B148" i="15"/>
  <c r="E148" i="15"/>
  <c r="V148" i="15"/>
  <c r="F148" i="15"/>
  <c r="B150" i="15"/>
  <c r="E150" i="15"/>
  <c r="F150" i="15"/>
  <c r="B151" i="15"/>
  <c r="E151" i="15"/>
  <c r="F151" i="15"/>
  <c r="G151" i="15" s="1"/>
  <c r="B152" i="15"/>
  <c r="E152" i="15"/>
  <c r="F152" i="15"/>
  <c r="B153" i="15"/>
  <c r="E153" i="15"/>
  <c r="K153" i="15" s="1"/>
  <c r="F153" i="15"/>
  <c r="Q153" i="15"/>
  <c r="B154" i="15"/>
  <c r="E154" i="15"/>
  <c r="F154" i="15"/>
  <c r="B155" i="15"/>
  <c r="E155" i="15"/>
  <c r="T155" i="15" s="1"/>
  <c r="F155" i="15"/>
  <c r="B156" i="15"/>
  <c r="E156" i="15"/>
  <c r="Q156" i="15" s="1"/>
  <c r="F156" i="15"/>
  <c r="B157" i="15"/>
  <c r="E157" i="15"/>
  <c r="F157" i="15"/>
  <c r="B158" i="15"/>
  <c r="E158" i="15"/>
  <c r="F158" i="15"/>
  <c r="B159" i="15"/>
  <c r="E159" i="15"/>
  <c r="F159" i="15"/>
  <c r="B160" i="15"/>
  <c r="E160" i="15"/>
  <c r="R160" i="15" s="1"/>
  <c r="F160" i="15"/>
  <c r="G160" i="15" s="1"/>
  <c r="S160" i="15"/>
  <c r="B161" i="15"/>
  <c r="E161" i="15"/>
  <c r="F161" i="15"/>
  <c r="S161" i="15" s="1"/>
  <c r="V161" i="15"/>
  <c r="B162" i="15"/>
  <c r="E162" i="15"/>
  <c r="F162" i="15"/>
  <c r="T162" i="15" s="1"/>
  <c r="B163" i="15"/>
  <c r="E163" i="15"/>
  <c r="F163" i="15"/>
  <c r="B164" i="15"/>
  <c r="E164" i="15"/>
  <c r="G164" i="15" s="1"/>
  <c r="F164" i="15"/>
  <c r="B166" i="15"/>
  <c r="E166" i="15"/>
  <c r="F166" i="15"/>
  <c r="B167" i="15"/>
  <c r="E167" i="15"/>
  <c r="P167" i="15" s="1"/>
  <c r="F167" i="15"/>
  <c r="B168" i="15"/>
  <c r="E168" i="15"/>
  <c r="F168" i="15"/>
  <c r="M168" i="15" s="1"/>
  <c r="B169" i="15"/>
  <c r="E169" i="15"/>
  <c r="F169" i="15"/>
  <c r="P169" i="15"/>
  <c r="B170" i="15"/>
  <c r="E170" i="15"/>
  <c r="O170" i="15" s="1"/>
  <c r="L170" i="15"/>
  <c r="F170" i="15"/>
  <c r="B171" i="15"/>
  <c r="E171" i="15"/>
  <c r="G171" i="15" s="1"/>
  <c r="F171" i="15"/>
  <c r="B172" i="15"/>
  <c r="E172" i="15"/>
  <c r="F172" i="15"/>
  <c r="B173" i="15"/>
  <c r="E173" i="15"/>
  <c r="F173" i="15"/>
  <c r="G173" i="15" s="1"/>
  <c r="Q173" i="15"/>
  <c r="V173" i="15"/>
  <c r="B174" i="15"/>
  <c r="E174" i="15"/>
  <c r="F174" i="15"/>
  <c r="B175" i="15"/>
  <c r="E175" i="15"/>
  <c r="F175" i="15"/>
  <c r="B176" i="15"/>
  <c r="E176" i="15"/>
  <c r="F176" i="15"/>
  <c r="B177" i="15"/>
  <c r="E177" i="15"/>
  <c r="F177" i="15"/>
  <c r="B178" i="15"/>
  <c r="E178" i="15"/>
  <c r="F178" i="15"/>
  <c r="B179" i="15"/>
  <c r="E179" i="15"/>
  <c r="F179" i="15"/>
  <c r="B180" i="15"/>
  <c r="E180" i="15"/>
  <c r="F180" i="15"/>
  <c r="B182" i="15"/>
  <c r="E182" i="15"/>
  <c r="M182" i="15" s="1"/>
  <c r="F182" i="15"/>
  <c r="Q182" i="15"/>
  <c r="V182" i="15"/>
  <c r="B183" i="15"/>
  <c r="E183" i="15"/>
  <c r="F183" i="15"/>
  <c r="B184" i="15"/>
  <c r="E184" i="15"/>
  <c r="O184" i="15" s="1"/>
  <c r="F184" i="15"/>
  <c r="G184" i="15"/>
  <c r="J184" i="15"/>
  <c r="N184" i="15"/>
  <c r="S184" i="15"/>
  <c r="T184" i="15"/>
  <c r="B185" i="15"/>
  <c r="E185" i="15"/>
  <c r="F185" i="15"/>
  <c r="U185" i="15" s="1"/>
  <c r="V185" i="15"/>
  <c r="B186" i="15"/>
  <c r="E186" i="15"/>
  <c r="F186" i="15"/>
  <c r="B187" i="15"/>
  <c r="E187" i="15"/>
  <c r="F187" i="15"/>
  <c r="B188" i="15"/>
  <c r="E188" i="15"/>
  <c r="F188" i="15"/>
  <c r="V188" i="15"/>
  <c r="B189" i="15"/>
  <c r="E189" i="15"/>
  <c r="F189" i="15"/>
  <c r="P189" i="15" s="1"/>
  <c r="G189" i="15"/>
  <c r="S189" i="15"/>
  <c r="T189" i="15"/>
  <c r="B190" i="15"/>
  <c r="E190" i="15"/>
  <c r="F190" i="15"/>
  <c r="B191" i="15"/>
  <c r="E191" i="15"/>
  <c r="F191" i="15"/>
  <c r="S191" i="15" s="1"/>
  <c r="B192" i="15"/>
  <c r="E192" i="15"/>
  <c r="F192" i="15"/>
  <c r="S192" i="15"/>
  <c r="T192" i="15"/>
  <c r="B193" i="15"/>
  <c r="E193" i="15"/>
  <c r="F193" i="15"/>
  <c r="B194" i="15"/>
  <c r="E194" i="15"/>
  <c r="F194" i="15"/>
  <c r="G194" i="15"/>
  <c r="B195" i="15"/>
  <c r="E195" i="15"/>
  <c r="F195" i="15"/>
  <c r="V195" i="15"/>
  <c r="G195" i="15"/>
  <c r="B196" i="15"/>
  <c r="E196" i="15"/>
  <c r="F196" i="15"/>
  <c r="V196" i="15" s="1"/>
  <c r="G196" i="15"/>
  <c r="B198" i="15"/>
  <c r="E198" i="15"/>
  <c r="F198" i="15"/>
  <c r="V198" i="15"/>
  <c r="B199" i="15"/>
  <c r="E199" i="15"/>
  <c r="F199" i="15"/>
  <c r="O199" i="15" s="1"/>
  <c r="B200" i="15"/>
  <c r="E200" i="15"/>
  <c r="F200" i="15"/>
  <c r="T200" i="15" s="1"/>
  <c r="P200" i="15"/>
  <c r="B201" i="15"/>
  <c r="E201" i="15"/>
  <c r="K201" i="15" s="1"/>
  <c r="F201" i="15"/>
  <c r="V201" i="15" s="1"/>
  <c r="B202" i="15"/>
  <c r="E202" i="15"/>
  <c r="F202" i="15"/>
  <c r="M202" i="15" s="1"/>
  <c r="G202" i="15"/>
  <c r="U202" i="15"/>
  <c r="B203" i="15"/>
  <c r="E203" i="15"/>
  <c r="F203" i="15"/>
  <c r="N203" i="15" s="1"/>
  <c r="G203" i="15"/>
  <c r="O203" i="15"/>
  <c r="P203" i="15"/>
  <c r="T203" i="15"/>
  <c r="V203" i="15"/>
  <c r="B204" i="15"/>
  <c r="E204" i="15"/>
  <c r="F204" i="15"/>
  <c r="O204" i="15" s="1"/>
  <c r="G204" i="15"/>
  <c r="P204" i="15"/>
  <c r="Q204" i="15"/>
  <c r="U204" i="15"/>
  <c r="B205" i="15"/>
  <c r="E205" i="15"/>
  <c r="F205" i="15"/>
  <c r="B206" i="15"/>
  <c r="E206" i="15"/>
  <c r="F206" i="15"/>
  <c r="B207" i="15"/>
  <c r="E207" i="15"/>
  <c r="F207" i="15"/>
  <c r="S207" i="15" s="1"/>
  <c r="B208" i="15"/>
  <c r="E208" i="15"/>
  <c r="F208" i="15"/>
  <c r="B209" i="15"/>
  <c r="E209" i="15"/>
  <c r="F209" i="15"/>
  <c r="B210" i="15"/>
  <c r="E210" i="15"/>
  <c r="F210" i="15"/>
  <c r="T210" i="15" s="1"/>
  <c r="B211" i="15"/>
  <c r="E211" i="15"/>
  <c r="F211" i="15"/>
  <c r="B212" i="15"/>
  <c r="E212" i="15"/>
  <c r="V212" i="15" s="1"/>
  <c r="W212" i="15" s="1"/>
  <c r="X212" i="15" s="1"/>
  <c r="F212" i="15"/>
  <c r="B214" i="15"/>
  <c r="E214" i="15"/>
  <c r="Q214" i="15" s="1"/>
  <c r="F214" i="15"/>
  <c r="B215" i="15"/>
  <c r="E215" i="15"/>
  <c r="F215" i="15"/>
  <c r="L215" i="15"/>
  <c r="B216" i="15"/>
  <c r="E216" i="15"/>
  <c r="G216" i="15"/>
  <c r="J216" i="15"/>
  <c r="B217" i="15"/>
  <c r="E217" i="15"/>
  <c r="F217" i="15"/>
  <c r="P217" i="15"/>
  <c r="T217" i="15"/>
  <c r="B218" i="15"/>
  <c r="E218" i="15"/>
  <c r="F218" i="15"/>
  <c r="B219" i="15"/>
  <c r="E219" i="15"/>
  <c r="F219" i="15"/>
  <c r="B220" i="15"/>
  <c r="E220" i="15"/>
  <c r="Q220" i="15" s="1"/>
  <c r="B221" i="15"/>
  <c r="E221" i="15"/>
  <c r="F221" i="15"/>
  <c r="B222" i="15"/>
  <c r="E222" i="15"/>
  <c r="F222" i="15"/>
  <c r="B223" i="15"/>
  <c r="E223" i="15"/>
  <c r="F223" i="15"/>
  <c r="S223" i="15"/>
  <c r="B224" i="15"/>
  <c r="E224" i="15"/>
  <c r="U224" i="15"/>
  <c r="B225" i="15"/>
  <c r="E225" i="15"/>
  <c r="S225" i="15" s="1"/>
  <c r="F225" i="15"/>
  <c r="B226" i="15"/>
  <c r="E226" i="15"/>
  <c r="F226" i="15"/>
  <c r="B227" i="15"/>
  <c r="E227" i="15"/>
  <c r="F227" i="15"/>
  <c r="B228" i="15"/>
  <c r="E228" i="15"/>
  <c r="B230" i="15"/>
  <c r="E230" i="15"/>
  <c r="B231" i="15"/>
  <c r="E231" i="15"/>
  <c r="F231" i="15"/>
  <c r="J231" i="15" s="1"/>
  <c r="B232" i="15"/>
  <c r="E232" i="15"/>
  <c r="F232" i="15"/>
  <c r="T232" i="15" s="1"/>
  <c r="B233" i="15"/>
  <c r="E233" i="15"/>
  <c r="F233" i="15"/>
  <c r="B234" i="15"/>
  <c r="E234" i="15"/>
  <c r="G234" i="15"/>
  <c r="U234" i="15"/>
  <c r="B235" i="15"/>
  <c r="E235" i="15"/>
  <c r="F235" i="15"/>
  <c r="M235" i="15" s="1"/>
  <c r="G235" i="15"/>
  <c r="P235" i="15"/>
  <c r="Q235" i="15"/>
  <c r="R235" i="15"/>
  <c r="T235" i="15"/>
  <c r="U235" i="15"/>
  <c r="V235" i="15"/>
  <c r="B236" i="15"/>
  <c r="E236" i="15"/>
  <c r="F236" i="15"/>
  <c r="B237" i="15"/>
  <c r="E237" i="15"/>
  <c r="O237" i="15"/>
  <c r="F237" i="15"/>
  <c r="T237" i="15"/>
  <c r="B238" i="15"/>
  <c r="E238" i="15"/>
  <c r="S238" i="15" s="1"/>
  <c r="B239" i="15"/>
  <c r="E239" i="15"/>
  <c r="F239" i="15"/>
  <c r="T239" i="15" s="1"/>
  <c r="B240" i="15"/>
  <c r="E240" i="15"/>
  <c r="F240" i="15"/>
  <c r="B241" i="15"/>
  <c r="E241" i="15"/>
  <c r="V241" i="15" s="1"/>
  <c r="F241" i="15"/>
  <c r="B242" i="15"/>
  <c r="E242" i="15"/>
  <c r="B243" i="15"/>
  <c r="E243" i="15"/>
  <c r="F243" i="15"/>
  <c r="B244" i="15"/>
  <c r="E244" i="15"/>
  <c r="F244" i="15"/>
  <c r="G244" i="15" s="1"/>
  <c r="B246" i="15"/>
  <c r="E246" i="15"/>
  <c r="F246" i="15"/>
  <c r="B247" i="15"/>
  <c r="E247" i="15"/>
  <c r="F247" i="15"/>
  <c r="O247" i="15" s="1"/>
  <c r="I247" i="15"/>
  <c r="K247" i="15"/>
  <c r="P247" i="15"/>
  <c r="S247" i="15"/>
  <c r="B248" i="15"/>
  <c r="E248" i="15"/>
  <c r="N248" i="15"/>
  <c r="B249" i="15"/>
  <c r="E249" i="15"/>
  <c r="F249" i="15"/>
  <c r="B250" i="15"/>
  <c r="E250" i="15"/>
  <c r="F250" i="15"/>
  <c r="N250" i="15" s="1"/>
  <c r="L250" i="15"/>
  <c r="G250" i="15"/>
  <c r="O250" i="15"/>
  <c r="R250" i="15"/>
  <c r="S250" i="15"/>
  <c r="B251" i="15"/>
  <c r="E251" i="15"/>
  <c r="O251" i="15" s="1"/>
  <c r="F251" i="15"/>
  <c r="B252" i="15"/>
  <c r="E252" i="15"/>
  <c r="Q252" i="15" s="1"/>
  <c r="B253" i="15"/>
  <c r="E253" i="15"/>
  <c r="O253" i="15" s="1"/>
  <c r="F253" i="15"/>
  <c r="R253" i="15"/>
  <c r="B254" i="15"/>
  <c r="E254" i="15"/>
  <c r="F254" i="15"/>
  <c r="B255" i="15"/>
  <c r="E255" i="15"/>
  <c r="F255" i="15"/>
  <c r="Q255" i="15" s="1"/>
  <c r="G255" i="15"/>
  <c r="S255" i="15"/>
  <c r="T255" i="15"/>
  <c r="U255" i="15"/>
  <c r="B256" i="15"/>
  <c r="E256" i="15"/>
  <c r="B257" i="15"/>
  <c r="E257" i="15"/>
  <c r="F257" i="15"/>
  <c r="G257" i="15"/>
  <c r="T257" i="15"/>
  <c r="B258" i="15"/>
  <c r="E258" i="15"/>
  <c r="F258" i="15"/>
  <c r="B259" i="15"/>
  <c r="E259" i="15"/>
  <c r="F259" i="15"/>
  <c r="B260" i="15"/>
  <c r="E260" i="15"/>
  <c r="B262" i="15"/>
  <c r="E262" i="15"/>
  <c r="B263" i="15"/>
  <c r="E263" i="15"/>
  <c r="F263" i="15"/>
  <c r="B264" i="15"/>
  <c r="E264" i="15"/>
  <c r="F264" i="15"/>
  <c r="L264" i="15" s="1"/>
  <c r="B265" i="15"/>
  <c r="E265" i="15"/>
  <c r="F265" i="15"/>
  <c r="K265" i="15" s="1"/>
  <c r="N265" i="15"/>
  <c r="Q265" i="15"/>
  <c r="B266" i="15"/>
  <c r="E266" i="15"/>
  <c r="B267" i="15"/>
  <c r="E267" i="15"/>
  <c r="F267" i="15"/>
  <c r="N267" i="15" s="1"/>
  <c r="M267" i="15"/>
  <c r="O267" i="15"/>
  <c r="P267" i="15"/>
  <c r="Q267" i="15"/>
  <c r="S267" i="15"/>
  <c r="T267" i="15"/>
  <c r="U267" i="15"/>
  <c r="B268" i="15"/>
  <c r="E268" i="15"/>
  <c r="P268" i="15" s="1"/>
  <c r="F268" i="15"/>
  <c r="B269" i="15"/>
  <c r="E269" i="15"/>
  <c r="F269" i="15"/>
  <c r="G269" i="15" s="1"/>
  <c r="B270" i="15"/>
  <c r="E270" i="15"/>
  <c r="S270" i="15"/>
  <c r="V270" i="15"/>
  <c r="B271" i="15"/>
  <c r="E271" i="15"/>
  <c r="F271" i="15"/>
  <c r="S271" i="15" s="1"/>
  <c r="B272" i="15"/>
  <c r="E272" i="15"/>
  <c r="F272" i="15"/>
  <c r="U272" i="15" s="1"/>
  <c r="B273" i="15"/>
  <c r="E273" i="15"/>
  <c r="F273" i="15"/>
  <c r="G273" i="15" s="1"/>
  <c r="U273" i="15"/>
  <c r="B274" i="15"/>
  <c r="E274" i="15"/>
  <c r="U274" i="15" s="1"/>
  <c r="B275" i="15"/>
  <c r="E275" i="15"/>
  <c r="F275" i="15"/>
  <c r="G275" i="15" s="1"/>
  <c r="U275" i="15"/>
  <c r="B276" i="15"/>
  <c r="E276" i="15"/>
  <c r="F276" i="15"/>
  <c r="G276" i="15" s="1"/>
  <c r="V276" i="15"/>
  <c r="B278" i="15"/>
  <c r="E278" i="15"/>
  <c r="F278" i="15"/>
  <c r="B279" i="15"/>
  <c r="E279" i="15"/>
  <c r="O279" i="15"/>
  <c r="P279" i="15"/>
  <c r="B280" i="15"/>
  <c r="E280" i="15"/>
  <c r="F280" i="15"/>
  <c r="J280" i="15"/>
  <c r="T280" i="15"/>
  <c r="B281" i="15"/>
  <c r="E281" i="15"/>
  <c r="U281" i="15" s="1"/>
  <c r="F281" i="15"/>
  <c r="L281" i="15"/>
  <c r="B282" i="15"/>
  <c r="E282" i="15"/>
  <c r="F282" i="15"/>
  <c r="B283" i="15"/>
  <c r="E283" i="15"/>
  <c r="O283" i="15" s="1"/>
  <c r="M283" i="15"/>
  <c r="B284" i="15"/>
  <c r="E284" i="15"/>
  <c r="P284" i="15" s="1"/>
  <c r="F284" i="15"/>
  <c r="B285" i="15"/>
  <c r="E285" i="15"/>
  <c r="F285" i="15"/>
  <c r="B286" i="15"/>
  <c r="E286" i="15"/>
  <c r="Q286" i="15" s="1"/>
  <c r="F286" i="15"/>
  <c r="R286" i="15"/>
  <c r="B287" i="15"/>
  <c r="E287" i="15"/>
  <c r="B288" i="15"/>
  <c r="E288" i="15"/>
  <c r="F288" i="15"/>
  <c r="G288" i="15" s="1"/>
  <c r="B289" i="15"/>
  <c r="E289" i="15"/>
  <c r="F289" i="15"/>
  <c r="B290" i="15"/>
  <c r="E290" i="15"/>
  <c r="F290" i="15"/>
  <c r="B291" i="15"/>
  <c r="E291" i="15"/>
  <c r="V291" i="15"/>
  <c r="B292" i="15"/>
  <c r="E292" i="15"/>
  <c r="V292" i="15" s="1"/>
  <c r="W292" i="15" s="1"/>
  <c r="X292" i="15" s="1"/>
  <c r="F292" i="15"/>
  <c r="G292" i="15"/>
  <c r="B294" i="15"/>
  <c r="E294" i="15"/>
  <c r="U294" i="15" s="1"/>
  <c r="F294" i="15"/>
  <c r="P294" i="15"/>
  <c r="B295" i="15"/>
  <c r="E295" i="15"/>
  <c r="F295" i="15"/>
  <c r="L295" i="15"/>
  <c r="S295" i="15"/>
  <c r="B296" i="15"/>
  <c r="E296" i="15"/>
  <c r="F296" i="15"/>
  <c r="T296" i="15"/>
  <c r="B297" i="15"/>
  <c r="E297" i="15"/>
  <c r="G297" i="15" s="1"/>
  <c r="T297" i="15"/>
  <c r="B298" i="15"/>
  <c r="E298" i="15"/>
  <c r="S298" i="15" s="1"/>
  <c r="F298" i="15"/>
  <c r="M298" i="15"/>
  <c r="B299" i="15"/>
  <c r="E299" i="15"/>
  <c r="M299" i="15"/>
  <c r="F299" i="15"/>
  <c r="O299" i="15"/>
  <c r="R299" i="15"/>
  <c r="B300" i="15"/>
  <c r="E300" i="15"/>
  <c r="F300" i="15"/>
  <c r="O300" i="15" s="1"/>
  <c r="P300" i="15"/>
  <c r="B301" i="15"/>
  <c r="E301" i="15"/>
  <c r="P301" i="15" s="1"/>
  <c r="Q301" i="15"/>
  <c r="B302" i="15"/>
  <c r="E302" i="15"/>
  <c r="F302" i="15"/>
  <c r="B303" i="15"/>
  <c r="E303" i="15"/>
  <c r="F303" i="15"/>
  <c r="B304" i="15"/>
  <c r="E304" i="15"/>
  <c r="F304" i="15"/>
  <c r="B305" i="15"/>
  <c r="E305" i="15"/>
  <c r="F305" i="15"/>
  <c r="B306" i="15"/>
  <c r="E306" i="15"/>
  <c r="F306" i="15"/>
  <c r="V306" i="15" s="1"/>
  <c r="B307" i="15"/>
  <c r="E307" i="15"/>
  <c r="F307" i="15"/>
  <c r="G307" i="15"/>
  <c r="B308" i="15"/>
  <c r="E308" i="15"/>
  <c r="V308" i="15"/>
  <c r="F308" i="15"/>
  <c r="W308" i="15" s="1"/>
  <c r="X308" i="15" s="1"/>
  <c r="B310" i="15"/>
  <c r="E310" i="15"/>
  <c r="F310" i="15"/>
  <c r="J310" i="15" s="1"/>
  <c r="N310" i="15"/>
  <c r="B311" i="15"/>
  <c r="E311" i="15"/>
  <c r="F311" i="15"/>
  <c r="O311" i="15"/>
  <c r="B312" i="15"/>
  <c r="E312" i="15"/>
  <c r="F312" i="15"/>
  <c r="B313" i="15"/>
  <c r="E313" i="15"/>
  <c r="F313" i="15"/>
  <c r="V313" i="15" s="1"/>
  <c r="Q313" i="15"/>
  <c r="B314" i="15"/>
  <c r="E314" i="15"/>
  <c r="T314" i="15" s="1"/>
  <c r="F314" i="15"/>
  <c r="B315" i="15"/>
  <c r="E315" i="15"/>
  <c r="O315" i="15" s="1"/>
  <c r="M315" i="15"/>
  <c r="B316" i="15"/>
  <c r="E316" i="15"/>
  <c r="F316" i="15"/>
  <c r="T316" i="15" s="1"/>
  <c r="B317" i="15"/>
  <c r="E317" i="15"/>
  <c r="F317" i="15"/>
  <c r="G317" i="15" s="1"/>
  <c r="B318" i="15"/>
  <c r="E318" i="15"/>
  <c r="F318" i="15"/>
  <c r="B319" i="15"/>
  <c r="E319" i="15"/>
  <c r="Q319" i="15"/>
  <c r="B320" i="15"/>
  <c r="E320" i="15"/>
  <c r="R320" i="15" s="1"/>
  <c r="F320" i="15"/>
  <c r="T320" i="15" s="1"/>
  <c r="B321" i="15"/>
  <c r="E321" i="15"/>
  <c r="F321" i="15"/>
  <c r="G321" i="15"/>
  <c r="U321" i="15"/>
  <c r="B322" i="15"/>
  <c r="E322" i="15"/>
  <c r="F322" i="15"/>
  <c r="G322" i="15" s="1"/>
  <c r="B323" i="15"/>
  <c r="E323" i="15"/>
  <c r="G323" i="15"/>
  <c r="U323" i="15"/>
  <c r="B324" i="15"/>
  <c r="E324" i="15"/>
  <c r="G324" i="15"/>
  <c r="B326" i="15"/>
  <c r="E326" i="15"/>
  <c r="I326" i="15"/>
  <c r="L326" i="15"/>
  <c r="B327" i="15"/>
  <c r="E327" i="15"/>
  <c r="F327" i="15"/>
  <c r="K327" i="15"/>
  <c r="U327" i="15"/>
  <c r="B328" i="15"/>
  <c r="E328" i="15"/>
  <c r="L328" i="15" s="1"/>
  <c r="F328" i="15"/>
  <c r="K328" i="15"/>
  <c r="Q328" i="15"/>
  <c r="R328" i="15"/>
  <c r="V328" i="15"/>
  <c r="B329" i="15"/>
  <c r="E329" i="15"/>
  <c r="F329" i="15"/>
  <c r="L329" i="15"/>
  <c r="B330" i="15"/>
  <c r="E330" i="15"/>
  <c r="L330" i="15" s="1"/>
  <c r="B331" i="15"/>
  <c r="E331" i="15"/>
  <c r="F331" i="15"/>
  <c r="B332" i="15"/>
  <c r="E332" i="15"/>
  <c r="F332" i="15"/>
  <c r="O332" i="15"/>
  <c r="B333" i="15"/>
  <c r="E333" i="15"/>
  <c r="O333" i="15"/>
  <c r="V333" i="15"/>
  <c r="B334" i="15"/>
  <c r="E334" i="15"/>
  <c r="Q334" i="15"/>
  <c r="B335" i="15"/>
  <c r="E335" i="15"/>
  <c r="F335" i="15"/>
  <c r="B336" i="15"/>
  <c r="E336" i="15"/>
  <c r="F336" i="15"/>
  <c r="G336" i="15"/>
  <c r="V336" i="15"/>
  <c r="B337" i="15"/>
  <c r="E337" i="15"/>
  <c r="B338" i="15"/>
  <c r="E338" i="15"/>
  <c r="G338" i="15" s="1"/>
  <c r="B339" i="15"/>
  <c r="E339" i="15"/>
  <c r="V339" i="15" s="1"/>
  <c r="U339" i="15"/>
  <c r="F339" i="15"/>
  <c r="B340" i="15"/>
  <c r="E340" i="15"/>
  <c r="V340" i="15" s="1"/>
  <c r="F340" i="15"/>
  <c r="B342" i="15"/>
  <c r="E342" i="15"/>
  <c r="F342" i="15"/>
  <c r="I342" i="15" s="1"/>
  <c r="B343" i="15"/>
  <c r="E343" i="15"/>
  <c r="F343" i="15"/>
  <c r="B344" i="15"/>
  <c r="E344" i="15"/>
  <c r="F344" i="15"/>
  <c r="B345" i="15"/>
  <c r="E345" i="15"/>
  <c r="F345" i="15"/>
  <c r="R345" i="15" s="1"/>
  <c r="L345" i="15"/>
  <c r="B346" i="15"/>
  <c r="E346" i="15"/>
  <c r="Q346" i="15" s="1"/>
  <c r="B347" i="15"/>
  <c r="E347" i="15"/>
  <c r="O347" i="15"/>
  <c r="B348" i="15"/>
  <c r="E348" i="15"/>
  <c r="F348" i="15"/>
  <c r="B349" i="15"/>
  <c r="E349" i="15"/>
  <c r="G349" i="15"/>
  <c r="F349" i="15"/>
  <c r="B350" i="15"/>
  <c r="E350" i="15"/>
  <c r="P350" i="15" s="1"/>
  <c r="S350" i="15"/>
  <c r="V350" i="15"/>
  <c r="B351" i="15"/>
  <c r="E351" i="15"/>
  <c r="F351" i="15"/>
  <c r="B352" i="15"/>
  <c r="E352" i="15"/>
  <c r="R352" i="15" s="1"/>
  <c r="F352" i="15"/>
  <c r="S352" i="15"/>
  <c r="B353" i="15"/>
  <c r="E353" i="15"/>
  <c r="F353" i="15"/>
  <c r="V353" i="15" s="1"/>
  <c r="U353" i="15"/>
  <c r="B354" i="15"/>
  <c r="E354" i="15"/>
  <c r="F354" i="15"/>
  <c r="B355" i="15"/>
  <c r="E355" i="15"/>
  <c r="U355" i="15"/>
  <c r="B356" i="15"/>
  <c r="E356" i="15"/>
  <c r="F356" i="15"/>
  <c r="G356" i="15"/>
  <c r="B358" i="15"/>
  <c r="E358" i="15"/>
  <c r="F358" i="15"/>
  <c r="G358" i="15" s="1"/>
  <c r="Q358" i="15"/>
  <c r="B359" i="15"/>
  <c r="E359" i="15"/>
  <c r="F359" i="15"/>
  <c r="B360" i="15"/>
  <c r="E360" i="15"/>
  <c r="L360" i="15" s="1"/>
  <c r="B361" i="15"/>
  <c r="E361" i="15"/>
  <c r="K361" i="15" s="1"/>
  <c r="P361" i="15"/>
  <c r="B362" i="15"/>
  <c r="E362" i="15"/>
  <c r="F362" i="15"/>
  <c r="L362" i="15" s="1"/>
  <c r="B363" i="15"/>
  <c r="E363" i="15"/>
  <c r="V363" i="15" s="1"/>
  <c r="F363" i="15"/>
  <c r="G363" i="15"/>
  <c r="N363" i="15"/>
  <c r="S363" i="15"/>
  <c r="B364" i="15"/>
  <c r="E364" i="15"/>
  <c r="B365" i="15"/>
  <c r="E365" i="15"/>
  <c r="R365" i="15"/>
  <c r="B366" i="15"/>
  <c r="E366" i="15"/>
  <c r="P366" i="15" s="1"/>
  <c r="F366" i="15"/>
  <c r="B367" i="15"/>
  <c r="E367" i="15"/>
  <c r="F367" i="15"/>
  <c r="B368" i="15"/>
  <c r="E368" i="15"/>
  <c r="G368" i="15" s="1"/>
  <c r="B369" i="15"/>
  <c r="E369" i="15"/>
  <c r="B370" i="15"/>
  <c r="E370" i="15"/>
  <c r="F370" i="15"/>
  <c r="V370" i="15"/>
  <c r="B371" i="15"/>
  <c r="E371" i="15"/>
  <c r="F371" i="15"/>
  <c r="G371" i="15" s="1"/>
  <c r="B372" i="15"/>
  <c r="E372" i="15"/>
  <c r="B374" i="15"/>
  <c r="E374" i="15"/>
  <c r="J374" i="15" s="1"/>
  <c r="H374" i="15"/>
  <c r="H389" i="15" s="1"/>
  <c r="B375" i="15"/>
  <c r="E375" i="15"/>
  <c r="K375" i="15" s="1"/>
  <c r="B376" i="15"/>
  <c r="E376" i="15"/>
  <c r="F376" i="15"/>
  <c r="B377" i="15"/>
  <c r="E377" i="15"/>
  <c r="F377" i="15"/>
  <c r="G377" i="15" s="1"/>
  <c r="B378" i="15"/>
  <c r="E378" i="15"/>
  <c r="B379" i="15"/>
  <c r="E379" i="15"/>
  <c r="Q379" i="15" s="1"/>
  <c r="B380" i="15"/>
  <c r="E380" i="15"/>
  <c r="R380" i="15" s="1"/>
  <c r="F380" i="15"/>
  <c r="G380" i="15" s="1"/>
  <c r="B381" i="15"/>
  <c r="E381" i="15"/>
  <c r="F381" i="15"/>
  <c r="P381" i="15"/>
  <c r="S381" i="15"/>
  <c r="B382" i="15"/>
  <c r="E382" i="15"/>
  <c r="F382" i="15"/>
  <c r="B383" i="15"/>
  <c r="E383" i="15"/>
  <c r="B384" i="15"/>
  <c r="E384" i="15"/>
  <c r="F384" i="15"/>
  <c r="B385" i="15"/>
  <c r="E385" i="15"/>
  <c r="F385" i="15"/>
  <c r="B386" i="15"/>
  <c r="E386" i="15"/>
  <c r="U386" i="15"/>
  <c r="B387" i="15"/>
  <c r="E387" i="15"/>
  <c r="B388" i="15"/>
  <c r="E388" i="15"/>
  <c r="V388" i="15" s="1"/>
  <c r="F388" i="15"/>
  <c r="B390" i="15"/>
  <c r="E390" i="15"/>
  <c r="K390" i="15" s="1"/>
  <c r="F390" i="15"/>
  <c r="O390" i="15" s="1"/>
  <c r="I390" i="15"/>
  <c r="B391" i="15"/>
  <c r="E391" i="15"/>
  <c r="P391" i="15" s="1"/>
  <c r="F391" i="15"/>
  <c r="G391" i="15" s="1"/>
  <c r="B392" i="15"/>
  <c r="E392" i="15"/>
  <c r="N392" i="15" s="1"/>
  <c r="F392" i="15"/>
  <c r="B393" i="15"/>
  <c r="E393" i="15"/>
  <c r="G393" i="15" s="1"/>
  <c r="B394" i="15"/>
  <c r="E394" i="15"/>
  <c r="S394" i="15" s="1"/>
  <c r="F394" i="15"/>
  <c r="B395" i="15"/>
  <c r="E395" i="15"/>
  <c r="P395" i="15"/>
  <c r="F395" i="15"/>
  <c r="B396" i="15"/>
  <c r="E396" i="15"/>
  <c r="F396" i="15"/>
  <c r="B397" i="15"/>
  <c r="E397" i="15"/>
  <c r="G397" i="15"/>
  <c r="B398" i="15"/>
  <c r="E398" i="15"/>
  <c r="F398" i="15"/>
  <c r="G398" i="15"/>
  <c r="B399" i="15"/>
  <c r="E399" i="15"/>
  <c r="F399" i="15"/>
  <c r="Q399" i="15"/>
  <c r="U399" i="15"/>
  <c r="B400" i="15"/>
  <c r="E400" i="15"/>
  <c r="V400" i="15" s="1"/>
  <c r="T400" i="15"/>
  <c r="U400" i="15"/>
  <c r="B401" i="15"/>
  <c r="E401" i="15"/>
  <c r="T401" i="15"/>
  <c r="B402" i="15"/>
  <c r="E402" i="15"/>
  <c r="F402" i="15"/>
  <c r="V402" i="15" s="1"/>
  <c r="T402" i="15"/>
  <c r="G402" i="15"/>
  <c r="B403" i="15"/>
  <c r="E403" i="15"/>
  <c r="F403" i="15"/>
  <c r="B404" i="15"/>
  <c r="E404" i="15"/>
  <c r="V404" i="15"/>
  <c r="B406" i="15"/>
  <c r="E406" i="15"/>
  <c r="B407" i="15"/>
  <c r="E407" i="15"/>
  <c r="O407" i="15" s="1"/>
  <c r="F407" i="15"/>
  <c r="L407" i="15" s="1"/>
  <c r="B408" i="15"/>
  <c r="E408" i="15"/>
  <c r="F408" i="15"/>
  <c r="B409" i="15"/>
  <c r="E409" i="15"/>
  <c r="F409" i="15"/>
  <c r="V409" i="15" s="1"/>
  <c r="M409" i="15"/>
  <c r="B410" i="15"/>
  <c r="E410" i="15"/>
  <c r="B411" i="15"/>
  <c r="E411" i="15"/>
  <c r="F411" i="15"/>
  <c r="P411" i="15" s="1"/>
  <c r="N411" i="15"/>
  <c r="U411" i="15"/>
  <c r="B412" i="15"/>
  <c r="E412" i="15"/>
  <c r="F412" i="15"/>
  <c r="S412" i="15" s="1"/>
  <c r="O412" i="15"/>
  <c r="B413" i="15"/>
  <c r="E413" i="15"/>
  <c r="O413" i="15"/>
  <c r="B414" i="15"/>
  <c r="E414" i="15"/>
  <c r="S414" i="15"/>
  <c r="V414" i="15"/>
  <c r="B415" i="15"/>
  <c r="E415" i="15"/>
  <c r="F415" i="15"/>
  <c r="B416" i="15"/>
  <c r="E416" i="15"/>
  <c r="U416" i="15" s="1"/>
  <c r="F416" i="15"/>
  <c r="S416" i="15"/>
  <c r="B417" i="15"/>
  <c r="E417" i="15"/>
  <c r="F417" i="15"/>
  <c r="B418" i="15"/>
  <c r="E418" i="15"/>
  <c r="B419" i="15"/>
  <c r="E419" i="15"/>
  <c r="F419" i="15"/>
  <c r="B420" i="15"/>
  <c r="E420" i="15"/>
  <c r="F420" i="15"/>
  <c r="G420" i="15" s="1"/>
  <c r="B422" i="15"/>
  <c r="E422" i="15"/>
  <c r="Q422" i="15" s="1"/>
  <c r="F422" i="15"/>
  <c r="G422" i="15"/>
  <c r="B423" i="15"/>
  <c r="E423" i="15"/>
  <c r="G423" i="15"/>
  <c r="N423" i="15"/>
  <c r="R423" i="15"/>
  <c r="B424" i="15"/>
  <c r="E424" i="15"/>
  <c r="G424" i="15"/>
  <c r="O424" i="15"/>
  <c r="B425" i="15"/>
  <c r="E425" i="15"/>
  <c r="F425" i="15"/>
  <c r="K425" i="15" s="1"/>
  <c r="B426" i="15"/>
  <c r="E426" i="15"/>
  <c r="F426" i="15"/>
  <c r="G426" i="15" s="1"/>
  <c r="N426" i="15"/>
  <c r="B427" i="15"/>
  <c r="E427" i="15"/>
  <c r="S427" i="15" s="1"/>
  <c r="B428" i="15"/>
  <c r="E428" i="15"/>
  <c r="B429" i="15"/>
  <c r="E429" i="15"/>
  <c r="F429" i="15"/>
  <c r="O429" i="15" s="1"/>
  <c r="P429" i="15"/>
  <c r="G429" i="15"/>
  <c r="Q429" i="15"/>
  <c r="R429" i="15"/>
  <c r="S429" i="15"/>
  <c r="V429" i="15"/>
  <c r="B430" i="15"/>
  <c r="E430" i="15"/>
  <c r="F430" i="15"/>
  <c r="B431" i="15"/>
  <c r="E431" i="15"/>
  <c r="U431" i="15"/>
  <c r="B432" i="15"/>
  <c r="E432" i="15"/>
  <c r="B433" i="15"/>
  <c r="E433" i="15"/>
  <c r="F433" i="15"/>
  <c r="S433" i="15" s="1"/>
  <c r="B434" i="15"/>
  <c r="E434" i="15"/>
  <c r="F434" i="15"/>
  <c r="B435" i="15"/>
  <c r="E435" i="15"/>
  <c r="B436" i="15"/>
  <c r="E436" i="15"/>
  <c r="V436" i="15"/>
  <c r="B438" i="15"/>
  <c r="E438" i="15"/>
  <c r="J438" i="15" s="1"/>
  <c r="K438" i="15"/>
  <c r="B439" i="15"/>
  <c r="E439" i="15"/>
  <c r="F439" i="15"/>
  <c r="B440" i="15"/>
  <c r="E440" i="15"/>
  <c r="K440" i="15" s="1"/>
  <c r="F440" i="15"/>
  <c r="B441" i="15"/>
  <c r="E441" i="15"/>
  <c r="G441" i="15" s="1"/>
  <c r="K441" i="15"/>
  <c r="U441" i="15"/>
  <c r="V441" i="15"/>
  <c r="B442" i="15"/>
  <c r="E442" i="15"/>
  <c r="B443" i="15"/>
  <c r="E443" i="15"/>
  <c r="F443" i="15"/>
  <c r="B444" i="15"/>
  <c r="E444" i="15"/>
  <c r="N444" i="15" s="1"/>
  <c r="F444" i="15"/>
  <c r="S444" i="15"/>
  <c r="B445" i="15"/>
  <c r="E445" i="15"/>
  <c r="Q445" i="15"/>
  <c r="T445" i="15"/>
  <c r="B446" i="15"/>
  <c r="E446" i="15"/>
  <c r="F446" i="15"/>
  <c r="P446" i="15"/>
  <c r="B447" i="15"/>
  <c r="E447" i="15"/>
  <c r="F447" i="15"/>
  <c r="R447" i="15"/>
  <c r="B448" i="15"/>
  <c r="E448" i="15"/>
  <c r="F448" i="15"/>
  <c r="T448" i="15"/>
  <c r="B449" i="15"/>
  <c r="E449" i="15"/>
  <c r="S449" i="15"/>
  <c r="B450" i="15"/>
  <c r="E450" i="15"/>
  <c r="T450" i="15"/>
  <c r="B451" i="15"/>
  <c r="E451" i="15"/>
  <c r="V451" i="15" s="1"/>
  <c r="F451" i="15"/>
  <c r="B452" i="15"/>
  <c r="E452" i="15"/>
  <c r="F452" i="15"/>
  <c r="B454" i="15"/>
  <c r="E454" i="15"/>
  <c r="F454" i="15"/>
  <c r="V454" i="15" s="1"/>
  <c r="M454" i="15"/>
  <c r="B455" i="15"/>
  <c r="E455" i="15"/>
  <c r="N455" i="15" s="1"/>
  <c r="F455" i="15"/>
  <c r="B456" i="15"/>
  <c r="E456" i="15"/>
  <c r="V456" i="15"/>
  <c r="B457" i="15"/>
  <c r="E457" i="15"/>
  <c r="F457" i="15"/>
  <c r="B458" i="15"/>
  <c r="E458" i="15"/>
  <c r="P458" i="15" s="1"/>
  <c r="F458" i="15"/>
  <c r="M458" i="15"/>
  <c r="N458" i="15"/>
  <c r="O458" i="15"/>
  <c r="S458" i="15"/>
  <c r="T458" i="15"/>
  <c r="B459" i="15"/>
  <c r="E459" i="15"/>
  <c r="O459" i="15" s="1"/>
  <c r="T459" i="15"/>
  <c r="B460" i="15"/>
  <c r="E460" i="15"/>
  <c r="B461" i="15"/>
  <c r="E461" i="15"/>
  <c r="Q461" i="15" s="1"/>
  <c r="F461" i="15"/>
  <c r="B462" i="15"/>
  <c r="E462" i="15"/>
  <c r="Q462" i="15" s="1"/>
  <c r="F462" i="15"/>
  <c r="B463" i="15"/>
  <c r="E463" i="15"/>
  <c r="B464" i="15"/>
  <c r="E464" i="15"/>
  <c r="B465" i="15"/>
  <c r="E465" i="15"/>
  <c r="F465" i="15"/>
  <c r="B466" i="15"/>
  <c r="E466" i="15"/>
  <c r="F466" i="15"/>
  <c r="B467" i="15"/>
  <c r="E467" i="15"/>
  <c r="V467" i="15" s="1"/>
  <c r="U467" i="15"/>
  <c r="W467" i="15" s="1"/>
  <c r="X467" i="15" s="1"/>
  <c r="B468" i="15"/>
  <c r="E468" i="15"/>
  <c r="B470" i="15"/>
  <c r="E470" i="15"/>
  <c r="K470" i="15" s="1"/>
  <c r="F470" i="15"/>
  <c r="H470" i="15"/>
  <c r="H485" i="15" s="1"/>
  <c r="P470" i="15"/>
  <c r="B471" i="15"/>
  <c r="E471" i="15"/>
  <c r="F471" i="15"/>
  <c r="B472" i="15"/>
  <c r="E472" i="15"/>
  <c r="T472" i="15" s="1"/>
  <c r="F472" i="15"/>
  <c r="B473" i="15"/>
  <c r="E473" i="15"/>
  <c r="U473" i="15" s="1"/>
  <c r="F473" i="15"/>
  <c r="B474" i="15"/>
  <c r="E474" i="15"/>
  <c r="Q474" i="15" s="1"/>
  <c r="F474" i="15"/>
  <c r="R474" i="15"/>
  <c r="B475" i="15"/>
  <c r="E475" i="15"/>
  <c r="R475" i="15" s="1"/>
  <c r="F475" i="15"/>
  <c r="G475" i="15" s="1"/>
  <c r="B476" i="15"/>
  <c r="E476" i="15"/>
  <c r="F476" i="15"/>
  <c r="B477" i="15"/>
  <c r="E477" i="15"/>
  <c r="U477" i="15" s="1"/>
  <c r="F477" i="15"/>
  <c r="B478" i="15"/>
  <c r="E478" i="15"/>
  <c r="R478" i="15" s="1"/>
  <c r="F478" i="15"/>
  <c r="P478" i="15"/>
  <c r="B479" i="15"/>
  <c r="E479" i="15"/>
  <c r="F479" i="15"/>
  <c r="Q479" i="15" s="1"/>
  <c r="B480" i="15"/>
  <c r="E480" i="15"/>
  <c r="R480" i="15" s="1"/>
  <c r="F480" i="15"/>
  <c r="T480" i="15" s="1"/>
  <c r="S480" i="15"/>
  <c r="B481" i="15"/>
  <c r="E481" i="15"/>
  <c r="F481" i="15"/>
  <c r="V481" i="15"/>
  <c r="B482" i="15"/>
  <c r="E482" i="15"/>
  <c r="F482" i="15"/>
  <c r="G482" i="15"/>
  <c r="B483" i="15"/>
  <c r="E483" i="15"/>
  <c r="V483" i="15" s="1"/>
  <c r="F483" i="15"/>
  <c r="G483" i="15" s="1"/>
  <c r="U483" i="15"/>
  <c r="W483" i="15" s="1"/>
  <c r="X483" i="15" s="1"/>
  <c r="B484" i="15"/>
  <c r="E484" i="15"/>
  <c r="V484" i="15" s="1"/>
  <c r="W484" i="15" s="1"/>
  <c r="X484" i="15" s="1"/>
  <c r="F484" i="15"/>
  <c r="G484" i="15" s="1"/>
  <c r="B6" i="25"/>
  <c r="Q6" i="25" s="1"/>
  <c r="E6" i="25"/>
  <c r="F6" i="25" s="1"/>
  <c r="G6" i="25"/>
  <c r="B7" i="25"/>
  <c r="E7" i="25"/>
  <c r="F7" i="25"/>
  <c r="G7" i="25"/>
  <c r="L7" i="25"/>
  <c r="N7" i="25"/>
  <c r="W7" i="25"/>
  <c r="B8" i="25"/>
  <c r="E8" i="25"/>
  <c r="F8" i="25"/>
  <c r="T8" i="25" s="1"/>
  <c r="G8" i="25"/>
  <c r="B9" i="25"/>
  <c r="E9" i="25"/>
  <c r="F9" i="25" s="1"/>
  <c r="G9" i="25"/>
  <c r="B10" i="25"/>
  <c r="E10" i="25"/>
  <c r="F10" i="25"/>
  <c r="G10" i="25"/>
  <c r="B11" i="25"/>
  <c r="E11" i="25"/>
  <c r="F11" i="25"/>
  <c r="P11" i="25" s="1"/>
  <c r="G11" i="25"/>
  <c r="B12" i="25"/>
  <c r="E12" i="25"/>
  <c r="F12" i="25" s="1"/>
  <c r="G12" i="25"/>
  <c r="B13" i="25"/>
  <c r="E13" i="25"/>
  <c r="F13" i="25" s="1"/>
  <c r="G13" i="25"/>
  <c r="B14" i="25"/>
  <c r="E14" i="25"/>
  <c r="F14" i="25"/>
  <c r="G14" i="25"/>
  <c r="B15" i="25"/>
  <c r="E15" i="25"/>
  <c r="F15" i="25"/>
  <c r="G15" i="25"/>
  <c r="B16" i="25"/>
  <c r="E16" i="25"/>
  <c r="F16" i="25" s="1"/>
  <c r="G16" i="25"/>
  <c r="B17" i="25"/>
  <c r="E17" i="25"/>
  <c r="F17" i="25"/>
  <c r="V17" i="25" s="1"/>
  <c r="G17" i="25"/>
  <c r="B18" i="25"/>
  <c r="E18" i="25"/>
  <c r="F18" i="25" s="1"/>
  <c r="G18" i="25"/>
  <c r="B19" i="25"/>
  <c r="E19" i="25"/>
  <c r="F19" i="25" s="1"/>
  <c r="G19" i="25"/>
  <c r="B20" i="25"/>
  <c r="E20" i="25"/>
  <c r="F20" i="25" s="1"/>
  <c r="G20" i="25"/>
  <c r="B21" i="25"/>
  <c r="E21" i="25"/>
  <c r="F21" i="25" s="1"/>
  <c r="G21" i="25"/>
  <c r="B22" i="25"/>
  <c r="E22" i="25"/>
  <c r="F22" i="25" s="1"/>
  <c r="G22" i="25"/>
  <c r="B23" i="25"/>
  <c r="E23" i="25"/>
  <c r="F23" i="25" s="1"/>
  <c r="G23" i="25"/>
  <c r="B24" i="25"/>
  <c r="E24" i="25"/>
  <c r="F24" i="25" s="1"/>
  <c r="B25" i="25"/>
  <c r="E25" i="25"/>
  <c r="F25" i="25"/>
  <c r="U25" i="25" s="1"/>
  <c r="G25" i="25"/>
  <c r="B26" i="25"/>
  <c r="E26" i="25"/>
  <c r="F26" i="25"/>
  <c r="G26" i="25"/>
  <c r="B27" i="25"/>
  <c r="E27" i="25"/>
  <c r="F27" i="25"/>
  <c r="P27" i="25" s="1"/>
  <c r="G27" i="25"/>
  <c r="B28" i="25"/>
  <c r="E28" i="25"/>
  <c r="F28" i="25" s="1"/>
  <c r="B29" i="25"/>
  <c r="E29" i="25"/>
  <c r="F29" i="25"/>
  <c r="N29" i="25" s="1"/>
  <c r="G29" i="25"/>
  <c r="B30" i="25"/>
  <c r="E30" i="25"/>
  <c r="F30" i="25"/>
  <c r="B31" i="25"/>
  <c r="E31" i="25"/>
  <c r="F31" i="25" s="1"/>
  <c r="B32" i="25"/>
  <c r="E32" i="25"/>
  <c r="F32" i="25" s="1"/>
  <c r="G32" i="25"/>
  <c r="B33" i="25"/>
  <c r="E33" i="25"/>
  <c r="F33" i="25" s="1"/>
  <c r="L33" i="25" s="1"/>
  <c r="G33" i="25"/>
  <c r="H33" i="25" s="1"/>
  <c r="B34" i="25"/>
  <c r="E34" i="25"/>
  <c r="F34" i="25"/>
  <c r="L34" i="25" s="1"/>
  <c r="G34" i="25"/>
  <c r="B35" i="25"/>
  <c r="E35" i="25"/>
  <c r="F35" i="25" s="1"/>
  <c r="F42" i="25"/>
  <c r="G42" i="25"/>
  <c r="H42" i="25"/>
  <c r="I42" i="25"/>
  <c r="J42" i="25"/>
  <c r="K42" i="25"/>
  <c r="L42" i="25"/>
  <c r="M42" i="25"/>
  <c r="N42" i="25"/>
  <c r="O42" i="25"/>
  <c r="P42" i="25"/>
  <c r="Q42" i="25"/>
  <c r="R42" i="25"/>
  <c r="S42" i="25"/>
  <c r="T42" i="25"/>
  <c r="U42" i="25"/>
  <c r="V42" i="25"/>
  <c r="W42" i="25"/>
  <c r="X42" i="25"/>
  <c r="Y42" i="25"/>
  <c r="Z42" i="25"/>
  <c r="AA42" i="25"/>
  <c r="AB42" i="25"/>
  <c r="AC42" i="25"/>
  <c r="AD42" i="25"/>
  <c r="I5" i="7"/>
  <c r="S5" i="7"/>
  <c r="F8" i="7"/>
  <c r="B13" i="7"/>
  <c r="C13" i="7"/>
  <c r="D13" i="7"/>
  <c r="AB13" i="7"/>
  <c r="B14" i="7"/>
  <c r="F14" i="7"/>
  <c r="C14" i="7"/>
  <c r="D14" i="7"/>
  <c r="G14" i="7"/>
  <c r="K14" i="7"/>
  <c r="AB14" i="7"/>
  <c r="B15" i="7"/>
  <c r="C15" i="7"/>
  <c r="D15" i="7"/>
  <c r="N15" i="7"/>
  <c r="O15" i="7"/>
  <c r="AB15" i="7"/>
  <c r="B16" i="7"/>
  <c r="S16" i="7" s="1"/>
  <c r="C16" i="7"/>
  <c r="D16" i="7"/>
  <c r="K16" i="7"/>
  <c r="N16" i="7"/>
  <c r="AB16" i="7"/>
  <c r="B17" i="7"/>
  <c r="H17" i="7" s="1"/>
  <c r="C17" i="7"/>
  <c r="D17" i="7"/>
  <c r="J17" i="7"/>
  <c r="K17" i="7"/>
  <c r="S17" i="7"/>
  <c r="AB17" i="7"/>
  <c r="B18" i="7"/>
  <c r="H18" i="7"/>
  <c r="C18" i="7"/>
  <c r="D18" i="7"/>
  <c r="F18" i="7"/>
  <c r="G18" i="7"/>
  <c r="J18" i="7"/>
  <c r="K18" i="7"/>
  <c r="N18" i="7"/>
  <c r="O18" i="7"/>
  <c r="R18" i="7"/>
  <c r="S18" i="7"/>
  <c r="B19" i="7"/>
  <c r="H19" i="7" s="1"/>
  <c r="C19" i="7"/>
  <c r="D19" i="7"/>
  <c r="F19" i="7"/>
  <c r="G19" i="7"/>
  <c r="AB19" i="7"/>
  <c r="B20" i="7"/>
  <c r="K20" i="7" s="1"/>
  <c r="C20" i="7"/>
  <c r="D20" i="7"/>
  <c r="AB20" i="7"/>
  <c r="B21" i="7"/>
  <c r="H21" i="7" s="1"/>
  <c r="C21" i="7"/>
  <c r="D21" i="7"/>
  <c r="F21" i="7"/>
  <c r="J21" i="7"/>
  <c r="K21" i="7"/>
  <c r="N21" i="7"/>
  <c r="R21" i="7"/>
  <c r="S21" i="7"/>
  <c r="AB21" i="7"/>
  <c r="B22" i="7"/>
  <c r="J22" i="7" s="1"/>
  <c r="H22" i="7"/>
  <c r="C22" i="7"/>
  <c r="D22" i="7"/>
  <c r="F22" i="7"/>
  <c r="G22" i="7"/>
  <c r="N22" i="7"/>
  <c r="O22" i="7"/>
  <c r="AB22" i="7"/>
  <c r="B23" i="7"/>
  <c r="H23" i="7" s="1"/>
  <c r="C23" i="7"/>
  <c r="D23" i="7"/>
  <c r="F23" i="7"/>
  <c r="AB23" i="7"/>
  <c r="B24" i="7"/>
  <c r="K24" i="7" s="1"/>
  <c r="C24" i="7"/>
  <c r="D24" i="7"/>
  <c r="AB24" i="7"/>
  <c r="B25" i="7"/>
  <c r="H25" i="7" s="1"/>
  <c r="C25" i="7"/>
  <c r="D25" i="7"/>
  <c r="G25" i="7"/>
  <c r="J25" i="7"/>
  <c r="O25" i="7"/>
  <c r="R25" i="7"/>
  <c r="AB25" i="7"/>
  <c r="B26" i="7"/>
  <c r="H26" i="7" s="1"/>
  <c r="C26" i="7"/>
  <c r="D26" i="7"/>
  <c r="F26" i="7"/>
  <c r="N26" i="7"/>
  <c r="AB26" i="7"/>
  <c r="B27" i="7"/>
  <c r="H27" i="7" s="1"/>
  <c r="C27" i="7"/>
  <c r="D27" i="7"/>
  <c r="F27" i="7"/>
  <c r="O27" i="7"/>
  <c r="AB27" i="7"/>
  <c r="B28" i="7"/>
  <c r="C28" i="7"/>
  <c r="D28" i="7"/>
  <c r="K28" i="7"/>
  <c r="N28" i="7"/>
  <c r="S28" i="7"/>
  <c r="AB28" i="7"/>
  <c r="B29" i="7"/>
  <c r="H29" i="7" s="1"/>
  <c r="C29" i="7"/>
  <c r="D29" i="7"/>
  <c r="F29" i="7"/>
  <c r="G29" i="7"/>
  <c r="N29" i="7"/>
  <c r="O29" i="7"/>
  <c r="B30" i="7"/>
  <c r="H30" i="7" s="1"/>
  <c r="C30" i="7"/>
  <c r="D30" i="7"/>
  <c r="F30" i="7"/>
  <c r="N30" i="7"/>
  <c r="AB30" i="7"/>
  <c r="B31" i="7"/>
  <c r="H31" i="7" s="1"/>
  <c r="C31" i="7"/>
  <c r="D31" i="7"/>
  <c r="F31" i="7"/>
  <c r="AB31" i="7"/>
  <c r="B32" i="7"/>
  <c r="C32" i="7"/>
  <c r="D32" i="7"/>
  <c r="K32" i="7"/>
  <c r="N32" i="7"/>
  <c r="AB32" i="7"/>
  <c r="B33" i="7"/>
  <c r="H33" i="7"/>
  <c r="C33" i="7"/>
  <c r="D33" i="7"/>
  <c r="F33" i="7"/>
  <c r="G33" i="7"/>
  <c r="J33" i="7"/>
  <c r="K33" i="7"/>
  <c r="N33" i="7"/>
  <c r="O33" i="7"/>
  <c r="R33" i="7"/>
  <c r="S33" i="7"/>
  <c r="B34" i="7"/>
  <c r="H34" i="7"/>
  <c r="C34" i="7"/>
  <c r="D34" i="7"/>
  <c r="F34" i="7"/>
  <c r="G34" i="7"/>
  <c r="J34" i="7"/>
  <c r="K34" i="7"/>
  <c r="N34" i="7"/>
  <c r="O34" i="7"/>
  <c r="R34" i="7"/>
  <c r="S34" i="7"/>
  <c r="AB34" i="7"/>
  <c r="B35" i="7"/>
  <c r="F35" i="7" s="1"/>
  <c r="C35" i="7"/>
  <c r="D35" i="7"/>
  <c r="AB35" i="7"/>
  <c r="B36" i="7"/>
  <c r="N36" i="7" s="1"/>
  <c r="C36" i="7"/>
  <c r="D36" i="7"/>
  <c r="F36" i="7"/>
  <c r="K36" i="7"/>
  <c r="AB36" i="7"/>
  <c r="B37" i="7"/>
  <c r="H37" i="7" s="1"/>
  <c r="C37" i="7"/>
  <c r="D37" i="7"/>
  <c r="F37" i="7"/>
  <c r="G37" i="7"/>
  <c r="J37" i="7"/>
  <c r="K37" i="7"/>
  <c r="N37" i="7"/>
  <c r="O37" i="7"/>
  <c r="R37" i="7"/>
  <c r="S37" i="7"/>
  <c r="AB37" i="7"/>
  <c r="B38" i="7"/>
  <c r="H38" i="7"/>
  <c r="C38" i="7"/>
  <c r="D38" i="7"/>
  <c r="F38" i="7"/>
  <c r="G38" i="7"/>
  <c r="J38" i="7"/>
  <c r="K38" i="7"/>
  <c r="N38" i="7"/>
  <c r="O38" i="7"/>
  <c r="R38" i="7"/>
  <c r="S38" i="7"/>
  <c r="B39" i="7"/>
  <c r="L39" i="7" s="1"/>
  <c r="C39" i="7"/>
  <c r="D39" i="7"/>
  <c r="AB39" i="7"/>
  <c r="B40" i="7"/>
  <c r="C40" i="7"/>
  <c r="D40" i="7"/>
  <c r="F40" i="7"/>
  <c r="K40" i="7"/>
  <c r="N40" i="7"/>
  <c r="S40" i="7"/>
  <c r="AB40" i="7"/>
  <c r="B41" i="7"/>
  <c r="H41" i="7" s="1"/>
  <c r="C41" i="7"/>
  <c r="D41" i="7"/>
  <c r="F41" i="7"/>
  <c r="G41" i="7"/>
  <c r="J41" i="7"/>
  <c r="K41" i="7"/>
  <c r="N41" i="7"/>
  <c r="O41" i="7"/>
  <c r="R41" i="7"/>
  <c r="S41" i="7"/>
  <c r="AB41" i="7"/>
  <c r="B42" i="7"/>
  <c r="H42" i="7"/>
  <c r="C42" i="7"/>
  <c r="D42" i="7"/>
  <c r="F42" i="7"/>
  <c r="G42" i="7"/>
  <c r="J42" i="7"/>
  <c r="K42" i="7"/>
  <c r="N42" i="7"/>
  <c r="O42" i="7"/>
  <c r="R42" i="7"/>
  <c r="S42" i="7"/>
  <c r="N43" i="7"/>
  <c r="J44" i="7"/>
  <c r="Q44" i="7"/>
  <c r="F46" i="7"/>
  <c r="N46" i="7"/>
  <c r="T46" i="7"/>
  <c r="M47" i="7"/>
  <c r="S47" i="7"/>
  <c r="I5" i="13"/>
  <c r="R5" i="13"/>
  <c r="F8" i="13"/>
  <c r="G14" i="13"/>
  <c r="I14" i="13"/>
  <c r="M14" i="13"/>
  <c r="Q14" i="13"/>
  <c r="S14" i="13"/>
  <c r="G15" i="13"/>
  <c r="I15" i="13"/>
  <c r="K15" i="13"/>
  <c r="O15" i="13"/>
  <c r="Q15" i="13"/>
  <c r="F16" i="13"/>
  <c r="D17" i="2" s="1"/>
  <c r="G16" i="13"/>
  <c r="H16" i="13"/>
  <c r="I16" i="13"/>
  <c r="J16" i="13"/>
  <c r="K16" i="13"/>
  <c r="L16" i="13"/>
  <c r="M16" i="13"/>
  <c r="K17" i="2" s="1"/>
  <c r="N16" i="13"/>
  <c r="L17" i="2" s="1"/>
  <c r="O16" i="13"/>
  <c r="M17" i="2" s="1"/>
  <c r="P16" i="13"/>
  <c r="Q16" i="13"/>
  <c r="R16" i="13"/>
  <c r="S16" i="13"/>
  <c r="T16" i="13"/>
  <c r="J17" i="13"/>
  <c r="H16" i="2" s="1"/>
  <c r="K17" i="13"/>
  <c r="I16" i="2" s="1"/>
  <c r="N17" i="13"/>
  <c r="O17" i="13"/>
  <c r="M16" i="2" s="1"/>
  <c r="Q17" i="13"/>
  <c r="R17" i="13"/>
  <c r="S17" i="13"/>
  <c r="F18" i="13"/>
  <c r="D15" i="2" s="1"/>
  <c r="G18" i="13"/>
  <c r="E15" i="2" s="1"/>
  <c r="H18" i="13"/>
  <c r="I18" i="13"/>
  <c r="J18" i="13"/>
  <c r="H15" i="2" s="1"/>
  <c r="K18" i="13"/>
  <c r="I15" i="2" s="1"/>
  <c r="L18" i="13"/>
  <c r="M18" i="13"/>
  <c r="N18" i="13"/>
  <c r="L15" i="2" s="1"/>
  <c r="O18" i="13"/>
  <c r="M15" i="2" s="1"/>
  <c r="P18" i="13"/>
  <c r="Q18" i="13"/>
  <c r="R18" i="13"/>
  <c r="P15" i="2" s="1"/>
  <c r="S18" i="13"/>
  <c r="Q15" i="2" s="1"/>
  <c r="T18" i="13"/>
  <c r="K19" i="13"/>
  <c r="O19" i="13"/>
  <c r="G5" i="2"/>
  <c r="P5" i="2"/>
  <c r="D8" i="2"/>
  <c r="E13" i="2"/>
  <c r="G13" i="2"/>
  <c r="K13" i="2"/>
  <c r="O13" i="2"/>
  <c r="G14" i="2"/>
  <c r="I14" i="2"/>
  <c r="M14" i="2"/>
  <c r="R14" i="2"/>
  <c r="F15" i="2"/>
  <c r="G15" i="2"/>
  <c r="J15" i="2"/>
  <c r="K15" i="2"/>
  <c r="N15" i="2"/>
  <c r="O15" i="2"/>
  <c r="R15" i="2"/>
  <c r="L16" i="2"/>
  <c r="O16" i="2"/>
  <c r="P16" i="2"/>
  <c r="Q16" i="2"/>
  <c r="E17" i="2"/>
  <c r="F17" i="2"/>
  <c r="G17" i="2"/>
  <c r="H17" i="2"/>
  <c r="I17" i="2"/>
  <c r="J17" i="2"/>
  <c r="N17" i="2"/>
  <c r="O17" i="2"/>
  <c r="P17" i="2"/>
  <c r="Q17" i="2"/>
  <c r="R17" i="2"/>
  <c r="D22" i="2"/>
  <c r="F25" i="13" s="1"/>
  <c r="E22" i="2"/>
  <c r="G25" i="13" s="1"/>
  <c r="F22" i="2"/>
  <c r="H25" i="13"/>
  <c r="G22" i="2"/>
  <c r="I25" i="13" s="1"/>
  <c r="H22" i="2"/>
  <c r="J25" i="13"/>
  <c r="I22" i="2"/>
  <c r="K25" i="13" s="1"/>
  <c r="J22" i="2"/>
  <c r="L25" i="13"/>
  <c r="K22" i="2"/>
  <c r="M25" i="13" s="1"/>
  <c r="L22" i="2"/>
  <c r="N25" i="13"/>
  <c r="M22" i="2"/>
  <c r="O25" i="13" s="1"/>
  <c r="N22" i="2"/>
  <c r="P25" i="13"/>
  <c r="O22" i="2"/>
  <c r="Q25" i="13" s="1"/>
  <c r="P22" i="2"/>
  <c r="R25" i="13" s="1"/>
  <c r="Q22" i="2"/>
  <c r="S25" i="13" s="1"/>
  <c r="R22" i="2"/>
  <c r="T25" i="13" s="1"/>
  <c r="B35" i="2"/>
  <c r="B3" i="24"/>
  <c r="C3" i="24"/>
  <c r="D3" i="24"/>
  <c r="B4" i="24"/>
  <c r="C4" i="24"/>
  <c r="B5" i="24"/>
  <c r="C5" i="24"/>
  <c r="B6" i="24"/>
  <c r="C6" i="24"/>
  <c r="B7" i="24"/>
  <c r="H7" i="24" s="1"/>
  <c r="C7" i="24"/>
  <c r="B8" i="24"/>
  <c r="C8" i="24"/>
  <c r="B9" i="24"/>
  <c r="J9" i="24" s="1"/>
  <c r="C9" i="24"/>
  <c r="B10" i="24"/>
  <c r="C10" i="24"/>
  <c r="B11" i="24"/>
  <c r="L11" i="24" s="1"/>
  <c r="C11" i="24"/>
  <c r="B12" i="24"/>
  <c r="C12" i="24"/>
  <c r="B13" i="24"/>
  <c r="C13" i="24"/>
  <c r="B14" i="24"/>
  <c r="C14" i="24"/>
  <c r="B15" i="24"/>
  <c r="C15" i="24"/>
  <c r="B16" i="24"/>
  <c r="C16" i="24"/>
  <c r="B17" i="24"/>
  <c r="R17" i="24" s="1"/>
  <c r="S17" i="24" s="1"/>
  <c r="C17" i="24"/>
  <c r="B22" i="24"/>
  <c r="C22" i="24"/>
  <c r="B23" i="24"/>
  <c r="C23" i="24"/>
  <c r="D23" i="24"/>
  <c r="B24" i="24"/>
  <c r="C24" i="24"/>
  <c r="B25" i="24"/>
  <c r="C25" i="24"/>
  <c r="B26" i="24"/>
  <c r="D26" i="24" s="1"/>
  <c r="E26" i="24" s="1"/>
  <c r="C26" i="24"/>
  <c r="B27" i="24"/>
  <c r="C27" i="24"/>
  <c r="D27" i="24"/>
  <c r="B28" i="24"/>
  <c r="D28" i="24" s="1"/>
  <c r="C28" i="24"/>
  <c r="B29" i="24"/>
  <c r="C29" i="24"/>
  <c r="B30" i="24"/>
  <c r="C30" i="24"/>
  <c r="B31" i="24"/>
  <c r="C31" i="24"/>
  <c r="B32" i="24"/>
  <c r="C32" i="24"/>
  <c r="B33" i="24"/>
  <c r="C33" i="24"/>
  <c r="B34" i="24"/>
  <c r="C34" i="24"/>
  <c r="B35" i="24"/>
  <c r="C35" i="24"/>
  <c r="B36" i="24"/>
  <c r="C36" i="24"/>
  <c r="W23" i="25"/>
  <c r="H10" i="25"/>
  <c r="H7" i="25"/>
  <c r="P19" i="25"/>
  <c r="T13" i="25"/>
  <c r="U34" i="25"/>
  <c r="H11" i="25"/>
  <c r="P31" i="25"/>
  <c r="N11" i="25"/>
  <c r="P14" i="25"/>
  <c r="P15" i="24"/>
  <c r="Q15" i="24" s="1"/>
  <c r="P22" i="25"/>
  <c r="D33" i="24"/>
  <c r="E33" i="24" s="1"/>
  <c r="D29" i="24"/>
  <c r="Q16" i="24"/>
  <c r="K32" i="25"/>
  <c r="W32" i="25"/>
  <c r="J32" i="25"/>
  <c r="P32" i="25"/>
  <c r="Q32" i="25"/>
  <c r="K28" i="25"/>
  <c r="W28" i="25"/>
  <c r="M28" i="25"/>
  <c r="N28" i="25"/>
  <c r="K20" i="25"/>
  <c r="W20" i="25"/>
  <c r="M20" i="25"/>
  <c r="I20" i="25"/>
  <c r="J20" i="25"/>
  <c r="P20" i="25"/>
  <c r="O30" i="25"/>
  <c r="S30" i="25"/>
  <c r="W30" i="25"/>
  <c r="H30" i="25"/>
  <c r="M30" i="25"/>
  <c r="R30" i="25"/>
  <c r="I30" i="25"/>
  <c r="T30" i="25"/>
  <c r="J30" i="25"/>
  <c r="P30" i="25"/>
  <c r="U30" i="25"/>
  <c r="L30" i="25"/>
  <c r="Q30" i="25"/>
  <c r="V30" i="25"/>
  <c r="S24" i="25"/>
  <c r="W24" i="25"/>
  <c r="T24" i="25"/>
  <c r="J24" i="25"/>
  <c r="L24" i="25"/>
  <c r="Q24" i="25"/>
  <c r="M24" i="25"/>
  <c r="R24" i="25"/>
  <c r="Q42" i="7"/>
  <c r="M42" i="7"/>
  <c r="I42" i="7"/>
  <c r="Q41" i="7"/>
  <c r="M41" i="7"/>
  <c r="I41" i="7"/>
  <c r="Q40" i="7"/>
  <c r="M40" i="7"/>
  <c r="I40" i="7"/>
  <c r="M39" i="7"/>
  <c r="Q38" i="7"/>
  <c r="M38" i="7"/>
  <c r="I38" i="7"/>
  <c r="Q37" i="7"/>
  <c r="M37" i="7"/>
  <c r="I37" i="7"/>
  <c r="Q36" i="7"/>
  <c r="Q35" i="7"/>
  <c r="M35" i="7"/>
  <c r="Q34" i="7"/>
  <c r="M34" i="7"/>
  <c r="I34" i="7"/>
  <c r="Q33" i="7"/>
  <c r="M33" i="7"/>
  <c r="I33" i="7"/>
  <c r="Q32" i="7"/>
  <c r="I32" i="7"/>
  <c r="Q31" i="7"/>
  <c r="M31" i="7"/>
  <c r="I31" i="7"/>
  <c r="Q30" i="7"/>
  <c r="M30" i="7"/>
  <c r="I30" i="7"/>
  <c r="Q29" i="7"/>
  <c r="M29" i="7"/>
  <c r="I29" i="7"/>
  <c r="Q28" i="7"/>
  <c r="M28" i="7"/>
  <c r="I28" i="7"/>
  <c r="Q27" i="7"/>
  <c r="M27" i="7"/>
  <c r="I27" i="7"/>
  <c r="Q26" i="7"/>
  <c r="M26" i="7"/>
  <c r="I26" i="7"/>
  <c r="Q25" i="7"/>
  <c r="M25" i="7"/>
  <c r="I25" i="7"/>
  <c r="Q23" i="7"/>
  <c r="M23" i="7"/>
  <c r="Q22" i="7"/>
  <c r="M22" i="7"/>
  <c r="I22" i="7"/>
  <c r="Q21" i="7"/>
  <c r="M21" i="7"/>
  <c r="I21" i="7"/>
  <c r="Q20" i="7"/>
  <c r="Q19" i="7"/>
  <c r="M19" i="7"/>
  <c r="Q18" i="7"/>
  <c r="M18" i="7"/>
  <c r="I18" i="7"/>
  <c r="Q17" i="7"/>
  <c r="M17" i="7"/>
  <c r="I17" i="7"/>
  <c r="Q16" i="7"/>
  <c r="M16" i="7"/>
  <c r="I16" i="7"/>
  <c r="Q15" i="7"/>
  <c r="M15" i="7"/>
  <c r="I15" i="7"/>
  <c r="Q14" i="7"/>
  <c r="M14" i="7"/>
  <c r="I14" i="7"/>
  <c r="I34" i="25"/>
  <c r="V33" i="25"/>
  <c r="I33" i="25"/>
  <c r="M33" i="25"/>
  <c r="U33" i="25"/>
  <c r="T31" i="25"/>
  <c r="O31" i="25"/>
  <c r="W27" i="25"/>
  <c r="T26" i="25"/>
  <c r="N26" i="25"/>
  <c r="I26" i="25"/>
  <c r="K25" i="25"/>
  <c r="T23" i="25"/>
  <c r="I19" i="25"/>
  <c r="U19" i="25"/>
  <c r="R16" i="25"/>
  <c r="J16" i="25"/>
  <c r="K15" i="25"/>
  <c r="O15" i="25"/>
  <c r="I15" i="25"/>
  <c r="M15" i="25"/>
  <c r="V14" i="25"/>
  <c r="P13" i="25"/>
  <c r="T11" i="25"/>
  <c r="L11" i="25"/>
  <c r="O11" i="25"/>
  <c r="S11" i="25"/>
  <c r="W11" i="25"/>
  <c r="I11" i="25"/>
  <c r="M11" i="25"/>
  <c r="Q11" i="25"/>
  <c r="U11" i="25"/>
  <c r="N10" i="25"/>
  <c r="H9" i="25"/>
  <c r="T42" i="7"/>
  <c r="P42" i="7"/>
  <c r="L42" i="7"/>
  <c r="T41" i="7"/>
  <c r="P41" i="7"/>
  <c r="L41" i="7"/>
  <c r="T40" i="7"/>
  <c r="P40" i="7"/>
  <c r="L40" i="7"/>
  <c r="T38" i="7"/>
  <c r="P38" i="7"/>
  <c r="L38" i="7"/>
  <c r="T37" i="7"/>
  <c r="P37" i="7"/>
  <c r="L37" i="7"/>
  <c r="T36" i="7"/>
  <c r="P36" i="7"/>
  <c r="P35" i="7"/>
  <c r="L35" i="7"/>
  <c r="T34" i="7"/>
  <c r="P34" i="7"/>
  <c r="L34" i="7"/>
  <c r="T33" i="7"/>
  <c r="P33" i="7"/>
  <c r="L33" i="7"/>
  <c r="T32" i="7"/>
  <c r="P32" i="7"/>
  <c r="T31" i="7"/>
  <c r="P31" i="7"/>
  <c r="L31" i="7"/>
  <c r="T30" i="7"/>
  <c r="P30" i="7"/>
  <c r="L30" i="7"/>
  <c r="T29" i="7"/>
  <c r="P29" i="7"/>
  <c r="L29" i="7"/>
  <c r="T28" i="7"/>
  <c r="P28" i="7"/>
  <c r="L28" i="7"/>
  <c r="T27" i="7"/>
  <c r="P27" i="7"/>
  <c r="L27" i="7"/>
  <c r="T26" i="7"/>
  <c r="P26" i="7"/>
  <c r="L26" i="7"/>
  <c r="T25" i="7"/>
  <c r="P25" i="7"/>
  <c r="L25" i="7"/>
  <c r="T23" i="7"/>
  <c r="P23" i="7"/>
  <c r="L23" i="7"/>
  <c r="T22" i="7"/>
  <c r="P22" i="7"/>
  <c r="L22" i="7"/>
  <c r="T21" i="7"/>
  <c r="P21" i="7"/>
  <c r="L21" i="7"/>
  <c r="T20" i="7"/>
  <c r="P20" i="7"/>
  <c r="T19" i="7"/>
  <c r="P19" i="7"/>
  <c r="L19" i="7"/>
  <c r="T18" i="7"/>
  <c r="P18" i="7"/>
  <c r="L18" i="7"/>
  <c r="T17" i="7"/>
  <c r="P17" i="7"/>
  <c r="L17" i="7"/>
  <c r="T16" i="7"/>
  <c r="P16" i="7"/>
  <c r="L16" i="7"/>
  <c r="T15" i="7"/>
  <c r="P15" i="7"/>
  <c r="L15" i="7"/>
  <c r="H15" i="7"/>
  <c r="T14" i="7"/>
  <c r="P14" i="7"/>
  <c r="L14" i="7"/>
  <c r="H14" i="7"/>
  <c r="T13" i="7"/>
  <c r="O13" i="7"/>
  <c r="R34" i="25"/>
  <c r="M34" i="25"/>
  <c r="H34" i="25"/>
  <c r="T33" i="25"/>
  <c r="O33" i="25"/>
  <c r="J33" i="25"/>
  <c r="I27" i="25"/>
  <c r="M27" i="25"/>
  <c r="Q27" i="25"/>
  <c r="U27" i="25"/>
  <c r="M26" i="25"/>
  <c r="H26" i="25"/>
  <c r="S23" i="25"/>
  <c r="V19" i="25"/>
  <c r="L18" i="25"/>
  <c r="I18" i="25"/>
  <c r="U18" i="25"/>
  <c r="W18" i="25"/>
  <c r="J15" i="25"/>
  <c r="T14" i="25"/>
  <c r="L14" i="25"/>
  <c r="I14" i="25"/>
  <c r="M14" i="25"/>
  <c r="Q14" i="25"/>
  <c r="U14" i="25"/>
  <c r="O14" i="25"/>
  <c r="S14" i="25"/>
  <c r="W14" i="25"/>
  <c r="V13" i="25"/>
  <c r="R11" i="25"/>
  <c r="J11" i="25"/>
  <c r="R9" i="25"/>
  <c r="K9" i="25"/>
  <c r="O9" i="25"/>
  <c r="S9" i="25"/>
  <c r="W9" i="25"/>
  <c r="L9" i="25"/>
  <c r="P9" i="25"/>
  <c r="T9" i="25"/>
  <c r="I9" i="25"/>
  <c r="M9" i="25"/>
  <c r="Q9" i="25"/>
  <c r="U9" i="25"/>
  <c r="W404" i="15"/>
  <c r="X404" i="15" s="1"/>
  <c r="F13" i="7"/>
  <c r="J13" i="7"/>
  <c r="N13" i="7"/>
  <c r="V34" i="25"/>
  <c r="Q34" i="25"/>
  <c r="S33" i="25"/>
  <c r="N33" i="25"/>
  <c r="W31" i="25"/>
  <c r="R31" i="25"/>
  <c r="M29" i="25"/>
  <c r="J27" i="25"/>
  <c r="V26" i="25"/>
  <c r="Q26" i="25"/>
  <c r="M21" i="25"/>
  <c r="R18" i="25"/>
  <c r="K17" i="25"/>
  <c r="M17" i="25"/>
  <c r="V16" i="25"/>
  <c r="N16" i="25"/>
  <c r="R14" i="25"/>
  <c r="J14" i="25"/>
  <c r="K13" i="25"/>
  <c r="O13" i="25"/>
  <c r="S13" i="25"/>
  <c r="I13" i="25"/>
  <c r="M13" i="25"/>
  <c r="Q13" i="25"/>
  <c r="V12" i="25"/>
  <c r="R10" i="25"/>
  <c r="N9" i="25"/>
  <c r="M8" i="25"/>
  <c r="Q8" i="25"/>
  <c r="U8" i="25"/>
  <c r="J8" i="25"/>
  <c r="N8" i="25"/>
  <c r="R8" i="25"/>
  <c r="K8" i="25"/>
  <c r="O8" i="25"/>
  <c r="S8" i="25"/>
  <c r="W8" i="25"/>
  <c r="R14" i="7"/>
  <c r="N14" i="7"/>
  <c r="J14" i="7"/>
  <c r="Q13" i="7"/>
  <c r="L13" i="7"/>
  <c r="G13" i="7"/>
  <c r="N35" i="25"/>
  <c r="J34" i="25"/>
  <c r="K34" i="25"/>
  <c r="O34" i="25"/>
  <c r="S34" i="25"/>
  <c r="W34" i="25"/>
  <c r="R33" i="25"/>
  <c r="I31" i="25"/>
  <c r="M31" i="25"/>
  <c r="Q31" i="25"/>
  <c r="N27" i="25"/>
  <c r="J26" i="25"/>
  <c r="O26" i="25"/>
  <c r="S26" i="25"/>
  <c r="W26" i="25"/>
  <c r="I23" i="25"/>
  <c r="O21" i="25"/>
  <c r="N19" i="25"/>
  <c r="J17" i="25"/>
  <c r="I16" i="25"/>
  <c r="Q16" i="25"/>
  <c r="U16" i="25"/>
  <c r="K16" i="25"/>
  <c r="S16" i="25"/>
  <c r="W16" i="25"/>
  <c r="V15" i="25"/>
  <c r="R13" i="25"/>
  <c r="J13" i="25"/>
  <c r="K12" i="25"/>
  <c r="L8" i="25"/>
  <c r="W10" i="25"/>
  <c r="S10" i="25"/>
  <c r="O10" i="25"/>
  <c r="U7" i="25"/>
  <c r="Q7" i="25"/>
  <c r="M7" i="25"/>
  <c r="S6" i="25"/>
  <c r="O6" i="25"/>
  <c r="V480" i="15"/>
  <c r="W480" i="15" s="1"/>
  <c r="X480" i="15" s="1"/>
  <c r="U479" i="15"/>
  <c r="U478" i="15"/>
  <c r="V477" i="15"/>
  <c r="R477" i="15"/>
  <c r="G477" i="15"/>
  <c r="T476" i="15"/>
  <c r="P476" i="15"/>
  <c r="S475" i="15"/>
  <c r="O475" i="15"/>
  <c r="S474" i="15"/>
  <c r="O474" i="15"/>
  <c r="T473" i="15"/>
  <c r="P473" i="15"/>
  <c r="V472" i="15"/>
  <c r="N472" i="15"/>
  <c r="U471" i="15"/>
  <c r="Q471" i="15"/>
  <c r="U470" i="15"/>
  <c r="Q470" i="15"/>
  <c r="M470" i="15"/>
  <c r="V465" i="15"/>
  <c r="G465" i="15"/>
  <c r="T464" i="15"/>
  <c r="S463" i="15"/>
  <c r="S462" i="15"/>
  <c r="G462" i="15"/>
  <c r="T461" i="15"/>
  <c r="U459" i="15"/>
  <c r="Q459" i="15"/>
  <c r="U458" i="15"/>
  <c r="Q458" i="15"/>
  <c r="V457" i="15"/>
  <c r="R457" i="15"/>
  <c r="N457" i="15"/>
  <c r="G457" i="15"/>
  <c r="T456" i="15"/>
  <c r="P456" i="15"/>
  <c r="L456" i="15"/>
  <c r="S455" i="15"/>
  <c r="O455" i="15"/>
  <c r="K455" i="15"/>
  <c r="S454" i="15"/>
  <c r="O454" i="15"/>
  <c r="K454" i="15"/>
  <c r="G454" i="15"/>
  <c r="V448" i="15"/>
  <c r="U447" i="15"/>
  <c r="U446" i="15"/>
  <c r="V445" i="15"/>
  <c r="R445" i="15"/>
  <c r="G445" i="15"/>
  <c r="T444" i="15"/>
  <c r="P444" i="15"/>
  <c r="S443" i="15"/>
  <c r="O443" i="15"/>
  <c r="O442" i="15"/>
  <c r="T441" i="15"/>
  <c r="P441" i="15"/>
  <c r="V440" i="15"/>
  <c r="R440" i="15"/>
  <c r="N440" i="15"/>
  <c r="U439" i="15"/>
  <c r="Q439" i="15"/>
  <c r="M439" i="15"/>
  <c r="U438" i="15"/>
  <c r="Q438" i="15"/>
  <c r="M438" i="15"/>
  <c r="V433" i="15"/>
  <c r="G433" i="15"/>
  <c r="T432" i="15"/>
  <c r="S431" i="15"/>
  <c r="S430" i="15"/>
  <c r="T429" i="15"/>
  <c r="U427" i="15"/>
  <c r="Q427" i="15"/>
  <c r="U426" i="15"/>
  <c r="Q426" i="15"/>
  <c r="M426" i="15"/>
  <c r="V425" i="15"/>
  <c r="R425" i="15"/>
  <c r="N425" i="15"/>
  <c r="T424" i="15"/>
  <c r="P424" i="15"/>
  <c r="S423" i="15"/>
  <c r="O423" i="15"/>
  <c r="S422" i="15"/>
  <c r="O422" i="15"/>
  <c r="K422" i="15"/>
  <c r="T417" i="15"/>
  <c r="V416" i="15"/>
  <c r="R416" i="15"/>
  <c r="Q415" i="15"/>
  <c r="U414" i="15"/>
  <c r="Q414" i="15"/>
  <c r="V413" i="15"/>
  <c r="R413" i="15"/>
  <c r="T412" i="15"/>
  <c r="S411" i="15"/>
  <c r="S410" i="15"/>
  <c r="T409" i="15"/>
  <c r="P409" i="15"/>
  <c r="L409" i="15"/>
  <c r="V408" i="15"/>
  <c r="R408" i="15"/>
  <c r="N408" i="15"/>
  <c r="J408" i="15"/>
  <c r="U407" i="15"/>
  <c r="Q407" i="15"/>
  <c r="M407" i="15"/>
  <c r="I407" i="15"/>
  <c r="Q406" i="15"/>
  <c r="U402" i="15"/>
  <c r="W402" i="15" s="1"/>
  <c r="X402" i="15" s="1"/>
  <c r="V401" i="15"/>
  <c r="S398" i="15"/>
  <c r="T397" i="15"/>
  <c r="P397" i="15"/>
  <c r="V396" i="15"/>
  <c r="N396" i="15"/>
  <c r="U395" i="15"/>
  <c r="Q395" i="15"/>
  <c r="M395" i="15"/>
  <c r="U394" i="15"/>
  <c r="Q394" i="15"/>
  <c r="M394" i="15"/>
  <c r="V393" i="15"/>
  <c r="R393" i="15"/>
  <c r="N393" i="15"/>
  <c r="T392" i="15"/>
  <c r="P392" i="15"/>
  <c r="J391" i="15"/>
  <c r="N391" i="15"/>
  <c r="R391" i="15"/>
  <c r="V391" i="15"/>
  <c r="Q390" i="15"/>
  <c r="L390" i="15"/>
  <c r="G390" i="15"/>
  <c r="U387" i="15"/>
  <c r="T386" i="15"/>
  <c r="T384" i="15"/>
  <c r="U384" i="15"/>
  <c r="U383" i="15"/>
  <c r="G383" i="15"/>
  <c r="V382" i="15"/>
  <c r="Q382" i="15"/>
  <c r="G381" i="15"/>
  <c r="R381" i="15"/>
  <c r="V381" i="15"/>
  <c r="Q381" i="15"/>
  <c r="U381" i="15"/>
  <c r="U377" i="15"/>
  <c r="M377" i="15"/>
  <c r="S376" i="15"/>
  <c r="K376" i="15"/>
  <c r="G375" i="15"/>
  <c r="I374" i="15"/>
  <c r="M374" i="15"/>
  <c r="Q374" i="15"/>
  <c r="U374" i="15"/>
  <c r="G369" i="15"/>
  <c r="V369" i="15"/>
  <c r="U369" i="15"/>
  <c r="P365" i="15"/>
  <c r="T365" i="15"/>
  <c r="O364" i="15"/>
  <c r="W340" i="15"/>
  <c r="X340" i="15" s="1"/>
  <c r="W339" i="15"/>
  <c r="X339" i="15" s="1"/>
  <c r="U480" i="15"/>
  <c r="G480" i="15"/>
  <c r="T479" i="15"/>
  <c r="G479" i="15"/>
  <c r="Q477" i="15"/>
  <c r="U448" i="15"/>
  <c r="G448" i="15"/>
  <c r="T447" i="15"/>
  <c r="G447" i="15"/>
  <c r="N442" i="15"/>
  <c r="Q440" i="15"/>
  <c r="M440" i="15"/>
  <c r="G440" i="15"/>
  <c r="T439" i="15"/>
  <c r="P439" i="15"/>
  <c r="L439" i="15"/>
  <c r="G439" i="15"/>
  <c r="F437" i="15"/>
  <c r="G436" i="15"/>
  <c r="U433" i="15"/>
  <c r="V430" i="15"/>
  <c r="R430" i="15"/>
  <c r="T427" i="15"/>
  <c r="P427" i="15"/>
  <c r="G427" i="15"/>
  <c r="U425" i="15"/>
  <c r="Q425" i="15"/>
  <c r="M425" i="15"/>
  <c r="V422" i="15"/>
  <c r="R422" i="15"/>
  <c r="N422" i="15"/>
  <c r="J422" i="15"/>
  <c r="V418" i="15"/>
  <c r="G416" i="15"/>
  <c r="G415" i="15"/>
  <c r="T414" i="15"/>
  <c r="U413" i="15"/>
  <c r="Q413" i="15"/>
  <c r="N410" i="15"/>
  <c r="S409" i="15"/>
  <c r="O409" i="15"/>
  <c r="U408" i="15"/>
  <c r="Q408" i="15"/>
  <c r="G408" i="15"/>
  <c r="T407" i="15"/>
  <c r="P407" i="15"/>
  <c r="G407" i="15"/>
  <c r="L406" i="15"/>
  <c r="G404" i="15"/>
  <c r="G403" i="15"/>
  <c r="U401" i="15"/>
  <c r="V398" i="15"/>
  <c r="R398" i="15"/>
  <c r="S397" i="15"/>
  <c r="G396" i="15"/>
  <c r="T395" i="15"/>
  <c r="G395" i="15"/>
  <c r="T394" i="15"/>
  <c r="P394" i="15"/>
  <c r="U393" i="15"/>
  <c r="Q393" i="15"/>
  <c r="M393" i="15"/>
  <c r="U390" i="15"/>
  <c r="P390" i="15"/>
  <c r="G387" i="15"/>
  <c r="G386" i="15"/>
  <c r="S384" i="15"/>
  <c r="U382" i="15"/>
  <c r="G382" i="15"/>
  <c r="G378" i="15"/>
  <c r="O378" i="15"/>
  <c r="N378" i="15"/>
  <c r="R378" i="15"/>
  <c r="V378" i="15"/>
  <c r="R377" i="15"/>
  <c r="G376" i="15"/>
  <c r="I375" i="15"/>
  <c r="M375" i="15"/>
  <c r="Q375" i="15"/>
  <c r="U375" i="15"/>
  <c r="L375" i="15"/>
  <c r="P375" i="15"/>
  <c r="T375" i="15"/>
  <c r="G372" i="15"/>
  <c r="G366" i="15"/>
  <c r="S366" i="15"/>
  <c r="R366" i="15"/>
  <c r="V366" i="15"/>
  <c r="G364" i="15"/>
  <c r="U10" i="25"/>
  <c r="M10" i="25"/>
  <c r="T465" i="15"/>
  <c r="V464" i="15"/>
  <c r="R464" i="15"/>
  <c r="U463" i="15"/>
  <c r="Q463" i="15"/>
  <c r="U462" i="15"/>
  <c r="P457" i="15"/>
  <c r="L457" i="15"/>
  <c r="N456" i="15"/>
  <c r="J456" i="15"/>
  <c r="I455" i="15"/>
  <c r="V452" i="15"/>
  <c r="W452" i="15" s="1"/>
  <c r="X452" i="15"/>
  <c r="U451" i="15"/>
  <c r="W451" i="15" s="1"/>
  <c r="X451" i="15" s="1"/>
  <c r="J390" i="15"/>
  <c r="N390" i="15"/>
  <c r="R390" i="15"/>
  <c r="V390" i="15"/>
  <c r="L377" i="15"/>
  <c r="P377" i="15"/>
  <c r="T377" i="15"/>
  <c r="J376" i="15"/>
  <c r="N376" i="15"/>
  <c r="R376" i="15"/>
  <c r="V376" i="15"/>
  <c r="M376" i="15"/>
  <c r="Q376" i="15"/>
  <c r="U376" i="15"/>
  <c r="N364" i="15"/>
  <c r="R364" i="15"/>
  <c r="V364" i="15"/>
  <c r="Q364" i="15"/>
  <c r="U364" i="15"/>
  <c r="F485" i="15"/>
  <c r="V479" i="15"/>
  <c r="S477" i="15"/>
  <c r="U476" i="15"/>
  <c r="Q476" i="15"/>
  <c r="T475" i="15"/>
  <c r="P475" i="15"/>
  <c r="T474" i="15"/>
  <c r="P474" i="15"/>
  <c r="O472" i="15"/>
  <c r="R471" i="15"/>
  <c r="U464" i="15"/>
  <c r="T463" i="15"/>
  <c r="T462" i="15"/>
  <c r="S460" i="15"/>
  <c r="V459" i="15"/>
  <c r="R459" i="15"/>
  <c r="S457" i="15"/>
  <c r="O457" i="15"/>
  <c r="U456" i="15"/>
  <c r="Q456" i="15"/>
  <c r="M456" i="15"/>
  <c r="T455" i="15"/>
  <c r="P455" i="15"/>
  <c r="L455" i="15"/>
  <c r="T454" i="15"/>
  <c r="P454" i="15"/>
  <c r="L454" i="15"/>
  <c r="V447" i="15"/>
  <c r="S445" i="15"/>
  <c r="U444" i="15"/>
  <c r="Q444" i="15"/>
  <c r="T443" i="15"/>
  <c r="P443" i="15"/>
  <c r="P442" i="15"/>
  <c r="S440" i="15"/>
  <c r="O440" i="15"/>
  <c r="V439" i="15"/>
  <c r="R439" i="15"/>
  <c r="N439" i="15"/>
  <c r="U432" i="15"/>
  <c r="T431" i="15"/>
  <c r="T430" i="15"/>
  <c r="S428" i="15"/>
  <c r="V427" i="15"/>
  <c r="R427" i="15"/>
  <c r="S425" i="15"/>
  <c r="O425" i="15"/>
  <c r="T422" i="15"/>
  <c r="P422" i="15"/>
  <c r="L422" i="15"/>
  <c r="V415" i="15"/>
  <c r="S413" i="15"/>
  <c r="S408" i="15"/>
  <c r="O408" i="15"/>
  <c r="V407" i="15"/>
  <c r="R407" i="15"/>
  <c r="N407" i="15"/>
  <c r="T398" i="15"/>
  <c r="V395" i="15"/>
  <c r="R395" i="15"/>
  <c r="S393" i="15"/>
  <c r="O393" i="15"/>
  <c r="S390" i="15"/>
  <c r="M390" i="15"/>
  <c r="H390" i="15"/>
  <c r="F389" i="15"/>
  <c r="W388" i="15"/>
  <c r="X388" i="15" s="1"/>
  <c r="U385" i="15"/>
  <c r="S385" i="15"/>
  <c r="P382" i="15"/>
  <c r="V377" i="15"/>
  <c r="N377" i="15"/>
  <c r="K377" i="15"/>
  <c r="T376" i="15"/>
  <c r="L376" i="15"/>
  <c r="U371" i="15"/>
  <c r="P364" i="15"/>
  <c r="T382" i="15"/>
  <c r="S380" i="15"/>
  <c r="V379" i="15"/>
  <c r="R379" i="15"/>
  <c r="S377" i="15"/>
  <c r="O377" i="15"/>
  <c r="T374" i="15"/>
  <c r="P374" i="15"/>
  <c r="L374" i="15"/>
  <c r="F373" i="15"/>
  <c r="S365" i="15"/>
  <c r="T363" i="15"/>
  <c r="P363" i="15"/>
  <c r="T362" i="15"/>
  <c r="P362" i="15"/>
  <c r="U361" i="15"/>
  <c r="Q361" i="15"/>
  <c r="M361" i="15"/>
  <c r="S360" i="15"/>
  <c r="O360" i="15"/>
  <c r="V359" i="15"/>
  <c r="R359" i="15"/>
  <c r="N359" i="15"/>
  <c r="V358" i="15"/>
  <c r="R358" i="15"/>
  <c r="N358" i="15"/>
  <c r="J358" i="15"/>
  <c r="U352" i="15"/>
  <c r="G352" i="15"/>
  <c r="T351" i="15"/>
  <c r="G351" i="15"/>
  <c r="T350" i="15"/>
  <c r="U349" i="15"/>
  <c r="Q349" i="15"/>
  <c r="S348" i="15"/>
  <c r="V347" i="15"/>
  <c r="R347" i="15"/>
  <c r="V346" i="15"/>
  <c r="R346" i="15"/>
  <c r="N346" i="15"/>
  <c r="S345" i="15"/>
  <c r="O345" i="15"/>
  <c r="U344" i="15"/>
  <c r="Q344" i="15"/>
  <c r="M344" i="15"/>
  <c r="G344" i="15"/>
  <c r="T343" i="15"/>
  <c r="G343" i="15"/>
  <c r="T342" i="15"/>
  <c r="P342" i="15"/>
  <c r="L342" i="15"/>
  <c r="G340" i="15"/>
  <c r="G339" i="15"/>
  <c r="U337" i="15"/>
  <c r="V335" i="15"/>
  <c r="V334" i="15"/>
  <c r="R334" i="15"/>
  <c r="S333" i="15"/>
  <c r="U332" i="15"/>
  <c r="Q332" i="15"/>
  <c r="G332" i="15"/>
  <c r="T331" i="15"/>
  <c r="P331" i="15"/>
  <c r="G331" i="15"/>
  <c r="T330" i="15"/>
  <c r="U329" i="15"/>
  <c r="Q329" i="15"/>
  <c r="M329" i="15"/>
  <c r="S328" i="15"/>
  <c r="O328" i="15"/>
  <c r="V327" i="15"/>
  <c r="R327" i="15"/>
  <c r="N327" i="15"/>
  <c r="V326" i="15"/>
  <c r="R326" i="15"/>
  <c r="N326" i="15"/>
  <c r="J326" i="15"/>
  <c r="V322" i="15"/>
  <c r="U320" i="15"/>
  <c r="G320" i="15"/>
  <c r="T319" i="15"/>
  <c r="G319" i="15"/>
  <c r="U317" i="15"/>
  <c r="Q317" i="15"/>
  <c r="S316" i="15"/>
  <c r="V315" i="15"/>
  <c r="R315" i="15"/>
  <c r="V314" i="15"/>
  <c r="R314" i="15"/>
  <c r="N314" i="15"/>
  <c r="S313" i="15"/>
  <c r="O313" i="15"/>
  <c r="Q312" i="15"/>
  <c r="M312" i="15"/>
  <c r="G312" i="15"/>
  <c r="T311" i="15"/>
  <c r="P311" i="15"/>
  <c r="L311" i="15"/>
  <c r="T310" i="15"/>
  <c r="P310" i="15"/>
  <c r="L310" i="15"/>
  <c r="F309" i="15"/>
  <c r="U305" i="15"/>
  <c r="V302" i="15"/>
  <c r="R302" i="15"/>
  <c r="S301" i="15"/>
  <c r="U300" i="15"/>
  <c r="Q300" i="15"/>
  <c r="G300" i="15"/>
  <c r="T299" i="15"/>
  <c r="P299" i="15"/>
  <c r="T298" i="15"/>
  <c r="P298" i="15"/>
  <c r="U297" i="15"/>
  <c r="Q297" i="15"/>
  <c r="M297" i="15"/>
  <c r="S296" i="15"/>
  <c r="O296" i="15"/>
  <c r="V295" i="15"/>
  <c r="R295" i="15"/>
  <c r="N295" i="15"/>
  <c r="V294" i="15"/>
  <c r="R294" i="15"/>
  <c r="N294" i="15"/>
  <c r="J294" i="15"/>
  <c r="V290" i="15"/>
  <c r="U288" i="15"/>
  <c r="T287" i="15"/>
  <c r="T286" i="15"/>
  <c r="U285" i="15"/>
  <c r="S284" i="15"/>
  <c r="V283" i="15"/>
  <c r="R283" i="15"/>
  <c r="V282" i="15"/>
  <c r="R282" i="15"/>
  <c r="N282" i="15"/>
  <c r="S281" i="15"/>
  <c r="O281" i="15"/>
  <c r="H278" i="15"/>
  <c r="J278" i="15"/>
  <c r="N278" i="15"/>
  <c r="R278" i="15"/>
  <c r="V278" i="15"/>
  <c r="G278" i="15"/>
  <c r="K278" i="15"/>
  <c r="O278" i="15"/>
  <c r="S278" i="15"/>
  <c r="W276" i="15"/>
  <c r="X276" i="15" s="1"/>
  <c r="S272" i="15"/>
  <c r="G272" i="15"/>
  <c r="O269" i="15"/>
  <c r="S269" i="15"/>
  <c r="Q269" i="15"/>
  <c r="U269" i="15"/>
  <c r="R269" i="15"/>
  <c r="V269" i="15"/>
  <c r="G266" i="15"/>
  <c r="J263" i="15"/>
  <c r="N263" i="15"/>
  <c r="R263" i="15"/>
  <c r="V263" i="15"/>
  <c r="G263" i="15"/>
  <c r="O362" i="15"/>
  <c r="G362" i="15"/>
  <c r="G313" i="15"/>
  <c r="O310" i="15"/>
  <c r="K310" i="15"/>
  <c r="G310" i="15"/>
  <c r="G306" i="15"/>
  <c r="G301" i="15"/>
  <c r="O298" i="15"/>
  <c r="G298" i="15"/>
  <c r="V289" i="15"/>
  <c r="G289" i="15"/>
  <c r="T288" i="15"/>
  <c r="S287" i="15"/>
  <c r="S286" i="15"/>
  <c r="G286" i="15"/>
  <c r="V281" i="15"/>
  <c r="R281" i="15"/>
  <c r="N281" i="15"/>
  <c r="G281" i="15"/>
  <c r="R271" i="15"/>
  <c r="V271" i="15"/>
  <c r="G271" i="15"/>
  <c r="L266" i="15"/>
  <c r="P266" i="15"/>
  <c r="T266" i="15"/>
  <c r="N266" i="15"/>
  <c r="R266" i="15"/>
  <c r="V266" i="15"/>
  <c r="O266" i="15"/>
  <c r="S266" i="15"/>
  <c r="K264" i="15"/>
  <c r="O264" i="15"/>
  <c r="S264" i="15"/>
  <c r="G264" i="15"/>
  <c r="V351" i="15"/>
  <c r="S349" i="15"/>
  <c r="O349" i="15"/>
  <c r="T346" i="15"/>
  <c r="P346" i="15"/>
  <c r="L346" i="15"/>
  <c r="S344" i="15"/>
  <c r="O344" i="15"/>
  <c r="R343" i="15"/>
  <c r="S337" i="15"/>
  <c r="T334" i="15"/>
  <c r="P334" i="15"/>
  <c r="S332" i="15"/>
  <c r="R331" i="15"/>
  <c r="O329" i="15"/>
  <c r="K329" i="15"/>
  <c r="H326" i="15"/>
  <c r="T322" i="15"/>
  <c r="O317" i="15"/>
  <c r="O312" i="15"/>
  <c r="P302" i="15"/>
  <c r="T274" i="15"/>
  <c r="V274" i="15"/>
  <c r="G274" i="15"/>
  <c r="Q266" i="15"/>
  <c r="T264" i="15"/>
  <c r="M264" i="15"/>
  <c r="U363" i="15"/>
  <c r="Q363" i="15"/>
  <c r="U362" i="15"/>
  <c r="Q362" i="15"/>
  <c r="V361" i="15"/>
  <c r="R361" i="15"/>
  <c r="N361" i="15"/>
  <c r="S358" i="15"/>
  <c r="O358" i="15"/>
  <c r="K358" i="15"/>
  <c r="V352" i="15"/>
  <c r="U351" i="15"/>
  <c r="U350" i="15"/>
  <c r="V349" i="15"/>
  <c r="R349" i="15"/>
  <c r="S346" i="15"/>
  <c r="O346" i="15"/>
  <c r="T345" i="15"/>
  <c r="P345" i="15"/>
  <c r="V344" i="15"/>
  <c r="R344" i="15"/>
  <c r="N344" i="15"/>
  <c r="U343" i="15"/>
  <c r="U342" i="15"/>
  <c r="Q342" i="15"/>
  <c r="M342" i="15"/>
  <c r="V337" i="15"/>
  <c r="S334" i="15"/>
  <c r="T333" i="15"/>
  <c r="V332" i="15"/>
  <c r="R332" i="15"/>
  <c r="U331" i="15"/>
  <c r="Q331" i="15"/>
  <c r="U330" i="15"/>
  <c r="Q330" i="15"/>
  <c r="V329" i="15"/>
  <c r="R329" i="15"/>
  <c r="N329" i="15"/>
  <c r="S326" i="15"/>
  <c r="O326" i="15"/>
  <c r="K326" i="15"/>
  <c r="K341" i="15"/>
  <c r="V320" i="15"/>
  <c r="U319" i="15"/>
  <c r="V317" i="15"/>
  <c r="R317" i="15"/>
  <c r="S314" i="15"/>
  <c r="O314" i="15"/>
  <c r="T313" i="15"/>
  <c r="P313" i="15"/>
  <c r="V312" i="15"/>
  <c r="R312" i="15"/>
  <c r="N312" i="15"/>
  <c r="U311" i="15"/>
  <c r="Q311" i="15"/>
  <c r="M311" i="15"/>
  <c r="U310" i="15"/>
  <c r="Q310" i="15"/>
  <c r="M310" i="15"/>
  <c r="V305" i="15"/>
  <c r="S302" i="15"/>
  <c r="T301" i="15"/>
  <c r="V300" i="15"/>
  <c r="R300" i="15"/>
  <c r="U299" i="15"/>
  <c r="Q299" i="15"/>
  <c r="U298" i="15"/>
  <c r="Q298" i="15"/>
  <c r="V297" i="15"/>
  <c r="R297" i="15"/>
  <c r="N297" i="15"/>
  <c r="S294" i="15"/>
  <c r="O294" i="15"/>
  <c r="K294" i="15"/>
  <c r="V288" i="15"/>
  <c r="U287" i="15"/>
  <c r="U286" i="15"/>
  <c r="V285" i="15"/>
  <c r="R285" i="15"/>
  <c r="S282" i="15"/>
  <c r="O282" i="15"/>
  <c r="T281" i="15"/>
  <c r="P281" i="15"/>
  <c r="M266" i="15"/>
  <c r="P264" i="15"/>
  <c r="T273" i="15"/>
  <c r="V272" i="15"/>
  <c r="R272" i="15"/>
  <c r="U271" i="15"/>
  <c r="Q271" i="15"/>
  <c r="U270" i="15"/>
  <c r="Q270" i="15"/>
  <c r="T265" i="15"/>
  <c r="P265" i="15"/>
  <c r="L265" i="15"/>
  <c r="V264" i="15"/>
  <c r="R264" i="15"/>
  <c r="N264" i="15"/>
  <c r="J264" i="15"/>
  <c r="U263" i="15"/>
  <c r="Q263" i="15"/>
  <c r="M263" i="15"/>
  <c r="I263" i="15"/>
  <c r="U258" i="15"/>
  <c r="V257" i="15"/>
  <c r="S254" i="15"/>
  <c r="T253" i="15"/>
  <c r="P253" i="15"/>
  <c r="V252" i="15"/>
  <c r="R252" i="15"/>
  <c r="N252" i="15"/>
  <c r="U251" i="15"/>
  <c r="Q251" i="15"/>
  <c r="M251" i="15"/>
  <c r="U250" i="15"/>
  <c r="Q250" i="15"/>
  <c r="M250" i="15"/>
  <c r="V249" i="15"/>
  <c r="R249" i="15"/>
  <c r="N249" i="15"/>
  <c r="S246" i="15"/>
  <c r="O246" i="15"/>
  <c r="K246" i="15"/>
  <c r="T241" i="15"/>
  <c r="V240" i="15"/>
  <c r="R240" i="15"/>
  <c r="U239" i="15"/>
  <c r="Q239" i="15"/>
  <c r="U238" i="15"/>
  <c r="Q238" i="15"/>
  <c r="V237" i="15"/>
  <c r="R237" i="15"/>
  <c r="S234" i="15"/>
  <c r="O234" i="15"/>
  <c r="T233" i="15"/>
  <c r="P233" i="15"/>
  <c r="L233" i="15"/>
  <c r="V232" i="15"/>
  <c r="R232" i="15"/>
  <c r="N232" i="15"/>
  <c r="J232" i="15"/>
  <c r="U231" i="15"/>
  <c r="Q231" i="15"/>
  <c r="M231" i="15"/>
  <c r="I231" i="15"/>
  <c r="U230" i="15"/>
  <c r="Q230" i="15"/>
  <c r="M230" i="15"/>
  <c r="I230" i="15"/>
  <c r="I245" i="15" s="1"/>
  <c r="V225" i="15"/>
  <c r="G225" i="15"/>
  <c r="S222" i="15"/>
  <c r="T221" i="15"/>
  <c r="P221" i="15"/>
  <c r="V220" i="15"/>
  <c r="R220" i="15"/>
  <c r="N220" i="15"/>
  <c r="U219" i="15"/>
  <c r="Q219" i="15"/>
  <c r="M219" i="15"/>
  <c r="U218" i="15"/>
  <c r="Q218" i="15"/>
  <c r="M218" i="15"/>
  <c r="V217" i="15"/>
  <c r="R217" i="15"/>
  <c r="N217" i="15"/>
  <c r="G217" i="15"/>
  <c r="S214" i="15"/>
  <c r="O214" i="15"/>
  <c r="K214" i="15"/>
  <c r="G214" i="15"/>
  <c r="T209" i="15"/>
  <c r="V208" i="15"/>
  <c r="R208" i="15"/>
  <c r="U207" i="15"/>
  <c r="Q207" i="15"/>
  <c r="U206" i="15"/>
  <c r="Q206" i="15"/>
  <c r="V205" i="15"/>
  <c r="R205" i="15"/>
  <c r="S202" i="15"/>
  <c r="O202" i="15"/>
  <c r="T201" i="15"/>
  <c r="P201" i="15"/>
  <c r="L201" i="15"/>
  <c r="V200" i="15"/>
  <c r="R200" i="15"/>
  <c r="N200" i="15"/>
  <c r="J200" i="15"/>
  <c r="U199" i="15"/>
  <c r="Q199" i="15"/>
  <c r="M199" i="15"/>
  <c r="I199" i="15"/>
  <c r="U198" i="15"/>
  <c r="Q198" i="15"/>
  <c r="M198" i="15"/>
  <c r="H198" i="15"/>
  <c r="F197" i="15"/>
  <c r="W196" i="15"/>
  <c r="X196" i="15" s="1"/>
  <c r="U193" i="15"/>
  <c r="S193" i="15"/>
  <c r="V192" i="15"/>
  <c r="G192" i="15"/>
  <c r="V191" i="15"/>
  <c r="Q191" i="15"/>
  <c r="R190" i="15"/>
  <c r="P190" i="15"/>
  <c r="T190" i="15"/>
  <c r="Q189" i="15"/>
  <c r="U189" i="15"/>
  <c r="U188" i="15"/>
  <c r="P188" i="15"/>
  <c r="N187" i="15"/>
  <c r="R187" i="15"/>
  <c r="V187" i="15"/>
  <c r="Q186" i="15"/>
  <c r="L186" i="15"/>
  <c r="T185" i="15"/>
  <c r="R184" i="15"/>
  <c r="L184" i="15"/>
  <c r="M184" i="15"/>
  <c r="Q184" i="15"/>
  <c r="U184" i="15"/>
  <c r="U183" i="15"/>
  <c r="O183" i="15"/>
  <c r="J183" i="15"/>
  <c r="S182" i="15"/>
  <c r="N182" i="15"/>
  <c r="I182" i="15"/>
  <c r="G180" i="15"/>
  <c r="V179" i="15"/>
  <c r="S177" i="15"/>
  <c r="T176" i="15"/>
  <c r="P173" i="15"/>
  <c r="T173" i="15"/>
  <c r="O172" i="15"/>
  <c r="O171" i="15"/>
  <c r="M170" i="15"/>
  <c r="Q170" i="15"/>
  <c r="U170" i="15"/>
  <c r="O280" i="15"/>
  <c r="N279" i="15"/>
  <c r="T270" i="15"/>
  <c r="S265" i="15"/>
  <c r="O265" i="15"/>
  <c r="U264" i="15"/>
  <c r="Q264" i="15"/>
  <c r="T263" i="15"/>
  <c r="P263" i="15"/>
  <c r="F261" i="15"/>
  <c r="G260" i="15"/>
  <c r="G259" i="15"/>
  <c r="U257" i="15"/>
  <c r="V254" i="15"/>
  <c r="R254" i="15"/>
  <c r="S253" i="15"/>
  <c r="U252" i="15"/>
  <c r="G252" i="15"/>
  <c r="T251" i="15"/>
  <c r="G251" i="15"/>
  <c r="T250" i="15"/>
  <c r="P250" i="15"/>
  <c r="U249" i="15"/>
  <c r="Q249" i="15"/>
  <c r="M249" i="15"/>
  <c r="V246" i="15"/>
  <c r="R246" i="15"/>
  <c r="N246" i="15"/>
  <c r="J246" i="15"/>
  <c r="V242" i="15"/>
  <c r="G240" i="15"/>
  <c r="G239" i="15"/>
  <c r="U237" i="15"/>
  <c r="Q237" i="15"/>
  <c r="V234" i="15"/>
  <c r="R234" i="15"/>
  <c r="N234" i="15"/>
  <c r="S233" i="15"/>
  <c r="U232" i="15"/>
  <c r="Q232" i="15"/>
  <c r="G232" i="15"/>
  <c r="T231" i="15"/>
  <c r="P231" i="15"/>
  <c r="G231" i="15"/>
  <c r="T230" i="15"/>
  <c r="P230" i="15"/>
  <c r="L230" i="15"/>
  <c r="F229" i="15"/>
  <c r="G228" i="15"/>
  <c r="G227" i="15"/>
  <c r="U225" i="15"/>
  <c r="V222" i="15"/>
  <c r="R222" i="15"/>
  <c r="S221" i="15"/>
  <c r="U220" i="15"/>
  <c r="G220" i="15"/>
  <c r="T219" i="15"/>
  <c r="G219" i="15"/>
  <c r="T218" i="15"/>
  <c r="U217" i="15"/>
  <c r="Q217" i="15"/>
  <c r="M217" i="15"/>
  <c r="V214" i="15"/>
  <c r="R214" i="15"/>
  <c r="N214" i="15"/>
  <c r="J214" i="15"/>
  <c r="V210" i="15"/>
  <c r="G208" i="15"/>
  <c r="G207" i="15"/>
  <c r="T206" i="15"/>
  <c r="U205" i="15"/>
  <c r="Q205" i="15"/>
  <c r="V202" i="15"/>
  <c r="R202" i="15"/>
  <c r="N202" i="15"/>
  <c r="S201" i="15"/>
  <c r="O201" i="15"/>
  <c r="U200" i="15"/>
  <c r="Q200" i="15"/>
  <c r="G200" i="15"/>
  <c r="T199" i="15"/>
  <c r="P199" i="15"/>
  <c r="G199" i="15"/>
  <c r="T198" i="15"/>
  <c r="P198" i="15"/>
  <c r="L198" i="15"/>
  <c r="G198" i="15"/>
  <c r="U195" i="15"/>
  <c r="W195" i="15" s="1"/>
  <c r="X195" i="15" s="1"/>
  <c r="U191" i="15"/>
  <c r="G191" i="15"/>
  <c r="V190" i="15"/>
  <c r="T188" i="15"/>
  <c r="U186" i="15"/>
  <c r="P186" i="15"/>
  <c r="K185" i="15"/>
  <c r="O185" i="15"/>
  <c r="S185" i="15"/>
  <c r="V184" i="15"/>
  <c r="W184" i="15" s="1"/>
  <c r="X184" i="15" s="1"/>
  <c r="P184" i="15"/>
  <c r="K184" i="15"/>
  <c r="S183" i="15"/>
  <c r="N183" i="15"/>
  <c r="R182" i="15"/>
  <c r="G182" i="15"/>
  <c r="G177" i="15"/>
  <c r="G174" i="15"/>
  <c r="S174" i="15"/>
  <c r="R174" i="15"/>
  <c r="V174" i="15"/>
  <c r="G172" i="15"/>
  <c r="V171" i="15"/>
  <c r="N172" i="15"/>
  <c r="R172" i="15"/>
  <c r="V172" i="15"/>
  <c r="Q172" i="15"/>
  <c r="U172" i="15"/>
  <c r="T254" i="15"/>
  <c r="S252" i="15"/>
  <c r="V251" i="15"/>
  <c r="R251" i="15"/>
  <c r="S249" i="15"/>
  <c r="O249" i="15"/>
  <c r="T246" i="15"/>
  <c r="P246" i="15"/>
  <c r="L246" i="15"/>
  <c r="F245" i="15"/>
  <c r="V239" i="15"/>
  <c r="S237" i="15"/>
  <c r="T234" i="15"/>
  <c r="P234" i="15"/>
  <c r="S232" i="15"/>
  <c r="O232" i="15"/>
  <c r="V231" i="15"/>
  <c r="R231" i="15"/>
  <c r="N231" i="15"/>
  <c r="T222" i="15"/>
  <c r="S220" i="15"/>
  <c r="V219" i="15"/>
  <c r="R219" i="15"/>
  <c r="S217" i="15"/>
  <c r="O217" i="15"/>
  <c r="T214" i="15"/>
  <c r="P214" i="15"/>
  <c r="L214" i="15"/>
  <c r="F213" i="15"/>
  <c r="V207" i="15"/>
  <c r="S205" i="15"/>
  <c r="T202" i="15"/>
  <c r="P202" i="15"/>
  <c r="S200" i="15"/>
  <c r="O200" i="15"/>
  <c r="V199" i="15"/>
  <c r="R199" i="15"/>
  <c r="N199" i="15"/>
  <c r="R191" i="15"/>
  <c r="O188" i="15"/>
  <c r="S188" i="15"/>
  <c r="N186" i="15"/>
  <c r="R186" i="15"/>
  <c r="V186" i="15"/>
  <c r="V183" i="15"/>
  <c r="Q183" i="15"/>
  <c r="K183" i="15"/>
  <c r="L183" i="15"/>
  <c r="P183" i="15"/>
  <c r="T183" i="15"/>
  <c r="U182" i="15"/>
  <c r="O182" i="15"/>
  <c r="H182" i="15"/>
  <c r="H197" i="15" s="1"/>
  <c r="L182" i="15"/>
  <c r="P182" i="15"/>
  <c r="T182" i="15"/>
  <c r="U178" i="15"/>
  <c r="S176" i="15"/>
  <c r="P172" i="15"/>
  <c r="R171" i="15"/>
  <c r="M171" i="15"/>
  <c r="Q171" i="15"/>
  <c r="U171" i="15"/>
  <c r="P171" i="15"/>
  <c r="T171" i="15"/>
  <c r="F181" i="15"/>
  <c r="V175" i="15"/>
  <c r="S173" i="15"/>
  <c r="T170" i="15"/>
  <c r="P170" i="15"/>
  <c r="U169" i="15"/>
  <c r="Q169" i="15"/>
  <c r="M169" i="15"/>
  <c r="S168" i="15"/>
  <c r="O168" i="15"/>
  <c r="V167" i="15"/>
  <c r="R167" i="15"/>
  <c r="N167" i="15"/>
  <c r="V166" i="15"/>
  <c r="R166" i="15"/>
  <c r="N166" i="15"/>
  <c r="J166" i="15"/>
  <c r="V162" i="15"/>
  <c r="U160" i="15"/>
  <c r="T159" i="15"/>
  <c r="T158" i="15"/>
  <c r="U157" i="15"/>
  <c r="Q157" i="15"/>
  <c r="S156" i="15"/>
  <c r="V155" i="15"/>
  <c r="R155" i="15"/>
  <c r="V154" i="15"/>
  <c r="R154" i="15"/>
  <c r="N154" i="15"/>
  <c r="S153" i="15"/>
  <c r="O153" i="15"/>
  <c r="U152" i="15"/>
  <c r="Q152" i="15"/>
  <c r="M152" i="15"/>
  <c r="T151" i="15"/>
  <c r="P151" i="15"/>
  <c r="L151" i="15"/>
  <c r="T150" i="15"/>
  <c r="P150" i="15"/>
  <c r="L150" i="15"/>
  <c r="F149" i="15"/>
  <c r="U145" i="15"/>
  <c r="V143" i="15"/>
  <c r="H134" i="15"/>
  <c r="L134" i="15"/>
  <c r="P134" i="15"/>
  <c r="T134" i="15"/>
  <c r="J134" i="15"/>
  <c r="N134" i="15"/>
  <c r="R134" i="15"/>
  <c r="V134" i="15"/>
  <c r="G134" i="15"/>
  <c r="K134" i="15"/>
  <c r="O134" i="15"/>
  <c r="S134" i="15"/>
  <c r="T130" i="15"/>
  <c r="W130" i="15" s="1"/>
  <c r="X130" i="15" s="1"/>
  <c r="V130" i="15"/>
  <c r="G130" i="15"/>
  <c r="G161" i="15"/>
  <c r="T160" i="15"/>
  <c r="S159" i="15"/>
  <c r="S158" i="15"/>
  <c r="G158" i="15"/>
  <c r="R153" i="15"/>
  <c r="N153" i="15"/>
  <c r="G153" i="15"/>
  <c r="P152" i="15"/>
  <c r="L152" i="15"/>
  <c r="S151" i="15"/>
  <c r="O151" i="15"/>
  <c r="K151" i="15"/>
  <c r="S150" i="15"/>
  <c r="O150" i="15"/>
  <c r="K150" i="15"/>
  <c r="G150" i="15"/>
  <c r="G146" i="15"/>
  <c r="U143" i="15"/>
  <c r="Q143" i="15"/>
  <c r="N139" i="15"/>
  <c r="R139" i="15"/>
  <c r="V139" i="15"/>
  <c r="G139" i="15"/>
  <c r="P139" i="15"/>
  <c r="T139" i="15"/>
  <c r="M139" i="15"/>
  <c r="Q139" i="15"/>
  <c r="U139" i="15"/>
  <c r="P142" i="15"/>
  <c r="T142" i="15"/>
  <c r="R142" i="15"/>
  <c r="V142" i="15"/>
  <c r="G142" i="15"/>
  <c r="V169" i="15"/>
  <c r="R169" i="15"/>
  <c r="N169" i="15"/>
  <c r="S166" i="15"/>
  <c r="O166" i="15"/>
  <c r="K166" i="15"/>
  <c r="V160" i="15"/>
  <c r="W160" i="15" s="1"/>
  <c r="X160" i="15" s="1"/>
  <c r="U159" i="15"/>
  <c r="U158" i="15"/>
  <c r="V157" i="15"/>
  <c r="R157" i="15"/>
  <c r="S154" i="15"/>
  <c r="O154" i="15"/>
  <c r="T153" i="15"/>
  <c r="P153" i="15"/>
  <c r="V152" i="15"/>
  <c r="R152" i="15"/>
  <c r="N152" i="15"/>
  <c r="U151" i="15"/>
  <c r="Q151" i="15"/>
  <c r="M151" i="15"/>
  <c r="U150" i="15"/>
  <c r="Q150" i="15"/>
  <c r="M150" i="15"/>
  <c r="V145" i="15"/>
  <c r="S143" i="15"/>
  <c r="S142" i="15"/>
  <c r="O140" i="15"/>
  <c r="S140" i="15"/>
  <c r="G140" i="15"/>
  <c r="Q140" i="15"/>
  <c r="U140" i="15"/>
  <c r="N140" i="15"/>
  <c r="R140" i="15"/>
  <c r="V140" i="15"/>
  <c r="S139" i="15"/>
  <c r="K137" i="15"/>
  <c r="O137" i="15"/>
  <c r="S137" i="15"/>
  <c r="M137" i="15"/>
  <c r="Q137" i="15"/>
  <c r="U137" i="15"/>
  <c r="G137" i="15"/>
  <c r="N137" i="15"/>
  <c r="R137" i="15"/>
  <c r="V137" i="15"/>
  <c r="V128" i="15"/>
  <c r="R128" i="15"/>
  <c r="U127" i="15"/>
  <c r="Q127" i="15"/>
  <c r="V125" i="15"/>
  <c r="R125" i="15"/>
  <c r="G125" i="15"/>
  <c r="S122" i="15"/>
  <c r="O122" i="15"/>
  <c r="V120" i="15"/>
  <c r="R120" i="15"/>
  <c r="N120" i="15"/>
  <c r="J120" i="15"/>
  <c r="U119" i="15"/>
  <c r="Q119" i="15"/>
  <c r="M119" i="15"/>
  <c r="I119" i="15"/>
  <c r="V116" i="15"/>
  <c r="W116" i="15" s="1"/>
  <c r="X116" i="15" s="1"/>
  <c r="V113" i="15"/>
  <c r="G113" i="15"/>
  <c r="T112" i="15"/>
  <c r="S111" i="15"/>
  <c r="S110" i="15"/>
  <c r="V108" i="15"/>
  <c r="R108" i="15"/>
  <c r="U107" i="15"/>
  <c r="Q107" i="15"/>
  <c r="M106" i="15"/>
  <c r="V105" i="15"/>
  <c r="R105" i="15"/>
  <c r="N105" i="15"/>
  <c r="S102" i="15"/>
  <c r="O102" i="15"/>
  <c r="K102" i="15"/>
  <c r="G102" i="15"/>
  <c r="G98" i="15"/>
  <c r="T97" i="15"/>
  <c r="V96" i="15"/>
  <c r="R96" i="15"/>
  <c r="U95" i="15"/>
  <c r="Q95" i="15"/>
  <c r="U94" i="15"/>
  <c r="Q94" i="15"/>
  <c r="V93" i="15"/>
  <c r="R93" i="15"/>
  <c r="G93" i="15"/>
  <c r="S90" i="15"/>
  <c r="O90" i="15"/>
  <c r="G90" i="15"/>
  <c r="T89" i="15"/>
  <c r="P89" i="15"/>
  <c r="L89" i="15"/>
  <c r="V88" i="15"/>
  <c r="R88" i="15"/>
  <c r="N88" i="15"/>
  <c r="J88" i="15"/>
  <c r="Q87" i="15"/>
  <c r="R86" i="15"/>
  <c r="L86" i="15"/>
  <c r="V84" i="15"/>
  <c r="W84" i="15" s="1"/>
  <c r="X84" i="15" s="1"/>
  <c r="T82" i="15"/>
  <c r="T81" i="15"/>
  <c r="U79" i="15"/>
  <c r="G79" i="15"/>
  <c r="P78" i="15"/>
  <c r="V77" i="15"/>
  <c r="P76" i="15"/>
  <c r="R75" i="15"/>
  <c r="P75" i="15"/>
  <c r="T75" i="15"/>
  <c r="M75" i="15"/>
  <c r="Q75" i="15"/>
  <c r="U75" i="15"/>
  <c r="S74" i="15"/>
  <c r="G73" i="15"/>
  <c r="Q70" i="15"/>
  <c r="I70" i="15"/>
  <c r="G64" i="15"/>
  <c r="V62" i="15"/>
  <c r="Q57" i="15"/>
  <c r="S141" i="15"/>
  <c r="O141" i="15"/>
  <c r="T138" i="15"/>
  <c r="P138" i="15"/>
  <c r="L138" i="15"/>
  <c r="S136" i="15"/>
  <c r="O136" i="15"/>
  <c r="K136" i="15"/>
  <c r="N135" i="15"/>
  <c r="J135" i="15"/>
  <c r="W132" i="15"/>
  <c r="X132" i="15"/>
  <c r="V131" i="15"/>
  <c r="W131" i="15" s="1"/>
  <c r="X131" i="15" s="1"/>
  <c r="S129" i="15"/>
  <c r="U128" i="15"/>
  <c r="G128" i="15"/>
  <c r="G127" i="15"/>
  <c r="U125" i="15"/>
  <c r="Q125" i="15"/>
  <c r="O124" i="15"/>
  <c r="N123" i="15"/>
  <c r="V122" i="15"/>
  <c r="R122" i="15"/>
  <c r="N122" i="15"/>
  <c r="U120" i="15"/>
  <c r="Q120" i="15"/>
  <c r="M120" i="15"/>
  <c r="G120" i="15"/>
  <c r="T119" i="15"/>
  <c r="P119" i="15"/>
  <c r="L119" i="15"/>
  <c r="G119" i="15"/>
  <c r="F117" i="15"/>
  <c r="G116" i="15"/>
  <c r="G115" i="15"/>
  <c r="U113" i="15"/>
  <c r="V110" i="15"/>
  <c r="R110" i="15"/>
  <c r="U108" i="15"/>
  <c r="Q108" i="15"/>
  <c r="G108" i="15"/>
  <c r="T107" i="15"/>
  <c r="P107" i="15"/>
  <c r="G107" i="15"/>
  <c r="U105" i="15"/>
  <c r="Q105" i="15"/>
  <c r="M105" i="15"/>
  <c r="R103" i="15"/>
  <c r="N103" i="15"/>
  <c r="J103" i="15"/>
  <c r="V102" i="15"/>
  <c r="R102" i="15"/>
  <c r="N102" i="15"/>
  <c r="J102" i="15"/>
  <c r="V98" i="15"/>
  <c r="G96" i="15"/>
  <c r="G95" i="15"/>
  <c r="U93" i="15"/>
  <c r="Q93" i="15"/>
  <c r="S92" i="15"/>
  <c r="V90" i="15"/>
  <c r="R90" i="15"/>
  <c r="N90" i="15"/>
  <c r="S89" i="15"/>
  <c r="O89" i="15"/>
  <c r="U88" i="15"/>
  <c r="Q88" i="15"/>
  <c r="G88" i="15"/>
  <c r="I87" i="15"/>
  <c r="M87" i="15"/>
  <c r="I86" i="15"/>
  <c r="M86" i="15"/>
  <c r="Q86" i="15"/>
  <c r="U86" i="15"/>
  <c r="G83" i="15"/>
  <c r="G82" i="15"/>
  <c r="T79" i="15"/>
  <c r="G78" i="15"/>
  <c r="O77" i="15"/>
  <c r="S77" i="15"/>
  <c r="W77" i="15"/>
  <c r="X77" i="15"/>
  <c r="P77" i="15"/>
  <c r="T77" i="15"/>
  <c r="O75" i="15"/>
  <c r="L74" i="15"/>
  <c r="P74" i="15"/>
  <c r="T74" i="15"/>
  <c r="M74" i="15"/>
  <c r="Q74" i="15"/>
  <c r="U74" i="15"/>
  <c r="M73" i="15"/>
  <c r="Q73" i="15"/>
  <c r="U73" i="15"/>
  <c r="N73" i="15"/>
  <c r="R73" i="15"/>
  <c r="V73" i="15"/>
  <c r="P70" i="15"/>
  <c r="T64" i="15"/>
  <c r="U64" i="15"/>
  <c r="R64" i="15"/>
  <c r="V64" i="15"/>
  <c r="G63" i="15"/>
  <c r="G56" i="15"/>
  <c r="R78" i="15"/>
  <c r="V78" i="15"/>
  <c r="S78" i="15"/>
  <c r="S63" i="15"/>
  <c r="T63" i="15"/>
  <c r="Q63" i="15"/>
  <c r="U63" i="15"/>
  <c r="G62" i="15"/>
  <c r="S62" i="15"/>
  <c r="P62" i="15"/>
  <c r="W62" i="15" s="1"/>
  <c r="X62" i="15" s="1"/>
  <c r="T62" i="15"/>
  <c r="Q62" i="15"/>
  <c r="U62" i="15"/>
  <c r="G57" i="15"/>
  <c r="N57" i="15"/>
  <c r="R57" i="15"/>
  <c r="V57" i="15"/>
  <c r="K57" i="15"/>
  <c r="O57" i="15"/>
  <c r="S57" i="15"/>
  <c r="L57" i="15"/>
  <c r="P57" i="15"/>
  <c r="T57" i="15"/>
  <c r="L56" i="15"/>
  <c r="P56" i="15"/>
  <c r="T56" i="15"/>
  <c r="M56" i="15"/>
  <c r="Q56" i="15"/>
  <c r="U56" i="15"/>
  <c r="J56" i="15"/>
  <c r="N56" i="15"/>
  <c r="R56" i="15"/>
  <c r="V56" i="15"/>
  <c r="U141" i="15"/>
  <c r="V138" i="15"/>
  <c r="R138" i="15"/>
  <c r="U136" i="15"/>
  <c r="Q136" i="15"/>
  <c r="T135" i="15"/>
  <c r="P135" i="15"/>
  <c r="F133" i="15"/>
  <c r="V127" i="15"/>
  <c r="S125" i="15"/>
  <c r="T122" i="15"/>
  <c r="P122" i="15"/>
  <c r="S120" i="15"/>
  <c r="O120" i="15"/>
  <c r="V119" i="15"/>
  <c r="R119" i="15"/>
  <c r="N119" i="15"/>
  <c r="T110" i="15"/>
  <c r="S108" i="15"/>
  <c r="V107" i="15"/>
  <c r="R107" i="15"/>
  <c r="S105" i="15"/>
  <c r="O105" i="15"/>
  <c r="T102" i="15"/>
  <c r="P102" i="15"/>
  <c r="L102" i="15"/>
  <c r="F101" i="15"/>
  <c r="V95" i="15"/>
  <c r="S93" i="15"/>
  <c r="T90" i="15"/>
  <c r="P90" i="15"/>
  <c r="S88" i="15"/>
  <c r="O88" i="15"/>
  <c r="F85" i="15"/>
  <c r="U83" i="15"/>
  <c r="V82" i="15"/>
  <c r="U81" i="15"/>
  <c r="V81" i="15"/>
  <c r="V79" i="15"/>
  <c r="Q79" i="15"/>
  <c r="Q78" i="15"/>
  <c r="S76" i="15"/>
  <c r="Q76" i="15"/>
  <c r="U76" i="15"/>
  <c r="N76" i="15"/>
  <c r="R76" i="15"/>
  <c r="V76" i="15"/>
  <c r="J70" i="15"/>
  <c r="N70" i="15"/>
  <c r="R70" i="15"/>
  <c r="V70" i="15"/>
  <c r="K70" i="15"/>
  <c r="O70" i="15"/>
  <c r="S70" i="15"/>
  <c r="F69" i="15"/>
  <c r="G65" i="15"/>
  <c r="V65" i="15"/>
  <c r="S65" i="15"/>
  <c r="T65" i="15"/>
  <c r="V63" i="15"/>
  <c r="U57" i="15"/>
  <c r="O56" i="15"/>
  <c r="T72" i="15"/>
  <c r="P72" i="15"/>
  <c r="S71" i="15"/>
  <c r="O71" i="15"/>
  <c r="V61" i="15"/>
  <c r="R61" i="15"/>
  <c r="T60" i="15"/>
  <c r="S59" i="15"/>
  <c r="S58" i="15"/>
  <c r="O58" i="15"/>
  <c r="U55" i="15"/>
  <c r="Q55" i="15"/>
  <c r="M55" i="15"/>
  <c r="G55" i="15"/>
  <c r="S54" i="15"/>
  <c r="U49" i="15"/>
  <c r="S49" i="15"/>
  <c r="T48" i="15"/>
  <c r="G46" i="15"/>
  <c r="P45" i="15"/>
  <c r="R44" i="15"/>
  <c r="G43" i="15"/>
  <c r="P43" i="15"/>
  <c r="T43" i="15"/>
  <c r="N43" i="15"/>
  <c r="R43" i="15"/>
  <c r="V43" i="15"/>
  <c r="U42" i="15"/>
  <c r="M42" i="15"/>
  <c r="R41" i="15"/>
  <c r="G41" i="15"/>
  <c r="K40" i="15"/>
  <c r="O40" i="15"/>
  <c r="O53" i="15" s="1"/>
  <c r="S40" i="15"/>
  <c r="G40" i="15"/>
  <c r="U39" i="15"/>
  <c r="M39" i="15"/>
  <c r="L39" i="15"/>
  <c r="J38" i="15"/>
  <c r="N38" i="15"/>
  <c r="R38" i="15"/>
  <c r="V38" i="15"/>
  <c r="H38" i="15"/>
  <c r="H53" i="15" s="1"/>
  <c r="L38" i="15"/>
  <c r="P38" i="15"/>
  <c r="T38" i="15"/>
  <c r="G36" i="15"/>
  <c r="V34" i="15"/>
  <c r="T34" i="15"/>
  <c r="U30" i="15"/>
  <c r="N28" i="15"/>
  <c r="R28" i="15"/>
  <c r="V28" i="15"/>
  <c r="O28" i="15"/>
  <c r="S28" i="15"/>
  <c r="G28" i="15"/>
  <c r="V22" i="15"/>
  <c r="H22" i="15"/>
  <c r="H37" i="15"/>
  <c r="U61" i="15"/>
  <c r="V58" i="15"/>
  <c r="R58" i="15"/>
  <c r="H54" i="15"/>
  <c r="L54" i="15"/>
  <c r="J54" i="15"/>
  <c r="N54" i="15"/>
  <c r="R54" i="15"/>
  <c r="V54" i="15"/>
  <c r="G52" i="15"/>
  <c r="T50" i="15"/>
  <c r="V50" i="15"/>
  <c r="R47" i="15"/>
  <c r="V47" i="15"/>
  <c r="G47" i="15"/>
  <c r="V45" i="15"/>
  <c r="G45" i="15"/>
  <c r="P44" i="15"/>
  <c r="S42" i="15"/>
  <c r="G42" i="15"/>
  <c r="S39" i="15"/>
  <c r="K39" i="15"/>
  <c r="V35" i="15"/>
  <c r="W35" i="15" s="1"/>
  <c r="X35" i="15" s="1"/>
  <c r="G35" i="15"/>
  <c r="Q22" i="15"/>
  <c r="G51" i="15"/>
  <c r="V51" i="15"/>
  <c r="S48" i="15"/>
  <c r="G48" i="15"/>
  <c r="R46" i="15"/>
  <c r="V46" i="15"/>
  <c r="P46" i="15"/>
  <c r="T46" i="15"/>
  <c r="V44" i="15"/>
  <c r="M41" i="15"/>
  <c r="Q41" i="15"/>
  <c r="U41" i="15"/>
  <c r="K41" i="15"/>
  <c r="O41" i="15"/>
  <c r="S41" i="15"/>
  <c r="Q39" i="15"/>
  <c r="G33" i="15"/>
  <c r="S33" i="15"/>
  <c r="U33" i="15"/>
  <c r="O45" i="15"/>
  <c r="S45" i="15"/>
  <c r="Q45" i="15"/>
  <c r="U45" i="15"/>
  <c r="G44" i="15"/>
  <c r="Q44" i="15"/>
  <c r="U44" i="15"/>
  <c r="O44" i="15"/>
  <c r="S44" i="15"/>
  <c r="L42" i="15"/>
  <c r="P42" i="15"/>
  <c r="T42" i="15"/>
  <c r="N42" i="15"/>
  <c r="R42" i="15"/>
  <c r="V42" i="15"/>
  <c r="J39" i="15"/>
  <c r="N39" i="15"/>
  <c r="R39" i="15"/>
  <c r="V39" i="15"/>
  <c r="F53" i="15"/>
  <c r="G39" i="15"/>
  <c r="G30" i="15"/>
  <c r="S30" i="15"/>
  <c r="P30" i="15"/>
  <c r="T30" i="15"/>
  <c r="R30" i="15"/>
  <c r="V30" i="15"/>
  <c r="G22" i="15"/>
  <c r="I22" i="15"/>
  <c r="N22" i="15"/>
  <c r="T22" i="15"/>
  <c r="J22" i="15"/>
  <c r="W22" i="15" s="1"/>
  <c r="X22" i="15" s="1"/>
  <c r="P22" i="15"/>
  <c r="U22" i="15"/>
  <c r="F37" i="15"/>
  <c r="U40" i="15"/>
  <c r="Q40" i="15"/>
  <c r="T39" i="15"/>
  <c r="P39" i="15"/>
  <c r="S32" i="15"/>
  <c r="V31" i="15"/>
  <c r="R31" i="15"/>
  <c r="S29" i="15"/>
  <c r="O29" i="15"/>
  <c r="U28" i="15"/>
  <c r="S27" i="15"/>
  <c r="N27" i="15"/>
  <c r="M26" i="15"/>
  <c r="Q26" i="15"/>
  <c r="U26" i="15"/>
  <c r="Q25" i="15"/>
  <c r="L25" i="15"/>
  <c r="S24" i="15"/>
  <c r="N24" i="15"/>
  <c r="R23" i="15"/>
  <c r="M23" i="15"/>
  <c r="R22" i="15"/>
  <c r="M22" i="15"/>
  <c r="T18" i="15"/>
  <c r="S16" i="15"/>
  <c r="G16" i="15"/>
  <c r="O13" i="15"/>
  <c r="S13" i="15"/>
  <c r="Q13" i="15"/>
  <c r="W13" i="15" s="1"/>
  <c r="X13" i="15" s="1"/>
  <c r="U13" i="15"/>
  <c r="R13" i="15"/>
  <c r="V13" i="15"/>
  <c r="G10" i="15"/>
  <c r="L10" i="15"/>
  <c r="P10" i="15"/>
  <c r="T10" i="15"/>
  <c r="N10" i="15"/>
  <c r="R10" i="15"/>
  <c r="V10" i="15"/>
  <c r="O10" i="15"/>
  <c r="S10" i="15"/>
  <c r="U32" i="15"/>
  <c r="T31" i="15"/>
  <c r="U29" i="15"/>
  <c r="V27" i="15"/>
  <c r="T25" i="15"/>
  <c r="G25" i="15"/>
  <c r="L24" i="15"/>
  <c r="P24" i="15"/>
  <c r="T24" i="15"/>
  <c r="K23" i="15"/>
  <c r="O23" i="15"/>
  <c r="S23" i="15"/>
  <c r="K22" i="15"/>
  <c r="O22" i="15"/>
  <c r="S22" i="15"/>
  <c r="Q10" i="15"/>
  <c r="M27" i="15"/>
  <c r="Q27" i="15"/>
  <c r="U27" i="15"/>
  <c r="N25" i="15"/>
  <c r="R25" i="15"/>
  <c r="V25" i="15"/>
  <c r="M10" i="15"/>
  <c r="T17" i="15"/>
  <c r="V16" i="15"/>
  <c r="R16" i="15"/>
  <c r="U14" i="15"/>
  <c r="Q14" i="15"/>
  <c r="T12" i="15"/>
  <c r="S11" i="15"/>
  <c r="R9" i="15"/>
  <c r="M9" i="15"/>
  <c r="K9" i="15"/>
  <c r="O9" i="15"/>
  <c r="S9" i="15"/>
  <c r="I6" i="15"/>
  <c r="I21" i="15" s="1"/>
  <c r="BB42" i="5"/>
  <c r="BB36" i="5"/>
  <c r="BB31" i="5"/>
  <c r="BB26" i="5"/>
  <c r="Q43" i="5"/>
  <c r="F27" i="2" s="1"/>
  <c r="BB16" i="5"/>
  <c r="N17" i="6"/>
  <c r="Q15" i="6"/>
  <c r="T17" i="13" s="1"/>
  <c r="T19" i="13" s="1"/>
  <c r="K13" i="6"/>
  <c r="F54" i="14"/>
  <c r="F50" i="14"/>
  <c r="Y46" i="19"/>
  <c r="Y47" i="19" s="1"/>
  <c r="I46" i="19"/>
  <c r="T14" i="15"/>
  <c r="V9" i="15"/>
  <c r="Q9" i="15"/>
  <c r="BB38" i="5"/>
  <c r="BB32" i="5"/>
  <c r="BB27" i="5"/>
  <c r="BB24" i="5"/>
  <c r="BB22" i="5"/>
  <c r="K43" i="5"/>
  <c r="D27" i="2"/>
  <c r="AR43" i="5"/>
  <c r="O27" i="2" s="1"/>
  <c r="AF43" i="5"/>
  <c r="K27" i="2" s="1"/>
  <c r="T43" i="5"/>
  <c r="G27" i="2" s="1"/>
  <c r="H43" i="5"/>
  <c r="BB15" i="5"/>
  <c r="BA43" i="5"/>
  <c r="R27" i="2" s="1"/>
  <c r="AO43" i="5"/>
  <c r="N27" i="2" s="1"/>
  <c r="AC43" i="5"/>
  <c r="J27" i="2" s="1"/>
  <c r="Q17" i="6"/>
  <c r="G13" i="6"/>
  <c r="W45" i="19"/>
  <c r="W47" i="19" s="1"/>
  <c r="AB46" i="19"/>
  <c r="AB47" i="19" s="1"/>
  <c r="AB45" i="19"/>
  <c r="L46" i="19"/>
  <c r="L47" i="19" s="1"/>
  <c r="L45" i="19"/>
  <c r="D46" i="19"/>
  <c r="D47" i="19" s="1"/>
  <c r="D45" i="19"/>
  <c r="H6" i="15"/>
  <c r="L6" i="15"/>
  <c r="P6" i="15"/>
  <c r="T6" i="15"/>
  <c r="J6" i="15"/>
  <c r="N6" i="15"/>
  <c r="R6" i="15"/>
  <c r="V6" i="15"/>
  <c r="G6" i="15"/>
  <c r="K6" i="15"/>
  <c r="O6" i="15"/>
  <c r="S6" i="15"/>
  <c r="BB39" i="5"/>
  <c r="BB34" i="5"/>
  <c r="BB28" i="5"/>
  <c r="BB23" i="5"/>
  <c r="BB18" i="5"/>
  <c r="AU43" i="5"/>
  <c r="P27" i="2" s="1"/>
  <c r="AI43" i="5"/>
  <c r="L27" i="2" s="1"/>
  <c r="BB14" i="5"/>
  <c r="W43" i="5"/>
  <c r="H27" i="2" s="1"/>
  <c r="L17" i="6"/>
  <c r="H17" i="6"/>
  <c r="I15" i="6"/>
  <c r="C13" i="6"/>
  <c r="F15" i="13" s="1"/>
  <c r="D14" i="2" s="1"/>
  <c r="R22" i="14"/>
  <c r="T14" i="13"/>
  <c r="N22" i="14"/>
  <c r="P14" i="13" s="1"/>
  <c r="J22" i="14"/>
  <c r="L14" i="13" s="1"/>
  <c r="F22" i="14"/>
  <c r="H14" i="13" s="1"/>
  <c r="I47" i="19"/>
  <c r="M6" i="15"/>
  <c r="N43" i="5"/>
  <c r="BB40" i="5"/>
  <c r="BB35" i="5"/>
  <c r="BB30" i="5"/>
  <c r="BB19" i="5"/>
  <c r="O13" i="6"/>
  <c r="F48" i="14"/>
  <c r="K7" i="15"/>
  <c r="P43" i="6"/>
  <c r="L43" i="6"/>
  <c r="L44" i="6" s="1"/>
  <c r="H43" i="6"/>
  <c r="H44" i="6" s="1"/>
  <c r="N33" i="6"/>
  <c r="N44" i="6" s="1"/>
  <c r="J33" i="6"/>
  <c r="F33" i="6"/>
  <c r="F44" i="6"/>
  <c r="O54" i="14"/>
  <c r="O53" i="14"/>
  <c r="O52" i="14"/>
  <c r="O51" i="14"/>
  <c r="O50" i="14"/>
  <c r="O49" i="14"/>
  <c r="K8" i="15"/>
  <c r="U8" i="15"/>
  <c r="Q8" i="15"/>
  <c r="P7" i="15"/>
  <c r="U38" i="7"/>
  <c r="U33" i="7"/>
  <c r="G17" i="6"/>
  <c r="J15" i="13"/>
  <c r="J19" i="13" s="1"/>
  <c r="W274" i="15"/>
  <c r="X274" i="15" s="1"/>
  <c r="I7" i="24"/>
  <c r="H405" i="15"/>
  <c r="E29" i="24"/>
  <c r="K17" i="6"/>
  <c r="N15" i="13"/>
  <c r="L14" i="2" s="1"/>
  <c r="K21" i="15"/>
  <c r="W50" i="15"/>
  <c r="X50" i="15" s="1"/>
  <c r="H69" i="15"/>
  <c r="I389" i="15"/>
  <c r="F26" i="24"/>
  <c r="G26" i="24" s="1"/>
  <c r="H26" i="24" s="1"/>
  <c r="H21" i="15"/>
  <c r="C27" i="2"/>
  <c r="C32" i="2" s="1"/>
  <c r="I101" i="15"/>
  <c r="H149" i="15"/>
  <c r="H213" i="15"/>
  <c r="H341" i="15"/>
  <c r="J7" i="24"/>
  <c r="F33" i="24"/>
  <c r="R15" i="24"/>
  <c r="S15" i="24" s="1"/>
  <c r="T15" i="24" s="1"/>
  <c r="F29" i="24"/>
  <c r="G29" i="24" s="1"/>
  <c r="W143" i="15" l="1"/>
  <c r="X143" i="15" s="1"/>
  <c r="P23" i="25"/>
  <c r="U23" i="25"/>
  <c r="V23" i="25"/>
  <c r="R23" i="25"/>
  <c r="M23" i="25"/>
  <c r="Q12" i="25"/>
  <c r="W12" i="25"/>
  <c r="P12" i="25"/>
  <c r="U12" i="25"/>
  <c r="J12" i="25"/>
  <c r="N12" i="25"/>
  <c r="I12" i="25"/>
  <c r="S12" i="25"/>
  <c r="H6" i="25"/>
  <c r="K10" i="24"/>
  <c r="L10" i="24"/>
  <c r="M10" i="24"/>
  <c r="W35" i="25"/>
  <c r="I35" i="25"/>
  <c r="J35" i="25"/>
  <c r="R35" i="25"/>
  <c r="M35" i="25"/>
  <c r="H21" i="25"/>
  <c r="N21" i="25"/>
  <c r="R21" i="25"/>
  <c r="V21" i="25"/>
  <c r="U21" i="25"/>
  <c r="P21" i="25"/>
  <c r="I21" i="25"/>
  <c r="T21" i="25"/>
  <c r="L21" i="25"/>
  <c r="S21" i="25"/>
  <c r="W21" i="25"/>
  <c r="Q21" i="25"/>
  <c r="J21" i="25"/>
  <c r="W22" i="25"/>
  <c r="R22" i="25"/>
  <c r="Q22" i="25"/>
  <c r="W139" i="15"/>
  <c r="X139" i="15" s="1"/>
  <c r="U18" i="7"/>
  <c r="U34" i="7"/>
  <c r="N21" i="13"/>
  <c r="U37" i="7"/>
  <c r="N31" i="7"/>
  <c r="S30" i="7"/>
  <c r="K30" i="7"/>
  <c r="S29" i="7"/>
  <c r="K29" i="7"/>
  <c r="N27" i="7"/>
  <c r="S26" i="7"/>
  <c r="K26" i="7"/>
  <c r="N25" i="7"/>
  <c r="F25" i="7"/>
  <c r="S22" i="7"/>
  <c r="K22" i="7"/>
  <c r="U22" i="7" s="1"/>
  <c r="R17" i="7"/>
  <c r="F17" i="7"/>
  <c r="F16" i="7"/>
  <c r="H14" i="25"/>
  <c r="Q335" i="15"/>
  <c r="S335" i="15"/>
  <c r="K263" i="15"/>
  <c r="L263" i="15"/>
  <c r="O263" i="15"/>
  <c r="H246" i="15"/>
  <c r="H261" i="15" s="1"/>
  <c r="M246" i="15"/>
  <c r="O233" i="15"/>
  <c r="V233" i="15"/>
  <c r="T226" i="15"/>
  <c r="V226" i="15"/>
  <c r="G221" i="15"/>
  <c r="V221" i="15"/>
  <c r="Q221" i="15"/>
  <c r="O218" i="15"/>
  <c r="L218" i="15"/>
  <c r="U187" i="15"/>
  <c r="G187" i="15"/>
  <c r="P187" i="15"/>
  <c r="E45" i="19"/>
  <c r="E47" i="19" s="1"/>
  <c r="E46" i="19"/>
  <c r="G31" i="7"/>
  <c r="R30" i="7"/>
  <c r="J30" i="7"/>
  <c r="R29" i="7"/>
  <c r="J29" i="7"/>
  <c r="G27" i="7"/>
  <c r="R26" i="7"/>
  <c r="J26" i="7"/>
  <c r="S25" i="7"/>
  <c r="K25" i="7"/>
  <c r="G23" i="7"/>
  <c r="R22" i="7"/>
  <c r="N17" i="7"/>
  <c r="L27" i="25"/>
  <c r="P8" i="25"/>
  <c r="V478" i="15"/>
  <c r="G478" i="15"/>
  <c r="M474" i="15"/>
  <c r="V470" i="15"/>
  <c r="N470" i="15"/>
  <c r="G470" i="15"/>
  <c r="V462" i="15"/>
  <c r="G452" i="15"/>
  <c r="R444" i="15"/>
  <c r="P440" i="15"/>
  <c r="U422" i="15"/>
  <c r="F405" i="15"/>
  <c r="G388" i="15"/>
  <c r="G384" i="15"/>
  <c r="T380" i="15"/>
  <c r="Q366" i="15"/>
  <c r="V360" i="15"/>
  <c r="S342" i="15"/>
  <c r="T304" i="15"/>
  <c r="U304" i="15"/>
  <c r="S304" i="15"/>
  <c r="V304" i="15"/>
  <c r="G304" i="15"/>
  <c r="G223" i="15"/>
  <c r="U223" i="15"/>
  <c r="Q223" i="15"/>
  <c r="V223" i="15"/>
  <c r="O221" i="15"/>
  <c r="W221" i="15" s="1"/>
  <c r="X221" i="15" s="1"/>
  <c r="R218" i="15"/>
  <c r="S209" i="15"/>
  <c r="W209" i="15" s="1"/>
  <c r="X209" i="15" s="1"/>
  <c r="U209" i="15"/>
  <c r="V209" i="15"/>
  <c r="S157" i="15"/>
  <c r="G157" i="15"/>
  <c r="T157" i="15"/>
  <c r="W65" i="15"/>
  <c r="X65" i="15" s="1"/>
  <c r="U41" i="7"/>
  <c r="O30" i="7"/>
  <c r="G30" i="7"/>
  <c r="U30" i="7" s="1"/>
  <c r="O26" i="7"/>
  <c r="G26" i="7"/>
  <c r="P34" i="25"/>
  <c r="T478" i="15"/>
  <c r="Q478" i="15"/>
  <c r="V474" i="15"/>
  <c r="G474" i="15"/>
  <c r="S470" i="15"/>
  <c r="L470" i="15"/>
  <c r="I470" i="15"/>
  <c r="R462" i="15"/>
  <c r="U461" i="15"/>
  <c r="O444" i="15"/>
  <c r="L440" i="15"/>
  <c r="T426" i="15"/>
  <c r="M422" i="15"/>
  <c r="P412" i="15"/>
  <c r="T411" i="15"/>
  <c r="O411" i="15"/>
  <c r="Q391" i="15"/>
  <c r="V384" i="15"/>
  <c r="N375" i="15"/>
  <c r="S374" i="15"/>
  <c r="V371" i="15"/>
  <c r="W371" i="15" s="1"/>
  <c r="X371" i="15" s="1"/>
  <c r="M360" i="15"/>
  <c r="S353" i="15"/>
  <c r="Q345" i="15"/>
  <c r="V342" i="15"/>
  <c r="N331" i="15"/>
  <c r="O331" i="15"/>
  <c r="P316" i="15"/>
  <c r="G296" i="15"/>
  <c r="N296" i="15"/>
  <c r="P296" i="15"/>
  <c r="T290" i="15"/>
  <c r="T282" i="15"/>
  <c r="S263" i="15"/>
  <c r="G253" i="15"/>
  <c r="V253" i="15"/>
  <c r="Q253" i="15"/>
  <c r="W253" i="15" s="1"/>
  <c r="X253" i="15" s="1"/>
  <c r="S231" i="15"/>
  <c r="R223" i="15"/>
  <c r="P215" i="15"/>
  <c r="G215" i="15"/>
  <c r="Q215" i="15"/>
  <c r="K215" i="15"/>
  <c r="U215" i="15"/>
  <c r="S206" i="15"/>
  <c r="V206" i="15"/>
  <c r="N198" i="15"/>
  <c r="J198" i="15"/>
  <c r="S198" i="15"/>
  <c r="Q187" i="15"/>
  <c r="V176" i="15"/>
  <c r="R176" i="15"/>
  <c r="W176" i="15" s="1"/>
  <c r="X176" i="15" s="1"/>
  <c r="G176" i="15"/>
  <c r="U176" i="15"/>
  <c r="W81" i="15"/>
  <c r="X81" i="15" s="1"/>
  <c r="W63" i="15"/>
  <c r="X63" i="15" s="1"/>
  <c r="W140" i="15"/>
  <c r="X140" i="15" s="1"/>
  <c r="U42" i="7"/>
  <c r="R479" i="15"/>
  <c r="S478" i="15"/>
  <c r="U474" i="15"/>
  <c r="R470" i="15"/>
  <c r="P462" i="15"/>
  <c r="W462" i="15" s="1"/>
  <c r="X462" i="15" s="1"/>
  <c r="G451" i="15"/>
  <c r="G444" i="15"/>
  <c r="U440" i="15"/>
  <c r="O426" i="15"/>
  <c r="I422" i="15"/>
  <c r="H422" i="15"/>
  <c r="H437" i="15" s="1"/>
  <c r="Q411" i="15"/>
  <c r="T390" i="15"/>
  <c r="W390" i="15" s="1"/>
  <c r="X390" i="15" s="1"/>
  <c r="R384" i="15"/>
  <c r="W384" i="15" s="1"/>
  <c r="X384" i="15" s="1"/>
  <c r="U307" i="15"/>
  <c r="W307" i="15" s="1"/>
  <c r="X307" i="15" s="1"/>
  <c r="V307" i="15"/>
  <c r="R304" i="15"/>
  <c r="W304" i="15" s="1"/>
  <c r="X304" i="15" s="1"/>
  <c r="G295" i="15"/>
  <c r="O295" i="15"/>
  <c r="I295" i="15"/>
  <c r="Q295" i="15"/>
  <c r="P254" i="15"/>
  <c r="U254" i="15"/>
  <c r="K249" i="15"/>
  <c r="G249" i="15"/>
  <c r="T249" i="15"/>
  <c r="K232" i="15"/>
  <c r="R221" i="15"/>
  <c r="K198" i="15"/>
  <c r="G188" i="15"/>
  <c r="Q188" i="15"/>
  <c r="Q166" i="15"/>
  <c r="G166" i="15"/>
  <c r="T166" i="15"/>
  <c r="L166" i="15"/>
  <c r="N313" i="15"/>
  <c r="G308" i="15"/>
  <c r="T306" i="15"/>
  <c r="N298" i="15"/>
  <c r="K295" i="15"/>
  <c r="F293" i="15"/>
  <c r="G267" i="15"/>
  <c r="R255" i="15"/>
  <c r="W255" i="15" s="1"/>
  <c r="X255" i="15" s="1"/>
  <c r="N235" i="15"/>
  <c r="N219" i="15"/>
  <c r="R188" i="15"/>
  <c r="U322" i="15"/>
  <c r="W322" i="15" s="1"/>
  <c r="X322" i="15" s="1"/>
  <c r="S251" i="15"/>
  <c r="T225" i="15"/>
  <c r="W225" i="15" s="1"/>
  <c r="X225" i="15" s="1"/>
  <c r="S219" i="15"/>
  <c r="T207" i="15"/>
  <c r="T204" i="15"/>
  <c r="R204" i="15"/>
  <c r="S203" i="15"/>
  <c r="Q203" i="15"/>
  <c r="N201" i="15"/>
  <c r="M200" i="15"/>
  <c r="R189" i="15"/>
  <c r="V180" i="15"/>
  <c r="W180" i="15" s="1"/>
  <c r="X180" i="15" s="1"/>
  <c r="S172" i="15"/>
  <c r="W172" i="15" s="1"/>
  <c r="X172" i="15" s="1"/>
  <c r="T172" i="15"/>
  <c r="O169" i="15"/>
  <c r="K169" i="15"/>
  <c r="O152" i="15"/>
  <c r="S152" i="15"/>
  <c r="Z46" i="19"/>
  <c r="Z45" i="19"/>
  <c r="G335" i="15"/>
  <c r="U306" i="15"/>
  <c r="V303" i="15"/>
  <c r="T295" i="15"/>
  <c r="M295" i="15"/>
  <c r="J295" i="15"/>
  <c r="V286" i="15"/>
  <c r="T272" i="15"/>
  <c r="W272" i="15" s="1"/>
  <c r="X272" i="15" s="1"/>
  <c r="V267" i="15"/>
  <c r="R267" i="15"/>
  <c r="V265" i="15"/>
  <c r="S257" i="15"/>
  <c r="W257" i="15" s="1"/>
  <c r="X257" i="15" s="1"/>
  <c r="V255" i="15"/>
  <c r="U253" i="15"/>
  <c r="V250" i="15"/>
  <c r="W250" i="15" s="1"/>
  <c r="X250" i="15" s="1"/>
  <c r="L247" i="15"/>
  <c r="S241" i="15"/>
  <c r="S235" i="15"/>
  <c r="O235" i="15"/>
  <c r="T223" i="15"/>
  <c r="U221" i="15"/>
  <c r="O219" i="15"/>
  <c r="S204" i="15"/>
  <c r="N204" i="15"/>
  <c r="R203" i="15"/>
  <c r="M203" i="15"/>
  <c r="L202" i="15"/>
  <c r="V189" i="15"/>
  <c r="O189" i="15"/>
  <c r="N188" i="15"/>
  <c r="W188" i="15" s="1"/>
  <c r="X188" i="15" s="1"/>
  <c r="N185" i="15"/>
  <c r="N197" i="15" s="1"/>
  <c r="G170" i="15"/>
  <c r="V170" i="15"/>
  <c r="S169" i="15"/>
  <c r="T167" i="15"/>
  <c r="V164" i="15"/>
  <c r="U156" i="15"/>
  <c r="H150" i="15"/>
  <c r="H165" i="15" s="1"/>
  <c r="T128" i="15"/>
  <c r="W128" i="15" s="1"/>
  <c r="X128" i="15" s="1"/>
  <c r="G464" i="15"/>
  <c r="F469" i="15"/>
  <c r="G450" i="15"/>
  <c r="L442" i="15"/>
  <c r="G432" i="15"/>
  <c r="R428" i="15"/>
  <c r="V410" i="15"/>
  <c r="U406" i="15"/>
  <c r="V387" i="15"/>
  <c r="W387" i="15" s="1"/>
  <c r="X387" i="15" s="1"/>
  <c r="Q383" i="15"/>
  <c r="G355" i="15"/>
  <c r="F15" i="6"/>
  <c r="I13" i="6"/>
  <c r="L15" i="13" s="1"/>
  <c r="J14" i="2" s="1"/>
  <c r="M22" i="14"/>
  <c r="O14" i="13" s="1"/>
  <c r="M13" i="2" s="1"/>
  <c r="I22" i="14"/>
  <c r="K14" i="13" s="1"/>
  <c r="I13" i="2" s="1"/>
  <c r="I18" i="2" s="1"/>
  <c r="AE43" i="19"/>
  <c r="K43" i="19"/>
  <c r="K46" i="19" s="1"/>
  <c r="G43" i="19"/>
  <c r="C43" i="19"/>
  <c r="U174" i="15"/>
  <c r="U146" i="15"/>
  <c r="N136" i="15"/>
  <c r="N149" i="15" s="1"/>
  <c r="L135" i="15"/>
  <c r="V126" i="15"/>
  <c r="R126" i="15"/>
  <c r="P125" i="15"/>
  <c r="W125" i="15" s="1"/>
  <c r="X125" i="15" s="1"/>
  <c r="T124" i="15"/>
  <c r="L122" i="15"/>
  <c r="U121" i="15"/>
  <c r="P121" i="15"/>
  <c r="G121" i="15"/>
  <c r="V118" i="15"/>
  <c r="J118" i="15"/>
  <c r="T114" i="15"/>
  <c r="W114" i="15" s="1"/>
  <c r="X114" i="15" s="1"/>
  <c r="P108" i="15"/>
  <c r="W108" i="15" s="1"/>
  <c r="X108" i="15" s="1"/>
  <c r="R106" i="15"/>
  <c r="R94" i="15"/>
  <c r="V89" i="15"/>
  <c r="P87" i="15"/>
  <c r="S80" i="15"/>
  <c r="T76" i="15"/>
  <c r="W76" i="15" s="1"/>
  <c r="X76" i="15" s="1"/>
  <c r="O72" i="15"/>
  <c r="L70" i="15"/>
  <c r="P59" i="15"/>
  <c r="G54" i="15"/>
  <c r="U51" i="15"/>
  <c r="W51" i="15" s="1"/>
  <c r="X51" i="15" s="1"/>
  <c r="T44" i="15"/>
  <c r="W44" i="15" s="1"/>
  <c r="X44" i="15" s="1"/>
  <c r="M38" i="15"/>
  <c r="Q28" i="15"/>
  <c r="U24" i="15"/>
  <c r="J24" i="15"/>
  <c r="T11" i="15"/>
  <c r="G11" i="15"/>
  <c r="N8" i="15"/>
  <c r="O445" i="15"/>
  <c r="Q441" i="15"/>
  <c r="R54" i="14"/>
  <c r="R50" i="14"/>
  <c r="R49" i="14"/>
  <c r="J46" i="19"/>
  <c r="J47" i="19" s="1"/>
  <c r="S171" i="15"/>
  <c r="I167" i="15"/>
  <c r="P155" i="15"/>
  <c r="V150" i="15"/>
  <c r="V146" i="15"/>
  <c r="U142" i="15"/>
  <c r="W142" i="15" s="1"/>
  <c r="X142" i="15" s="1"/>
  <c r="T127" i="15"/>
  <c r="U126" i="15"/>
  <c r="S124" i="15"/>
  <c r="Q122" i="15"/>
  <c r="U122" i="15"/>
  <c r="T121" i="15"/>
  <c r="N121" i="15"/>
  <c r="R118" i="15"/>
  <c r="U114" i="15"/>
  <c r="L105" i="15"/>
  <c r="G99" i="15"/>
  <c r="T98" i="15"/>
  <c r="W98" i="15" s="1"/>
  <c r="X98" i="15" s="1"/>
  <c r="K87" i="15"/>
  <c r="V83" i="15"/>
  <c r="W83" i="15" s="1"/>
  <c r="X83" i="15" s="1"/>
  <c r="G76" i="15"/>
  <c r="G75" i="15"/>
  <c r="G74" i="15"/>
  <c r="G70" i="15"/>
  <c r="N59" i="15"/>
  <c r="V52" i="15"/>
  <c r="W52" i="15" s="1"/>
  <c r="X52" i="15" s="1"/>
  <c r="S43" i="15"/>
  <c r="Q42" i="15"/>
  <c r="W42" i="15" s="1"/>
  <c r="X42" i="15" s="1"/>
  <c r="I38" i="15"/>
  <c r="I53" i="15" s="1"/>
  <c r="V36" i="15"/>
  <c r="W36" i="15" s="1"/>
  <c r="X36" i="15" s="1"/>
  <c r="V32" i="15"/>
  <c r="W32" i="15" s="1"/>
  <c r="X32" i="15" s="1"/>
  <c r="Q24" i="15"/>
  <c r="U18" i="15"/>
  <c r="W18" i="15" s="1"/>
  <c r="X18" i="15" s="1"/>
  <c r="U16" i="15"/>
  <c r="R11" i="15"/>
  <c r="J8" i="15"/>
  <c r="S7" i="15"/>
  <c r="Q6" i="15"/>
  <c r="W6" i="15" s="1"/>
  <c r="X6" i="15" s="1"/>
  <c r="R45" i="15"/>
  <c r="G34" i="15"/>
  <c r="Q30" i="15"/>
  <c r="W30" i="15" s="1"/>
  <c r="X30" i="15" s="1"/>
  <c r="R48" i="14"/>
  <c r="G132" i="15"/>
  <c r="N124" i="15"/>
  <c r="M122" i="15"/>
  <c r="W122" i="15" s="1"/>
  <c r="X122" i="15" s="1"/>
  <c r="G81" i="15"/>
  <c r="T70" i="15"/>
  <c r="G38" i="15"/>
  <c r="T33" i="15"/>
  <c r="W33" i="15" s="1"/>
  <c r="X33" i="15" s="1"/>
  <c r="O24" i="15"/>
  <c r="G8" i="15"/>
  <c r="U266" i="15"/>
  <c r="W266" i="15" s="1"/>
  <c r="X266" i="15" s="1"/>
  <c r="BB20" i="5"/>
  <c r="V115" i="15"/>
  <c r="W115" i="15" s="1"/>
  <c r="X115" i="15" s="1"/>
  <c r="U82" i="15"/>
  <c r="W82" i="15" s="1"/>
  <c r="X82" i="15" s="1"/>
  <c r="T78" i="15"/>
  <c r="O43" i="6"/>
  <c r="O44" i="6" s="1"/>
  <c r="L51" i="14"/>
  <c r="I48" i="14"/>
  <c r="R46" i="19"/>
  <c r="R47" i="19" s="1"/>
  <c r="Q43" i="19"/>
  <c r="M43" i="19"/>
  <c r="AF43" i="19"/>
  <c r="T43" i="19"/>
  <c r="P43" i="19"/>
  <c r="O17" i="6"/>
  <c r="R15" i="13"/>
  <c r="L17" i="13"/>
  <c r="I17" i="6"/>
  <c r="U15" i="24"/>
  <c r="E27" i="2"/>
  <c r="F13" i="2"/>
  <c r="R13" i="2"/>
  <c r="T20" i="13"/>
  <c r="W39" i="15"/>
  <c r="X39" i="15" s="1"/>
  <c r="K149" i="15"/>
  <c r="W263" i="15"/>
  <c r="X263" i="15" s="1"/>
  <c r="H14" i="2"/>
  <c r="H29" i="24"/>
  <c r="N13" i="2"/>
  <c r="R16" i="2"/>
  <c r="J13" i="2"/>
  <c r="W43" i="15"/>
  <c r="X43" i="15" s="1"/>
  <c r="N133" i="15"/>
  <c r="W264" i="15"/>
  <c r="X264" i="15" s="1"/>
  <c r="H293" i="15"/>
  <c r="AA45" i="19"/>
  <c r="AA47" i="19" s="1"/>
  <c r="T442" i="15"/>
  <c r="R410" i="15"/>
  <c r="U428" i="15"/>
  <c r="V460" i="15"/>
  <c r="I17" i="25"/>
  <c r="I29" i="25"/>
  <c r="P24" i="7"/>
  <c r="Q24" i="7"/>
  <c r="Q39" i="7"/>
  <c r="G6" i="24"/>
  <c r="D35" i="24"/>
  <c r="E35" i="24" s="1"/>
  <c r="T17" i="24"/>
  <c r="U17" i="24" s="1"/>
  <c r="R16" i="24"/>
  <c r="S16" i="24" s="1"/>
  <c r="Q13" i="2"/>
  <c r="F39" i="7"/>
  <c r="F43" i="7"/>
  <c r="L43" i="7"/>
  <c r="Q43" i="7"/>
  <c r="G44" i="7"/>
  <c r="M44" i="7"/>
  <c r="J46" i="7"/>
  <c r="H47" i="7"/>
  <c r="O47" i="7"/>
  <c r="G43" i="7"/>
  <c r="M43" i="7"/>
  <c r="H44" i="7"/>
  <c r="N44" i="7"/>
  <c r="S44" i="7"/>
  <c r="K46" i="7"/>
  <c r="Q46" i="7"/>
  <c r="I47" i="7"/>
  <c r="P47" i="7"/>
  <c r="K21" i="25"/>
  <c r="X21" i="25" s="1"/>
  <c r="Y21" i="25" s="1"/>
  <c r="K30" i="25"/>
  <c r="X30" i="25" s="1"/>
  <c r="Y30" i="25" s="1"/>
  <c r="K26" i="25"/>
  <c r="K10" i="25"/>
  <c r="K33" i="25"/>
  <c r="K11" i="25"/>
  <c r="K14" i="25"/>
  <c r="N18" i="25"/>
  <c r="P18" i="25"/>
  <c r="H18" i="25"/>
  <c r="M18" i="25"/>
  <c r="O18" i="25"/>
  <c r="J18" i="25"/>
  <c r="T18" i="25"/>
  <c r="Q18" i="25"/>
  <c r="S18" i="25"/>
  <c r="W478" i="15"/>
  <c r="X478" i="15" s="1"/>
  <c r="G471" i="15"/>
  <c r="M471" i="15"/>
  <c r="V471" i="15"/>
  <c r="N471" i="15"/>
  <c r="T378" i="15"/>
  <c r="L378" i="15"/>
  <c r="U378" i="15"/>
  <c r="M378" i="15"/>
  <c r="P378" i="15"/>
  <c r="Q378" i="15"/>
  <c r="S378" i="15"/>
  <c r="G367" i="15"/>
  <c r="S367" i="15"/>
  <c r="Q367" i="15"/>
  <c r="V367" i="15"/>
  <c r="U354" i="15"/>
  <c r="G354" i="15"/>
  <c r="V354" i="15"/>
  <c r="T354" i="15"/>
  <c r="L389" i="15"/>
  <c r="N13" i="24"/>
  <c r="I8" i="24"/>
  <c r="E4" i="24"/>
  <c r="O39" i="7"/>
  <c r="H24" i="7"/>
  <c r="G24" i="7"/>
  <c r="O24" i="7"/>
  <c r="J24" i="7"/>
  <c r="R24" i="7"/>
  <c r="N24" i="7"/>
  <c r="S24" i="7"/>
  <c r="M24" i="7"/>
  <c r="L24" i="7"/>
  <c r="F24" i="7"/>
  <c r="I24" i="7"/>
  <c r="L29" i="25"/>
  <c r="P29" i="25"/>
  <c r="K29" i="25"/>
  <c r="H29" i="25"/>
  <c r="V29" i="25"/>
  <c r="U29" i="25"/>
  <c r="O29" i="25"/>
  <c r="S29" i="25"/>
  <c r="L17" i="25"/>
  <c r="R17" i="25"/>
  <c r="N17" i="25"/>
  <c r="T17" i="25"/>
  <c r="P17" i="25"/>
  <c r="W17" i="25"/>
  <c r="U17" i="25"/>
  <c r="H17" i="25"/>
  <c r="Q318" i="15"/>
  <c r="R318" i="15"/>
  <c r="V318" i="15"/>
  <c r="P318" i="15"/>
  <c r="S318" i="15"/>
  <c r="G318" i="15"/>
  <c r="G460" i="15"/>
  <c r="U460" i="15"/>
  <c r="N460" i="15"/>
  <c r="P460" i="15"/>
  <c r="Q460" i="15"/>
  <c r="T460" i="15"/>
  <c r="R460" i="15"/>
  <c r="O460" i="15"/>
  <c r="P428" i="15"/>
  <c r="N428" i="15"/>
  <c r="T428" i="15"/>
  <c r="G406" i="15"/>
  <c r="M406" i="15"/>
  <c r="P406" i="15"/>
  <c r="R406" i="15"/>
  <c r="AE46" i="19"/>
  <c r="AE45" i="19"/>
  <c r="C45" i="19"/>
  <c r="C46" i="19"/>
  <c r="W422" i="15"/>
  <c r="X422" i="15" s="1"/>
  <c r="I26" i="24"/>
  <c r="N19" i="13"/>
  <c r="K7" i="24"/>
  <c r="G33" i="24"/>
  <c r="H33" i="24" s="1"/>
  <c r="I33" i="24" s="1"/>
  <c r="E28" i="24"/>
  <c r="U318" i="15"/>
  <c r="M343" i="15"/>
  <c r="P410" i="15"/>
  <c r="F421" i="15"/>
  <c r="T406" i="15"/>
  <c r="G428" i="15"/>
  <c r="I406" i="15"/>
  <c r="I421" i="15" s="1"/>
  <c r="V428" i="15"/>
  <c r="J29" i="25"/>
  <c r="S17" i="25"/>
  <c r="R29" i="25"/>
  <c r="T24" i="7"/>
  <c r="K19" i="25"/>
  <c r="B18" i="24"/>
  <c r="T29" i="25"/>
  <c r="K23" i="25"/>
  <c r="E24" i="24"/>
  <c r="D24" i="24"/>
  <c r="M12" i="24"/>
  <c r="N12" i="24" s="1"/>
  <c r="K9" i="24"/>
  <c r="L47" i="7"/>
  <c r="M46" i="7"/>
  <c r="M48" i="7" s="1"/>
  <c r="P44" i="7"/>
  <c r="T43" i="7"/>
  <c r="I43" i="7"/>
  <c r="S13" i="7"/>
  <c r="I13" i="7"/>
  <c r="M13" i="7"/>
  <c r="P13" i="7"/>
  <c r="R13" i="7"/>
  <c r="K13" i="7"/>
  <c r="V27" i="25"/>
  <c r="V8" i="25"/>
  <c r="V10" i="25"/>
  <c r="R27" i="25"/>
  <c r="R32" i="25"/>
  <c r="R26" i="25"/>
  <c r="N30" i="25"/>
  <c r="N34" i="25"/>
  <c r="L31" i="25"/>
  <c r="K31" i="25"/>
  <c r="J31" i="25"/>
  <c r="S31" i="25"/>
  <c r="V31" i="25"/>
  <c r="U31" i="25"/>
  <c r="N31" i="25"/>
  <c r="L23" i="25"/>
  <c r="N23" i="25"/>
  <c r="O23" i="25"/>
  <c r="H23" i="25"/>
  <c r="Q23" i="25"/>
  <c r="J23" i="25"/>
  <c r="K22" i="25"/>
  <c r="N22" i="25"/>
  <c r="U22" i="25"/>
  <c r="O22" i="25"/>
  <c r="M22" i="25"/>
  <c r="T22" i="25"/>
  <c r="L22" i="25"/>
  <c r="I22" i="25"/>
  <c r="V22" i="25"/>
  <c r="S22" i="25"/>
  <c r="J22" i="25"/>
  <c r="H20" i="25"/>
  <c r="T20" i="25"/>
  <c r="T19" i="25"/>
  <c r="S19" i="25"/>
  <c r="O19" i="25"/>
  <c r="W19" i="25"/>
  <c r="R19" i="25"/>
  <c r="M19" i="25"/>
  <c r="J19" i="25"/>
  <c r="L19" i="25"/>
  <c r="Q19" i="25"/>
  <c r="I8" i="25"/>
  <c r="X8" i="25" s="1"/>
  <c r="Y8" i="25" s="1"/>
  <c r="H8" i="25"/>
  <c r="T481" i="15"/>
  <c r="S481" i="15"/>
  <c r="U481" i="15"/>
  <c r="G481" i="15"/>
  <c r="R476" i="15"/>
  <c r="N476" i="15"/>
  <c r="O476" i="15"/>
  <c r="S476" i="15"/>
  <c r="V476" i="15"/>
  <c r="K473" i="15"/>
  <c r="Q473" i="15"/>
  <c r="V473" i="15"/>
  <c r="G473" i="15"/>
  <c r="R473" i="15"/>
  <c r="M473" i="15"/>
  <c r="S473" i="15"/>
  <c r="L473" i="15"/>
  <c r="N473" i="15"/>
  <c r="O473" i="15"/>
  <c r="U435" i="15"/>
  <c r="V435" i="15"/>
  <c r="G435" i="15"/>
  <c r="S406" i="15"/>
  <c r="J359" i="15"/>
  <c r="J373" i="15" s="1"/>
  <c r="L359" i="15"/>
  <c r="Q359" i="15"/>
  <c r="M359" i="15"/>
  <c r="S359" i="15"/>
  <c r="I359" i="15"/>
  <c r="T359" i="15"/>
  <c r="K359" i="15"/>
  <c r="U359" i="15"/>
  <c r="O359" i="15"/>
  <c r="P359" i="15"/>
  <c r="O348" i="15"/>
  <c r="Q348" i="15"/>
  <c r="V348" i="15"/>
  <c r="R348" i="15"/>
  <c r="U348" i="15"/>
  <c r="N348" i="15"/>
  <c r="P348" i="15"/>
  <c r="T348" i="15"/>
  <c r="L312" i="15"/>
  <c r="S312" i="15"/>
  <c r="T312" i="15"/>
  <c r="K312" i="15"/>
  <c r="U312" i="15"/>
  <c r="T285" i="15"/>
  <c r="O285" i="15"/>
  <c r="P285" i="15"/>
  <c r="S285" i="15"/>
  <c r="G285" i="15"/>
  <c r="Q285" i="15"/>
  <c r="V163" i="15"/>
  <c r="U163" i="15"/>
  <c r="G154" i="15"/>
  <c r="P154" i="15"/>
  <c r="Q154" i="15"/>
  <c r="U154" i="15"/>
  <c r="L154" i="15"/>
  <c r="M154" i="15"/>
  <c r="T154" i="15"/>
  <c r="G147" i="15"/>
  <c r="S145" i="15"/>
  <c r="G145" i="15"/>
  <c r="T145" i="15"/>
  <c r="D32" i="24"/>
  <c r="D30" i="24"/>
  <c r="E30" i="24" s="1"/>
  <c r="D25" i="24"/>
  <c r="N45" i="7"/>
  <c r="L19" i="2"/>
  <c r="J39" i="7"/>
  <c r="R39" i="7"/>
  <c r="K39" i="7"/>
  <c r="S39" i="7"/>
  <c r="H39" i="7"/>
  <c r="G39" i="7"/>
  <c r="I39" i="7"/>
  <c r="N39" i="7"/>
  <c r="T39" i="7"/>
  <c r="S25" i="25"/>
  <c r="W25" i="25"/>
  <c r="V25" i="25"/>
  <c r="M25" i="25"/>
  <c r="T25" i="25"/>
  <c r="N25" i="25"/>
  <c r="R25" i="25"/>
  <c r="L25" i="25"/>
  <c r="H25" i="25"/>
  <c r="P25" i="25"/>
  <c r="Q25" i="25"/>
  <c r="O25" i="25"/>
  <c r="U403" i="15"/>
  <c r="J343" i="15"/>
  <c r="V343" i="15"/>
  <c r="K343" i="15"/>
  <c r="O343" i="15"/>
  <c r="S343" i="15"/>
  <c r="L343" i="15"/>
  <c r="I343" i="15"/>
  <c r="I357" i="15" s="1"/>
  <c r="S303" i="15"/>
  <c r="R303" i="15"/>
  <c r="T303" i="15"/>
  <c r="G303" i="15"/>
  <c r="Q303" i="15"/>
  <c r="U303" i="15"/>
  <c r="M104" i="15"/>
  <c r="R104" i="15"/>
  <c r="N104" i="15"/>
  <c r="P104" i="15"/>
  <c r="T104" i="15"/>
  <c r="U104" i="15"/>
  <c r="G104" i="15"/>
  <c r="G442" i="15"/>
  <c r="M442" i="15"/>
  <c r="V442" i="15"/>
  <c r="Q442" i="15"/>
  <c r="R442" i="15"/>
  <c r="S442" i="15"/>
  <c r="G410" i="15"/>
  <c r="M410" i="15"/>
  <c r="U410" i="15"/>
  <c r="L410" i="15"/>
  <c r="T410" i="15"/>
  <c r="Q410" i="15"/>
  <c r="S45" i="19"/>
  <c r="S47" i="19" s="1"/>
  <c r="S46" i="19"/>
  <c r="O46" i="19"/>
  <c r="O45" i="19"/>
  <c r="O47" i="19" s="1"/>
  <c r="G45" i="19"/>
  <c r="G47" i="19" s="1"/>
  <c r="G46" i="19"/>
  <c r="H6" i="24"/>
  <c r="F28" i="24"/>
  <c r="K45" i="19"/>
  <c r="K47" i="19" s="1"/>
  <c r="Q343" i="15"/>
  <c r="Q357" i="15" s="1"/>
  <c r="N343" i="15"/>
  <c r="T318" i="15"/>
  <c r="P343" i="15"/>
  <c r="Q428" i="15"/>
  <c r="O410" i="15"/>
  <c r="Q17" i="25"/>
  <c r="O17" i="25"/>
  <c r="Q29" i="25"/>
  <c r="K18" i="25"/>
  <c r="J25" i="25"/>
  <c r="W29" i="25"/>
  <c r="P39" i="7"/>
  <c r="V18" i="25"/>
  <c r="I25" i="25"/>
  <c r="O14" i="2"/>
  <c r="O18" i="2" s="1"/>
  <c r="Q19" i="13"/>
  <c r="Q20" i="13" s="1"/>
  <c r="T47" i="7"/>
  <c r="T48" i="7" s="1"/>
  <c r="G46" i="7"/>
  <c r="O43" i="7"/>
  <c r="J35" i="7"/>
  <c r="R35" i="7"/>
  <c r="K35" i="7"/>
  <c r="S35" i="7"/>
  <c r="H35" i="7"/>
  <c r="G35" i="7"/>
  <c r="N35" i="7"/>
  <c r="I35" i="7"/>
  <c r="O35" i="7"/>
  <c r="T35" i="7"/>
  <c r="H20" i="7"/>
  <c r="G20" i="7"/>
  <c r="O20" i="7"/>
  <c r="J20" i="7"/>
  <c r="R20" i="7"/>
  <c r="N20" i="7"/>
  <c r="S20" i="7"/>
  <c r="M20" i="7"/>
  <c r="L20" i="7"/>
  <c r="F20" i="7"/>
  <c r="I20" i="7"/>
  <c r="H13" i="7"/>
  <c r="L35" i="25"/>
  <c r="O35" i="25"/>
  <c r="P35" i="25"/>
  <c r="V35" i="25"/>
  <c r="Q35" i="25"/>
  <c r="T35" i="25"/>
  <c r="S35" i="25"/>
  <c r="K35" i="25"/>
  <c r="X35" i="25" s="1"/>
  <c r="Y35" i="25" s="1"/>
  <c r="U35" i="25"/>
  <c r="O28" i="25"/>
  <c r="Q28" i="25"/>
  <c r="R28" i="25"/>
  <c r="J28" i="25"/>
  <c r="S28" i="25"/>
  <c r="V28" i="25"/>
  <c r="I28" i="25"/>
  <c r="P28" i="25"/>
  <c r="L28" i="25"/>
  <c r="T28" i="25"/>
  <c r="H28" i="25"/>
  <c r="U28" i="25"/>
  <c r="K24" i="25"/>
  <c r="I24" i="25"/>
  <c r="P24" i="25"/>
  <c r="V24" i="25"/>
  <c r="O24" i="25"/>
  <c r="N24" i="25"/>
  <c r="U24" i="25"/>
  <c r="H24" i="25"/>
  <c r="H16" i="25"/>
  <c r="P16" i="25"/>
  <c r="M16" i="25"/>
  <c r="O16" i="25"/>
  <c r="P15" i="25"/>
  <c r="T15" i="25"/>
  <c r="S15" i="25"/>
  <c r="Q15" i="25"/>
  <c r="N15" i="25"/>
  <c r="L15" i="25"/>
  <c r="X15" i="25" s="1"/>
  <c r="Y15" i="25" s="1"/>
  <c r="W15" i="25"/>
  <c r="U15" i="25"/>
  <c r="R15" i="25"/>
  <c r="N14" i="25"/>
  <c r="H13" i="25"/>
  <c r="W13" i="25"/>
  <c r="U13" i="25"/>
  <c r="L12" i="25"/>
  <c r="T12" i="25"/>
  <c r="M12" i="25"/>
  <c r="O12" i="25"/>
  <c r="R12" i="25"/>
  <c r="T10" i="25"/>
  <c r="P10" i="25"/>
  <c r="L10" i="25"/>
  <c r="J10" i="25"/>
  <c r="Q10" i="25"/>
  <c r="I10" i="25"/>
  <c r="G36" i="25"/>
  <c r="I6" i="25"/>
  <c r="N6" i="25"/>
  <c r="T6" i="25"/>
  <c r="J6" i="25"/>
  <c r="P6" i="25"/>
  <c r="U6" i="25"/>
  <c r="K6" i="25"/>
  <c r="R6" i="25"/>
  <c r="L6" i="25"/>
  <c r="V6" i="25"/>
  <c r="W6" i="25"/>
  <c r="M6" i="25"/>
  <c r="J472" i="15"/>
  <c r="Q472" i="15"/>
  <c r="M472" i="15"/>
  <c r="K472" i="15"/>
  <c r="P472" i="15"/>
  <c r="U472" i="15"/>
  <c r="R472" i="15"/>
  <c r="R485" i="15" s="1"/>
  <c r="S472" i="15"/>
  <c r="L472" i="15"/>
  <c r="S415" i="15"/>
  <c r="U415" i="15"/>
  <c r="T415" i="15"/>
  <c r="P396" i="15"/>
  <c r="Q396" i="15"/>
  <c r="T396" i="15"/>
  <c r="O396" i="15"/>
  <c r="R396" i="15"/>
  <c r="U396" i="15"/>
  <c r="S396" i="15"/>
  <c r="G236" i="15"/>
  <c r="I102" i="15"/>
  <c r="U102" i="15"/>
  <c r="H102" i="15"/>
  <c r="M102" i="15"/>
  <c r="Q102" i="15"/>
  <c r="G330" i="15"/>
  <c r="S330" i="15"/>
  <c r="V330" i="15"/>
  <c r="M330" i="15"/>
  <c r="O330" i="15"/>
  <c r="R330" i="15"/>
  <c r="F341" i="15"/>
  <c r="P330" i="15"/>
  <c r="V260" i="15"/>
  <c r="W260" i="15"/>
  <c r="X260" i="15" s="1"/>
  <c r="I36" i="7"/>
  <c r="D36" i="24"/>
  <c r="D34" i="24"/>
  <c r="D31" i="24"/>
  <c r="E31" i="24"/>
  <c r="F27" i="24"/>
  <c r="E27" i="24"/>
  <c r="E23" i="24"/>
  <c r="D22" i="24"/>
  <c r="E22" i="24" s="1"/>
  <c r="O14" i="24"/>
  <c r="P14" i="24" s="1"/>
  <c r="D18" i="24"/>
  <c r="D30" i="2" s="1"/>
  <c r="E3" i="24"/>
  <c r="M18" i="2"/>
  <c r="S36" i="7"/>
  <c r="H32" i="7"/>
  <c r="G32" i="7"/>
  <c r="O32" i="7"/>
  <c r="J32" i="7"/>
  <c r="R32" i="7"/>
  <c r="J23" i="7"/>
  <c r="R23" i="7"/>
  <c r="K23" i="7"/>
  <c r="S23" i="7"/>
  <c r="J19" i="7"/>
  <c r="R19" i="7"/>
  <c r="K19" i="7"/>
  <c r="S19" i="7"/>
  <c r="O14" i="7"/>
  <c r="S14" i="7"/>
  <c r="O32" i="25"/>
  <c r="N32" i="25"/>
  <c r="U32" i="25"/>
  <c r="H32" i="25"/>
  <c r="S32" i="25"/>
  <c r="T32" i="25"/>
  <c r="L32" i="25"/>
  <c r="M32" i="25"/>
  <c r="U26" i="25"/>
  <c r="P26" i="25"/>
  <c r="O20" i="25"/>
  <c r="Q20" i="25"/>
  <c r="R20" i="25"/>
  <c r="S20" i="25"/>
  <c r="V20" i="25"/>
  <c r="T16" i="25"/>
  <c r="N13" i="25"/>
  <c r="L13" i="25"/>
  <c r="V11" i="25"/>
  <c r="I7" i="25"/>
  <c r="J7" i="25"/>
  <c r="O7" i="25"/>
  <c r="T7" i="25"/>
  <c r="K7" i="25"/>
  <c r="P7" i="25"/>
  <c r="V7" i="25"/>
  <c r="U482" i="15"/>
  <c r="V482" i="15"/>
  <c r="P477" i="15"/>
  <c r="T477" i="15"/>
  <c r="I471" i="15"/>
  <c r="K471" i="15"/>
  <c r="K485" i="15" s="1"/>
  <c r="S471" i="15"/>
  <c r="J471" i="15"/>
  <c r="P471" i="15"/>
  <c r="T471" i="15"/>
  <c r="T466" i="15"/>
  <c r="U466" i="15"/>
  <c r="V466" i="15"/>
  <c r="G466" i="15"/>
  <c r="S465" i="15"/>
  <c r="U465" i="15"/>
  <c r="Q457" i="15"/>
  <c r="T457" i="15"/>
  <c r="T469" i="15" s="1"/>
  <c r="U457" i="15"/>
  <c r="G446" i="15"/>
  <c r="V446" i="15"/>
  <c r="Q443" i="15"/>
  <c r="R443" i="15"/>
  <c r="V443" i="15"/>
  <c r="M443" i="15"/>
  <c r="T425" i="15"/>
  <c r="G425" i="15"/>
  <c r="L425" i="15"/>
  <c r="V419" i="15"/>
  <c r="U419" i="15"/>
  <c r="W419" i="15" s="1"/>
  <c r="X419" i="15" s="1"/>
  <c r="G417" i="15"/>
  <c r="U417" i="15"/>
  <c r="S417" i="15"/>
  <c r="V417" i="15"/>
  <c r="P413" i="15"/>
  <c r="T413" i="15"/>
  <c r="T408" i="15"/>
  <c r="K408" i="15"/>
  <c r="M408" i="15"/>
  <c r="K393" i="15"/>
  <c r="P393" i="15"/>
  <c r="T393" i="15"/>
  <c r="L393" i="15"/>
  <c r="J392" i="15"/>
  <c r="O392" i="15"/>
  <c r="U392" i="15"/>
  <c r="L392" i="15"/>
  <c r="K392" i="15"/>
  <c r="K405" i="15" s="1"/>
  <c r="Q392" i="15"/>
  <c r="V392" i="15"/>
  <c r="G392" i="15"/>
  <c r="S392" i="15"/>
  <c r="M392" i="15"/>
  <c r="G385" i="15"/>
  <c r="V385" i="15"/>
  <c r="O379" i="15"/>
  <c r="T379" i="15"/>
  <c r="N379" i="15"/>
  <c r="P379" i="15"/>
  <c r="U379" i="15"/>
  <c r="M379" i="15"/>
  <c r="P376" i="15"/>
  <c r="O376" i="15"/>
  <c r="T368" i="15"/>
  <c r="S368" i="15"/>
  <c r="U368" i="15"/>
  <c r="R368" i="15"/>
  <c r="V368" i="15"/>
  <c r="U365" i="15"/>
  <c r="V365" i="15"/>
  <c r="O365" i="15"/>
  <c r="Q365" i="15"/>
  <c r="R351" i="15"/>
  <c r="S351" i="15"/>
  <c r="J311" i="15"/>
  <c r="R311" i="15"/>
  <c r="F325" i="15"/>
  <c r="G311" i="15"/>
  <c r="N311" i="15"/>
  <c r="O236" i="15"/>
  <c r="S236" i="15"/>
  <c r="P236" i="15"/>
  <c r="T236" i="15"/>
  <c r="T245" i="15" s="1"/>
  <c r="N236" i="15"/>
  <c r="U236" i="15"/>
  <c r="V236" i="15"/>
  <c r="Q236" i="15"/>
  <c r="R236" i="15"/>
  <c r="M186" i="15"/>
  <c r="O186" i="15"/>
  <c r="S186" i="15"/>
  <c r="T186" i="15"/>
  <c r="G186" i="15"/>
  <c r="G183" i="15"/>
  <c r="M183" i="15"/>
  <c r="I183" i="15"/>
  <c r="R183" i="15"/>
  <c r="U179" i="15"/>
  <c r="W179" i="15" s="1"/>
  <c r="X179" i="15" s="1"/>
  <c r="G179" i="15"/>
  <c r="P92" i="15"/>
  <c r="R92" i="15"/>
  <c r="T92" i="15"/>
  <c r="G92" i="15"/>
  <c r="G468" i="15"/>
  <c r="O456" i="15"/>
  <c r="G456" i="15"/>
  <c r="R456" i="15"/>
  <c r="K456" i="15"/>
  <c r="G438" i="15"/>
  <c r="H438" i="15"/>
  <c r="N438" i="15"/>
  <c r="S438" i="15"/>
  <c r="F453" i="15"/>
  <c r="O438" i="15"/>
  <c r="I438" i="15"/>
  <c r="I453" i="15" s="1"/>
  <c r="P438" i="15"/>
  <c r="W436" i="15"/>
  <c r="X436" i="15" s="1"/>
  <c r="U418" i="15"/>
  <c r="T418" i="15"/>
  <c r="W418" i="15" s="1"/>
  <c r="X418" i="15" s="1"/>
  <c r="G418" i="15"/>
  <c r="G414" i="15"/>
  <c r="R414" i="15"/>
  <c r="P414" i="15"/>
  <c r="W414" i="15" s="1"/>
  <c r="X414" i="15" s="1"/>
  <c r="G401" i="15"/>
  <c r="S401" i="15"/>
  <c r="W401" i="15" s="1"/>
  <c r="X401" i="15" s="1"/>
  <c r="G379" i="15"/>
  <c r="V375" i="15"/>
  <c r="O375" i="15"/>
  <c r="S369" i="15"/>
  <c r="W369" i="15" s="1"/>
  <c r="X369" i="15" s="1"/>
  <c r="T369" i="15"/>
  <c r="G365" i="15"/>
  <c r="L361" i="15"/>
  <c r="T361" i="15"/>
  <c r="G361" i="15"/>
  <c r="O361" i="15"/>
  <c r="S361" i="15"/>
  <c r="G347" i="15"/>
  <c r="S347" i="15"/>
  <c r="T347" i="15"/>
  <c r="V338" i="15"/>
  <c r="T338" i="15"/>
  <c r="U334" i="15"/>
  <c r="W334" i="15" s="1"/>
  <c r="X334" i="15" s="1"/>
  <c r="G334" i="15"/>
  <c r="G326" i="15"/>
  <c r="T326" i="15"/>
  <c r="G270" i="15"/>
  <c r="R270" i="15"/>
  <c r="P270" i="15"/>
  <c r="BB29" i="5"/>
  <c r="F262" i="15"/>
  <c r="R256" i="15"/>
  <c r="U256" i="15"/>
  <c r="V256" i="15"/>
  <c r="S256" i="15"/>
  <c r="G256" i="15"/>
  <c r="T256" i="15"/>
  <c r="O252" i="15"/>
  <c r="P252" i="15"/>
  <c r="T252" i="15"/>
  <c r="G248" i="15"/>
  <c r="V248" i="15"/>
  <c r="U242" i="15"/>
  <c r="T242" i="15"/>
  <c r="G242" i="15"/>
  <c r="G238" i="15"/>
  <c r="R238" i="15"/>
  <c r="V238" i="15"/>
  <c r="T238" i="15"/>
  <c r="M234" i="15"/>
  <c r="L234" i="15"/>
  <c r="Q234" i="15"/>
  <c r="J230" i="15"/>
  <c r="J245" i="15" s="1"/>
  <c r="R230" i="15"/>
  <c r="K230" i="15"/>
  <c r="S230" i="15"/>
  <c r="O230" i="15"/>
  <c r="H230" i="15"/>
  <c r="V230" i="15"/>
  <c r="G230" i="15"/>
  <c r="N230" i="15"/>
  <c r="G224" i="15"/>
  <c r="O220" i="15"/>
  <c r="P220" i="15"/>
  <c r="T220" i="15"/>
  <c r="P216" i="15"/>
  <c r="P229" i="15" s="1"/>
  <c r="U216" i="15"/>
  <c r="L216" i="15"/>
  <c r="Q216" i="15"/>
  <c r="V216" i="15"/>
  <c r="M216" i="15"/>
  <c r="N216" i="15"/>
  <c r="R216" i="15"/>
  <c r="T216" i="15"/>
  <c r="R111" i="15"/>
  <c r="T111" i="15"/>
  <c r="V111" i="15"/>
  <c r="G111" i="15"/>
  <c r="O107" i="15"/>
  <c r="N107" i="15"/>
  <c r="G103" i="15"/>
  <c r="L103" i="15"/>
  <c r="L117" i="15" s="1"/>
  <c r="T103" i="15"/>
  <c r="O103" i="15"/>
  <c r="P103" i="15"/>
  <c r="I103" i="15"/>
  <c r="G97" i="15"/>
  <c r="V97" i="15"/>
  <c r="S97" i="15"/>
  <c r="BB17" i="5"/>
  <c r="G68" i="15"/>
  <c r="G60" i="15"/>
  <c r="V49" i="15"/>
  <c r="G49" i="15"/>
  <c r="T49" i="15"/>
  <c r="N26" i="15"/>
  <c r="T26" i="15"/>
  <c r="O26" i="15"/>
  <c r="V26" i="15"/>
  <c r="G26" i="15"/>
  <c r="P26" i="15"/>
  <c r="S26" i="15"/>
  <c r="AX43" i="5"/>
  <c r="Q27" i="2" s="1"/>
  <c r="F19" i="15"/>
  <c r="AL43" i="5"/>
  <c r="M27" i="2" s="1"/>
  <c r="F15" i="15"/>
  <c r="BB13" i="5"/>
  <c r="P22" i="14"/>
  <c r="R14" i="13" s="1"/>
  <c r="L22" i="14"/>
  <c r="N14" i="13" s="1"/>
  <c r="H22" i="14"/>
  <c r="J14" i="13" s="1"/>
  <c r="D22" i="14"/>
  <c r="F14" i="13" s="1"/>
  <c r="H43" i="19"/>
  <c r="E35" i="6"/>
  <c r="L32" i="7"/>
  <c r="L36" i="7"/>
  <c r="Q33" i="25"/>
  <c r="P33" i="25"/>
  <c r="T34" i="25"/>
  <c r="I19" i="7"/>
  <c r="I23" i="7"/>
  <c r="M32" i="7"/>
  <c r="M36" i="7"/>
  <c r="U20" i="25"/>
  <c r="N20" i="25"/>
  <c r="L20" i="25"/>
  <c r="V32" i="25"/>
  <c r="I32" i="25"/>
  <c r="B37" i="24"/>
  <c r="M11" i="24"/>
  <c r="N11" i="24" s="1"/>
  <c r="F5" i="24"/>
  <c r="G5" i="24" s="1"/>
  <c r="E14" i="2"/>
  <c r="H40" i="7"/>
  <c r="G40" i="7"/>
  <c r="O40" i="7"/>
  <c r="J40" i="7"/>
  <c r="R40" i="7"/>
  <c r="F32" i="7"/>
  <c r="J31" i="7"/>
  <c r="R31" i="7"/>
  <c r="K31" i="7"/>
  <c r="S31" i="7"/>
  <c r="H28" i="7"/>
  <c r="G28" i="7"/>
  <c r="O28" i="7"/>
  <c r="J28" i="7"/>
  <c r="R28" i="7"/>
  <c r="O23" i="7"/>
  <c r="O19" i="7"/>
  <c r="F15" i="7"/>
  <c r="J15" i="7"/>
  <c r="R15" i="7"/>
  <c r="K15" i="7"/>
  <c r="S15" i="7"/>
  <c r="W33" i="25"/>
  <c r="T27" i="25"/>
  <c r="S27" i="25"/>
  <c r="H27" i="25"/>
  <c r="L26" i="25"/>
  <c r="V9" i="25"/>
  <c r="J9" i="25"/>
  <c r="S7" i="25"/>
  <c r="S36" i="25" s="1"/>
  <c r="T482" i="15"/>
  <c r="W482" i="15" s="1"/>
  <c r="X482" i="15" s="1"/>
  <c r="S479" i="15"/>
  <c r="W479" i="15" s="1"/>
  <c r="X479" i="15" s="1"/>
  <c r="O477" i="15"/>
  <c r="M475" i="15"/>
  <c r="U475" i="15"/>
  <c r="V475" i="15"/>
  <c r="N475" i="15"/>
  <c r="O471" i="15"/>
  <c r="V468" i="15"/>
  <c r="W468" i="15" s="1"/>
  <c r="X468" i="15" s="1"/>
  <c r="K457" i="15"/>
  <c r="S456" i="15"/>
  <c r="M455" i="15"/>
  <c r="U455" i="15"/>
  <c r="Q455" i="15"/>
  <c r="G455" i="15"/>
  <c r="V455" i="15"/>
  <c r="U450" i="15"/>
  <c r="V450" i="15"/>
  <c r="S448" i="15"/>
  <c r="R448" i="15"/>
  <c r="W448" i="15" s="1"/>
  <c r="X448" i="15" s="1"/>
  <c r="U443" i="15"/>
  <c r="K439" i="15"/>
  <c r="K453" i="15" s="1"/>
  <c r="O439" i="15"/>
  <c r="S439" i="15"/>
  <c r="V438" i="15"/>
  <c r="L438" i="15"/>
  <c r="V432" i="15"/>
  <c r="P430" i="15"/>
  <c r="U430" i="15"/>
  <c r="G430" i="15"/>
  <c r="Q430" i="15"/>
  <c r="N427" i="15"/>
  <c r="M427" i="15"/>
  <c r="O427" i="15"/>
  <c r="P425" i="15"/>
  <c r="L424" i="15"/>
  <c r="K424" i="15"/>
  <c r="Q424" i="15"/>
  <c r="V424" i="15"/>
  <c r="M424" i="15"/>
  <c r="R424" i="15"/>
  <c r="J424" i="15"/>
  <c r="U424" i="15"/>
  <c r="N424" i="15"/>
  <c r="N437" i="15" s="1"/>
  <c r="P408" i="15"/>
  <c r="V403" i="15"/>
  <c r="R397" i="15"/>
  <c r="O397" i="15"/>
  <c r="U397" i="15"/>
  <c r="Q397" i="15"/>
  <c r="V397" i="15"/>
  <c r="O394" i="15"/>
  <c r="L394" i="15"/>
  <c r="R394" i="15"/>
  <c r="G394" i="15"/>
  <c r="N394" i="15"/>
  <c r="N405" i="15" s="1"/>
  <c r="T385" i="15"/>
  <c r="W385" i="15" s="1"/>
  <c r="X385" i="15" s="1"/>
  <c r="R383" i="15"/>
  <c r="S362" i="15"/>
  <c r="M362" i="15"/>
  <c r="V362" i="15"/>
  <c r="N362" i="15"/>
  <c r="M358" i="15"/>
  <c r="U358" i="15"/>
  <c r="H358" i="15"/>
  <c r="P358" i="15"/>
  <c r="T358" i="15"/>
  <c r="I358" i="15"/>
  <c r="I373" i="15" s="1"/>
  <c r="V356" i="15"/>
  <c r="W356" i="15" s="1"/>
  <c r="X356" i="15" s="1"/>
  <c r="Q351" i="15"/>
  <c r="P344" i="15"/>
  <c r="K344" i="15"/>
  <c r="T344" i="15"/>
  <c r="J344" i="15"/>
  <c r="J327" i="15"/>
  <c r="L327" i="15"/>
  <c r="L341" i="15" s="1"/>
  <c r="Q327" i="15"/>
  <c r="M327" i="15"/>
  <c r="S327" i="15"/>
  <c r="P327" i="15"/>
  <c r="I327" i="15"/>
  <c r="I341" i="15" s="1"/>
  <c r="T327" i="15"/>
  <c r="P317" i="15"/>
  <c r="W317" i="15" s="1"/>
  <c r="X317" i="15" s="1"/>
  <c r="S317" i="15"/>
  <c r="M314" i="15"/>
  <c r="U314" i="15"/>
  <c r="G314" i="15"/>
  <c r="L314" i="15"/>
  <c r="Q314" i="15"/>
  <c r="Q325" i="15" s="1"/>
  <c r="I311" i="15"/>
  <c r="T302" i="15"/>
  <c r="G302" i="15"/>
  <c r="Q302" i="15"/>
  <c r="I294" i="15"/>
  <c r="I309" i="15" s="1"/>
  <c r="Q294" i="15"/>
  <c r="Q309" i="15" s="1"/>
  <c r="G294" i="15"/>
  <c r="H294" i="15"/>
  <c r="M294" i="15"/>
  <c r="T289" i="15"/>
  <c r="S289" i="15"/>
  <c r="U289" i="15"/>
  <c r="I278" i="15"/>
  <c r="P278" i="15"/>
  <c r="Q278" i="15"/>
  <c r="L278" i="15"/>
  <c r="M278" i="15"/>
  <c r="T278" i="15"/>
  <c r="U278" i="15"/>
  <c r="T271" i="15"/>
  <c r="W271" i="15" s="1"/>
  <c r="X271" i="15" s="1"/>
  <c r="P269" i="15"/>
  <c r="T269" i="15"/>
  <c r="V227" i="15"/>
  <c r="U227" i="15"/>
  <c r="G222" i="15"/>
  <c r="Q222" i="15"/>
  <c r="P222" i="15"/>
  <c r="U222" i="15"/>
  <c r="O205" i="15"/>
  <c r="T205" i="15"/>
  <c r="T213" i="15" s="1"/>
  <c r="G205" i="15"/>
  <c r="P205" i="15"/>
  <c r="Q60" i="15"/>
  <c r="V60" i="15"/>
  <c r="R60" i="15"/>
  <c r="P60" i="15"/>
  <c r="U60" i="15"/>
  <c r="N60" i="15"/>
  <c r="S60" i="15"/>
  <c r="O60" i="15"/>
  <c r="U9" i="15"/>
  <c r="L9" i="15"/>
  <c r="N9" i="15"/>
  <c r="P9" i="15"/>
  <c r="T9" i="15"/>
  <c r="H35" i="25"/>
  <c r="G467" i="15"/>
  <c r="V463" i="15"/>
  <c r="G463" i="15"/>
  <c r="R463" i="15"/>
  <c r="G459" i="15"/>
  <c r="BB41" i="5"/>
  <c r="V449" i="15"/>
  <c r="G449" i="15"/>
  <c r="U449" i="15"/>
  <c r="T449" i="15"/>
  <c r="W435" i="15"/>
  <c r="X435" i="15" s="1"/>
  <c r="G431" i="15"/>
  <c r="G413" i="15"/>
  <c r="H31" i="25"/>
  <c r="G400" i="15"/>
  <c r="R400" i="15"/>
  <c r="S400" i="15"/>
  <c r="G374" i="15"/>
  <c r="R374" i="15"/>
  <c r="S364" i="15"/>
  <c r="T364" i="15"/>
  <c r="G360" i="15"/>
  <c r="N360" i="15"/>
  <c r="N373" i="15" s="1"/>
  <c r="T360" i="15"/>
  <c r="J360" i="15"/>
  <c r="P360" i="15"/>
  <c r="U360" i="15"/>
  <c r="Q360" i="15"/>
  <c r="K360" i="15"/>
  <c r="R360" i="15"/>
  <c r="R373" i="15" s="1"/>
  <c r="G350" i="15"/>
  <c r="R350" i="15"/>
  <c r="Q350" i="15"/>
  <c r="G346" i="15"/>
  <c r="M346" i="15"/>
  <c r="BB33" i="5"/>
  <c r="G337" i="15"/>
  <c r="T337" i="15"/>
  <c r="W337" i="15" s="1"/>
  <c r="X337" i="15" s="1"/>
  <c r="G333" i="15"/>
  <c r="R319" i="15"/>
  <c r="S319" i="15"/>
  <c r="V319" i="15"/>
  <c r="G315" i="15"/>
  <c r="S315" i="15"/>
  <c r="T315" i="15"/>
  <c r="U291" i="15"/>
  <c r="W291" i="15" s="1"/>
  <c r="X291" i="15" s="1"/>
  <c r="G291" i="15"/>
  <c r="G287" i="15"/>
  <c r="R287" i="15"/>
  <c r="V287" i="15"/>
  <c r="Q287" i="15"/>
  <c r="G283" i="15"/>
  <c r="S283" i="15"/>
  <c r="G279" i="15"/>
  <c r="M279" i="15"/>
  <c r="Q279" i="15"/>
  <c r="U279" i="15"/>
  <c r="I279" i="15"/>
  <c r="R279" i="15"/>
  <c r="V279" i="15"/>
  <c r="K279" i="15"/>
  <c r="S279" i="15"/>
  <c r="L279" i="15"/>
  <c r="T279" i="15"/>
  <c r="J279" i="15"/>
  <c r="J293" i="15" s="1"/>
  <c r="C15" i="6"/>
  <c r="C43" i="6"/>
  <c r="C44" i="6" s="1"/>
  <c r="K14" i="2"/>
  <c r="E13" i="6"/>
  <c r="E33" i="6"/>
  <c r="H36" i="7"/>
  <c r="G36" i="7"/>
  <c r="O36" i="7"/>
  <c r="J36" i="7"/>
  <c r="R36" i="7"/>
  <c r="S32" i="7"/>
  <c r="O31" i="7"/>
  <c r="F28" i="7"/>
  <c r="J27" i="7"/>
  <c r="U27" i="7" s="1"/>
  <c r="R27" i="7"/>
  <c r="K27" i="7"/>
  <c r="S27" i="7"/>
  <c r="N23" i="7"/>
  <c r="N19" i="7"/>
  <c r="H16" i="7"/>
  <c r="G16" i="7"/>
  <c r="O16" i="7"/>
  <c r="J16" i="7"/>
  <c r="R16" i="7"/>
  <c r="G15" i="7"/>
  <c r="H43" i="7"/>
  <c r="J43" i="7"/>
  <c r="P43" i="7"/>
  <c r="R43" i="7"/>
  <c r="F44" i="7"/>
  <c r="I44" i="7"/>
  <c r="K44" i="7"/>
  <c r="T44" i="7"/>
  <c r="H46" i="7"/>
  <c r="H48" i="7" s="1"/>
  <c r="L46" i="7"/>
  <c r="L48" i="7" s="1"/>
  <c r="O46" i="7"/>
  <c r="O48" i="7" s="1"/>
  <c r="R46" i="7"/>
  <c r="F47" i="7"/>
  <c r="J47" i="7"/>
  <c r="J22" i="13" s="1"/>
  <c r="Q47" i="7"/>
  <c r="Q22" i="13" s="1"/>
  <c r="K43" i="7"/>
  <c r="S43" i="7"/>
  <c r="L44" i="7"/>
  <c r="O44" i="7"/>
  <c r="R44" i="7"/>
  <c r="I46" i="7"/>
  <c r="I48" i="7" s="1"/>
  <c r="P46" i="7"/>
  <c r="S46" i="7"/>
  <c r="S48" i="7" s="1"/>
  <c r="G47" i="7"/>
  <c r="K47" i="7"/>
  <c r="N47" i="7"/>
  <c r="N48" i="7" s="1"/>
  <c r="R47" i="7"/>
  <c r="K27" i="25"/>
  <c r="O27" i="25"/>
  <c r="H22" i="25"/>
  <c r="H19" i="25"/>
  <c r="L16" i="25"/>
  <c r="X16" i="25" s="1"/>
  <c r="Y16" i="25" s="1"/>
  <c r="H15" i="25"/>
  <c r="H12" i="25"/>
  <c r="R7" i="25"/>
  <c r="W481" i="15"/>
  <c r="X481" i="15" s="1"/>
  <c r="G476" i="15"/>
  <c r="Q475" i="15"/>
  <c r="L471" i="15"/>
  <c r="S464" i="15"/>
  <c r="W464" i="15" s="1"/>
  <c r="X464" i="15" s="1"/>
  <c r="P461" i="15"/>
  <c r="R461" i="15"/>
  <c r="S461" i="15"/>
  <c r="V461" i="15"/>
  <c r="O461" i="15"/>
  <c r="W461" i="15" s="1"/>
  <c r="X461" i="15" s="1"/>
  <c r="P459" i="15"/>
  <c r="N459" i="15"/>
  <c r="S459" i="15"/>
  <c r="M459" i="15"/>
  <c r="W459" i="15" s="1"/>
  <c r="X459" i="15" s="1"/>
  <c r="I454" i="15"/>
  <c r="I469" i="15" s="1"/>
  <c r="Q454" i="15"/>
  <c r="H454" i="15"/>
  <c r="J454" i="15"/>
  <c r="R454" i="15"/>
  <c r="N454" i="15"/>
  <c r="U454" i="15"/>
  <c r="N443" i="15"/>
  <c r="I439" i="15"/>
  <c r="T438" i="15"/>
  <c r="G434" i="15"/>
  <c r="S432" i="15"/>
  <c r="V431" i="15"/>
  <c r="Q431" i="15"/>
  <c r="R431" i="15"/>
  <c r="S424" i="15"/>
  <c r="S437" i="15" s="1"/>
  <c r="K423" i="15"/>
  <c r="J423" i="15"/>
  <c r="J437" i="15" s="1"/>
  <c r="P423" i="15"/>
  <c r="U423" i="15"/>
  <c r="L423" i="15"/>
  <c r="Q423" i="15"/>
  <c r="Q437" i="15" s="1"/>
  <c r="V423" i="15"/>
  <c r="I423" i="15"/>
  <c r="I437" i="15" s="1"/>
  <c r="T423" i="15"/>
  <c r="M423" i="15"/>
  <c r="Q412" i="15"/>
  <c r="V412" i="15"/>
  <c r="G412" i="15"/>
  <c r="R412" i="15"/>
  <c r="U412" i="15"/>
  <c r="N412" i="15"/>
  <c r="G409" i="15"/>
  <c r="U409" i="15"/>
  <c r="L408" i="15"/>
  <c r="L421" i="15" s="1"/>
  <c r="H406" i="15"/>
  <c r="H421" i="15" s="1"/>
  <c r="N406" i="15"/>
  <c r="V406" i="15"/>
  <c r="O406" i="15"/>
  <c r="J406" i="15"/>
  <c r="K406" i="15"/>
  <c r="S399" i="15"/>
  <c r="R399" i="15"/>
  <c r="T399" i="15"/>
  <c r="V399" i="15"/>
  <c r="G399" i="15"/>
  <c r="O395" i="15"/>
  <c r="S395" i="15"/>
  <c r="V394" i="15"/>
  <c r="R392" i="15"/>
  <c r="M391" i="15"/>
  <c r="M405" i="15" s="1"/>
  <c r="S391" i="15"/>
  <c r="I391" i="15"/>
  <c r="I405" i="15" s="1"/>
  <c r="O391" i="15"/>
  <c r="T391" i="15"/>
  <c r="K391" i="15"/>
  <c r="U391" i="15"/>
  <c r="L391" i="15"/>
  <c r="L405" i="15" s="1"/>
  <c r="S379" i="15"/>
  <c r="Q377" i="15"/>
  <c r="W377" i="15" s="1"/>
  <c r="X377" i="15" s="1"/>
  <c r="R362" i="15"/>
  <c r="G359" i="15"/>
  <c r="L358" i="15"/>
  <c r="P349" i="15"/>
  <c r="T349" i="15"/>
  <c r="M347" i="15"/>
  <c r="L344" i="15"/>
  <c r="G342" i="15"/>
  <c r="O342" i="15"/>
  <c r="O357" i="15" s="1"/>
  <c r="F357" i="15"/>
  <c r="R342" i="15"/>
  <c r="K342" i="15"/>
  <c r="N342" i="15"/>
  <c r="U338" i="15"/>
  <c r="R333" i="15"/>
  <c r="P333" i="15"/>
  <c r="U333" i="15"/>
  <c r="Q333" i="15"/>
  <c r="P329" i="15"/>
  <c r="G329" i="15"/>
  <c r="T329" i="15"/>
  <c r="O327" i="15"/>
  <c r="O341" i="15" s="1"/>
  <c r="V321" i="15"/>
  <c r="T321" i="15"/>
  <c r="S321" i="15"/>
  <c r="T317" i="15"/>
  <c r="O316" i="15"/>
  <c r="O325" i="15" s="1"/>
  <c r="Q316" i="15"/>
  <c r="V316" i="15"/>
  <c r="R316" i="15"/>
  <c r="U316" i="15"/>
  <c r="N316" i="15"/>
  <c r="P314" i="15"/>
  <c r="V311" i="15"/>
  <c r="R310" i="15"/>
  <c r="I310" i="15"/>
  <c r="I325" i="15" s="1"/>
  <c r="S310" i="15"/>
  <c r="H310" i="15"/>
  <c r="V310" i="15"/>
  <c r="S305" i="15"/>
  <c r="T305" i="15"/>
  <c r="G305" i="15"/>
  <c r="U302" i="15"/>
  <c r="P297" i="15"/>
  <c r="K297" i="15"/>
  <c r="S297" i="15"/>
  <c r="L297" i="15"/>
  <c r="O297" i="15"/>
  <c r="L294" i="15"/>
  <c r="M282" i="15"/>
  <c r="U282" i="15"/>
  <c r="G282" i="15"/>
  <c r="P282" i="15"/>
  <c r="L282" i="15"/>
  <c r="Q282" i="15"/>
  <c r="U259" i="15"/>
  <c r="V259" i="15"/>
  <c r="O248" i="15"/>
  <c r="O261" i="15" s="1"/>
  <c r="I214" i="15"/>
  <c r="U214" i="15"/>
  <c r="M214" i="15"/>
  <c r="H214" i="15"/>
  <c r="W126" i="15"/>
  <c r="X126" i="15" s="1"/>
  <c r="V103" i="15"/>
  <c r="G100" i="15"/>
  <c r="V100" i="15"/>
  <c r="W100" i="15" s="1"/>
  <c r="X100" i="15" s="1"/>
  <c r="F49" i="14"/>
  <c r="I49" i="14"/>
  <c r="L49" i="14"/>
  <c r="O21" i="7"/>
  <c r="G21" i="7"/>
  <c r="O17" i="7"/>
  <c r="G17" i="7"/>
  <c r="U17" i="7" s="1"/>
  <c r="N474" i="15"/>
  <c r="L474" i="15"/>
  <c r="J470" i="15"/>
  <c r="O470" i="15"/>
  <c r="T470" i="15"/>
  <c r="M457" i="15"/>
  <c r="Q446" i="15"/>
  <c r="S446" i="15"/>
  <c r="T446" i="15"/>
  <c r="U442" i="15"/>
  <c r="M441" i="15"/>
  <c r="M453" i="15" s="1"/>
  <c r="R441" i="15"/>
  <c r="L441" i="15"/>
  <c r="N441" i="15"/>
  <c r="S441" i="15"/>
  <c r="J439" i="15"/>
  <c r="U434" i="15"/>
  <c r="T434" i="15"/>
  <c r="V434" i="15"/>
  <c r="T433" i="15"/>
  <c r="W433" i="15" s="1"/>
  <c r="X433" i="15" s="1"/>
  <c r="R415" i="15"/>
  <c r="W415" i="15" s="1"/>
  <c r="X415" i="15" s="1"/>
  <c r="K409" i="15"/>
  <c r="Q409" i="15"/>
  <c r="R409" i="15"/>
  <c r="S407" i="15"/>
  <c r="J407" i="15"/>
  <c r="N395" i="15"/>
  <c r="V386" i="15"/>
  <c r="W386" i="15" s="1"/>
  <c r="X386" i="15" s="1"/>
  <c r="R382" i="15"/>
  <c r="W382" i="15" s="1"/>
  <c r="X382" i="15" s="1"/>
  <c r="S382" i="15"/>
  <c r="P380" i="15"/>
  <c r="U380" i="15"/>
  <c r="O380" i="15"/>
  <c r="Q380" i="15"/>
  <c r="V380" i="15"/>
  <c r="N374" i="15"/>
  <c r="V374" i="15"/>
  <c r="O374" i="15"/>
  <c r="V372" i="15"/>
  <c r="W372" i="15" s="1"/>
  <c r="X372" i="15" s="1"/>
  <c r="U370" i="15"/>
  <c r="G370" i="15"/>
  <c r="R367" i="15"/>
  <c r="T367" i="15"/>
  <c r="U367" i="15"/>
  <c r="K345" i="15"/>
  <c r="M345" i="15"/>
  <c r="U345" i="15"/>
  <c r="N345" i="15"/>
  <c r="V345" i="15"/>
  <c r="H342" i="15"/>
  <c r="T336" i="15"/>
  <c r="S336" i="15"/>
  <c r="U336" i="15"/>
  <c r="N332" i="15"/>
  <c r="T332" i="15"/>
  <c r="S329" i="15"/>
  <c r="G328" i="15"/>
  <c r="N328" i="15"/>
  <c r="T328" i="15"/>
  <c r="J328" i="15"/>
  <c r="P328" i="15"/>
  <c r="U328" i="15"/>
  <c r="M326" i="15"/>
  <c r="U326" i="15"/>
  <c r="P326" i="15"/>
  <c r="V324" i="15"/>
  <c r="W324" i="15" s="1"/>
  <c r="X324" i="15" s="1"/>
  <c r="V323" i="15"/>
  <c r="W323" i="15" s="1"/>
  <c r="X323" i="15" s="1"/>
  <c r="S320" i="15"/>
  <c r="W320" i="15" s="1"/>
  <c r="X320" i="15" s="1"/>
  <c r="L313" i="15"/>
  <c r="R313" i="15"/>
  <c r="M313" i="15"/>
  <c r="M325" i="15" s="1"/>
  <c r="U313" i="15"/>
  <c r="J312" i="15"/>
  <c r="O301" i="15"/>
  <c r="R301" i="15"/>
  <c r="U301" i="15"/>
  <c r="L296" i="15"/>
  <c r="Q296" i="15"/>
  <c r="V296" i="15"/>
  <c r="V309" i="15" s="1"/>
  <c r="K296" i="15"/>
  <c r="K309" i="15" s="1"/>
  <c r="M296" i="15"/>
  <c r="R296" i="15"/>
  <c r="O284" i="15"/>
  <c r="O293" i="15" s="1"/>
  <c r="Q284" i="15"/>
  <c r="V284" i="15"/>
  <c r="R284" i="15"/>
  <c r="U284" i="15"/>
  <c r="N284" i="15"/>
  <c r="T283" i="15"/>
  <c r="L280" i="15"/>
  <c r="Q280" i="15"/>
  <c r="U280" i="15"/>
  <c r="K280" i="15"/>
  <c r="M280" i="15"/>
  <c r="R280" i="15"/>
  <c r="V280" i="15"/>
  <c r="P280" i="15"/>
  <c r="G280" i="15"/>
  <c r="S280" i="15"/>
  <c r="Q268" i="15"/>
  <c r="U268" i="15"/>
  <c r="N268" i="15"/>
  <c r="R268" i="15"/>
  <c r="V268" i="15"/>
  <c r="T268" i="15"/>
  <c r="O268" i="15"/>
  <c r="N251" i="15"/>
  <c r="P251" i="15"/>
  <c r="L248" i="15"/>
  <c r="K248" i="15"/>
  <c r="K261" i="15" s="1"/>
  <c r="P248" i="15"/>
  <c r="T248" i="15"/>
  <c r="M248" i="15"/>
  <c r="Q248" i="15"/>
  <c r="U248" i="15"/>
  <c r="R248" i="15"/>
  <c r="J248" i="15"/>
  <c r="S248" i="15"/>
  <c r="G233" i="15"/>
  <c r="R233" i="15"/>
  <c r="K233" i="15"/>
  <c r="M233" i="15"/>
  <c r="U233" i="15"/>
  <c r="N233" i="15"/>
  <c r="Q233" i="15"/>
  <c r="Q245" i="15" s="1"/>
  <c r="U210" i="15"/>
  <c r="W210" i="15" s="1"/>
  <c r="X210" i="15" s="1"/>
  <c r="G210" i="15"/>
  <c r="Q158" i="15"/>
  <c r="R158" i="15"/>
  <c r="P158" i="15"/>
  <c r="V158" i="15"/>
  <c r="U147" i="15"/>
  <c r="G123" i="15"/>
  <c r="R79" i="15"/>
  <c r="S79" i="15"/>
  <c r="S73" i="15"/>
  <c r="K73" i="15"/>
  <c r="T73" i="15"/>
  <c r="P73" i="15"/>
  <c r="L73" i="15"/>
  <c r="O73" i="15"/>
  <c r="G472" i="15"/>
  <c r="G461" i="15"/>
  <c r="G458" i="15"/>
  <c r="L458" i="15"/>
  <c r="R458" i="15"/>
  <c r="J455" i="15"/>
  <c r="S447" i="15"/>
  <c r="Q447" i="15"/>
  <c r="R446" i="15"/>
  <c r="U445" i="15"/>
  <c r="P445" i="15"/>
  <c r="G443" i="15"/>
  <c r="O441" i="15"/>
  <c r="J440" i="15"/>
  <c r="R432" i="15"/>
  <c r="O428" i="15"/>
  <c r="S426" i="15"/>
  <c r="L426" i="15"/>
  <c r="P426" i="15"/>
  <c r="V426" i="15"/>
  <c r="R426" i="15"/>
  <c r="V420" i="15"/>
  <c r="W420" i="15" s="1"/>
  <c r="X420" i="15" s="1"/>
  <c r="G419" i="15"/>
  <c r="T416" i="15"/>
  <c r="W416" i="15" s="1"/>
  <c r="X416" i="15" s="1"/>
  <c r="G411" i="15"/>
  <c r="M411" i="15"/>
  <c r="R411" i="15"/>
  <c r="N409" i="15"/>
  <c r="K407" i="15"/>
  <c r="Q398" i="15"/>
  <c r="P398" i="15"/>
  <c r="U398" i="15"/>
  <c r="T383" i="15"/>
  <c r="S383" i="15"/>
  <c r="V383" i="15"/>
  <c r="T381" i="15"/>
  <c r="O381" i="15"/>
  <c r="N380" i="15"/>
  <c r="R375" i="15"/>
  <c r="J375" i="15"/>
  <c r="S375" i="15"/>
  <c r="K374" i="15"/>
  <c r="T370" i="15"/>
  <c r="U366" i="15"/>
  <c r="T366" i="15"/>
  <c r="W366" i="15" s="1"/>
  <c r="X366" i="15" s="1"/>
  <c r="M363" i="15"/>
  <c r="O363" i="15"/>
  <c r="R363" i="15"/>
  <c r="V355" i="15"/>
  <c r="W355" i="15" s="1"/>
  <c r="X355" i="15" s="1"/>
  <c r="T353" i="15"/>
  <c r="W353" i="15" s="1"/>
  <c r="X353" i="15" s="1"/>
  <c r="G353" i="15"/>
  <c r="T352" i="15"/>
  <c r="W352" i="15" s="1"/>
  <c r="X352" i="15" s="1"/>
  <c r="G348" i="15"/>
  <c r="N347" i="15"/>
  <c r="P347" i="15"/>
  <c r="U347" i="15"/>
  <c r="Q347" i="15"/>
  <c r="U346" i="15"/>
  <c r="G345" i="15"/>
  <c r="R336" i="15"/>
  <c r="R335" i="15"/>
  <c r="T335" i="15"/>
  <c r="U335" i="15"/>
  <c r="P332" i="15"/>
  <c r="M331" i="15"/>
  <c r="S331" i="15"/>
  <c r="V331" i="15"/>
  <c r="M328" i="15"/>
  <c r="G327" i="15"/>
  <c r="Q326" i="15"/>
  <c r="Q341" i="15" s="1"/>
  <c r="G316" i="15"/>
  <c r="N315" i="15"/>
  <c r="P315" i="15"/>
  <c r="U315" i="15"/>
  <c r="Q315" i="15"/>
  <c r="K313" i="15"/>
  <c r="V301" i="15"/>
  <c r="N300" i="15"/>
  <c r="S300" i="15"/>
  <c r="T300" i="15"/>
  <c r="G299" i="15"/>
  <c r="S299" i="15"/>
  <c r="N299" i="15"/>
  <c r="V299" i="15"/>
  <c r="V298" i="15"/>
  <c r="L298" i="15"/>
  <c r="U296" i="15"/>
  <c r="J296" i="15"/>
  <c r="T284" i="15"/>
  <c r="N280" i="15"/>
  <c r="S268" i="15"/>
  <c r="V262" i="15"/>
  <c r="V277" i="15" s="1"/>
  <c r="G258" i="15"/>
  <c r="V258" i="15"/>
  <c r="T258" i="15"/>
  <c r="U240" i="15"/>
  <c r="S240" i="15"/>
  <c r="T240" i="15"/>
  <c r="V228" i="15"/>
  <c r="W228" i="15" s="1"/>
  <c r="X228" i="15" s="1"/>
  <c r="U226" i="15"/>
  <c r="W226" i="15" s="1"/>
  <c r="X226" i="15" s="1"/>
  <c r="G226" i="15"/>
  <c r="S224" i="15"/>
  <c r="R224" i="15"/>
  <c r="T224" i="15"/>
  <c r="V224" i="15"/>
  <c r="G211" i="15"/>
  <c r="G193" i="15"/>
  <c r="V193" i="15"/>
  <c r="V197" i="15" s="1"/>
  <c r="T193" i="15"/>
  <c r="Q190" i="15"/>
  <c r="S190" i="15"/>
  <c r="U190" i="15"/>
  <c r="S175" i="15"/>
  <c r="R175" i="15"/>
  <c r="T175" i="15"/>
  <c r="G175" i="15"/>
  <c r="Q175" i="15"/>
  <c r="U175" i="15"/>
  <c r="G168" i="15"/>
  <c r="N168" i="15"/>
  <c r="T168" i="15"/>
  <c r="J168" i="15"/>
  <c r="P168" i="15"/>
  <c r="U168" i="15"/>
  <c r="K168" i="15"/>
  <c r="R168" i="15"/>
  <c r="L168" i="15"/>
  <c r="V168" i="15"/>
  <c r="V181" i="15" s="1"/>
  <c r="Q168" i="15"/>
  <c r="R159" i="15"/>
  <c r="G159" i="15"/>
  <c r="N150" i="15"/>
  <c r="I150" i="15"/>
  <c r="R150" i="15"/>
  <c r="J150" i="15"/>
  <c r="G144" i="15"/>
  <c r="V144" i="15"/>
  <c r="R144" i="15"/>
  <c r="T144" i="15"/>
  <c r="U144" i="15"/>
  <c r="S144" i="15"/>
  <c r="T137" i="15"/>
  <c r="L137" i="15"/>
  <c r="Q123" i="15"/>
  <c r="U123" i="15"/>
  <c r="M123" i="15"/>
  <c r="R123" i="15"/>
  <c r="R133" i="15" s="1"/>
  <c r="V123" i="15"/>
  <c r="V133" i="15" s="1"/>
  <c r="O123" i="15"/>
  <c r="P123" i="15"/>
  <c r="S123" i="15"/>
  <c r="T123" i="15"/>
  <c r="J342" i="15"/>
  <c r="N330" i="15"/>
  <c r="P312" i="15"/>
  <c r="S311" i="15"/>
  <c r="K311" i="15"/>
  <c r="R298" i="15"/>
  <c r="U295" i="15"/>
  <c r="P295" i="15"/>
  <c r="P309" i="15" s="1"/>
  <c r="T294" i="15"/>
  <c r="U290" i="15"/>
  <c r="W290" i="15" s="1"/>
  <c r="X290" i="15" s="1"/>
  <c r="G290" i="15"/>
  <c r="P286" i="15"/>
  <c r="W286" i="15" s="1"/>
  <c r="X286" i="15" s="1"/>
  <c r="V275" i="15"/>
  <c r="W275" i="15" s="1"/>
  <c r="X275" i="15" s="1"/>
  <c r="V273" i="15"/>
  <c r="S273" i="15"/>
  <c r="G254" i="15"/>
  <c r="Q254" i="15"/>
  <c r="W254" i="15" s="1"/>
  <c r="X254" i="15" s="1"/>
  <c r="L249" i="15"/>
  <c r="P249" i="15"/>
  <c r="T247" i="15"/>
  <c r="G247" i="15"/>
  <c r="V244" i="15"/>
  <c r="W244" i="15" s="1"/>
  <c r="X244" i="15" s="1"/>
  <c r="G243" i="15"/>
  <c r="G237" i="15"/>
  <c r="P237" i="15"/>
  <c r="W237" i="15" s="1"/>
  <c r="X237" i="15" s="1"/>
  <c r="L232" i="15"/>
  <c r="M232" i="15"/>
  <c r="M245" i="15" s="1"/>
  <c r="P232" i="15"/>
  <c r="P245" i="15" s="1"/>
  <c r="P219" i="15"/>
  <c r="W219" i="15" s="1"/>
  <c r="X219" i="15" s="1"/>
  <c r="L217" i="15"/>
  <c r="K217" i="15"/>
  <c r="I215" i="15"/>
  <c r="M215" i="15"/>
  <c r="S215" i="15"/>
  <c r="O215" i="15"/>
  <c r="T215" i="15"/>
  <c r="V211" i="15"/>
  <c r="U211" i="15"/>
  <c r="W211" i="15" s="1"/>
  <c r="X211" i="15" s="1"/>
  <c r="U208" i="15"/>
  <c r="S208" i="15"/>
  <c r="W208" i="15" s="1"/>
  <c r="X208" i="15" s="1"/>
  <c r="T208" i="15"/>
  <c r="G206" i="15"/>
  <c r="R192" i="15"/>
  <c r="U192" i="15"/>
  <c r="U177" i="15"/>
  <c r="T177" i="15"/>
  <c r="W177" i="15" s="1"/>
  <c r="X177" i="15" s="1"/>
  <c r="V177" i="15"/>
  <c r="Q174" i="15"/>
  <c r="P174" i="15"/>
  <c r="G156" i="15"/>
  <c r="R156" i="15"/>
  <c r="N156" i="15"/>
  <c r="T156" i="15"/>
  <c r="O156" i="15"/>
  <c r="V156" i="15"/>
  <c r="P156" i="15"/>
  <c r="J151" i="15"/>
  <c r="F165" i="15"/>
  <c r="R151" i="15"/>
  <c r="V151" i="15"/>
  <c r="P137" i="15"/>
  <c r="P93" i="15"/>
  <c r="T93" i="15"/>
  <c r="O93" i="15"/>
  <c r="S61" i="15"/>
  <c r="T61" i="15"/>
  <c r="O61" i="15"/>
  <c r="P61" i="15"/>
  <c r="L40" i="15"/>
  <c r="T40" i="15"/>
  <c r="J40" i="15"/>
  <c r="J53" i="15" s="1"/>
  <c r="V40" i="15"/>
  <c r="N40" i="15"/>
  <c r="R40" i="15"/>
  <c r="R53" i="15" s="1"/>
  <c r="M40" i="15"/>
  <c r="M53" i="15" s="1"/>
  <c r="P40" i="15"/>
  <c r="P53" i="15" s="1"/>
  <c r="G23" i="15"/>
  <c r="J23" i="15"/>
  <c r="J37" i="15" s="1"/>
  <c r="U23" i="15"/>
  <c r="N23" i="15"/>
  <c r="N37" i="15" s="1"/>
  <c r="V23" i="15"/>
  <c r="P23" i="15"/>
  <c r="Q23" i="15"/>
  <c r="I23" i="15"/>
  <c r="V458" i="15"/>
  <c r="R455" i="15"/>
  <c r="V444" i="15"/>
  <c r="W444" i="15" s="1"/>
  <c r="X444" i="15" s="1"/>
  <c r="T440" i="15"/>
  <c r="R438" i="15"/>
  <c r="U429" i="15"/>
  <c r="W429" i="15" s="1"/>
  <c r="X429" i="15" s="1"/>
  <c r="V411" i="15"/>
  <c r="S288" i="15"/>
  <c r="R288" i="15"/>
  <c r="G284" i="15"/>
  <c r="N283" i="15"/>
  <c r="P283" i="15"/>
  <c r="U283" i="15"/>
  <c r="Q283" i="15"/>
  <c r="K281" i="15"/>
  <c r="M281" i="15"/>
  <c r="Q281" i="15"/>
  <c r="G268" i="15"/>
  <c r="G265" i="15"/>
  <c r="R265" i="15"/>
  <c r="M265" i="15"/>
  <c r="U265" i="15"/>
  <c r="M247" i="15"/>
  <c r="Q247" i="15"/>
  <c r="U247" i="15"/>
  <c r="J247" i="15"/>
  <c r="N247" i="15"/>
  <c r="N261" i="15" s="1"/>
  <c r="R247" i="15"/>
  <c r="V247" i="15"/>
  <c r="G246" i="15"/>
  <c r="Q246" i="15"/>
  <c r="I246" i="15"/>
  <c r="U246" i="15"/>
  <c r="V243" i="15"/>
  <c r="U243" i="15"/>
  <c r="G241" i="15"/>
  <c r="U241" i="15"/>
  <c r="W241" i="15" s="1"/>
  <c r="X241" i="15" s="1"/>
  <c r="R239" i="15"/>
  <c r="W239" i="15" s="1"/>
  <c r="X239" i="15" s="1"/>
  <c r="S239" i="15"/>
  <c r="P238" i="15"/>
  <c r="W238" i="15" s="1"/>
  <c r="X238" i="15" s="1"/>
  <c r="K231" i="15"/>
  <c r="L231" i="15"/>
  <c r="O231" i="15"/>
  <c r="G218" i="15"/>
  <c r="S218" i="15"/>
  <c r="P218" i="15"/>
  <c r="V218" i="15"/>
  <c r="N218" i="15"/>
  <c r="P206" i="15"/>
  <c r="P213" i="15" s="1"/>
  <c r="R206" i="15"/>
  <c r="J199" i="15"/>
  <c r="J213" i="15" s="1"/>
  <c r="K199" i="15"/>
  <c r="S199" i="15"/>
  <c r="L199" i="15"/>
  <c r="G190" i="15"/>
  <c r="G185" i="15"/>
  <c r="Q185" i="15"/>
  <c r="L185" i="15"/>
  <c r="R185" i="15"/>
  <c r="M185" i="15"/>
  <c r="P185" i="15"/>
  <c r="P197" i="15" s="1"/>
  <c r="G167" i="15"/>
  <c r="O167" i="15"/>
  <c r="G155" i="15"/>
  <c r="Q155" i="15"/>
  <c r="M155" i="15"/>
  <c r="S155" i="15"/>
  <c r="S165" i="15" s="1"/>
  <c r="N155" i="15"/>
  <c r="U155" i="15"/>
  <c r="O155" i="15"/>
  <c r="W148" i="15"/>
  <c r="X148" i="15" s="1"/>
  <c r="G148" i="15"/>
  <c r="Q138" i="15"/>
  <c r="S138" i="15"/>
  <c r="M138" i="15"/>
  <c r="M135" i="15"/>
  <c r="M149" i="15" s="1"/>
  <c r="S135" i="15"/>
  <c r="O135" i="15"/>
  <c r="O149" i="15" s="1"/>
  <c r="U135" i="15"/>
  <c r="R135" i="15"/>
  <c r="I135" i="15"/>
  <c r="V135" i="15"/>
  <c r="L120" i="15"/>
  <c r="P120" i="15"/>
  <c r="T120" i="15"/>
  <c r="S113" i="15"/>
  <c r="W113" i="15" s="1"/>
  <c r="X113" i="15" s="1"/>
  <c r="T113" i="15"/>
  <c r="S91" i="15"/>
  <c r="O91" i="15"/>
  <c r="P91" i="15"/>
  <c r="L55" i="15"/>
  <c r="R55" i="15"/>
  <c r="R69" i="15" s="1"/>
  <c r="J55" i="15"/>
  <c r="J69" i="15" s="1"/>
  <c r="N55" i="15"/>
  <c r="S55" i="15"/>
  <c r="P55" i="15"/>
  <c r="P69" i="15" s="1"/>
  <c r="I55" i="15"/>
  <c r="T55" i="15"/>
  <c r="K55" i="15"/>
  <c r="O55" i="15"/>
  <c r="V55" i="15"/>
  <c r="Q46" i="15"/>
  <c r="S46" i="15"/>
  <c r="U46" i="15"/>
  <c r="S31" i="15"/>
  <c r="G31" i="15"/>
  <c r="Q31" i="15"/>
  <c r="U31" i="15"/>
  <c r="J215" i="15"/>
  <c r="J229" i="15" s="1"/>
  <c r="N215" i="15"/>
  <c r="R215" i="15"/>
  <c r="R229" i="15" s="1"/>
  <c r="V215" i="15"/>
  <c r="G212" i="15"/>
  <c r="R207" i="15"/>
  <c r="W207" i="15" s="1"/>
  <c r="X207" i="15" s="1"/>
  <c r="G201" i="15"/>
  <c r="R201" i="15"/>
  <c r="M201" i="15"/>
  <c r="U201" i="15"/>
  <c r="V194" i="15"/>
  <c r="U194" i="15"/>
  <c r="G178" i="15"/>
  <c r="V178" i="15"/>
  <c r="R170" i="15"/>
  <c r="S170" i="15"/>
  <c r="J167" i="15"/>
  <c r="L167" i="15"/>
  <c r="Q167" i="15"/>
  <c r="M167" i="15"/>
  <c r="S167" i="15"/>
  <c r="M166" i="15"/>
  <c r="U166" i="15"/>
  <c r="H166" i="15"/>
  <c r="P166" i="15"/>
  <c r="W164" i="15"/>
  <c r="X164" i="15" s="1"/>
  <c r="Q159" i="15"/>
  <c r="U153" i="15"/>
  <c r="U165" i="15" s="1"/>
  <c r="L153" i="15"/>
  <c r="V153" i="15"/>
  <c r="G152" i="15"/>
  <c r="T152" i="15"/>
  <c r="K152" i="15"/>
  <c r="K165" i="15" s="1"/>
  <c r="I151" i="15"/>
  <c r="U134" i="15"/>
  <c r="I134" i="15"/>
  <c r="G129" i="15"/>
  <c r="T129" i="15"/>
  <c r="Q124" i="15"/>
  <c r="U124" i="15"/>
  <c r="R124" i="15"/>
  <c r="V124" i="15"/>
  <c r="H118" i="15"/>
  <c r="L118" i="15"/>
  <c r="L133" i="15" s="1"/>
  <c r="P118" i="15"/>
  <c r="T118" i="15"/>
  <c r="I118" i="15"/>
  <c r="I133" i="15" s="1"/>
  <c r="M118" i="15"/>
  <c r="M133" i="15" s="1"/>
  <c r="Q118" i="15"/>
  <c r="U118" i="15"/>
  <c r="U112" i="15"/>
  <c r="S112" i="15"/>
  <c r="V112" i="15"/>
  <c r="P110" i="15"/>
  <c r="U110" i="15"/>
  <c r="G110" i="15"/>
  <c r="U97" i="15"/>
  <c r="U78" i="15"/>
  <c r="W78" i="15" s="1"/>
  <c r="X78" i="15" s="1"/>
  <c r="V66" i="15"/>
  <c r="U66" i="15"/>
  <c r="G66" i="15"/>
  <c r="T66" i="15"/>
  <c r="P58" i="15"/>
  <c r="Q58" i="15"/>
  <c r="Q69" i="15" s="1"/>
  <c r="N58" i="15"/>
  <c r="T58" i="15"/>
  <c r="U58" i="15"/>
  <c r="L58" i="15"/>
  <c r="M58" i="15"/>
  <c r="P41" i="15"/>
  <c r="T41" i="15"/>
  <c r="L41" i="15"/>
  <c r="N41" i="15"/>
  <c r="V41" i="15"/>
  <c r="K216" i="15"/>
  <c r="O216" i="15"/>
  <c r="S216" i="15"/>
  <c r="G209" i="15"/>
  <c r="Q201" i="15"/>
  <c r="K200" i="15"/>
  <c r="L200" i="15"/>
  <c r="O198" i="15"/>
  <c r="O213" i="15" s="1"/>
  <c r="I198" i="15"/>
  <c r="R198" i="15"/>
  <c r="T194" i="15"/>
  <c r="T191" i="15"/>
  <c r="W191" i="15" s="1"/>
  <c r="X191" i="15" s="1"/>
  <c r="M187" i="15"/>
  <c r="S187" i="15"/>
  <c r="O187" i="15"/>
  <c r="T187" i="15"/>
  <c r="J182" i="15"/>
  <c r="K182" i="15"/>
  <c r="K197" i="15" s="1"/>
  <c r="T178" i="15"/>
  <c r="O173" i="15"/>
  <c r="R173" i="15"/>
  <c r="U173" i="15"/>
  <c r="N171" i="15"/>
  <c r="W171" i="15" s="1"/>
  <c r="X171" i="15" s="1"/>
  <c r="N170" i="15"/>
  <c r="L169" i="15"/>
  <c r="T169" i="15"/>
  <c r="G169" i="15"/>
  <c r="U167" i="15"/>
  <c r="K167" i="15"/>
  <c r="K181" i="15" s="1"/>
  <c r="I166" i="15"/>
  <c r="I181" i="15" s="1"/>
  <c r="G163" i="15"/>
  <c r="U162" i="15"/>
  <c r="W162" i="15" s="1"/>
  <c r="X162" i="15" s="1"/>
  <c r="G162" i="15"/>
  <c r="T161" i="15"/>
  <c r="U161" i="15"/>
  <c r="O157" i="15"/>
  <c r="P157" i="15"/>
  <c r="M153" i="15"/>
  <c r="J152" i="15"/>
  <c r="V147" i="15"/>
  <c r="G141" i="15"/>
  <c r="V141" i="15"/>
  <c r="P141" i="15"/>
  <c r="G138" i="15"/>
  <c r="J136" i="15"/>
  <c r="R136" i="15"/>
  <c r="G135" i="15"/>
  <c r="Q134" i="15"/>
  <c r="U129" i="15"/>
  <c r="S127" i="15"/>
  <c r="W127" i="15" s="1"/>
  <c r="X127" i="15" s="1"/>
  <c r="P124" i="15"/>
  <c r="J119" i="15"/>
  <c r="K119" i="15"/>
  <c r="S118" i="15"/>
  <c r="K118" i="15"/>
  <c r="R112" i="15"/>
  <c r="G106" i="15"/>
  <c r="O106" i="15"/>
  <c r="T106" i="15"/>
  <c r="P105" i="15"/>
  <c r="W105" i="15" s="1"/>
  <c r="X105" i="15" s="1"/>
  <c r="R95" i="15"/>
  <c r="T95" i="15"/>
  <c r="G89" i="15"/>
  <c r="Q89" i="15"/>
  <c r="K86" i="15"/>
  <c r="T86" i="15"/>
  <c r="T101" i="15" s="1"/>
  <c r="J86" i="15"/>
  <c r="J101" i="15" s="1"/>
  <c r="N86" i="15"/>
  <c r="K71" i="15"/>
  <c r="J71" i="15"/>
  <c r="J85" i="15" s="1"/>
  <c r="P71" i="15"/>
  <c r="P85" i="15" s="1"/>
  <c r="U71" i="15"/>
  <c r="L71" i="15"/>
  <c r="L85" i="15" s="1"/>
  <c r="Q71" i="15"/>
  <c r="V71" i="15"/>
  <c r="G71" i="15"/>
  <c r="I71" i="15"/>
  <c r="T71" i="15"/>
  <c r="T85" i="15" s="1"/>
  <c r="M71" i="15"/>
  <c r="N71" i="15"/>
  <c r="M25" i="15"/>
  <c r="M37" i="15" s="1"/>
  <c r="K25" i="15"/>
  <c r="P25" i="15"/>
  <c r="S25" i="15"/>
  <c r="U25" i="15"/>
  <c r="O25" i="15"/>
  <c r="V204" i="15"/>
  <c r="V213" i="15" s="1"/>
  <c r="U203" i="15"/>
  <c r="W203" i="15" s="1"/>
  <c r="X203" i="15" s="1"/>
  <c r="Q202" i="15"/>
  <c r="W202" i="15" s="1"/>
  <c r="X202" i="15" s="1"/>
  <c r="T174" i="15"/>
  <c r="V159" i="15"/>
  <c r="N151" i="15"/>
  <c r="T136" i="15"/>
  <c r="T149" i="15" s="1"/>
  <c r="L136" i="15"/>
  <c r="L149" i="15" s="1"/>
  <c r="S121" i="15"/>
  <c r="O121" i="15"/>
  <c r="O133" i="15" s="1"/>
  <c r="Q106" i="15"/>
  <c r="U106" i="15"/>
  <c r="J104" i="15"/>
  <c r="J117" i="15" s="1"/>
  <c r="O104" i="15"/>
  <c r="S104" i="15"/>
  <c r="M103" i="15"/>
  <c r="S103" i="15"/>
  <c r="O92" i="15"/>
  <c r="Q92" i="15"/>
  <c r="V92" i="15"/>
  <c r="N91" i="15"/>
  <c r="R91" i="15"/>
  <c r="V91" i="15"/>
  <c r="R89" i="15"/>
  <c r="K89" i="15"/>
  <c r="U89" i="15"/>
  <c r="N87" i="15"/>
  <c r="S87" i="15"/>
  <c r="S101" i="15" s="1"/>
  <c r="O87" i="15"/>
  <c r="U87" i="15"/>
  <c r="S64" i="15"/>
  <c r="W64" i="15" s="1"/>
  <c r="X64" i="15" s="1"/>
  <c r="S56" i="15"/>
  <c r="K56" i="15"/>
  <c r="G29" i="15"/>
  <c r="P12" i="15"/>
  <c r="O12" i="15"/>
  <c r="U12" i="15"/>
  <c r="R12" i="15"/>
  <c r="S12" i="15"/>
  <c r="N12" i="15"/>
  <c r="W12" i="15" s="1"/>
  <c r="X12" i="15" s="1"/>
  <c r="U111" i="15"/>
  <c r="T109" i="15"/>
  <c r="Q109" i="15"/>
  <c r="O109" i="15"/>
  <c r="W109" i="15" s="1"/>
  <c r="X109" i="15" s="1"/>
  <c r="U109" i="15"/>
  <c r="M107" i="15"/>
  <c r="S107" i="15"/>
  <c r="S106" i="15"/>
  <c r="N106" i="15"/>
  <c r="G105" i="15"/>
  <c r="V104" i="15"/>
  <c r="Q104" i="15"/>
  <c r="L104" i="15"/>
  <c r="Q103" i="15"/>
  <c r="K103" i="15"/>
  <c r="K117" i="15" s="1"/>
  <c r="W99" i="15"/>
  <c r="X99" i="15" s="1"/>
  <c r="U96" i="15"/>
  <c r="W96" i="15" s="1"/>
  <c r="X96" i="15" s="1"/>
  <c r="S94" i="15"/>
  <c r="P94" i="15"/>
  <c r="W94" i="15" s="1"/>
  <c r="X94" i="15" s="1"/>
  <c r="U92" i="15"/>
  <c r="N92" i="15"/>
  <c r="Q91" i="15"/>
  <c r="M91" i="15"/>
  <c r="L90" i="15"/>
  <c r="U90" i="15"/>
  <c r="N89" i="15"/>
  <c r="K88" i="15"/>
  <c r="M88" i="15"/>
  <c r="M101" i="15" s="1"/>
  <c r="T88" i="15"/>
  <c r="R87" i="15"/>
  <c r="G87" i="15"/>
  <c r="V75" i="15"/>
  <c r="W75" i="15" s="1"/>
  <c r="X75" i="15" s="1"/>
  <c r="N75" i="15"/>
  <c r="R74" i="15"/>
  <c r="V74" i="15"/>
  <c r="O74" i="15"/>
  <c r="W74" i="15" s="1"/>
  <c r="X74" i="15" s="1"/>
  <c r="L72" i="15"/>
  <c r="K72" i="15"/>
  <c r="Q72" i="15"/>
  <c r="V72" i="15"/>
  <c r="M72" i="15"/>
  <c r="R72" i="15"/>
  <c r="R85" i="15" s="1"/>
  <c r="G72" i="15"/>
  <c r="S72" i="15"/>
  <c r="S85" i="15" s="1"/>
  <c r="R48" i="15"/>
  <c r="V48" i="15"/>
  <c r="Q29" i="15"/>
  <c r="R29" i="15"/>
  <c r="V29" i="15"/>
  <c r="P29" i="15"/>
  <c r="T29" i="15"/>
  <c r="P28" i="15"/>
  <c r="W28" i="15" s="1"/>
  <c r="X28" i="15" s="1"/>
  <c r="T28" i="15"/>
  <c r="P14" i="15"/>
  <c r="R14" i="15"/>
  <c r="S14" i="15"/>
  <c r="V12" i="15"/>
  <c r="H86" i="15"/>
  <c r="O86" i="15"/>
  <c r="V86" i="15"/>
  <c r="V101" i="15" s="1"/>
  <c r="G80" i="15"/>
  <c r="W80" i="15"/>
  <c r="X80" i="15" s="1"/>
  <c r="V68" i="15"/>
  <c r="W68" i="15" s="1"/>
  <c r="X68" i="15" s="1"/>
  <c r="G67" i="15"/>
  <c r="G59" i="15"/>
  <c r="Q59" i="15"/>
  <c r="V59" i="15"/>
  <c r="M59" i="15"/>
  <c r="W59" i="15" s="1"/>
  <c r="X59" i="15" s="1"/>
  <c r="R59" i="15"/>
  <c r="G58" i="15"/>
  <c r="T47" i="15"/>
  <c r="U47" i="15"/>
  <c r="T45" i="15"/>
  <c r="W45" i="15" s="1"/>
  <c r="X45" i="15" s="1"/>
  <c r="P27" i="15"/>
  <c r="W27" i="15" s="1"/>
  <c r="X27" i="15" s="1"/>
  <c r="T27" i="15"/>
  <c r="U17" i="15"/>
  <c r="V17" i="15"/>
  <c r="L7" i="15"/>
  <c r="J7" i="15"/>
  <c r="J21" i="15" s="1"/>
  <c r="Q7" i="15"/>
  <c r="U7" i="15"/>
  <c r="N7" i="15"/>
  <c r="T7" i="15"/>
  <c r="O7" i="15"/>
  <c r="O21" i="15" s="1"/>
  <c r="V7" i="15"/>
  <c r="P13" i="6"/>
  <c r="P33" i="6"/>
  <c r="P44" i="6" s="1"/>
  <c r="V67" i="15"/>
  <c r="U67" i="15"/>
  <c r="G61" i="15"/>
  <c r="O59" i="15"/>
  <c r="M57" i="15"/>
  <c r="W57" i="15" s="1"/>
  <c r="X57" i="15" s="1"/>
  <c r="M54" i="15"/>
  <c r="K54" i="15"/>
  <c r="T54" i="15"/>
  <c r="O54" i="15"/>
  <c r="O69" i="15" s="1"/>
  <c r="U54" i="15"/>
  <c r="G50" i="15"/>
  <c r="S47" i="15"/>
  <c r="U34" i="15"/>
  <c r="W34" i="15" s="1"/>
  <c r="X34" i="15" s="1"/>
  <c r="R27" i="15"/>
  <c r="G20" i="15"/>
  <c r="V20" i="15"/>
  <c r="W20" i="15" s="1"/>
  <c r="X20" i="15" s="1"/>
  <c r="G14" i="15"/>
  <c r="G12" i="15"/>
  <c r="G9" i="15"/>
  <c r="M8" i="15"/>
  <c r="L8" i="15"/>
  <c r="R8" i="15"/>
  <c r="O8" i="15"/>
  <c r="V8" i="15"/>
  <c r="P8" i="15"/>
  <c r="P21" i="15" s="1"/>
  <c r="M7" i="15"/>
  <c r="AD45" i="19"/>
  <c r="AD46" i="19"/>
  <c r="N47" i="19"/>
  <c r="X43" i="19"/>
  <c r="M35" i="6"/>
  <c r="U70" i="15"/>
  <c r="U85" i="15" s="1"/>
  <c r="Q38" i="15"/>
  <c r="Q53" i="15" s="1"/>
  <c r="G27" i="15"/>
  <c r="L26" i="15"/>
  <c r="R26" i="15"/>
  <c r="K24" i="15"/>
  <c r="R24" i="15"/>
  <c r="L23" i="15"/>
  <c r="L37" i="15" s="1"/>
  <c r="T23" i="15"/>
  <c r="T37" i="15" s="1"/>
  <c r="G18" i="15"/>
  <c r="S17" i="15"/>
  <c r="T16" i="15"/>
  <c r="W16" i="15" s="1"/>
  <c r="X16" i="15" s="1"/>
  <c r="V11" i="15"/>
  <c r="N11" i="15"/>
  <c r="U10" i="15"/>
  <c r="W10" i="15" s="1"/>
  <c r="X10" i="15" s="1"/>
  <c r="J15" i="6"/>
  <c r="J43" i="6"/>
  <c r="J44" i="6" s="1"/>
  <c r="G44" i="6"/>
  <c r="Z47" i="19"/>
  <c r="U45" i="19"/>
  <c r="U46" i="19"/>
  <c r="M45" i="19"/>
  <c r="M46" i="19"/>
  <c r="F43" i="19"/>
  <c r="D35" i="6"/>
  <c r="K38" i="15"/>
  <c r="S38" i="15"/>
  <c r="P11" i="15"/>
  <c r="U11" i="15"/>
  <c r="BB25" i="5"/>
  <c r="Z43" i="5"/>
  <c r="I27" i="2" s="1"/>
  <c r="F52" i="14"/>
  <c r="I52" i="14"/>
  <c r="AC46" i="19"/>
  <c r="AC45" i="19"/>
  <c r="AC47" i="19" s="1"/>
  <c r="V45" i="19"/>
  <c r="V46" i="19"/>
  <c r="Q33" i="6"/>
  <c r="Q44" i="6" s="1"/>
  <c r="M13" i="6"/>
  <c r="O48" i="14"/>
  <c r="I51" i="14"/>
  <c r="T165" i="15" l="1"/>
  <c r="N165" i="15"/>
  <c r="R389" i="15"/>
  <c r="S197" i="15"/>
  <c r="W88" i="15"/>
  <c r="X88" i="15" s="1"/>
  <c r="W91" i="15"/>
  <c r="X91" i="15" s="1"/>
  <c r="W95" i="15"/>
  <c r="X95" i="15" s="1"/>
  <c r="W216" i="15"/>
  <c r="X216" i="15" s="1"/>
  <c r="Q181" i="15"/>
  <c r="W120" i="15"/>
  <c r="X120" i="15" s="1"/>
  <c r="M261" i="15"/>
  <c r="Q37" i="15"/>
  <c r="W217" i="15"/>
  <c r="X217" i="15" s="1"/>
  <c r="W273" i="15"/>
  <c r="X273" i="15" s="1"/>
  <c r="U309" i="15"/>
  <c r="P325" i="15"/>
  <c r="W224" i="15"/>
  <c r="X224" i="15" s="1"/>
  <c r="W432" i="15"/>
  <c r="X432" i="15" s="1"/>
  <c r="W147" i="15"/>
  <c r="X147" i="15" s="1"/>
  <c r="T261" i="15"/>
  <c r="W284" i="15"/>
  <c r="X284" i="15" s="1"/>
  <c r="U325" i="15"/>
  <c r="U341" i="15"/>
  <c r="W328" i="15"/>
  <c r="X328" i="15" s="1"/>
  <c r="W434" i="15"/>
  <c r="X434" i="15" s="1"/>
  <c r="W441" i="15"/>
  <c r="X441" i="15" s="1"/>
  <c r="T485" i="15"/>
  <c r="W282" i="15"/>
  <c r="X282" i="15" s="1"/>
  <c r="S309" i="15"/>
  <c r="O405" i="15"/>
  <c r="R405" i="15"/>
  <c r="U421" i="15"/>
  <c r="V437" i="15"/>
  <c r="P437" i="15"/>
  <c r="R48" i="7"/>
  <c r="W449" i="15"/>
  <c r="X449" i="15" s="1"/>
  <c r="S469" i="15"/>
  <c r="X20" i="25"/>
  <c r="Y20" i="25" s="1"/>
  <c r="W252" i="15"/>
  <c r="X252" i="15" s="1"/>
  <c r="W413" i="15"/>
  <c r="X413" i="15" s="1"/>
  <c r="W465" i="15"/>
  <c r="X465" i="15" s="1"/>
  <c r="Q485" i="15"/>
  <c r="Q36" i="25"/>
  <c r="U35" i="7"/>
  <c r="P357" i="15"/>
  <c r="P117" i="15"/>
  <c r="S357" i="15"/>
  <c r="N49" i="7"/>
  <c r="L325" i="15"/>
  <c r="X34" i="25"/>
  <c r="Y34" i="25" s="1"/>
  <c r="W460" i="15"/>
  <c r="X460" i="15" s="1"/>
  <c r="W318" i="15"/>
  <c r="X318" i="15" s="1"/>
  <c r="X26" i="25"/>
  <c r="Y26" i="25" s="1"/>
  <c r="F17" i="6"/>
  <c r="I17" i="13"/>
  <c r="W235" i="15"/>
  <c r="X235" i="15" s="1"/>
  <c r="U197" i="15"/>
  <c r="Q101" i="15"/>
  <c r="W129" i="15"/>
  <c r="X129" i="15" s="1"/>
  <c r="V149" i="15"/>
  <c r="O165" i="15"/>
  <c r="W155" i="15"/>
  <c r="X155" i="15" s="1"/>
  <c r="L245" i="15"/>
  <c r="J261" i="15"/>
  <c r="T53" i="15"/>
  <c r="P101" i="15"/>
  <c r="N293" i="15"/>
  <c r="W298" i="15"/>
  <c r="X298" i="15" s="1"/>
  <c r="W300" i="15"/>
  <c r="X300" i="15" s="1"/>
  <c r="U357" i="15"/>
  <c r="W363" i="15"/>
  <c r="X363" i="15" s="1"/>
  <c r="W380" i="15"/>
  <c r="X380" i="15" s="1"/>
  <c r="W411" i="15"/>
  <c r="X411" i="15" s="1"/>
  <c r="W426" i="15"/>
  <c r="X426" i="15" s="1"/>
  <c r="W440" i="15"/>
  <c r="X440" i="15" s="1"/>
  <c r="W455" i="15"/>
  <c r="X455" i="15" s="1"/>
  <c r="U245" i="15"/>
  <c r="P261" i="15"/>
  <c r="R293" i="15"/>
  <c r="O485" i="15"/>
  <c r="W321" i="15"/>
  <c r="X321" i="15" s="1"/>
  <c r="N421" i="15"/>
  <c r="K293" i="15"/>
  <c r="T357" i="15"/>
  <c r="V373" i="15"/>
  <c r="O437" i="15"/>
  <c r="N245" i="15"/>
  <c r="O245" i="15"/>
  <c r="W256" i="15"/>
  <c r="X256" i="15" s="1"/>
  <c r="W338" i="15"/>
  <c r="X338" i="15" s="1"/>
  <c r="R197" i="15"/>
  <c r="W186" i="15"/>
  <c r="X186" i="15" s="1"/>
  <c r="P389" i="15"/>
  <c r="V405" i="15"/>
  <c r="X7" i="25"/>
  <c r="Y7" i="25" s="1"/>
  <c r="V341" i="15"/>
  <c r="W403" i="15"/>
  <c r="X403" i="15" s="1"/>
  <c r="Q165" i="15"/>
  <c r="Q373" i="15"/>
  <c r="O12" i="24"/>
  <c r="P12" i="24" s="1"/>
  <c r="O20" i="2"/>
  <c r="P45" i="19"/>
  <c r="P46" i="19"/>
  <c r="Q45" i="19"/>
  <c r="Q47" i="19" s="1"/>
  <c r="Q46" i="19"/>
  <c r="W146" i="15"/>
  <c r="X146" i="15" s="1"/>
  <c r="W223" i="15"/>
  <c r="X223" i="15" s="1"/>
  <c r="W47" i="15"/>
  <c r="X47" i="15" s="1"/>
  <c r="U101" i="15"/>
  <c r="M85" i="15"/>
  <c r="K133" i="15"/>
  <c r="W124" i="15"/>
  <c r="X124" i="15" s="1"/>
  <c r="W141" i="15"/>
  <c r="X141" i="15" s="1"/>
  <c r="W152" i="15"/>
  <c r="X152" i="15" s="1"/>
  <c r="W178" i="15"/>
  <c r="X178" i="15" s="1"/>
  <c r="W194" i="15"/>
  <c r="X194" i="15" s="1"/>
  <c r="W200" i="15"/>
  <c r="X200" i="15" s="1"/>
  <c r="Q133" i="15"/>
  <c r="P181" i="15"/>
  <c r="S181" i="15"/>
  <c r="W201" i="15"/>
  <c r="X201" i="15" s="1"/>
  <c r="Q197" i="15"/>
  <c r="S213" i="15"/>
  <c r="U261" i="15"/>
  <c r="W265" i="15"/>
  <c r="X265" i="15" s="1"/>
  <c r="W288" i="15"/>
  <c r="X288" i="15" s="1"/>
  <c r="V37" i="15"/>
  <c r="K325" i="15"/>
  <c r="W240" i="15"/>
  <c r="X240" i="15" s="1"/>
  <c r="W381" i="15"/>
  <c r="X381" i="15" s="1"/>
  <c r="S261" i="15"/>
  <c r="W364" i="15"/>
  <c r="X364" i="15" s="1"/>
  <c r="W400" i="15"/>
  <c r="X400" i="15" s="1"/>
  <c r="W222" i="15"/>
  <c r="X222" i="15" s="1"/>
  <c r="W289" i="15"/>
  <c r="X289" i="15" s="1"/>
  <c r="W314" i="15"/>
  <c r="X314" i="15" s="1"/>
  <c r="W362" i="15"/>
  <c r="X362" i="15" s="1"/>
  <c r="W394" i="15"/>
  <c r="X394" i="15" s="1"/>
  <c r="K437" i="15"/>
  <c r="W427" i="15"/>
  <c r="X427" i="15" s="1"/>
  <c r="W450" i="15"/>
  <c r="X450" i="15" s="1"/>
  <c r="U31" i="7"/>
  <c r="W111" i="15"/>
  <c r="X111" i="15" s="1"/>
  <c r="P453" i="15"/>
  <c r="S453" i="15"/>
  <c r="W456" i="15"/>
  <c r="X456" i="15" s="1"/>
  <c r="T197" i="15"/>
  <c r="W236" i="15"/>
  <c r="X236" i="15" s="1"/>
  <c r="P405" i="15"/>
  <c r="P485" i="15"/>
  <c r="R341" i="15"/>
  <c r="W354" i="15"/>
  <c r="X354" i="15" s="1"/>
  <c r="M389" i="15"/>
  <c r="J48" i="7"/>
  <c r="T46" i="19"/>
  <c r="T45" i="19"/>
  <c r="W267" i="15"/>
  <c r="X267" i="15" s="1"/>
  <c r="W306" i="15"/>
  <c r="X306" i="15" s="1"/>
  <c r="N213" i="15"/>
  <c r="U26" i="7"/>
  <c r="K20" i="13"/>
  <c r="U25" i="7"/>
  <c r="O20" i="13"/>
  <c r="N10" i="24"/>
  <c r="O10" i="24" s="1"/>
  <c r="X10" i="25"/>
  <c r="Y10" i="25" s="1"/>
  <c r="H20" i="2"/>
  <c r="W410" i="15"/>
  <c r="X410" i="15" s="1"/>
  <c r="W442" i="15"/>
  <c r="X442" i="15" s="1"/>
  <c r="W145" i="15"/>
  <c r="X145" i="15" s="1"/>
  <c r="X19" i="25"/>
  <c r="Y19" i="25" s="1"/>
  <c r="X22" i="25"/>
  <c r="Y22" i="25" s="1"/>
  <c r="X23" i="25"/>
  <c r="Y23" i="25" s="1"/>
  <c r="F24" i="24"/>
  <c r="U389" i="15"/>
  <c r="AF46" i="19"/>
  <c r="AF45" i="19"/>
  <c r="W189" i="15"/>
  <c r="X189" i="15" s="1"/>
  <c r="U29" i="7"/>
  <c r="F30" i="24"/>
  <c r="D15" i="6"/>
  <c r="D43" i="6"/>
  <c r="D44" i="6" s="1"/>
  <c r="W11" i="15"/>
  <c r="X11" i="15" s="1"/>
  <c r="W24" i="15"/>
  <c r="X24" i="15" s="1"/>
  <c r="K37" i="15"/>
  <c r="W8" i="15"/>
  <c r="X8" i="15" s="1"/>
  <c r="W90" i="15"/>
  <c r="X90" i="15" s="1"/>
  <c r="L101" i="15"/>
  <c r="V85" i="15"/>
  <c r="P133" i="15"/>
  <c r="W153" i="15"/>
  <c r="X153" i="15" s="1"/>
  <c r="L165" i="15"/>
  <c r="W167" i="15"/>
  <c r="X167" i="15" s="1"/>
  <c r="J181" i="15"/>
  <c r="V69" i="15"/>
  <c r="L197" i="15"/>
  <c r="W185" i="15"/>
  <c r="X185" i="15" s="1"/>
  <c r="P37" i="15"/>
  <c r="N181" i="15"/>
  <c r="K389" i="15"/>
  <c r="W374" i="15"/>
  <c r="X374" i="15" s="1"/>
  <c r="N389" i="15"/>
  <c r="H229" i="15"/>
  <c r="W214" i="15"/>
  <c r="X214" i="15" s="1"/>
  <c r="H325" i="15"/>
  <c r="W310" i="15"/>
  <c r="X310" i="15" s="1"/>
  <c r="W347" i="15"/>
  <c r="X347" i="15" s="1"/>
  <c r="V421" i="15"/>
  <c r="J469" i="15"/>
  <c r="S21" i="13"/>
  <c r="Q19" i="2"/>
  <c r="S45" i="7"/>
  <c r="S49" i="7" s="1"/>
  <c r="S51" i="7" s="1"/>
  <c r="U47" i="7"/>
  <c r="D20" i="2"/>
  <c r="U44" i="7"/>
  <c r="F22" i="13"/>
  <c r="H21" i="13"/>
  <c r="F19" i="2"/>
  <c r="H45" i="7"/>
  <c r="H49" i="7" s="1"/>
  <c r="H51" i="7" s="1"/>
  <c r="U293" i="15"/>
  <c r="U373" i="15"/>
  <c r="R437" i="15"/>
  <c r="V453" i="15"/>
  <c r="H13" i="2"/>
  <c r="H18" i="2" s="1"/>
  <c r="J20" i="13"/>
  <c r="F21" i="15"/>
  <c r="S15" i="15"/>
  <c r="G15" i="15"/>
  <c r="T15" i="15"/>
  <c r="T21" i="15" s="1"/>
  <c r="U15" i="15"/>
  <c r="R15" i="15"/>
  <c r="Q15" i="15"/>
  <c r="Q21" i="15" s="1"/>
  <c r="V15" i="15"/>
  <c r="T117" i="15"/>
  <c r="H245" i="15"/>
  <c r="W230" i="15"/>
  <c r="X230" i="15" s="1"/>
  <c r="R245" i="15"/>
  <c r="G262" i="15"/>
  <c r="S262" i="15"/>
  <c r="S277" i="15" s="1"/>
  <c r="R262" i="15"/>
  <c r="R277" i="15" s="1"/>
  <c r="U262" i="15"/>
  <c r="U277" i="15" s="1"/>
  <c r="I262" i="15"/>
  <c r="I277" i="15" s="1"/>
  <c r="T262" i="15"/>
  <c r="T277" i="15" s="1"/>
  <c r="Q262" i="15"/>
  <c r="Q277" i="15" s="1"/>
  <c r="P262" i="15"/>
  <c r="P277" i="15" s="1"/>
  <c r="M262" i="15"/>
  <c r="M277" i="15" s="1"/>
  <c r="L262" i="15"/>
  <c r="L277" i="15" s="1"/>
  <c r="F277" i="15"/>
  <c r="W361" i="15"/>
  <c r="X361" i="15" s="1"/>
  <c r="H117" i="15"/>
  <c r="W102" i="15"/>
  <c r="X102" i="15" s="1"/>
  <c r="W36" i="25"/>
  <c r="T36" i="25"/>
  <c r="R19" i="2"/>
  <c r="T45" i="7"/>
  <c r="T49" i="7" s="1"/>
  <c r="T51" i="7" s="1"/>
  <c r="T21" i="13"/>
  <c r="R421" i="15"/>
  <c r="N485" i="15"/>
  <c r="X18" i="25"/>
  <c r="Y18" i="25" s="1"/>
  <c r="X33" i="25"/>
  <c r="Y33" i="25" s="1"/>
  <c r="K19" i="2"/>
  <c r="M45" i="7"/>
  <c r="M49" i="7" s="1"/>
  <c r="M51" i="7" s="1"/>
  <c r="M21" i="13"/>
  <c r="W376" i="15"/>
  <c r="X376" i="15" s="1"/>
  <c r="L437" i="15"/>
  <c r="W190" i="15"/>
  <c r="X190" i="15" s="1"/>
  <c r="V47" i="19"/>
  <c r="U47" i="19"/>
  <c r="T69" i="15"/>
  <c r="O101" i="15"/>
  <c r="W87" i="15"/>
  <c r="X87" i="15" s="1"/>
  <c r="O37" i="15"/>
  <c r="W25" i="15"/>
  <c r="X25" i="15" s="1"/>
  <c r="S133" i="15"/>
  <c r="W161" i="15"/>
  <c r="X161" i="15" s="1"/>
  <c r="R213" i="15"/>
  <c r="W41" i="15"/>
  <c r="X41" i="15" s="1"/>
  <c r="I149" i="15"/>
  <c r="W134" i="15"/>
  <c r="X134" i="15" s="1"/>
  <c r="H181" i="15"/>
  <c r="W166" i="15"/>
  <c r="X166" i="15" s="1"/>
  <c r="V229" i="15"/>
  <c r="W135" i="15"/>
  <c r="X135" i="15" s="1"/>
  <c r="R453" i="15"/>
  <c r="N53" i="15"/>
  <c r="W174" i="15"/>
  <c r="X174" i="15" s="1"/>
  <c r="W249" i="15"/>
  <c r="X249" i="15" s="1"/>
  <c r="J165" i="15"/>
  <c r="K262" i="15"/>
  <c r="K277" i="15" s="1"/>
  <c r="W331" i="15"/>
  <c r="X331" i="15" s="1"/>
  <c r="M341" i="15"/>
  <c r="J453" i="15"/>
  <c r="M229" i="15"/>
  <c r="L309" i="15"/>
  <c r="W297" i="15"/>
  <c r="X297" i="15" s="1"/>
  <c r="S325" i="15"/>
  <c r="N357" i="15"/>
  <c r="U405" i="15"/>
  <c r="W391" i="15"/>
  <c r="X391" i="15" s="1"/>
  <c r="K421" i="15"/>
  <c r="M437" i="15"/>
  <c r="W431" i="15"/>
  <c r="X431" i="15" s="1"/>
  <c r="U469" i="15"/>
  <c r="H469" i="15"/>
  <c r="W454" i="15"/>
  <c r="X454" i="15" s="1"/>
  <c r="X27" i="25"/>
  <c r="Y27" i="25" s="1"/>
  <c r="P20" i="2"/>
  <c r="R22" i="13"/>
  <c r="I19" i="2"/>
  <c r="K21" i="13"/>
  <c r="K45" i="7"/>
  <c r="R20" i="2"/>
  <c r="T22" i="13"/>
  <c r="R21" i="13"/>
  <c r="R23" i="13" s="1"/>
  <c r="P19" i="2"/>
  <c r="R45" i="7"/>
  <c r="R49" i="7" s="1"/>
  <c r="R51" i="7" s="1"/>
  <c r="U16" i="7"/>
  <c r="U28" i="7"/>
  <c r="V293" i="15"/>
  <c r="T293" i="15"/>
  <c r="P293" i="15"/>
  <c r="S341" i="15"/>
  <c r="J341" i="15"/>
  <c r="T373" i="15"/>
  <c r="M373" i="15"/>
  <c r="W397" i="15"/>
  <c r="X397" i="15" s="1"/>
  <c r="W430" i="15"/>
  <c r="X430" i="15" s="1"/>
  <c r="V469" i="15"/>
  <c r="M469" i="15"/>
  <c r="W475" i="15"/>
  <c r="X475" i="15" s="1"/>
  <c r="U15" i="7"/>
  <c r="U32" i="7"/>
  <c r="U40" i="7"/>
  <c r="E43" i="6"/>
  <c r="E44" i="6" s="1"/>
  <c r="E15" i="6"/>
  <c r="H17" i="13" s="1"/>
  <c r="F16" i="2" s="1"/>
  <c r="L13" i="2"/>
  <c r="L18" i="2" s="1"/>
  <c r="N20" i="13"/>
  <c r="W103" i="15"/>
  <c r="X103" i="15" s="1"/>
  <c r="W220" i="15"/>
  <c r="X220" i="15" s="1"/>
  <c r="N453" i="15"/>
  <c r="W183" i="15"/>
  <c r="X183" i="15" s="1"/>
  <c r="I197" i="15"/>
  <c r="W379" i="15"/>
  <c r="X379" i="15" s="1"/>
  <c r="Q405" i="15"/>
  <c r="W417" i="15"/>
  <c r="X417" i="15" s="1"/>
  <c r="W443" i="15"/>
  <c r="X443" i="15" s="1"/>
  <c r="W471" i="15"/>
  <c r="X471" i="15" s="1"/>
  <c r="I485" i="15"/>
  <c r="U14" i="7"/>
  <c r="F23" i="24"/>
  <c r="U117" i="15"/>
  <c r="W247" i="15"/>
  <c r="X247" i="15" s="1"/>
  <c r="U485" i="15"/>
  <c r="V36" i="25"/>
  <c r="U36" i="25"/>
  <c r="N36" i="25"/>
  <c r="X28" i="25"/>
  <c r="Y28" i="25" s="1"/>
  <c r="U13" i="7"/>
  <c r="G48" i="7"/>
  <c r="W406" i="15"/>
  <c r="X406" i="15" s="1"/>
  <c r="Q453" i="15"/>
  <c r="N117" i="15"/>
  <c r="W303" i="15"/>
  <c r="X303" i="15" s="1"/>
  <c r="N51" i="7"/>
  <c r="E32" i="24"/>
  <c r="P165" i="15"/>
  <c r="W285" i="15"/>
  <c r="X285" i="15" s="1"/>
  <c r="T325" i="15"/>
  <c r="O373" i="15"/>
  <c r="W359" i="15"/>
  <c r="X359" i="15" s="1"/>
  <c r="N20" i="2"/>
  <c r="P22" i="13"/>
  <c r="K469" i="15"/>
  <c r="T421" i="15"/>
  <c r="C47" i="19"/>
  <c r="P421" i="15"/>
  <c r="W428" i="15"/>
  <c r="X428" i="15" s="1"/>
  <c r="V485" i="15"/>
  <c r="Q20" i="2"/>
  <c r="S22" i="13"/>
  <c r="E19" i="2"/>
  <c r="G21" i="13"/>
  <c r="G45" i="7"/>
  <c r="G49" i="7" s="1"/>
  <c r="G51" i="7" s="1"/>
  <c r="M22" i="13"/>
  <c r="K20" i="2"/>
  <c r="D19" i="2"/>
  <c r="F21" i="13"/>
  <c r="U43" i="7"/>
  <c r="F45" i="7"/>
  <c r="T16" i="24"/>
  <c r="U16" i="24" s="1"/>
  <c r="F35" i="24"/>
  <c r="W104" i="15"/>
  <c r="X104" i="15" s="1"/>
  <c r="W278" i="15"/>
  <c r="X278" i="15" s="1"/>
  <c r="R117" i="15"/>
  <c r="W70" i="15"/>
  <c r="X70" i="15" s="1"/>
  <c r="O85" i="15"/>
  <c r="T309" i="15"/>
  <c r="J357" i="15"/>
  <c r="W123" i="15"/>
  <c r="X123" i="15" s="1"/>
  <c r="W144" i="15"/>
  <c r="X144" i="15" s="1"/>
  <c r="R165" i="15"/>
  <c r="R181" i="15"/>
  <c r="W168" i="15"/>
  <c r="X168" i="15" s="1"/>
  <c r="W258" i="15"/>
  <c r="X258" i="15" s="1"/>
  <c r="J262" i="15"/>
  <c r="J277" i="15" s="1"/>
  <c r="H262" i="15"/>
  <c r="H277" i="15" s="1"/>
  <c r="W296" i="15"/>
  <c r="X296" i="15" s="1"/>
  <c r="W313" i="15"/>
  <c r="X313" i="15" s="1"/>
  <c r="W315" i="15"/>
  <c r="X315" i="15" s="1"/>
  <c r="W336" i="15"/>
  <c r="X336" i="15" s="1"/>
  <c r="W375" i="15"/>
  <c r="X375" i="15" s="1"/>
  <c r="J389" i="15"/>
  <c r="W447" i="15"/>
  <c r="X447" i="15" s="1"/>
  <c r="W458" i="15"/>
  <c r="X458" i="15" s="1"/>
  <c r="W73" i="15"/>
  <c r="X73" i="15" s="1"/>
  <c r="W233" i="15"/>
  <c r="X233" i="15" s="1"/>
  <c r="W268" i="15"/>
  <c r="X268" i="15" s="1"/>
  <c r="R309" i="15"/>
  <c r="W301" i="15"/>
  <c r="X301" i="15" s="1"/>
  <c r="N341" i="15"/>
  <c r="W332" i="15"/>
  <c r="X332" i="15" s="1"/>
  <c r="W342" i="15"/>
  <c r="X342" i="15" s="1"/>
  <c r="H357" i="15"/>
  <c r="O389" i="15"/>
  <c r="W395" i="15"/>
  <c r="X395" i="15" s="1"/>
  <c r="Q421" i="15"/>
  <c r="W446" i="15"/>
  <c r="X446" i="15" s="1"/>
  <c r="J485" i="15"/>
  <c r="W470" i="15"/>
  <c r="X470" i="15" s="1"/>
  <c r="V117" i="15"/>
  <c r="U229" i="15"/>
  <c r="W259" i="15"/>
  <c r="X259" i="15" s="1"/>
  <c r="O309" i="15"/>
  <c r="W305" i="15"/>
  <c r="X305" i="15" s="1"/>
  <c r="W316" i="15"/>
  <c r="X316" i="15" s="1"/>
  <c r="W333" i="15"/>
  <c r="X333" i="15" s="1"/>
  <c r="K357" i="15"/>
  <c r="W349" i="15"/>
  <c r="X349" i="15" s="1"/>
  <c r="Q389" i="15"/>
  <c r="S405" i="15"/>
  <c r="J421" i="15"/>
  <c r="W412" i="15"/>
  <c r="X412" i="15" s="1"/>
  <c r="T437" i="15"/>
  <c r="T453" i="15"/>
  <c r="N469" i="15"/>
  <c r="Q469" i="15"/>
  <c r="L485" i="15"/>
  <c r="M20" i="2"/>
  <c r="O22" i="13"/>
  <c r="I20" i="2"/>
  <c r="K22" i="13"/>
  <c r="P45" i="7"/>
  <c r="N19" i="2"/>
  <c r="P21" i="13"/>
  <c r="P23" i="13" s="1"/>
  <c r="H15" i="13"/>
  <c r="E17" i="6"/>
  <c r="W287" i="15"/>
  <c r="X287" i="15" s="1"/>
  <c r="W319" i="15"/>
  <c r="X319" i="15" s="1"/>
  <c r="W350" i="15"/>
  <c r="X350" i="15" s="1"/>
  <c r="W360" i="15"/>
  <c r="X360" i="15" s="1"/>
  <c r="W204" i="15"/>
  <c r="X204" i="15" s="1"/>
  <c r="W205" i="15"/>
  <c r="X205" i="15" s="1"/>
  <c r="W269" i="15"/>
  <c r="X269" i="15" s="1"/>
  <c r="M293" i="15"/>
  <c r="I293" i="15"/>
  <c r="M309" i="15"/>
  <c r="W311" i="15"/>
  <c r="X311" i="15" s="1"/>
  <c r="W344" i="15"/>
  <c r="X344" i="15" s="1"/>
  <c r="W351" i="15"/>
  <c r="X351" i="15" s="1"/>
  <c r="P373" i="15"/>
  <c r="W383" i="15"/>
  <c r="X383" i="15" s="1"/>
  <c r="W477" i="15"/>
  <c r="X477" i="15" s="1"/>
  <c r="X9" i="25"/>
  <c r="Y9" i="25" s="1"/>
  <c r="H5" i="24"/>
  <c r="X32" i="25"/>
  <c r="Y32" i="25" s="1"/>
  <c r="U23" i="7"/>
  <c r="H46" i="19"/>
  <c r="H45" i="19"/>
  <c r="P13" i="2"/>
  <c r="V19" i="15"/>
  <c r="G19" i="15"/>
  <c r="U19" i="15"/>
  <c r="W19" i="15" s="1"/>
  <c r="X19" i="15" s="1"/>
  <c r="W97" i="15"/>
  <c r="X97" i="15" s="1"/>
  <c r="Q229" i="15"/>
  <c r="S245" i="15"/>
  <c r="W242" i="15"/>
  <c r="X242" i="15" s="1"/>
  <c r="W270" i="15"/>
  <c r="X270" i="15" s="1"/>
  <c r="T341" i="15"/>
  <c r="O453" i="15"/>
  <c r="H453" i="15"/>
  <c r="W438" i="15"/>
  <c r="X438" i="15" s="1"/>
  <c r="M197" i="15"/>
  <c r="N325" i="15"/>
  <c r="J325" i="15"/>
  <c r="W392" i="15"/>
  <c r="X392" i="15" s="1"/>
  <c r="J405" i="15"/>
  <c r="W393" i="15"/>
  <c r="X393" i="15" s="1"/>
  <c r="W425" i="15"/>
  <c r="X425" i="15" s="1"/>
  <c r="O36" i="25"/>
  <c r="X13" i="25"/>
  <c r="Y13" i="25" s="1"/>
  <c r="E18" i="24"/>
  <c r="E30" i="2" s="1"/>
  <c r="F3" i="24"/>
  <c r="F31" i="24"/>
  <c r="G31" i="24" s="1"/>
  <c r="E36" i="24"/>
  <c r="F36" i="24" s="1"/>
  <c r="W330" i="15"/>
  <c r="X330" i="15" s="1"/>
  <c r="Q117" i="15"/>
  <c r="I117" i="15"/>
  <c r="W396" i="15"/>
  <c r="X396" i="15" s="1"/>
  <c r="W472" i="15"/>
  <c r="X472" i="15" s="1"/>
  <c r="L36" i="25"/>
  <c r="P36" i="25"/>
  <c r="X6" i="25"/>
  <c r="Y6" i="25" s="1"/>
  <c r="I36" i="25"/>
  <c r="X12" i="25"/>
  <c r="Y12" i="25" s="1"/>
  <c r="X24" i="25"/>
  <c r="Y24" i="25" s="1"/>
  <c r="G30" i="24"/>
  <c r="J33" i="24"/>
  <c r="U46" i="7"/>
  <c r="E25" i="24"/>
  <c r="W154" i="15"/>
  <c r="X154" i="15" s="1"/>
  <c r="W348" i="15"/>
  <c r="X348" i="15" s="1"/>
  <c r="S373" i="15"/>
  <c r="W473" i="15"/>
  <c r="X473" i="15" s="1"/>
  <c r="W476" i="15"/>
  <c r="X476" i="15" s="1"/>
  <c r="X31" i="25"/>
  <c r="Y31" i="25" s="1"/>
  <c r="J26" i="24"/>
  <c r="AE47" i="19"/>
  <c r="M421" i="15"/>
  <c r="J8" i="24"/>
  <c r="O13" i="24"/>
  <c r="P13" i="24" s="1"/>
  <c r="W367" i="15"/>
  <c r="X367" i="15" s="1"/>
  <c r="W378" i="15"/>
  <c r="X378" i="15" s="1"/>
  <c r="M485" i="15"/>
  <c r="X14" i="25"/>
  <c r="Y14" i="25" s="1"/>
  <c r="L20" i="2"/>
  <c r="N22" i="13"/>
  <c r="N23" i="13" s="1"/>
  <c r="G22" i="13"/>
  <c r="E20" i="2"/>
  <c r="U39" i="7"/>
  <c r="I6" i="24"/>
  <c r="J6" i="24" s="1"/>
  <c r="X29" i="25"/>
  <c r="Y29" i="25" s="1"/>
  <c r="W326" i="15"/>
  <c r="X326" i="15" s="1"/>
  <c r="W199" i="15"/>
  <c r="X199" i="15" s="1"/>
  <c r="W295" i="15"/>
  <c r="X295" i="15" s="1"/>
  <c r="I29" i="24"/>
  <c r="BB43" i="5"/>
  <c r="J16" i="2"/>
  <c r="J18" i="2" s="1"/>
  <c r="L19" i="13"/>
  <c r="L20" i="13" s="1"/>
  <c r="W55" i="15"/>
  <c r="X55" i="15" s="1"/>
  <c r="I69" i="15"/>
  <c r="L213" i="15"/>
  <c r="W215" i="15"/>
  <c r="X215" i="15" s="1"/>
  <c r="W346" i="15"/>
  <c r="X346" i="15" s="1"/>
  <c r="Q293" i="15"/>
  <c r="W408" i="15"/>
  <c r="X408" i="15" s="1"/>
  <c r="Q14" i="24"/>
  <c r="R14" i="24" s="1"/>
  <c r="S14" i="24" s="1"/>
  <c r="K36" i="25"/>
  <c r="K48" i="7"/>
  <c r="L45" i="7"/>
  <c r="L49" i="7" s="1"/>
  <c r="L51" i="7" s="1"/>
  <c r="L21" i="13"/>
  <c r="J19" i="2"/>
  <c r="F46" i="19"/>
  <c r="F45" i="19"/>
  <c r="W7" i="15"/>
  <c r="X7" i="15" s="1"/>
  <c r="S21" i="15"/>
  <c r="Q85" i="15"/>
  <c r="M165" i="15"/>
  <c r="W58" i="15"/>
  <c r="X58" i="15" s="1"/>
  <c r="U53" i="15"/>
  <c r="S149" i="15"/>
  <c r="W206" i="15"/>
  <c r="X206" i="15" s="1"/>
  <c r="W231" i="15"/>
  <c r="X231" i="15" s="1"/>
  <c r="V261" i="15"/>
  <c r="L53" i="15"/>
  <c r="P149" i="15"/>
  <c r="S229" i="15"/>
  <c r="W232" i="15"/>
  <c r="X232" i="15" s="1"/>
  <c r="W137" i="15"/>
  <c r="X137" i="15" s="1"/>
  <c r="N262" i="15"/>
  <c r="N277" i="15" s="1"/>
  <c r="W335" i="15"/>
  <c r="X335" i="15" s="1"/>
  <c r="S389" i="15"/>
  <c r="W79" i="15"/>
  <c r="X79" i="15" s="1"/>
  <c r="W158" i="15"/>
  <c r="X158" i="15" s="1"/>
  <c r="W251" i="15"/>
  <c r="X251" i="15" s="1"/>
  <c r="P15" i="13"/>
  <c r="S53" i="15"/>
  <c r="M17" i="13"/>
  <c r="J17" i="6"/>
  <c r="W26" i="15"/>
  <c r="X26" i="15" s="1"/>
  <c r="M43" i="6"/>
  <c r="M44" i="6" s="1"/>
  <c r="M15" i="6"/>
  <c r="P17" i="13" s="1"/>
  <c r="N16" i="2" s="1"/>
  <c r="AD47" i="19"/>
  <c r="K69" i="15"/>
  <c r="W54" i="15"/>
  <c r="X54" i="15" s="1"/>
  <c r="S15" i="13"/>
  <c r="P17" i="6"/>
  <c r="N21" i="15"/>
  <c r="L21" i="15"/>
  <c r="H101" i="15"/>
  <c r="W86" i="15"/>
  <c r="X86" i="15" s="1"/>
  <c r="W14" i="15"/>
  <c r="X14" i="15" s="1"/>
  <c r="W29" i="15"/>
  <c r="X29" i="15" s="1"/>
  <c r="W72" i="15"/>
  <c r="X72" i="15" s="1"/>
  <c r="R101" i="15"/>
  <c r="W107" i="15"/>
  <c r="X107" i="15" s="1"/>
  <c r="W71" i="15"/>
  <c r="X71" i="15" s="1"/>
  <c r="I85" i="15"/>
  <c r="K85" i="15"/>
  <c r="K101" i="15"/>
  <c r="W136" i="15"/>
  <c r="X136" i="15" s="1"/>
  <c r="J149" i="15"/>
  <c r="W169" i="15"/>
  <c r="X169" i="15" s="1"/>
  <c r="J197" i="15"/>
  <c r="W182" i="15"/>
  <c r="X182" i="15" s="1"/>
  <c r="W187" i="15"/>
  <c r="X187" i="15" s="1"/>
  <c r="I213" i="15"/>
  <c r="W198" i="15"/>
  <c r="X198" i="15" s="1"/>
  <c r="Q213" i="15"/>
  <c r="K229" i="15"/>
  <c r="H133" i="15"/>
  <c r="W118" i="15"/>
  <c r="X118" i="15" s="1"/>
  <c r="U149" i="15"/>
  <c r="W159" i="15"/>
  <c r="X159" i="15" s="1"/>
  <c r="U181" i="15"/>
  <c r="W31" i="15"/>
  <c r="X31" i="15" s="1"/>
  <c r="S69" i="15"/>
  <c r="L69" i="15"/>
  <c r="R149" i="15"/>
  <c r="K213" i="15"/>
  <c r="W218" i="15"/>
  <c r="X218" i="15" s="1"/>
  <c r="I261" i="15"/>
  <c r="W246" i="15"/>
  <c r="X246" i="15" s="1"/>
  <c r="R261" i="15"/>
  <c r="W23" i="15"/>
  <c r="X23" i="15" s="1"/>
  <c r="I37" i="15"/>
  <c r="V53" i="15"/>
  <c r="W93" i="15"/>
  <c r="X93" i="15" s="1"/>
  <c r="V165" i="15"/>
  <c r="W156" i="15"/>
  <c r="X156" i="15" s="1"/>
  <c r="T229" i="15"/>
  <c r="K53" i="15"/>
  <c r="W38" i="15"/>
  <c r="X38" i="15" s="1"/>
  <c r="M47" i="19"/>
  <c r="W17" i="15"/>
  <c r="X17" i="15" s="1"/>
  <c r="R37" i="15"/>
  <c r="X46" i="19"/>
  <c r="X45" i="19"/>
  <c r="M21" i="15"/>
  <c r="R21" i="15"/>
  <c r="U69" i="15"/>
  <c r="M69" i="15"/>
  <c r="W67" i="15"/>
  <c r="X67" i="15" s="1"/>
  <c r="U21" i="15"/>
  <c r="W48" i="15"/>
  <c r="X48" i="15" s="1"/>
  <c r="W92" i="15"/>
  <c r="X92" i="15" s="1"/>
  <c r="W106" i="15"/>
  <c r="X106" i="15" s="1"/>
  <c r="W56" i="15"/>
  <c r="X56" i="15" s="1"/>
  <c r="W89" i="15"/>
  <c r="X89" i="15" s="1"/>
  <c r="S117" i="15"/>
  <c r="S37" i="15"/>
  <c r="N85" i="15"/>
  <c r="N101" i="15"/>
  <c r="W112" i="15"/>
  <c r="X112" i="15" s="1"/>
  <c r="J133" i="15"/>
  <c r="W119" i="15"/>
  <c r="X119" i="15" s="1"/>
  <c r="Q149" i="15"/>
  <c r="W157" i="15"/>
  <c r="X157" i="15" s="1"/>
  <c r="W170" i="15"/>
  <c r="X170" i="15" s="1"/>
  <c r="W173" i="15"/>
  <c r="X173" i="15" s="1"/>
  <c r="W66" i="15"/>
  <c r="X66" i="15" s="1"/>
  <c r="W110" i="15"/>
  <c r="X110" i="15" s="1"/>
  <c r="U133" i="15"/>
  <c r="T133" i="15"/>
  <c r="W151" i="15"/>
  <c r="X151" i="15" s="1"/>
  <c r="M181" i="15"/>
  <c r="L181" i="15"/>
  <c r="U213" i="15"/>
  <c r="N229" i="15"/>
  <c r="W46" i="15"/>
  <c r="X46" i="15" s="1"/>
  <c r="N69" i="15"/>
  <c r="W138" i="15"/>
  <c r="X138" i="15" s="1"/>
  <c r="O181" i="15"/>
  <c r="W243" i="15"/>
  <c r="X243" i="15" s="1"/>
  <c r="Q261" i="15"/>
  <c r="W281" i="15"/>
  <c r="X281" i="15" s="1"/>
  <c r="W283" i="15"/>
  <c r="X283" i="15" s="1"/>
  <c r="U37" i="15"/>
  <c r="W40" i="15"/>
  <c r="X40" i="15" s="1"/>
  <c r="W61" i="15"/>
  <c r="X61" i="15" s="1"/>
  <c r="W192" i="15"/>
  <c r="X192" i="15" s="1"/>
  <c r="O229" i="15"/>
  <c r="W121" i="15"/>
  <c r="X121" i="15" s="1"/>
  <c r="I165" i="15"/>
  <c r="W150" i="15"/>
  <c r="X150" i="15" s="1"/>
  <c r="T181" i="15"/>
  <c r="W175" i="15"/>
  <c r="X175" i="15" s="1"/>
  <c r="W193" i="15"/>
  <c r="X193" i="15" s="1"/>
  <c r="O262" i="15"/>
  <c r="O277" i="15" s="1"/>
  <c r="W299" i="15"/>
  <c r="X299" i="15" s="1"/>
  <c r="N309" i="15"/>
  <c r="W370" i="15"/>
  <c r="X370" i="15" s="1"/>
  <c r="W398" i="15"/>
  <c r="X398" i="15" s="1"/>
  <c r="W445" i="15"/>
  <c r="X445" i="15" s="1"/>
  <c r="W248" i="15"/>
  <c r="X248" i="15" s="1"/>
  <c r="L261" i="15"/>
  <c r="W280" i="15"/>
  <c r="X280" i="15" s="1"/>
  <c r="W312" i="15"/>
  <c r="X312" i="15" s="1"/>
  <c r="P341" i="15"/>
  <c r="W345" i="15"/>
  <c r="X345" i="15" s="1"/>
  <c r="V389" i="15"/>
  <c r="W407" i="15"/>
  <c r="X407" i="15" s="1"/>
  <c r="W409" i="15"/>
  <c r="X409" i="15" s="1"/>
  <c r="U453" i="15"/>
  <c r="W474" i="15"/>
  <c r="X474" i="15" s="1"/>
  <c r="U21" i="7"/>
  <c r="I229" i="15"/>
  <c r="V325" i="15"/>
  <c r="R325" i="15"/>
  <c r="W329" i="15"/>
  <c r="X329" i="15" s="1"/>
  <c r="R357" i="15"/>
  <c r="L373" i="15"/>
  <c r="T405" i="15"/>
  <c r="W399" i="15"/>
  <c r="X399" i="15" s="1"/>
  <c r="O421" i="15"/>
  <c r="W423" i="15"/>
  <c r="X423" i="15" s="1"/>
  <c r="U437" i="15"/>
  <c r="W439" i="15"/>
  <c r="X439" i="15" s="1"/>
  <c r="R469" i="15"/>
  <c r="P469" i="15"/>
  <c r="P48" i="7"/>
  <c r="J20" i="2"/>
  <c r="L22" i="13"/>
  <c r="G20" i="2"/>
  <c r="I22" i="13"/>
  <c r="J45" i="7"/>
  <c r="J49" i="7" s="1"/>
  <c r="J51" i="7" s="1"/>
  <c r="J21" i="13"/>
  <c r="J23" i="13" s="1"/>
  <c r="H19" i="2"/>
  <c r="U36" i="7"/>
  <c r="C17" i="6"/>
  <c r="F17" i="13"/>
  <c r="S293" i="15"/>
  <c r="W279" i="15"/>
  <c r="X279" i="15" s="1"/>
  <c r="W463" i="15"/>
  <c r="X463" i="15" s="1"/>
  <c r="W9" i="15"/>
  <c r="X9" i="15" s="1"/>
  <c r="W60" i="15"/>
  <c r="X60" i="15" s="1"/>
  <c r="W227" i="15"/>
  <c r="X227" i="15" s="1"/>
  <c r="L293" i="15"/>
  <c r="H309" i="15"/>
  <c r="W294" i="15"/>
  <c r="X294" i="15" s="1"/>
  <c r="W302" i="15"/>
  <c r="X302" i="15" s="1"/>
  <c r="W327" i="15"/>
  <c r="X327" i="15" s="1"/>
  <c r="H373" i="15"/>
  <c r="W358" i="15"/>
  <c r="X358" i="15" s="1"/>
  <c r="W424" i="15"/>
  <c r="X424" i="15" s="1"/>
  <c r="L453" i="15"/>
  <c r="W457" i="15"/>
  <c r="X457" i="15" s="1"/>
  <c r="O11" i="24"/>
  <c r="P11" i="24" s="1"/>
  <c r="U19" i="7"/>
  <c r="D13" i="2"/>
  <c r="W49" i="15"/>
  <c r="X49" i="15" s="1"/>
  <c r="O117" i="15"/>
  <c r="L229" i="15"/>
  <c r="V245" i="15"/>
  <c r="K245" i="15"/>
  <c r="W234" i="15"/>
  <c r="X234" i="15" s="1"/>
  <c r="O469" i="15"/>
  <c r="O197" i="15"/>
  <c r="W365" i="15"/>
  <c r="X365" i="15" s="1"/>
  <c r="W368" i="15"/>
  <c r="X368" i="15" s="1"/>
  <c r="W466" i="15"/>
  <c r="X466" i="15" s="1"/>
  <c r="S485" i="15"/>
  <c r="D37" i="24"/>
  <c r="F22" i="24"/>
  <c r="G27" i="24"/>
  <c r="E34" i="24"/>
  <c r="M117" i="15"/>
  <c r="M36" i="25"/>
  <c r="R36" i="25"/>
  <c r="J36" i="25"/>
  <c r="U20" i="7"/>
  <c r="M19" i="2"/>
  <c r="M21" i="2" s="1"/>
  <c r="O45" i="7"/>
  <c r="O49" i="7" s="1"/>
  <c r="O51" i="7" s="1"/>
  <c r="O21" i="13"/>
  <c r="O23" i="13" s="1"/>
  <c r="O24" i="13" s="1"/>
  <c r="O26" i="13" s="1"/>
  <c r="X25" i="25"/>
  <c r="Y25" i="25" s="1"/>
  <c r="L357" i="15"/>
  <c r="V357" i="15"/>
  <c r="F48" i="7"/>
  <c r="H30" i="24"/>
  <c r="W163" i="15"/>
  <c r="X163" i="15" s="1"/>
  <c r="K373" i="15"/>
  <c r="S421" i="15"/>
  <c r="G19" i="2"/>
  <c r="I21" i="13"/>
  <c r="I23" i="13" s="1"/>
  <c r="I45" i="7"/>
  <c r="I49" i="7" s="1"/>
  <c r="I51" i="7" s="1"/>
  <c r="L9" i="24"/>
  <c r="G24" i="24"/>
  <c r="M357" i="15"/>
  <c r="G28" i="24"/>
  <c r="L7" i="24"/>
  <c r="M7" i="24"/>
  <c r="U24" i="7"/>
  <c r="F4" i="24"/>
  <c r="Q13" i="24"/>
  <c r="T389" i="15"/>
  <c r="X11" i="25"/>
  <c r="Y11" i="25" s="1"/>
  <c r="Q48" i="7"/>
  <c r="H22" i="13"/>
  <c r="F20" i="2"/>
  <c r="O19" i="2"/>
  <c r="O21" i="2" s="1"/>
  <c r="Q45" i="7"/>
  <c r="Q49" i="7" s="1"/>
  <c r="Q51" i="7" s="1"/>
  <c r="Q21" i="13"/>
  <c r="Q23" i="13" s="1"/>
  <c r="Q24" i="13" s="1"/>
  <c r="Q26" i="13" s="1"/>
  <c r="X17" i="25"/>
  <c r="Y17" i="25" s="1"/>
  <c r="J309" i="15"/>
  <c r="M213" i="15"/>
  <c r="W343" i="15"/>
  <c r="X343" i="15" s="1"/>
  <c r="L469" i="15"/>
  <c r="R18" i="2"/>
  <c r="R21" i="2" s="1"/>
  <c r="R19" i="13"/>
  <c r="R20" i="13" s="1"/>
  <c r="R24" i="13" s="1"/>
  <c r="R26" i="13" s="1"/>
  <c r="P14" i="2"/>
  <c r="Q12" i="24" l="1"/>
  <c r="G23" i="13"/>
  <c r="K23" i="13"/>
  <c r="K24" i="13" s="1"/>
  <c r="K26" i="13" s="1"/>
  <c r="P486" i="15"/>
  <c r="G16" i="2"/>
  <c r="G18" i="2" s="1"/>
  <c r="I19" i="13"/>
  <c r="I20" i="13" s="1"/>
  <c r="I24" i="13" s="1"/>
  <c r="I26" i="13" s="1"/>
  <c r="I27" i="13" s="1"/>
  <c r="G23" i="2" s="1"/>
  <c r="R486" i="15"/>
  <c r="M17" i="6"/>
  <c r="J21" i="2"/>
  <c r="P47" i="19"/>
  <c r="J486" i="15"/>
  <c r="O486" i="15"/>
  <c r="Q486" i="15"/>
  <c r="AF47" i="19"/>
  <c r="I5" i="24"/>
  <c r="J5" i="24" s="1"/>
  <c r="P10" i="24"/>
  <c r="Q10" i="24" s="1"/>
  <c r="R10" i="24" s="1"/>
  <c r="S10" i="24" s="1"/>
  <c r="T10" i="24" s="1"/>
  <c r="T47" i="19"/>
  <c r="T14" i="24"/>
  <c r="U14" i="24" s="1"/>
  <c r="R11" i="24"/>
  <c r="Q11" i="24"/>
  <c r="R27" i="13"/>
  <c r="P23" i="2" s="1"/>
  <c r="Q27" i="13"/>
  <c r="O23" i="2" s="1"/>
  <c r="U486" i="15"/>
  <c r="N486" i="15"/>
  <c r="F25" i="24"/>
  <c r="H28" i="24"/>
  <c r="I28" i="24" s="1"/>
  <c r="F18" i="24"/>
  <c r="F30" i="2" s="1"/>
  <c r="P49" i="7"/>
  <c r="P51" i="7" s="1"/>
  <c r="N24" i="13"/>
  <c r="N26" i="13" s="1"/>
  <c r="K27" i="13"/>
  <c r="I23" i="2" s="1"/>
  <c r="K6" i="24"/>
  <c r="F34" i="24"/>
  <c r="H21" i="2"/>
  <c r="K486" i="15"/>
  <c r="G17" i="13"/>
  <c r="D17" i="6"/>
  <c r="T486" i="15"/>
  <c r="K33" i="24"/>
  <c r="G21" i="2"/>
  <c r="I30" i="24"/>
  <c r="U48" i="7"/>
  <c r="O27" i="13"/>
  <c r="M23" i="2" s="1"/>
  <c r="H27" i="24"/>
  <c r="G22" i="24"/>
  <c r="S11" i="24"/>
  <c r="M486" i="15"/>
  <c r="N14" i="2"/>
  <c r="N18" i="2" s="1"/>
  <c r="N21" i="2" s="1"/>
  <c r="P19" i="13"/>
  <c r="P20" i="13" s="1"/>
  <c r="P24" i="13" s="1"/>
  <c r="P26" i="13" s="1"/>
  <c r="S486" i="15"/>
  <c r="K26" i="24"/>
  <c r="G4" i="24"/>
  <c r="G36" i="24"/>
  <c r="G3" i="24"/>
  <c r="F14" i="2"/>
  <c r="F18" i="2" s="1"/>
  <c r="F21" i="2" s="1"/>
  <c r="H19" i="13"/>
  <c r="H20" i="13" s="1"/>
  <c r="G35" i="24"/>
  <c r="F49" i="7"/>
  <c r="F51" i="7" s="1"/>
  <c r="U45" i="7"/>
  <c r="U49" i="7" s="1"/>
  <c r="U51" i="7" s="1"/>
  <c r="R13" i="24"/>
  <c r="L21" i="2"/>
  <c r="I21" i="2"/>
  <c r="M23" i="13"/>
  <c r="H34" i="24"/>
  <c r="G34" i="24"/>
  <c r="H24" i="24"/>
  <c r="I24" i="24" s="1"/>
  <c r="X47" i="19"/>
  <c r="I486" i="15"/>
  <c r="H486" i="15"/>
  <c r="S19" i="13"/>
  <c r="S20" i="13" s="1"/>
  <c r="Q14" i="2"/>
  <c r="Q18" i="2" s="1"/>
  <c r="Q21" i="2" s="1"/>
  <c r="K16" i="2"/>
  <c r="K18" i="2" s="1"/>
  <c r="K21" i="2" s="1"/>
  <c r="M19" i="13"/>
  <c r="M20" i="13" s="1"/>
  <c r="M24" i="13" s="1"/>
  <c r="M26" i="13" s="1"/>
  <c r="L23" i="13"/>
  <c r="L24" i="13" s="1"/>
  <c r="L26" i="13" s="1"/>
  <c r="J29" i="24"/>
  <c r="L6" i="24"/>
  <c r="M6" i="24" s="1"/>
  <c r="P18" i="2"/>
  <c r="P21" i="2" s="1"/>
  <c r="S13" i="24"/>
  <c r="T23" i="13"/>
  <c r="T24" i="13" s="1"/>
  <c r="T26" i="13" s="1"/>
  <c r="G23" i="24"/>
  <c r="W262" i="15"/>
  <c r="X262" i="15" s="1"/>
  <c r="W15" i="15"/>
  <c r="X15" i="15" s="1"/>
  <c r="F486" i="15"/>
  <c r="S23" i="13"/>
  <c r="N7" i="24"/>
  <c r="M9" i="24"/>
  <c r="N9" i="24" s="1"/>
  <c r="D16" i="2"/>
  <c r="D18" i="2" s="1"/>
  <c r="D21" i="2" s="1"/>
  <c r="F19" i="13"/>
  <c r="F20" i="13" s="1"/>
  <c r="L486" i="15"/>
  <c r="F47" i="19"/>
  <c r="K8" i="24"/>
  <c r="H4" i="24"/>
  <c r="H31" i="24"/>
  <c r="H47" i="19"/>
  <c r="F32" i="24"/>
  <c r="F37" i="24" s="1"/>
  <c r="F23" i="13"/>
  <c r="K49" i="7"/>
  <c r="K51" i="7" s="1"/>
  <c r="I34" i="24"/>
  <c r="J34" i="24" s="1"/>
  <c r="V21" i="15"/>
  <c r="V486" i="15" s="1"/>
  <c r="J24" i="13"/>
  <c r="J26" i="13" s="1"/>
  <c r="H23" i="13"/>
  <c r="E37" i="24"/>
  <c r="L5" i="24" l="1"/>
  <c r="M5" i="24" s="1"/>
  <c r="K5" i="24"/>
  <c r="K28" i="24"/>
  <c r="J28" i="24"/>
  <c r="S12" i="24"/>
  <c r="T12" i="24" s="1"/>
  <c r="U12" i="24" s="1"/>
  <c r="R12" i="24"/>
  <c r="L27" i="13"/>
  <c r="J23" i="2" s="1"/>
  <c r="J27" i="13"/>
  <c r="H23" i="2" s="1"/>
  <c r="T27" i="13"/>
  <c r="R23" i="2" s="1"/>
  <c r="T13" i="24"/>
  <c r="U13" i="24" s="1"/>
  <c r="J24" i="24"/>
  <c r="H24" i="13"/>
  <c r="H26" i="13" s="1"/>
  <c r="G18" i="24"/>
  <c r="G30" i="2" s="1"/>
  <c r="K24" i="24"/>
  <c r="I28" i="13"/>
  <c r="G24" i="2" s="1"/>
  <c r="G25" i="2" s="1"/>
  <c r="G32" i="2" s="1"/>
  <c r="E16" i="2"/>
  <c r="E18" i="2" s="1"/>
  <c r="E21" i="2" s="1"/>
  <c r="G19" i="13"/>
  <c r="G20" i="13" s="1"/>
  <c r="G24" i="13" s="1"/>
  <c r="G26" i="13" s="1"/>
  <c r="K34" i="24"/>
  <c r="L34" i="24" s="1"/>
  <c r="K28" i="13"/>
  <c r="I24" i="2" s="1"/>
  <c r="I25" i="2" s="1"/>
  <c r="H3" i="24"/>
  <c r="Q28" i="13"/>
  <c r="R28" i="13"/>
  <c r="P24" i="2" s="1"/>
  <c r="P25" i="2" s="1"/>
  <c r="O5" i="24"/>
  <c r="L24" i="24"/>
  <c r="H35" i="24"/>
  <c r="I35" i="24" s="1"/>
  <c r="H22" i="24"/>
  <c r="O7" i="24"/>
  <c r="P7" i="24" s="1"/>
  <c r="I4" i="24"/>
  <c r="L33" i="24"/>
  <c r="G25" i="24"/>
  <c r="H25" i="24" s="1"/>
  <c r="O9" i="24"/>
  <c r="F24" i="13"/>
  <c r="F26" i="13" s="1"/>
  <c r="L28" i="24"/>
  <c r="M28" i="24" s="1"/>
  <c r="N28" i="24" s="1"/>
  <c r="S24" i="13"/>
  <c r="S26" i="13" s="1"/>
  <c r="P5" i="24"/>
  <c r="T11" i="24"/>
  <c r="U11" i="24" s="1"/>
  <c r="N27" i="13"/>
  <c r="L23" i="2" s="1"/>
  <c r="N5" i="24"/>
  <c r="H23" i="24"/>
  <c r="H36" i="24"/>
  <c r="I27" i="24"/>
  <c r="L8" i="24"/>
  <c r="M8" i="24"/>
  <c r="G32" i="24"/>
  <c r="I31" i="24"/>
  <c r="K29" i="24"/>
  <c r="M27" i="13"/>
  <c r="K23" i="2" s="1"/>
  <c r="M24" i="24"/>
  <c r="N24" i="24" s="1"/>
  <c r="B51" i="7"/>
  <c r="E51" i="7"/>
  <c r="L26" i="24"/>
  <c r="P27" i="13"/>
  <c r="N23" i="2" s="1"/>
  <c r="O28" i="13"/>
  <c r="J30" i="24"/>
  <c r="K30" i="24" s="1"/>
  <c r="I29" i="13"/>
  <c r="K29" i="13"/>
  <c r="R29" i="13"/>
  <c r="N6" i="24"/>
  <c r="M28" i="13" l="1"/>
  <c r="K24" i="2" s="1"/>
  <c r="K25" i="2" s="1"/>
  <c r="L28" i="13"/>
  <c r="J24" i="2" s="1"/>
  <c r="O24" i="24"/>
  <c r="Q5" i="24"/>
  <c r="J28" i="13"/>
  <c r="H24" i="2" s="1"/>
  <c r="H25" i="2" s="1"/>
  <c r="T28" i="13"/>
  <c r="R24" i="2" s="1"/>
  <c r="M34" i="24"/>
  <c r="H37" i="24"/>
  <c r="I22" i="24"/>
  <c r="M29" i="13"/>
  <c r="H32" i="24"/>
  <c r="I23" i="24"/>
  <c r="I25" i="24"/>
  <c r="J25" i="24" s="1"/>
  <c r="I32" i="24"/>
  <c r="J35" i="24"/>
  <c r="T29" i="13"/>
  <c r="R5" i="24"/>
  <c r="S5" i="24" s="1"/>
  <c r="T5" i="24" s="1"/>
  <c r="N34" i="24"/>
  <c r="M24" i="2"/>
  <c r="M25" i="2" s="1"/>
  <c r="O29" i="13"/>
  <c r="O28" i="24"/>
  <c r="P28" i="24" s="1"/>
  <c r="N8" i="24"/>
  <c r="P9" i="24"/>
  <c r="O6" i="24"/>
  <c r="L30" i="24"/>
  <c r="P28" i="13"/>
  <c r="N24" i="2" s="1"/>
  <c r="N25" i="2" s="1"/>
  <c r="J31" i="24"/>
  <c r="N28" i="13"/>
  <c r="L24" i="2" s="1"/>
  <c r="L25" i="2" s="1"/>
  <c r="I36" i="24"/>
  <c r="P24" i="24"/>
  <c r="Q24" i="24" s="1"/>
  <c r="R24" i="24" s="1"/>
  <c r="J32" i="24"/>
  <c r="O24" i="2"/>
  <c r="O25" i="2" s="1"/>
  <c r="Q29" i="13"/>
  <c r="G28" i="13"/>
  <c r="E24" i="2" s="1"/>
  <c r="E25" i="2" s="1"/>
  <c r="E32" i="2" s="1"/>
  <c r="G27" i="13"/>
  <c r="E23" i="2" s="1"/>
  <c r="Q7" i="24"/>
  <c r="R7" i="24" s="1"/>
  <c r="R25" i="2"/>
  <c r="J29" i="13"/>
  <c r="L29" i="13"/>
  <c r="L29" i="24"/>
  <c r="M29" i="24"/>
  <c r="N29" i="24" s="1"/>
  <c r="O29" i="24" s="1"/>
  <c r="J27" i="24"/>
  <c r="S27" i="13"/>
  <c r="Q23" i="2" s="1"/>
  <c r="S28" i="13"/>
  <c r="Q24" i="2" s="1"/>
  <c r="S29" i="13"/>
  <c r="F28" i="13"/>
  <c r="D24" i="2" s="1"/>
  <c r="F27" i="13"/>
  <c r="D23" i="2" s="1"/>
  <c r="M33" i="24"/>
  <c r="J4" i="24"/>
  <c r="G37" i="24"/>
  <c r="H18" i="24"/>
  <c r="H30" i="2" s="1"/>
  <c r="H32" i="2" s="1"/>
  <c r="I3" i="24"/>
  <c r="J3" i="24" s="1"/>
  <c r="J18" i="24" s="1"/>
  <c r="J30" i="2" s="1"/>
  <c r="M26" i="24"/>
  <c r="N26" i="24" s="1"/>
  <c r="O26" i="24" s="1"/>
  <c r="H27" i="13"/>
  <c r="F23" i="2" s="1"/>
  <c r="H28" i="13"/>
  <c r="F24" i="2" s="1"/>
  <c r="H29" i="13"/>
  <c r="O34" i="24"/>
  <c r="P34" i="24" s="1"/>
  <c r="J25" i="2"/>
  <c r="Q28" i="24" l="1"/>
  <c r="R28" i="24" s="1"/>
  <c r="N29" i="13"/>
  <c r="Q34" i="24"/>
  <c r="R34" i="24" s="1"/>
  <c r="S34" i="24" s="1"/>
  <c r="T34" i="24" s="1"/>
  <c r="P29" i="24"/>
  <c r="K35" i="24"/>
  <c r="L35" i="24" s="1"/>
  <c r="M35" i="24" s="1"/>
  <c r="N35" i="24" s="1"/>
  <c r="O35" i="24" s="1"/>
  <c r="P35" i="24" s="1"/>
  <c r="Q35" i="24" s="1"/>
  <c r="R35" i="24" s="1"/>
  <c r="S28" i="24"/>
  <c r="T28" i="24" s="1"/>
  <c r="K25" i="24"/>
  <c r="K32" i="24"/>
  <c r="L32" i="24"/>
  <c r="J22" i="24"/>
  <c r="Q9" i="24"/>
  <c r="R9" i="24" s="1"/>
  <c r="S9" i="24" s="1"/>
  <c r="T9" i="24" s="1"/>
  <c r="N33" i="24"/>
  <c r="S7" i="24"/>
  <c r="T7" i="24" s="1"/>
  <c r="S24" i="24"/>
  <c r="T24" i="24" s="1"/>
  <c r="J32" i="2"/>
  <c r="I18" i="24"/>
  <c r="I30" i="2" s="1"/>
  <c r="I32" i="2" s="1"/>
  <c r="F29" i="13"/>
  <c r="K27" i="24"/>
  <c r="M27" i="24" s="1"/>
  <c r="N27" i="24" s="1"/>
  <c r="Q29" i="24"/>
  <c r="M30" i="24"/>
  <c r="N30" i="24" s="1"/>
  <c r="L27" i="24"/>
  <c r="L25" i="24"/>
  <c r="M25" i="24" s="1"/>
  <c r="J36" i="24"/>
  <c r="K23" i="24"/>
  <c r="J23" i="24"/>
  <c r="O8" i="24"/>
  <c r="P26" i="24"/>
  <c r="R29" i="24"/>
  <c r="I37" i="24"/>
  <c r="K3" i="24"/>
  <c r="F25" i="2"/>
  <c r="F32" i="2" s="1"/>
  <c r="Q26" i="24"/>
  <c r="R26" i="24" s="1"/>
  <c r="S26" i="24" s="1"/>
  <c r="T26" i="24" s="1"/>
  <c r="D25" i="2"/>
  <c r="D32" i="2" s="1"/>
  <c r="Q25" i="2"/>
  <c r="P29" i="13"/>
  <c r="K4" i="24"/>
  <c r="G29" i="13"/>
  <c r="K31" i="24"/>
  <c r="P6" i="24"/>
  <c r="Q6" i="24" s="1"/>
  <c r="R6" i="24" s="1"/>
  <c r="S6" i="24" s="1"/>
  <c r="T6" i="24" s="1"/>
  <c r="J37" i="24" l="1"/>
  <c r="O27" i="24"/>
  <c r="P27" i="24" s="1"/>
  <c r="S29" i="24"/>
  <c r="T29" i="24" s="1"/>
  <c r="N25" i="24"/>
  <c r="O25" i="24" s="1"/>
  <c r="P25" i="24" s="1"/>
  <c r="Q25" i="24" s="1"/>
  <c r="R25" i="24" s="1"/>
  <c r="S25" i="24" s="1"/>
  <c r="T25" i="24" s="1"/>
  <c r="Q27" i="24"/>
  <c r="R27" i="24" s="1"/>
  <c r="K18" i="24"/>
  <c r="K30" i="2" s="1"/>
  <c r="K32" i="2" s="1"/>
  <c r="P8" i="24"/>
  <c r="Q8" i="24"/>
  <c r="R8" i="24" s="1"/>
  <c r="S8" i="24" s="1"/>
  <c r="T8" i="24" s="1"/>
  <c r="K36" i="24"/>
  <c r="M32" i="24"/>
  <c r="S35" i="24"/>
  <c r="T35" i="24" s="1"/>
  <c r="L3" i="24"/>
  <c r="L23" i="24"/>
  <c r="S27" i="24"/>
  <c r="T27" i="24" s="1"/>
  <c r="O33" i="24"/>
  <c r="P33" i="24" s="1"/>
  <c r="Q33" i="24"/>
  <c r="R33" i="24" s="1"/>
  <c r="S33" i="24" s="1"/>
  <c r="T33" i="24" s="1"/>
  <c r="K22" i="24"/>
  <c r="L31" i="24"/>
  <c r="M31" i="24" s="1"/>
  <c r="N31" i="24" s="1"/>
  <c r="O31" i="24" s="1"/>
  <c r="P31" i="24" s="1"/>
  <c r="Q31" i="24" s="1"/>
  <c r="R31" i="24" s="1"/>
  <c r="S31" i="24" s="1"/>
  <c r="T31" i="24" s="1"/>
  <c r="L4" i="24"/>
  <c r="M4" i="24" s="1"/>
  <c r="N4" i="24" s="1"/>
  <c r="O4" i="24"/>
  <c r="P4" i="24" s="1"/>
  <c r="Q4" i="24" s="1"/>
  <c r="R4" i="24" s="1"/>
  <c r="S4" i="24" s="1"/>
  <c r="T4" i="24" s="1"/>
  <c r="D33" i="2"/>
  <c r="E26" i="2" s="1"/>
  <c r="E33" i="2" s="1"/>
  <c r="F26" i="2" s="1"/>
  <c r="F33" i="2" s="1"/>
  <c r="G26" i="2" s="1"/>
  <c r="G33" i="2" s="1"/>
  <c r="H26" i="2" s="1"/>
  <c r="H33" i="2" s="1"/>
  <c r="I26" i="2" s="1"/>
  <c r="I33" i="2" s="1"/>
  <c r="J26" i="2" s="1"/>
  <c r="J33" i="2" s="1"/>
  <c r="K26" i="2" s="1"/>
  <c r="K33" i="2" s="1"/>
  <c r="L26" i="2" s="1"/>
  <c r="O30" i="24"/>
  <c r="L36" i="24" l="1"/>
  <c r="M36" i="24" s="1"/>
  <c r="N36" i="24" s="1"/>
  <c r="P30" i="24"/>
  <c r="Q30" i="24" s="1"/>
  <c r="R30" i="24" s="1"/>
  <c r="S30" i="24"/>
  <c r="T30" i="24" s="1"/>
  <c r="K37" i="24"/>
  <c r="L22" i="24"/>
  <c r="L37" i="24" s="1"/>
  <c r="M23" i="24"/>
  <c r="L18" i="24"/>
  <c r="L30" i="2" s="1"/>
  <c r="L32" i="2" s="1"/>
  <c r="M3" i="24"/>
  <c r="M18" i="24" s="1"/>
  <c r="M30" i="2" s="1"/>
  <c r="M32" i="2" s="1"/>
  <c r="N32" i="24"/>
  <c r="O32" i="24" s="1"/>
  <c r="P32" i="24" s="1"/>
  <c r="Q32" i="24" s="1"/>
  <c r="R32" i="24" s="1"/>
  <c r="S32" i="24" s="1"/>
  <c r="T32" i="24" s="1"/>
  <c r="O36" i="24"/>
  <c r="P36" i="24" s="1"/>
  <c r="Q36" i="24" s="1"/>
  <c r="R36" i="24" s="1"/>
  <c r="S36" i="24" s="1"/>
  <c r="T36" i="24" s="1"/>
  <c r="M22" i="24" l="1"/>
  <c r="M37" i="24" s="1"/>
  <c r="N22" i="24"/>
  <c r="N3" i="24"/>
  <c r="L33" i="2"/>
  <c r="M26" i="2" s="1"/>
  <c r="M33" i="2" s="1"/>
  <c r="N26" i="2" s="1"/>
  <c r="N23" i="24"/>
  <c r="O23" i="24"/>
  <c r="P23" i="24" s="1"/>
  <c r="Q23" i="24" l="1"/>
  <c r="R23" i="24"/>
  <c r="S23" i="24" s="1"/>
  <c r="T23" i="24" s="1"/>
  <c r="N37" i="24"/>
  <c r="O22" i="24"/>
  <c r="N18" i="24"/>
  <c r="N30" i="2" s="1"/>
  <c r="N32" i="2" s="1"/>
  <c r="N33" i="2" s="1"/>
  <c r="O26" i="2" s="1"/>
  <c r="O3" i="24"/>
  <c r="O18" i="24" l="1"/>
  <c r="O30" i="2" s="1"/>
  <c r="O32" i="2" s="1"/>
  <c r="O33" i="2" s="1"/>
  <c r="P26" i="2" s="1"/>
  <c r="P3" i="24"/>
  <c r="O37" i="24"/>
  <c r="P22" i="24"/>
  <c r="P18" i="24" l="1"/>
  <c r="P30" i="2" s="1"/>
  <c r="P32" i="2" s="1"/>
  <c r="P33" i="2" s="1"/>
  <c r="Q26" i="2" s="1"/>
  <c r="Q3" i="24"/>
  <c r="P37" i="24"/>
  <c r="Q22" i="24"/>
  <c r="Q18" i="24" l="1"/>
  <c r="Q30" i="2" s="1"/>
  <c r="Q32" i="2" s="1"/>
  <c r="Q33" i="2" s="1"/>
  <c r="R26" i="2" s="1"/>
  <c r="R3" i="24"/>
  <c r="Q37" i="24"/>
  <c r="R22" i="24"/>
  <c r="R18" i="24" l="1"/>
  <c r="R30" i="2" s="1"/>
  <c r="R32" i="2" s="1"/>
  <c r="C35" i="2" s="1"/>
  <c r="S3" i="24"/>
  <c r="R37" i="24"/>
  <c r="S22" i="24"/>
  <c r="S18" i="24" l="1"/>
  <c r="T3" i="24"/>
  <c r="T22" i="24"/>
  <c r="S37" i="24"/>
  <c r="T37" i="24" s="1"/>
  <c r="R33" i="2"/>
  <c r="T18" i="24" l="1"/>
  <c r="U18" i="24" s="1"/>
</calcChain>
</file>

<file path=xl/comments1.xml><?xml version="1.0" encoding="utf-8"?>
<comments xmlns="http://schemas.openxmlformats.org/spreadsheetml/2006/main">
  <authors>
    <author>FernandoS</author>
  </authors>
  <commentList>
    <comment ref="B31" authorId="0" shapeId="0">
      <text>
        <r>
          <rPr>
            <sz val="9"/>
            <rFont val="Tahoma"/>
            <family val="2"/>
          </rPr>
          <t>En el cuadro de observaciones favor realizar las aclaraciones pertinentes.</t>
        </r>
      </text>
    </comment>
    <comment ref="B42" authorId="0" shapeId="0">
      <text>
        <r>
          <rPr>
            <sz val="9"/>
            <rFont val="Tahoma"/>
            <family val="2"/>
          </rPr>
          <t>En el cuadro de observaciones favor realizar las aclaraciones pertinentes.</t>
        </r>
      </text>
    </comment>
  </commentList>
</comments>
</file>

<file path=xl/comments2.xml><?xml version="1.0" encoding="utf-8"?>
<comments xmlns="http://schemas.openxmlformats.org/spreadsheetml/2006/main">
  <authors>
    <author>Johan Garzón</author>
  </authors>
  <commentList>
    <comment ref="D26" authorId="0" shapeId="0">
      <text>
        <r>
          <rPr>
            <sz val="9"/>
            <rFont val="Tahoma"/>
            <family val="2"/>
          </rPr>
          <t xml:space="preserve">Incluir el saldo inicial de caja 
</t>
        </r>
      </text>
    </comment>
    <comment ref="D29" authorId="0" shapeId="0">
      <text>
        <r>
          <rPr>
            <sz val="9"/>
            <rFont val="Tahoma"/>
            <family val="2"/>
          </rPr>
          <t>Si existe un crédito en este año, es obligatorio poner los años de amortización del capital</t>
        </r>
      </text>
    </comment>
    <comment ref="E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F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G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H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I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J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K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L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M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N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O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P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Q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R29" authorId="0" shapeId="0">
      <text>
        <r>
          <rPr>
            <b/>
            <sz val="9"/>
            <rFont val="Tahoma"/>
            <family val="2"/>
          </rPr>
          <t>se incluirá el número de años del crédito</t>
        </r>
      </text>
    </comment>
    <comment ref="D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E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F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G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H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I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J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K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L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M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N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O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P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Q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R30" authorId="0" shapeId="0">
      <text>
        <r>
          <rPr>
            <b/>
            <sz val="9"/>
            <rFont val="Tahoma"/>
            <family val="2"/>
          </rPr>
          <t xml:space="preserve">Se calcula en función del capital
</t>
        </r>
      </text>
    </comment>
    <comment ref="D31" authorId="0" shapeId="0">
      <text>
        <r>
          <rPr>
            <sz val="9"/>
            <rFont val="Tahoma"/>
            <family val="2"/>
          </rPr>
          <t xml:space="preserve">Es el interes del crédito
</t>
        </r>
      </text>
    </comment>
  </commentList>
</comments>
</file>

<file path=xl/sharedStrings.xml><?xml version="1.0" encoding="utf-8"?>
<sst xmlns="http://schemas.openxmlformats.org/spreadsheetml/2006/main" count="1665" uniqueCount="1118">
  <si>
    <t>FORMULARIOS DE SOSTENIBILIDAD  FINANCIERA</t>
  </si>
  <si>
    <t xml:space="preserve">FORMULARIO DEL PLAN DE GESTIÓN </t>
  </si>
  <si>
    <t>FORMULARIO DE SOSTENIBILIDAD  FINANCIERA PARA EL DIMENSIONAMIENTO DE RECURSOS HUMANOS - PROYECCIÓN DE REMUNERACIONES</t>
  </si>
  <si>
    <t>FORMULARIO DE SOSTENIBILIDAD ECONÓMICA PARA EL ESTUDIO DE MERCADO - DIMENSIONAMIENTO</t>
  </si>
  <si>
    <t>FORMULARIO DE SOSTENIBILIDAD ECONÓMICA PARA EL ESTUDIO DE MERCADO - ANÁLISIS DE COMPETENCIA</t>
  </si>
  <si>
    <t>FORMULARIO DE SOSTENIBILIDAD ECONÓMICA PARA EL ANÁLISIS FINANCIERO - DEMANDA</t>
  </si>
  <si>
    <t>FORMULARIO DE SOSTENIBILIDAD  FINANCIERA PARA EL ANÁLISIS FINANCIERO - INGRESOS</t>
  </si>
  <si>
    <t>FORMULARIO DE SOSTENIBILIDAD  FINANCIERA PARA EL ANÁLISIS FINANCIERO - COSTOS Y GASTOS</t>
  </si>
  <si>
    <t>FORMULARIO DE SOSTENIBILIDAD  FINANCIERA PARA EL ANÁLISIS FINANCIERO - INVERSIONES</t>
  </si>
  <si>
    <t>FORMULARIO DE SOSTENIBILIDAD  FINANCIERA PARA EL ANÁLISIS FINANCIERO - DEPRECIACIONES Y AMORTIZACIONES</t>
  </si>
  <si>
    <t>FORMULARIO DE SOSTENIBILIDAD  FINANCIERA PARA EL ANÁLISIS FINANCIERO - ESTADO DE RESULTADO</t>
  </si>
  <si>
    <t>FORMULARIO DE SOSTENIBILIDAD  FINANCIERA PARA EL ANÁLISIS FINANCIERO - FLUJO DE CAJA</t>
  </si>
  <si>
    <t>&lt; ATRÁS</t>
  </si>
  <si>
    <t>Provincias</t>
  </si>
  <si>
    <t>Cantones</t>
  </si>
  <si>
    <t>Parroquias</t>
  </si>
  <si>
    <t xml:space="preserve">FORMULARIO DEL PLAN DE GESTIÓN
</t>
  </si>
  <si>
    <t>FSE-RH-001</t>
  </si>
  <si>
    <t>Medios de Comunicación Social</t>
  </si>
  <si>
    <t>Título Habilitante</t>
  </si>
  <si>
    <t>Tipo Adjudicación</t>
  </si>
  <si>
    <t>AZUAY</t>
  </si>
  <si>
    <t>24 DE MAYO</t>
  </si>
  <si>
    <t>10 DE AGOSTO</t>
  </si>
  <si>
    <t>Público</t>
  </si>
  <si>
    <t>Privado</t>
  </si>
  <si>
    <t>Comunitario</t>
  </si>
  <si>
    <t>BOLIVAR</t>
  </si>
  <si>
    <t>AGUARICO</t>
  </si>
  <si>
    <t>11 DE NOVIEMBRE (ILINCHISI)</t>
  </si>
  <si>
    <t>Fecha:</t>
  </si>
  <si>
    <t>Radiodifusión Sonora</t>
  </si>
  <si>
    <t>Autorización</t>
  </si>
  <si>
    <t>Concesión</t>
  </si>
  <si>
    <t>Directa</t>
  </si>
  <si>
    <t>Concurso Público</t>
  </si>
  <si>
    <t>CAÑAR</t>
  </si>
  <si>
    <t>ALAUSI</t>
  </si>
  <si>
    <t>12 DE DICIEMBRE (CAB EN ACHIOTES)</t>
  </si>
  <si>
    <t>dd-mm-yyyy</t>
  </si>
  <si>
    <t>Televisión Abierta</t>
  </si>
  <si>
    <t>CARCHI</t>
  </si>
  <si>
    <t>ALFREDO BAQUERIZO MORENO</t>
  </si>
  <si>
    <t>16 DE AGOSTO</t>
  </si>
  <si>
    <t>Permiso</t>
  </si>
  <si>
    <t>CHIMBORAZO</t>
  </si>
  <si>
    <t>AMBATO</t>
  </si>
  <si>
    <t>27 DE ABRIL (CAB EN LA NARANJA)</t>
  </si>
  <si>
    <t>COTOPAXI</t>
  </si>
  <si>
    <t>ANTONIO ANTE</t>
  </si>
  <si>
    <t>28 DE MAYO (SAN JOSE DE YACUAMBI)</t>
  </si>
  <si>
    <t>NOMBRE O RAZÓN SOCIAL DEL SOLICITANTE:</t>
  </si>
  <si>
    <t>Sistemas de Audio y Video Por Suscripción</t>
  </si>
  <si>
    <t>X</t>
  </si>
  <si>
    <t>EL ORO</t>
  </si>
  <si>
    <t>ARAJUNO</t>
  </si>
  <si>
    <t>5 DE JUNIO (CAB EN UIMBI)</t>
  </si>
  <si>
    <t>ESMERALDAS</t>
  </si>
  <si>
    <t>ARCHIDONA</t>
  </si>
  <si>
    <t>6 DE JULIO DE CUELLAJE (CAB EN CUELLAJE)</t>
  </si>
  <si>
    <t>TIPO DE SERVICIO</t>
  </si>
  <si>
    <t>GUAYAS</t>
  </si>
  <si>
    <t>ATACAMES</t>
  </si>
  <si>
    <t>ABDON CALDERON (LA UNION)</t>
  </si>
  <si>
    <t>TIPO DE MEDIO DE COMUNICACIÓN</t>
  </si>
  <si>
    <t>LOJA</t>
  </si>
  <si>
    <t>AZOGUES</t>
  </si>
  <si>
    <t>ACHUPALLAS</t>
  </si>
  <si>
    <t>NOMBRE DEL MEDIO</t>
  </si>
  <si>
    <t>LOS RIOS</t>
  </si>
  <si>
    <t>BABA</t>
  </si>
  <si>
    <t>AGUAS NEGRAS</t>
  </si>
  <si>
    <t>RUC</t>
  </si>
  <si>
    <t>MANABI</t>
  </si>
  <si>
    <t>BABAHOYO</t>
  </si>
  <si>
    <t>AHUANO</t>
  </si>
  <si>
    <t>REPRESENTANTE LEGAL 
(PERSONA JURÍDICA)</t>
  </si>
  <si>
    <t>MORONA SANTIAGO</t>
  </si>
  <si>
    <t>BALAO</t>
  </si>
  <si>
    <t>ALAMOR</t>
  </si>
  <si>
    <t>CEDULA DE IDENTIDAD DEL REPRESENTANTE LEGAL</t>
  </si>
  <si>
    <t>NAPO</t>
  </si>
  <si>
    <t>BALSAS</t>
  </si>
  <si>
    <t>ALANGASI</t>
  </si>
  <si>
    <t>ORELLANA</t>
  </si>
  <si>
    <t>BALZAR</t>
  </si>
  <si>
    <t>ALAQUES (ALAQUEZ)</t>
  </si>
  <si>
    <t>PLAN DE GESTIÓN</t>
  </si>
  <si>
    <t>PASTAZA</t>
  </si>
  <si>
    <t>BAÑOS DE AGUA SANTA</t>
  </si>
  <si>
    <t xml:space="preserve">ELEMENTOS DE GESTIÓN: </t>
  </si>
  <si>
    <t>DESCRIPCIÓN</t>
  </si>
  <si>
    <t>PICHINCHA</t>
  </si>
  <si>
    <t>BIBLIAN</t>
  </si>
  <si>
    <t>ALEJANDRO LABAKA</t>
  </si>
  <si>
    <t>MISIÓN</t>
  </si>
  <si>
    <t>SANTA ELENA</t>
  </si>
  <si>
    <t>ALFREDO BAQUERIZO MORENO (JUJAN)</t>
  </si>
  <si>
    <t>VISIÓN</t>
  </si>
  <si>
    <t>SANTO DOMINGO DE LOS TSACHILAS</t>
  </si>
  <si>
    <t>ALHAJUELA (BAJO GRANDE)</t>
  </si>
  <si>
    <t>OBJETIVO GENERAL</t>
  </si>
  <si>
    <t>SUCUMBIOS</t>
  </si>
  <si>
    <t>BUENA FE</t>
  </si>
  <si>
    <t>ALLURIQUIN</t>
  </si>
  <si>
    <t>ANALISIS FODA</t>
  </si>
  <si>
    <t>TUNGURAHUA</t>
  </si>
  <si>
    <t>CALUMA</t>
  </si>
  <si>
    <t>ALOAG</t>
  </si>
  <si>
    <t>FORTALEZA PRINCIPAL</t>
  </si>
  <si>
    <t>ZAMORA CHINCHIPE</t>
  </si>
  <si>
    <t>CALVAS</t>
  </si>
  <si>
    <t>ALOASI</t>
  </si>
  <si>
    <t>OPORTUNIDAD PRINCIPAL</t>
  </si>
  <si>
    <t>ZONAS NO DELIMITADAS</t>
  </si>
  <si>
    <t>CAMILO PONCE ENRIQUEZ</t>
  </si>
  <si>
    <t>ALSHI(CAB EN 9 DE OCTUBRE)</t>
  </si>
  <si>
    <t xml:space="preserve"> DEBILIDAD PRINCIPAL</t>
  </si>
  <si>
    <t>ALTO TAMBO (CAB EN GUADUAL)</t>
  </si>
  <si>
    <t xml:space="preserve"> AMENAZA PRINCIPAL</t>
  </si>
  <si>
    <t>CARLOS JULIO AROSEMENA TOLA</t>
  </si>
  <si>
    <t>AMAGUAÑA</t>
  </si>
  <si>
    <t>CASCALES</t>
  </si>
  <si>
    <t>AMALUZA</t>
  </si>
  <si>
    <t>CATAMAYO</t>
  </si>
  <si>
    <t>CAYAMBE</t>
  </si>
  <si>
    <t>AMARILLOS</t>
  </si>
  <si>
    <t>CELICA</t>
  </si>
  <si>
    <t>AMAZONAS (ROSARIO DE CUYES)</t>
  </si>
  <si>
    <t>CENTINELA DEL CONDOR</t>
  </si>
  <si>
    <t>AMBATILLO</t>
  </si>
  <si>
    <t>CEVALLOS</t>
  </si>
  <si>
    <t>CHAGUARPAMBA</t>
  </si>
  <si>
    <t>AMBUQUI</t>
  </si>
  <si>
    <t>SAN MIGUEL DE URCUQUI</t>
  </si>
  <si>
    <t>CHURA (CHANCAMA) (CAB. EN EL YERBERO)</t>
  </si>
  <si>
    <t>SAN PEDRO DE HUACA</t>
  </si>
  <si>
    <t>CIANO</t>
  </si>
  <si>
    <t>SAN PEDRO DE PELILEO</t>
  </si>
  <si>
    <t>COCHAPAMBA</t>
  </si>
  <si>
    <t>SAN VICENTE</t>
  </si>
  <si>
    <t>COCHAPATA</t>
  </si>
  <si>
    <t>SANTA ANA</t>
  </si>
  <si>
    <t>COJIMIES</t>
  </si>
  <si>
    <t>SANTA CLARA</t>
  </si>
  <si>
    <t>COJITAMBO</t>
  </si>
  <si>
    <t>SANTA CRUZ</t>
  </si>
  <si>
    <t>COLAISACA</t>
  </si>
  <si>
    <t>COLIMES</t>
  </si>
  <si>
    <t>SANTA ISABEL</t>
  </si>
  <si>
    <t>COLON ELOY DEL MARIA</t>
  </si>
  <si>
    <t>SANTA LUCIA</t>
  </si>
  <si>
    <t>COLONCHE</t>
  </si>
  <si>
    <t>SANTA ROSA</t>
  </si>
  <si>
    <t>COLUMBE</t>
  </si>
  <si>
    <t>SANTIAGO</t>
  </si>
  <si>
    <t>COMPUD</t>
  </si>
  <si>
    <t>SANTIAGO DE PILLARO</t>
  </si>
  <si>
    <t>CONCEPCION</t>
  </si>
  <si>
    <t>SANTO DOMINGO</t>
  </si>
  <si>
    <t>SAQUISILI</t>
  </si>
  <si>
    <t>CONOCOTO</t>
  </si>
  <si>
    <t>SARAGURO</t>
  </si>
  <si>
    <t>CONONACO</t>
  </si>
  <si>
    <t>SEVILLA DE ORO</t>
  </si>
  <si>
    <t>CONSTATINO FERNANDEZ (CAB EN CULLIT</t>
  </si>
  <si>
    <t>SHUSHUFINDI</t>
  </si>
  <si>
    <t>CONVENTO</t>
  </si>
  <si>
    <t>SIGCHOS</t>
  </si>
  <si>
    <t>COPAL</t>
  </si>
  <si>
    <t>SIGSIG</t>
  </si>
  <si>
    <t>CORDONCILLO</t>
  </si>
  <si>
    <t>SIMON BOLIVAR</t>
  </si>
  <si>
    <t>COSANGA</t>
  </si>
  <si>
    <t>SOZORANGA</t>
  </si>
  <si>
    <t>COTACACHI</t>
  </si>
  <si>
    <t>SUCRE</t>
  </si>
  <si>
    <t>COTALO</t>
  </si>
  <si>
    <t>SUCUA</t>
  </si>
  <si>
    <t>COTOGCHOA</t>
  </si>
  <si>
    <t>COTUNDO</t>
  </si>
  <si>
    <t>SUSCAL</t>
  </si>
  <si>
    <t>CRISTOBAL COLON</t>
  </si>
  <si>
    <t>TAISHA</t>
  </si>
  <si>
    <t>CRNEL. CARLOS C. TORRES (CAB. EN HUELE)</t>
  </si>
  <si>
    <t>TENA</t>
  </si>
  <si>
    <t>CRNEL. LORENZO DE GARAICOA (PEDREGAL)</t>
  </si>
  <si>
    <t>TISALEO</t>
  </si>
  <si>
    <t>CRNEL. MARCELINO MARIDUEÑA (SAN CARLOS)</t>
  </si>
  <si>
    <t>TIWINTZA</t>
  </si>
  <si>
    <t>CRUCITA</t>
  </si>
  <si>
    <t>TOSAGUA</t>
  </si>
  <si>
    <t>CRUZPAMBA (CAB EN CARLOS BUSTAMANTE)</t>
  </si>
  <si>
    <t>TULCAN</t>
  </si>
  <si>
    <t>CUBE</t>
  </si>
  <si>
    <t>URDANETA</t>
  </si>
  <si>
    <t>CUBIJIES</t>
  </si>
  <si>
    <t>VALENCIA</t>
  </si>
  <si>
    <t>CUCHAENTZA</t>
  </si>
  <si>
    <t>VENTANAS</t>
  </si>
  <si>
    <t>CUCHIL (CUTCHIL)</t>
  </si>
  <si>
    <t>VINCES</t>
  </si>
  <si>
    <t>CUENCA</t>
  </si>
  <si>
    <t>YACUAMBI</t>
  </si>
  <si>
    <t>CUMANDA</t>
  </si>
  <si>
    <t>YANTZAZA</t>
  </si>
  <si>
    <t>CUMANDA (CAB EN COLONIA AGRICOLA SEVILLA</t>
  </si>
  <si>
    <t>ZAMORA</t>
  </si>
  <si>
    <t>CUMBARATZA</t>
  </si>
  <si>
    <t>ZAPOTILLO</t>
  </si>
  <si>
    <t>CUMBAYA</t>
  </si>
  <si>
    <t>ZARUMA</t>
  </si>
  <si>
    <t>CUMBE</t>
  </si>
  <si>
    <t>CUNCHIBAMBA</t>
  </si>
  <si>
    <t>CURARAY</t>
  </si>
  <si>
    <t>CURTINCAPA</t>
  </si>
  <si>
    <t>CUSUBAMBA</t>
  </si>
  <si>
    <t>CUTUGLAHUA</t>
  </si>
  <si>
    <t>CUYABENO</t>
  </si>
  <si>
    <t>CUYUJA</t>
  </si>
  <si>
    <t>DANIEL CORDOVA TORAL (EL ORIENTE)</t>
  </si>
  <si>
    <t>DAULE</t>
  </si>
  <si>
    <t>DAYUMA</t>
  </si>
  <si>
    <t>DELEG</t>
  </si>
  <si>
    <t>DIEZ DE AGOSTO</t>
  </si>
  <si>
    <t>DOCTOR MIGUEL EGAS CABEZAS (PEGUCHE)</t>
  </si>
  <si>
    <t>DUCUR</t>
  </si>
  <si>
    <t>DUG DUG</t>
  </si>
  <si>
    <t>DURENO</t>
  </si>
  <si>
    <t>ECHEANDIA</t>
  </si>
  <si>
    <t>EL AIRO</t>
  </si>
  <si>
    <t>EL ALTAR</t>
  </si>
  <si>
    <t>EL ANEGADO (CAB EN ELOY ALFARO)</t>
  </si>
  <si>
    <t>EL ANGEL</t>
  </si>
  <si>
    <t>EL ARENAL</t>
  </si>
  <si>
    <t>EL CABO</t>
  </si>
  <si>
    <t>EL CARMELO (EL PUN)</t>
  </si>
  <si>
    <t>EL CARMEN</t>
  </si>
  <si>
    <t>EL CARMEN DE PIJILI</t>
  </si>
  <si>
    <t>EL CHACO</t>
  </si>
  <si>
    <t>EL CHAUPI</t>
  </si>
  <si>
    <t>EL CHICAL</t>
  </si>
  <si>
    <t>EL CHORRO</t>
  </si>
  <si>
    <t>EL CISNE</t>
  </si>
  <si>
    <t>EL CORAZON</t>
  </si>
  <si>
    <t>EL DORADO</t>
  </si>
  <si>
    <t>EL DORADO DE CASCALES</t>
  </si>
  <si>
    <t>EL EDEN</t>
  </si>
  <si>
    <t>EL ENO</t>
  </si>
  <si>
    <t>EL ESFUERZO</t>
  </si>
  <si>
    <t>EL GOALTAL</t>
  </si>
  <si>
    <t>EL GUABO</t>
  </si>
  <si>
    <t>EL GUISME</t>
  </si>
  <si>
    <t>EL IDEAL</t>
  </si>
  <si>
    <t>EL INGENIO</t>
  </si>
  <si>
    <t>EL LIMO (MARIANA DE JESUS)</t>
  </si>
  <si>
    <t>EL LUCERO</t>
  </si>
  <si>
    <t>EL PAN</t>
  </si>
  <si>
    <t>EL PANGUI</t>
  </si>
  <si>
    <t>EL PARAISO</t>
  </si>
  <si>
    <t>EL PARAISO DE CELEN</t>
  </si>
  <si>
    <t>EL PIEDRERO</t>
  </si>
  <si>
    <t>EL PLAYON DE SAN FRANCISCO</t>
  </si>
  <si>
    <t>EL PORVENIR DEL CARMEN</t>
  </si>
  <si>
    <t>EL PROGRESO</t>
  </si>
  <si>
    <t>EL PROGRESO (CAB.EN ZHIOTA)</t>
  </si>
  <si>
    <t>EL QUINCHE</t>
  </si>
  <si>
    <t>EL RETIRO</t>
  </si>
  <si>
    <t>EL REVENTADOR</t>
  </si>
  <si>
    <t>EL ROSARIO</t>
  </si>
  <si>
    <t>EL ROSARIO (RUMICHACA)</t>
  </si>
  <si>
    <t>EL SALITRE (LAS RAMAS)</t>
  </si>
  <si>
    <t>EL TABLON</t>
  </si>
  <si>
    <t>EL TAMBO</t>
  </si>
  <si>
    <t>EL TRIUNFO</t>
  </si>
  <si>
    <t>ELOY ALFARO</t>
  </si>
  <si>
    <t>ELOY ALFARO (DURAN)</t>
  </si>
  <si>
    <t>EMILIO MARIA TERAN (RUMIPAMBA)</t>
  </si>
  <si>
    <t>ENOKANQUI (CAB. EN EL PARAISO)</t>
  </si>
  <si>
    <t>ESPAÑOLA "HOOD"</t>
  </si>
  <si>
    <t>EUGENIO ESPEJO (CALPAQUI)</t>
  </si>
  <si>
    <t>FACUNDO VELA</t>
  </si>
  <si>
    <t>FATIMA</t>
  </si>
  <si>
    <t>FEBRES CORDERO (LAS JUNTAS) (CAB.</t>
  </si>
  <si>
    <t>FERNANDEZ SALVADOR</t>
  </si>
  <si>
    <t>FLAVIO ALFARO</t>
  </si>
  <si>
    <t>FLORES</t>
  </si>
  <si>
    <t>FUNDOCHAMBA</t>
  </si>
  <si>
    <t>GALERA</t>
  </si>
  <si>
    <t>GARCIA MORENO</t>
  </si>
  <si>
    <t>GARCIA MORENO (CHUMAQUI)</t>
  </si>
  <si>
    <t>GARCIA MORENO (LLURIMAGUA)</t>
  </si>
  <si>
    <t>GARZAREAL</t>
  </si>
  <si>
    <t>GENERAL FARFAN</t>
  </si>
  <si>
    <t>GENERAL MORALES (SOCARTE)</t>
  </si>
  <si>
    <t>GENERAL PROAÑO</t>
  </si>
  <si>
    <t>GENERAL VILLAMIL (PLAYAS)</t>
  </si>
  <si>
    <t>GIRON</t>
  </si>
  <si>
    <t>GONZALEZ SUAREZ</t>
  </si>
  <si>
    <t>GONZALO DIAZ DE PINEDA(EL BOMBON)</t>
  </si>
  <si>
    <t>GONZALO PIZARRO</t>
  </si>
  <si>
    <t>GONZANAMA</t>
  </si>
  <si>
    <t>GONZOL</t>
  </si>
  <si>
    <t>GRAL. ANTONIO ELIZALDE (BUCAY)</t>
  </si>
  <si>
    <t>GRAL. LEONIDAS PLAZA GUTIERREZ</t>
  </si>
  <si>
    <t>GRAL. PEDRO J. MONTERO (BOLICHE)</t>
  </si>
  <si>
    <t>GRAL. VERNAZA (DOS ESTEROS)</t>
  </si>
  <si>
    <t>GUACHANAMA</t>
  </si>
  <si>
    <t>GUACHAPALA</t>
  </si>
  <si>
    <t>GUADALUPE</t>
  </si>
  <si>
    <t>GUAITACAMA (GUAYTACAMA)</t>
  </si>
  <si>
    <t>GUALACEO</t>
  </si>
  <si>
    <t>GUALAQUIZA</t>
  </si>
  <si>
    <t>GUALE</t>
  </si>
  <si>
    <t>GUALEA</t>
  </si>
  <si>
    <t>GUALEL</t>
  </si>
  <si>
    <t>GUALLETURO</t>
  </si>
  <si>
    <t>GUAMBALO (HUAMBALO)</t>
  </si>
  <si>
    <t>GUAMOTE</t>
  </si>
  <si>
    <t>GUANANDO</t>
  </si>
  <si>
    <t>GUANAZAN</t>
  </si>
  <si>
    <t>GUANGAJE</t>
  </si>
  <si>
    <t>GUANGOPOLO</t>
  </si>
  <si>
    <t>GUANO</t>
  </si>
  <si>
    <t>GUAPAN</t>
  </si>
  <si>
    <t>GUARAINAG</t>
  </si>
  <si>
    <t>GUARANDA</t>
  </si>
  <si>
    <t>GUARE</t>
  </si>
  <si>
    <t>GUASAGANDA (CAB. EN GUASAGANDA CENTRO)</t>
  </si>
  <si>
    <t>GUASUNTOS</t>
  </si>
  <si>
    <t>GUAYAQUIL</t>
  </si>
  <si>
    <t>GUAYAS (PUEBLO NUEVO)</t>
  </si>
  <si>
    <t>GUAYLLABAMBA</t>
  </si>
  <si>
    <t>GUAYQUICHUMA</t>
  </si>
  <si>
    <t>GUAYZIMI</t>
  </si>
  <si>
    <t>GUEL</t>
  </si>
  <si>
    <t>GUIZHAGUIÑA</t>
  </si>
  <si>
    <t>HONORATO VASQUEZ (CAB EN VASQUEZ)</t>
  </si>
  <si>
    <t>HONORATO VASQUEZ (TAMBO VIEJO)</t>
  </si>
  <si>
    <t>HUACA</t>
  </si>
  <si>
    <t>HUACHI GRANDE</t>
  </si>
  <si>
    <t>HUAMBI</t>
  </si>
  <si>
    <t>HUAMBOYA</t>
  </si>
  <si>
    <t>HUAQUILLAS</t>
  </si>
  <si>
    <t>HUASAGA (CAB EN WAMPUIK)</t>
  </si>
  <si>
    <t>HUERTAS</t>
  </si>
  <si>
    <t>HUIGRA</t>
  </si>
  <si>
    <t>ILAPO</t>
  </si>
  <si>
    <t>IMANTAG</t>
  </si>
  <si>
    <t>IMBANA (LA VICTORIA DE IMBANA)</t>
  </si>
  <si>
    <t>IMBAYA (SAN LUIS DE COBUENDO)</t>
  </si>
  <si>
    <t>INDANZA</t>
  </si>
  <si>
    <t>INES ARANGO</t>
  </si>
  <si>
    <t>INGAPIRCA</t>
  </si>
  <si>
    <t>ISIDRO AYORA</t>
  </si>
  <si>
    <t>ISINLIVI</t>
  </si>
  <si>
    <t>ISLA DE BEJUCAL</t>
  </si>
  <si>
    <t>ISLA FERNANDINA "NARBOROUGH"</t>
  </si>
  <si>
    <t>ISLA PINZON</t>
  </si>
  <si>
    <t>IZAMBA</t>
  </si>
  <si>
    <t>JADAN</t>
  </si>
  <si>
    <t>JAMA</t>
  </si>
  <si>
    <t>JAMBELI</t>
  </si>
  <si>
    <t>JARAMIJO</t>
  </si>
  <si>
    <t>JAVIER LOYOLA (CHUQUIPATA)</t>
  </si>
  <si>
    <t>JERUSALEN</t>
  </si>
  <si>
    <t>JESUS MARIA</t>
  </si>
  <si>
    <t>JIJON Y CAAMAÑO (CAB. EN RIO BLANCO)</t>
  </si>
  <si>
    <t>JIMA (GIMA)</t>
  </si>
  <si>
    <t>JIMBILLA</t>
  </si>
  <si>
    <t>JIMBURA</t>
  </si>
  <si>
    <t>JIPIJAPA</t>
  </si>
  <si>
    <t>JOSE LUIS TAMAYO (MUEY)</t>
  </si>
  <si>
    <t>JOSEGUANGO BAJO</t>
  </si>
  <si>
    <t>JUAN BAUTISTA AGUIRRE (LOS TINTOS)</t>
  </si>
  <si>
    <t>JUAN BENIGNO VELA</t>
  </si>
  <si>
    <t>JUAN DE VELASCO (PANGOR)</t>
  </si>
  <si>
    <t>JUAN GOMEZ RENDON (PROGRESO)</t>
  </si>
  <si>
    <t>JUAN MONTALVO (SAN IGNACIO DE QUIL)</t>
  </si>
  <si>
    <t>JULCUY</t>
  </si>
  <si>
    <t>JULIO ANDRADE (OREJUELA)</t>
  </si>
  <si>
    <t>JULIO E. MORENO (CATANAHUAN GRANDE)</t>
  </si>
  <si>
    <t>JUNCAL</t>
  </si>
  <si>
    <t>JUNIN</t>
  </si>
  <si>
    <t>JUNQUILLAL</t>
  </si>
  <si>
    <t>LA AVANZADA</t>
  </si>
  <si>
    <t>LA BELLEZA</t>
  </si>
  <si>
    <t>LA BOCANA</t>
  </si>
  <si>
    <t>LA BONITA</t>
  </si>
  <si>
    <t>LA CANDELARIA</t>
  </si>
  <si>
    <t>LA CANELA</t>
  </si>
  <si>
    <t>LA CHONTA</t>
  </si>
  <si>
    <t>LA CONCORDIA</t>
  </si>
  <si>
    <t>LA ESPERANZA</t>
  </si>
  <si>
    <t>LA IBERIA</t>
  </si>
  <si>
    <t>LA JOYA DE LOS SACHAS</t>
  </si>
  <si>
    <t>LA LIBERTAD</t>
  </si>
  <si>
    <t>LA LIBERTAD (ALIZO)</t>
  </si>
  <si>
    <t>LA MANA</t>
  </si>
  <si>
    <t>LA MERCED</t>
  </si>
  <si>
    <t>LA MERCED DE BUENOS AIRES</t>
  </si>
  <si>
    <t>LA PAZ</t>
  </si>
  <si>
    <t>LA PEAÑA</t>
  </si>
  <si>
    <t>LA PILA</t>
  </si>
  <si>
    <t>LA PROVIDENCIA</t>
  </si>
  <si>
    <t>LA SOFIA</t>
  </si>
  <si>
    <t>LA TINGUE</t>
  </si>
  <si>
    <t>LA TOLA</t>
  </si>
  <si>
    <t>LA TRONCAL</t>
  </si>
  <si>
    <t>LA UNION</t>
  </si>
  <si>
    <t>LA VICTORIA</t>
  </si>
  <si>
    <t>LA VICTORIA (ÑAUZA)</t>
  </si>
  <si>
    <t>LAGARTO</t>
  </si>
  <si>
    <t>LAGO SAN PEDRO</t>
  </si>
  <si>
    <t>LARAMA</t>
  </si>
  <si>
    <t>LAS GOLONDRINAS</t>
  </si>
  <si>
    <t>LAS NAVES</t>
  </si>
  <si>
    <t>LAS NIEVES (CHAYA)</t>
  </si>
  <si>
    <t>LAS PAMPAS</t>
  </si>
  <si>
    <t>LASCANO</t>
  </si>
  <si>
    <t>LATACUNGA</t>
  </si>
  <si>
    <t>LAUREL</t>
  </si>
  <si>
    <t>LAURO GUERRERO</t>
  </si>
  <si>
    <t>LICAN</t>
  </si>
  <si>
    <t>LICTO</t>
  </si>
  <si>
    <t>LIMONAL</t>
  </si>
  <si>
    <t>LIMONCOCHA</t>
  </si>
  <si>
    <t>LIMONES</t>
  </si>
  <si>
    <t>LINARES</t>
  </si>
  <si>
    <t>LITA</t>
  </si>
  <si>
    <t>LLACAO</t>
  </si>
  <si>
    <t>LLAGOS</t>
  </si>
  <si>
    <t>LLANO CHICO</t>
  </si>
  <si>
    <t>LLIGUA</t>
  </si>
  <si>
    <t>LLOA</t>
  </si>
  <si>
    <t>LLUZHAPA</t>
  </si>
  <si>
    <t>LOGROÑO</t>
  </si>
  <si>
    <t>LOMAS DE SARGENTILLO</t>
  </si>
  <si>
    <t>LORETO</t>
  </si>
  <si>
    <t>LOS ANDES</t>
  </si>
  <si>
    <t>LOS ANDES (CAB EN POATUG)</t>
  </si>
  <si>
    <t>LOS ENCUENTROS</t>
  </si>
  <si>
    <t>LOS LOJAS (ENRIQUE BAQUERIZO MORENO)</t>
  </si>
  <si>
    <t>LUDO</t>
  </si>
  <si>
    <t>LUIS CORDERO</t>
  </si>
  <si>
    <t>LUIS CORDERO VEGA</t>
  </si>
  <si>
    <t>LUIS GALARZA ORELLANA (CAB. EN DELEGSOL)</t>
  </si>
  <si>
    <t>LUIS V. TORRES (CAB. EN PLAYA DE ORO)</t>
  </si>
  <si>
    <t>LUMBAQUI</t>
  </si>
  <si>
    <t>LUZ DE AMERICA</t>
  </si>
  <si>
    <t>MACARA</t>
  </si>
  <si>
    <t>MACAS</t>
  </si>
  <si>
    <t>MACHACHI</t>
  </si>
  <si>
    <t>MACHALA</t>
  </si>
  <si>
    <t>MACHALILLA</t>
  </si>
  <si>
    <t>MACUMA</t>
  </si>
  <si>
    <t>MADRE TIERRA</t>
  </si>
  <si>
    <t>MAGDALENA (CHAPACOTO)</t>
  </si>
  <si>
    <t>MAJUA</t>
  </si>
  <si>
    <t>MALACATOS (VALLADOLID)</t>
  </si>
  <si>
    <t>MALCHINGUI</t>
  </si>
  <si>
    <t>MALDONADO</t>
  </si>
  <si>
    <t>MALIMPIA</t>
  </si>
  <si>
    <t>MALVAS</t>
  </si>
  <si>
    <t>MANGA DEL CURA</t>
  </si>
  <si>
    <t>MANGLARALTO</t>
  </si>
  <si>
    <t>MANTA</t>
  </si>
  <si>
    <t>MANU</t>
  </si>
  <si>
    <t>MANUEL CORNEJO ASTORGA (TANDAPI)</t>
  </si>
  <si>
    <t>MANUEL J. CALLE</t>
  </si>
  <si>
    <t>MARCABELI</t>
  </si>
  <si>
    <t>MARCOS ESPINEL (CHACATA)</t>
  </si>
  <si>
    <t>MARIANO ACOSTA</t>
  </si>
  <si>
    <t>MARIANO MORENO</t>
  </si>
  <si>
    <t>MARISCAL SUCRE</t>
  </si>
  <si>
    <t>MARISCAL SUCRE (HUAQUES)</t>
  </si>
  <si>
    <t>MATAJE (CAB EN SANTANDER)</t>
  </si>
  <si>
    <t>MATUS</t>
  </si>
  <si>
    <t>MEMBRILLAL</t>
  </si>
  <si>
    <t>MEMBRILLO</t>
  </si>
  <si>
    <t>MERA</t>
  </si>
  <si>
    <t>MERCADILLO</t>
  </si>
  <si>
    <t>MILAGRO</t>
  </si>
  <si>
    <t>MINDO</t>
  </si>
  <si>
    <t>MIRA (CHONTAHUASI)</t>
  </si>
  <si>
    <t>MOCACHE</t>
  </si>
  <si>
    <t>MOCHA</t>
  </si>
  <si>
    <t>MOLLETURO</t>
  </si>
  <si>
    <t>MONTALVO</t>
  </si>
  <si>
    <t>MONTALVO (ANDOAS)</t>
  </si>
  <si>
    <t>MONTALVO (CAB EN HORQUETA)</t>
  </si>
  <si>
    <t>MONTE OLIVO</t>
  </si>
  <si>
    <t>MONTECRISTI</t>
  </si>
  <si>
    <t>MORALES</t>
  </si>
  <si>
    <t>MORASPUNGO</t>
  </si>
  <si>
    <t>MOROMORO (CAB. EN EL VADO)</t>
  </si>
  <si>
    <t>MORRO</t>
  </si>
  <si>
    <t>MUISNE</t>
  </si>
  <si>
    <t>MULALILLO</t>
  </si>
  <si>
    <t>MULALO</t>
  </si>
  <si>
    <t>MULLIQUINDIL (SANTA ANA)</t>
  </si>
  <si>
    <t>MULTITUD</t>
  </si>
  <si>
    <t>MULUNCAY GRANDE</t>
  </si>
  <si>
    <t>NABON</t>
  </si>
  <si>
    <t>NAMBACOLA</t>
  </si>
  <si>
    <t>NANEGAL</t>
  </si>
  <si>
    <t>NANEGALITO</t>
  </si>
  <si>
    <t>NARANJAL</t>
  </si>
  <si>
    <t>NARANJITO</t>
  </si>
  <si>
    <t>NARCISA DE JESUS</t>
  </si>
  <si>
    <t>NAYON</t>
  </si>
  <si>
    <t>NAZON (CAB. EN PAMPA DE DOMINGUEZ)</t>
  </si>
  <si>
    <t>NOBOA</t>
  </si>
  <si>
    <t>NONO</t>
  </si>
  <si>
    <t>NUEVA FATIMA</t>
  </si>
  <si>
    <t>NUEVA LOJA</t>
  </si>
  <si>
    <t>NUEVA TARQUI</t>
  </si>
  <si>
    <t>NUEVO PARAISO</t>
  </si>
  <si>
    <t>NUEVO QUITO</t>
  </si>
  <si>
    <t>NUEVO ROCAFUERTE</t>
  </si>
  <si>
    <t>NULTI</t>
  </si>
  <si>
    <t>OCTAVIO CORDERO PALACIOS (STA. ROSA)</t>
  </si>
  <si>
    <t>OLMEDO</t>
  </si>
  <si>
    <t>OLMEDO (PECILLO)</t>
  </si>
  <si>
    <t>ORIANGA</t>
  </si>
  <si>
    <t>OTAVALO</t>
  </si>
  <si>
    <t>OTON</t>
  </si>
  <si>
    <t>OYACACHI</t>
  </si>
  <si>
    <t>PABLO ARENAS</t>
  </si>
  <si>
    <t>PABLO SEXTO</t>
  </si>
  <si>
    <t>PACAYACU</t>
  </si>
  <si>
    <t>PACCHA</t>
  </si>
  <si>
    <t>PACHICUTZA</t>
  </si>
  <si>
    <t>PACTO</t>
  </si>
  <si>
    <t>PAJAN</t>
  </si>
  <si>
    <t>PALAMAS</t>
  </si>
  <si>
    <t>PALANDA</t>
  </si>
  <si>
    <t>PALENQUE</t>
  </si>
  <si>
    <t>PALESTINA</t>
  </si>
  <si>
    <t>PALETILLAS</t>
  </si>
  <si>
    <t>PALLATANGA</t>
  </si>
  <si>
    <t>PALMA ROJA</t>
  </si>
  <si>
    <t>PALMALES</t>
  </si>
  <si>
    <t>PALMIRA</t>
  </si>
  <si>
    <t>PALO QUEMADO</t>
  </si>
  <si>
    <t>PALORA (METZERA)</t>
  </si>
  <si>
    <t>PAMPANAL DE BOLIVAR</t>
  </si>
  <si>
    <t>PAN DE AZUCAR</t>
  </si>
  <si>
    <t>PANCHO NEGRO</t>
  </si>
  <si>
    <t>PANO</t>
  </si>
  <si>
    <t>PANSALEO</t>
  </si>
  <si>
    <t>PAÑACOCHA</t>
  </si>
  <si>
    <t>PAPALLACTA</t>
  </si>
  <si>
    <t>PAQUISHA</t>
  </si>
  <si>
    <t>PASA</t>
  </si>
  <si>
    <t>PASAJE</t>
  </si>
  <si>
    <t>PATAQUI</t>
  </si>
  <si>
    <t>PATATE</t>
  </si>
  <si>
    <t>PATRICIA PILAR</t>
  </si>
  <si>
    <t>PATUCA</t>
  </si>
  <si>
    <t>PAUTE</t>
  </si>
  <si>
    <t>PEDERNALES</t>
  </si>
  <si>
    <t>PEDRO CARBO</t>
  </si>
  <si>
    <t>PEDRO PABLO GOMEZ</t>
  </si>
  <si>
    <t>PEDRO VICENTE MALDONADO</t>
  </si>
  <si>
    <t>PELILEO</t>
  </si>
  <si>
    <t>PENIPE</t>
  </si>
  <si>
    <t>PEÑAHERRERA</t>
  </si>
  <si>
    <t>PERUCHO</t>
  </si>
  <si>
    <t>PIARTAL</t>
  </si>
  <si>
    <t>PICAIGUA</t>
  </si>
  <si>
    <t>PIEDRAS</t>
  </si>
  <si>
    <t>PIFO</t>
  </si>
  <si>
    <t>PILAGUIN (PILAHUIN)</t>
  </si>
  <si>
    <t>PILALO</t>
  </si>
  <si>
    <t>PILLARO</t>
  </si>
  <si>
    <t>PIMAMPIRO</t>
  </si>
  <si>
    <t>PIMOCHA</t>
  </si>
  <si>
    <t>PINDAL</t>
  </si>
  <si>
    <t>PINDILIG</t>
  </si>
  <si>
    <t>PINGUILI</t>
  </si>
  <si>
    <t>PINLLOPATA</t>
  </si>
  <si>
    <t>PINTAG</t>
  </si>
  <si>
    <t>PIÑAS</t>
  </si>
  <si>
    <t>PIOTER</t>
  </si>
  <si>
    <t>PISTISHI (NARIZ DEL DIABLO)</t>
  </si>
  <si>
    <t>PLAZA GUTIERREZ (CALVARIO)</t>
  </si>
  <si>
    <t>POALO</t>
  </si>
  <si>
    <t>POMASQUI</t>
  </si>
  <si>
    <t>POMONA</t>
  </si>
  <si>
    <t>POMPEYA</t>
  </si>
  <si>
    <t>PORTOVELO</t>
  </si>
  <si>
    <t>PORTOVIEJO</t>
  </si>
  <si>
    <t>POSORJA</t>
  </si>
  <si>
    <t>POZUL (SAN JUAN DE POZUL)</t>
  </si>
  <si>
    <t>PRESIDENTE URBINA (CHAGRAPAMBA-PA</t>
  </si>
  <si>
    <t>PRINCIPAL</t>
  </si>
  <si>
    <t>PROGRESO</t>
  </si>
  <si>
    <t>PUCAPAMBA</t>
  </si>
  <si>
    <t>PUCARA</t>
  </si>
  <si>
    <t>PUCAYACU</t>
  </si>
  <si>
    <t>PUEBLO NUEVO</t>
  </si>
  <si>
    <t>PUEBLOVIEJO</t>
  </si>
  <si>
    <t>PUELA</t>
  </si>
  <si>
    <t>PUELLARO</t>
  </si>
  <si>
    <t>PUEMBO</t>
  </si>
  <si>
    <t>PUERTO AYORA</t>
  </si>
  <si>
    <t>PUERTO BAQUERIZO MORENO</t>
  </si>
  <si>
    <t>PUERTO BOLIVAR (PUERTO MONTUFAR)</t>
  </si>
  <si>
    <t>PUERTO DE CAYO</t>
  </si>
  <si>
    <t>PUERTO EL CARMEN DEL PUTUMAYO</t>
  </si>
  <si>
    <t>PUERTO FRANCISCO DE ORELLANA (COCA)</t>
  </si>
  <si>
    <t>PUERTO LIBRE</t>
  </si>
  <si>
    <t>PUERTO LIMON</t>
  </si>
  <si>
    <t>PUERTO LOPEZ</t>
  </si>
  <si>
    <t>PUERTO MISAHUALLI</t>
  </si>
  <si>
    <t>PUERTO MURIALDO</t>
  </si>
  <si>
    <t>PUERTO NAPO</t>
  </si>
  <si>
    <t>PUERTO PECHICHE</t>
  </si>
  <si>
    <t>PUERTO QUITO</t>
  </si>
  <si>
    <t>PUERTO RODRIGUEZ</t>
  </si>
  <si>
    <t>PUERTO VILLAMIL</t>
  </si>
  <si>
    <t>PUJILI</t>
  </si>
  <si>
    <t>PUMALLACTA</t>
  </si>
  <si>
    <t>PUMPUENTSA</t>
  </si>
  <si>
    <t>PUNA</t>
  </si>
  <si>
    <t>PUNGALA</t>
  </si>
  <si>
    <t>PUNIN</t>
  </si>
  <si>
    <t>PURUNUMA (EGUIGUREN)</t>
  </si>
  <si>
    <t>PUYO</t>
  </si>
  <si>
    <t>QUERO</t>
  </si>
  <si>
    <t>QUEVEDO</t>
  </si>
  <si>
    <t>QUILANGA</t>
  </si>
  <si>
    <t>QUIMIAG</t>
  </si>
  <si>
    <t>QUINARA</t>
  </si>
  <si>
    <t>QUINCHICOTO</t>
  </si>
  <si>
    <t>QUINGEO</t>
  </si>
  <si>
    <t>QUINGUE (OLMEDO PERDOMO FRANCO)</t>
  </si>
  <si>
    <t>QUINSALOMA</t>
  </si>
  <si>
    <t>QUIROGA</t>
  </si>
  <si>
    <t>QUISAPINCHA (QUIZAPINCHA)</t>
  </si>
  <si>
    <t>QUITO</t>
  </si>
  <si>
    <t>RAMON CAMPAÑA</t>
  </si>
  <si>
    <t>REGULO DE MORA</t>
  </si>
  <si>
    <t>REMIGIO CRESPO TORAL (GULAG)</t>
  </si>
  <si>
    <t>RICAURTE</t>
  </si>
  <si>
    <t>RIO BLANCO</t>
  </si>
  <si>
    <t>RIO BONITO</t>
  </si>
  <si>
    <t>RIO CORRIENTES</t>
  </si>
  <si>
    <t>RIO NEGRO</t>
  </si>
  <si>
    <t>RIO TIGRE</t>
  </si>
  <si>
    <t>RIO VERDE</t>
  </si>
  <si>
    <t>RIOBAMBA</t>
  </si>
  <si>
    <t>RIOCHICO (RIO CHICO)</t>
  </si>
  <si>
    <t>RIOVERDE</t>
  </si>
  <si>
    <t>RIVERA</t>
  </si>
  <si>
    <t>ROBERTO ASTUDILLO (CAB EN CRUCE DE VENCI</t>
  </si>
  <si>
    <t>ROCAFUERTE</t>
  </si>
  <si>
    <t>ROSA FLORIDA</t>
  </si>
  <si>
    <t>ROSA ZARATE (QUININDE)</t>
  </si>
  <si>
    <t>RUMIPAMBA</t>
  </si>
  <si>
    <t>SABANILLA</t>
  </si>
  <si>
    <t>SABIANGO (LA CAPILLA)</t>
  </si>
  <si>
    <t>SACAPALCA</t>
  </si>
  <si>
    <t>SALANGO</t>
  </si>
  <si>
    <t>SALASACA</t>
  </si>
  <si>
    <t>SALATI</t>
  </si>
  <si>
    <t>SALIMA</t>
  </si>
  <si>
    <t>SALINAS</t>
  </si>
  <si>
    <t>SALVIAS</t>
  </si>
  <si>
    <t>SAMBORONDON</t>
  </si>
  <si>
    <t>SAN  FCO. DE SIGSIPAMBA</t>
  </si>
  <si>
    <t>SAN ANDRES</t>
  </si>
  <si>
    <t>SAN ANTONIO</t>
  </si>
  <si>
    <t>SAN ANTONIO (CAB EN SAN ANTONIO CENTRO)</t>
  </si>
  <si>
    <t>SAN ANTONIO DE BAYUSHIG</t>
  </si>
  <si>
    <t>SAN ANTONIO DE LAS ARADAS (CAB</t>
  </si>
  <si>
    <t>SAN ANTONIO DE QUMBE (CUMBE)</t>
  </si>
  <si>
    <t>SAN BARTOLOME</t>
  </si>
  <si>
    <t>SAN BARTOLOME DE PINLLOG</t>
  </si>
  <si>
    <t>SAN BLAS</t>
  </si>
  <si>
    <t>SAN CARLOS</t>
  </si>
  <si>
    <t>SAN CARLOS DE LAS MINAS</t>
  </si>
  <si>
    <t>SAN CARLOS DE LIMON</t>
  </si>
  <si>
    <t>SAN CRISTOBAL (CARLOS ORDOÑEZ LAZO)</t>
  </si>
  <si>
    <t>SAN FCO. DE NATABUELA</t>
  </si>
  <si>
    <t>SAN FCO. DE NOVILLO (CAB EN NOVILLO)</t>
  </si>
  <si>
    <t>SAN FCO. DEL VERGEL</t>
  </si>
  <si>
    <t>SAN FELIPE DE OÑA</t>
  </si>
  <si>
    <t>SAN FERNANDO</t>
  </si>
  <si>
    <t>SAN FERNANDO (PASA SAN FERNANDO)</t>
  </si>
  <si>
    <t>SAN FRANCISCO</t>
  </si>
  <si>
    <t>SAN FRANCISCO DE BORJA (VIRGILIO DAVILA)</t>
  </si>
  <si>
    <t>SAN FRANCISCO DE CHINIMBIMI</t>
  </si>
  <si>
    <t>SAN FRANCISCO DE ONZOLE</t>
  </si>
  <si>
    <t>SAN FRANCISCO DE SAGEO</t>
  </si>
  <si>
    <t>SAN GABRIEL</t>
  </si>
  <si>
    <t>SAN GERARDO</t>
  </si>
  <si>
    <t>SAN GERARDO DE PACAICAGUAN</t>
  </si>
  <si>
    <t>SAN GREGORIO</t>
  </si>
  <si>
    <t>SAN ISIDRO</t>
  </si>
  <si>
    <t>SAN ISIDRO DE PATULU</t>
  </si>
  <si>
    <t>SAN JACINTO</t>
  </si>
  <si>
    <t>SAN JACINTO DE BUENA FE</t>
  </si>
  <si>
    <t>SAN JACINTO DE WAKAMBEIS</t>
  </si>
  <si>
    <t>SAN JACINTO DE YAGUACHI</t>
  </si>
  <si>
    <t>SAN JACINTO DEL BUA</t>
  </si>
  <si>
    <t>SAN JAVIER DE CACHAVI</t>
  </si>
  <si>
    <t>SAN JOAQUIN</t>
  </si>
  <si>
    <t>SAN JOSE</t>
  </si>
  <si>
    <t>SAN JOSE DE ANCON</t>
  </si>
  <si>
    <t>SAN JOSE DE CAYAPAS</t>
  </si>
  <si>
    <t>SAN JOSE DE CHALTURA</t>
  </si>
  <si>
    <t>SAN JOSE DE CHAMANGA</t>
  </si>
  <si>
    <t>SAN JOSE DE CHIMBO</t>
  </si>
  <si>
    <t>SAN JOSE DE DAHUANO</t>
  </si>
  <si>
    <t>SAN JOSE DE GUAYUSA</t>
  </si>
  <si>
    <t>SAN JOSE DE MINAS</t>
  </si>
  <si>
    <t>SAN JOSE DE MORONA</t>
  </si>
  <si>
    <t>SAN JOSE DE PAYAMINO</t>
  </si>
  <si>
    <t>SAN JOSE DE POALO</t>
  </si>
  <si>
    <t>SAN JOSE DE QUICHINCHE</t>
  </si>
  <si>
    <t>SAN JOSE DE RARANGA</t>
  </si>
  <si>
    <t>SAN JOSE DEL CHAZO</t>
  </si>
  <si>
    <t>SAN JOSE DEL TAMBO (TAMBOPAMBA)</t>
  </si>
  <si>
    <t>SAN JUAN</t>
  </si>
  <si>
    <t>SAN JUAN BOSCO</t>
  </si>
  <si>
    <t>SAN JUAN DE CERRO AZUL</t>
  </si>
  <si>
    <t>SAN JUAN DE ILUMAN</t>
  </si>
  <si>
    <t>SAN JUAN DE PASTOCALLE</t>
  </si>
  <si>
    <t>SAN LORENZO</t>
  </si>
  <si>
    <t>SAN LUCAS</t>
  </si>
  <si>
    <t>SAN LUIS</t>
  </si>
  <si>
    <t>SAN LUIS DE ARMENIA</t>
  </si>
  <si>
    <t>SAN LUIS DE EL ACHO (CAB EN EL ACHO)</t>
  </si>
  <si>
    <t>SAN LUIS DE PAMBIL</t>
  </si>
  <si>
    <t>SAN MARTIN DE PUZHIO</t>
  </si>
  <si>
    <t>SAN MATEO</t>
  </si>
  <si>
    <t>SAN MIGUEL</t>
  </si>
  <si>
    <t>SAN MIGUEL DE CONCHAY</t>
  </si>
  <si>
    <t>SAN MIGUEL DE CUYES</t>
  </si>
  <si>
    <t>SAN MIGUEL DE IBARRA</t>
  </si>
  <si>
    <t>SAN MIGUEL DE LOS BANCOS</t>
  </si>
  <si>
    <t>SAN MIGUELITO</t>
  </si>
  <si>
    <t>SAN PABLO</t>
  </si>
  <si>
    <t>SAN PABLO (CAB EN PUEBLO NUEVO)</t>
  </si>
  <si>
    <t>SAN PABLO (SAN PABLO DE ATENAS)</t>
  </si>
  <si>
    <t>SAN PABLO DE TENTA</t>
  </si>
  <si>
    <t>SAN PABLO DE USHPAYACU</t>
  </si>
  <si>
    <t>SAN PEDRO DE LA BENDITA</t>
  </si>
  <si>
    <t>SAN PEDRO DE LOS COFANES</t>
  </si>
  <si>
    <t>SAN PEDRO DE SUMA</t>
  </si>
  <si>
    <t>SAN PEDRO DE VILCABAMBA</t>
  </si>
  <si>
    <t>SAN PLACIDO</t>
  </si>
  <si>
    <t>SAN RAFAEL</t>
  </si>
  <si>
    <t>SAN RAFAEL DE SHARUG</t>
  </si>
  <si>
    <t>SAN ROQUE</t>
  </si>
  <si>
    <t>SAN ROQUE (AMBROSIO MALDONADO)</t>
  </si>
  <si>
    <t>SAN ROQUE (CAB EN SAN VICENTE)</t>
  </si>
  <si>
    <t>SAN SEBASTIAN</t>
  </si>
  <si>
    <t>SAN SEBASTIAN DE YULUC</t>
  </si>
  <si>
    <t>SAN SEBASTIAN DEL COCA</t>
  </si>
  <si>
    <t>SAN SIMON (YACOTO)</t>
  </si>
  <si>
    <t>SAN VICENTE DE HUATICOCHA</t>
  </si>
  <si>
    <t>SAN VICENTE DE PUSIR</t>
  </si>
  <si>
    <t>SANGAY (CAB EN NAYAMANACA)</t>
  </si>
  <si>
    <t>SANGOLQUI</t>
  </si>
  <si>
    <t>SANGUILLIN</t>
  </si>
  <si>
    <t>SANTA ANA DE VUELTA LARGA</t>
  </si>
  <si>
    <t>SANTA BARBARA</t>
  </si>
  <si>
    <t>SANTA CECILIA</t>
  </si>
  <si>
    <t>SANTA FE DE GALAN</t>
  </si>
  <si>
    <t>SANTA ISABEL (CHAGUARURCO)</t>
  </si>
  <si>
    <t>SANTA MARIA DE HUIRIRIMA</t>
  </si>
  <si>
    <t>SANTA MARIA DEL TOACHI</t>
  </si>
  <si>
    <t>SANTA MARIANITA (BOCA DE PACOCHE)</t>
  </si>
  <si>
    <t>SANTA MARIANITA DE JESUS</t>
  </si>
  <si>
    <t>SANTA MARTHA DE CUBA</t>
  </si>
  <si>
    <t>SANTA RITA</t>
  </si>
  <si>
    <t>SANTA ROSA DE CUZUBAMBA</t>
  </si>
  <si>
    <t>SANTA ROSA DE FLANDES</t>
  </si>
  <si>
    <t>SANTA ROSA DE SUCUMBIOS</t>
  </si>
  <si>
    <t>SANTA RUFINA</t>
  </si>
  <si>
    <t>SANTA TERESITA</t>
  </si>
  <si>
    <t>SANTAFE (SANTA FE)</t>
  </si>
  <si>
    <t>SANTIAGO DE MENDEZ</t>
  </si>
  <si>
    <t>SANTIAGO DE PANANZA</t>
  </si>
  <si>
    <t>SANTIAGO DE QUITO (CAB. EN SAN</t>
  </si>
  <si>
    <t>SANTO DOMINGO DE LOS COLORADOS</t>
  </si>
  <si>
    <t>SANTO DOMINGO DE ONZOLE</t>
  </si>
  <si>
    <t>SARACAY</t>
  </si>
  <si>
    <t>SARAYACU</t>
  </si>
  <si>
    <t>SARDINAS</t>
  </si>
  <si>
    <t>SAYAUSI</t>
  </si>
  <si>
    <t>SELVA ALEGRE</t>
  </si>
  <si>
    <t>SELVA ALEGRE (CAB. EN SAN MIGUEL DE P.)</t>
  </si>
  <si>
    <t>SEVILLA</t>
  </si>
  <si>
    <t>SEVILLA DON BOSCO</t>
  </si>
  <si>
    <t>SHELL</t>
  </si>
  <si>
    <t>SHIMPIS</t>
  </si>
  <si>
    <t>SIBAMBE</t>
  </si>
  <si>
    <t>SIDCAY</t>
  </si>
  <si>
    <t>SIETE DE JULIO</t>
  </si>
  <si>
    <t>SIMIATUG</t>
  </si>
  <si>
    <t>SIMON BOLIVAR (CAB EN MUSHULLAMA</t>
  </si>
  <si>
    <t>SIMON BOLIVAR (CAB. EN GAÑANZOL)</t>
  </si>
  <si>
    <t>SIMON BOLIVAR (JULIO MORENO)</t>
  </si>
  <si>
    <t>SINAI</t>
  </si>
  <si>
    <t>SININCAY</t>
  </si>
  <si>
    <t>SINSAO</t>
  </si>
  <si>
    <t>SOLANO</t>
  </si>
  <si>
    <t>STA SUSANA DE CHIVIAZA (CAB EN CHIVIAZA)</t>
  </si>
  <si>
    <t>SUA (CAB EN LA BOCANA)</t>
  </si>
  <si>
    <t>SUCRE (CAB EN SUCRE- PATATE  URCO)</t>
  </si>
  <si>
    <t>SUMACO</t>
  </si>
  <si>
    <t>SUMAYPAMBA</t>
  </si>
  <si>
    <t>SUSUDEL</t>
  </si>
  <si>
    <t>TABABELA</t>
  </si>
  <si>
    <t>TABACUNDO</t>
  </si>
  <si>
    <t>TABIAZO</t>
  </si>
  <si>
    <t>TACAMOROS</t>
  </si>
  <si>
    <t>TACHINA</t>
  </si>
  <si>
    <t>TADAY</t>
  </si>
  <si>
    <t>TALAG</t>
  </si>
  <si>
    <t>TAMBILLO</t>
  </si>
  <si>
    <t>TANICUCHI</t>
  </si>
  <si>
    <t>TAQUIL (MIGUEL RIOFRIO)</t>
  </si>
  <si>
    <t>TARACOA (CAB. EN NUEVA ESPERANZA: YUCA)</t>
  </si>
  <si>
    <t>TARAPOA</t>
  </si>
  <si>
    <t>TARIFA</t>
  </si>
  <si>
    <t>TARQUI</t>
  </si>
  <si>
    <t>TAURA</t>
  </si>
  <si>
    <t>TAYUZA</t>
  </si>
  <si>
    <t>TELEMBI</t>
  </si>
  <si>
    <t>TELIMBELA</t>
  </si>
  <si>
    <t>TENDALES (CAB. EN PUERTO TENDALES)</t>
  </si>
  <si>
    <t>TENGUEL</t>
  </si>
  <si>
    <t>TENIENTE HUGO ORTIZ</t>
  </si>
  <si>
    <t>TIMBARA</t>
  </si>
  <si>
    <t>TIMBIRE</t>
  </si>
  <si>
    <t>TINGO</t>
  </si>
  <si>
    <t>TIPUTINI</t>
  </si>
  <si>
    <t>TIXAN</t>
  </si>
  <si>
    <t>TNTE. MAXIMILIANO RODRIGUEZ LOAIZA</t>
  </si>
  <si>
    <t>TOACASO</t>
  </si>
  <si>
    <t>TOBAR DONOSO (LA BOCANA DE CAMUNBI)</t>
  </si>
  <si>
    <t>TOCACHI</t>
  </si>
  <si>
    <t>TOMEBAMBA</t>
  </si>
  <si>
    <t>TONCHIGUE</t>
  </si>
  <si>
    <t>TONSUPA</t>
  </si>
  <si>
    <t>TORATA</t>
  </si>
  <si>
    <t>TOTORAS</t>
  </si>
  <si>
    <t>TRES DE NOVIEMBRE</t>
  </si>
  <si>
    <t>TUFIÑO</t>
  </si>
  <si>
    <t>TULULBI  (CAB EN RICAURTE)</t>
  </si>
  <si>
    <t>TUMBABIRO</t>
  </si>
  <si>
    <t>TUMBACO</t>
  </si>
  <si>
    <t>TUNDAYME</t>
  </si>
  <si>
    <t>TUPIGACHI</t>
  </si>
  <si>
    <t>TURI</t>
  </si>
  <si>
    <t>TURUPAMBA</t>
  </si>
  <si>
    <t>TUTUPALI</t>
  </si>
  <si>
    <t>TUUTINENTZA</t>
  </si>
  <si>
    <t>ULBA</t>
  </si>
  <si>
    <t>UNAMUNCHO</t>
  </si>
  <si>
    <t>UNIËN MILAGREÑA</t>
  </si>
  <si>
    <t>URBINA</t>
  </si>
  <si>
    <t>URBINA (TAYA)</t>
  </si>
  <si>
    <t>URCUQUI</t>
  </si>
  <si>
    <t>URDANETA (PAQUISHAPA)</t>
  </si>
  <si>
    <t>UTUANA</t>
  </si>
  <si>
    <t>UYUMBICHO</t>
  </si>
  <si>
    <t>UZHCURRUMI</t>
  </si>
  <si>
    <t>VACAS GALINDO (CAB. EN SAN MIGUEL ALTO)</t>
  </si>
  <si>
    <t>VALDEZ (LIMONES)</t>
  </si>
  <si>
    <t>VALLADOLID</t>
  </si>
  <si>
    <t>VALLE</t>
  </si>
  <si>
    <t>VALLE DE LA VIRGEN</t>
  </si>
  <si>
    <t>VALLE HERMOSO</t>
  </si>
  <si>
    <t>VALPARAISO</t>
  </si>
  <si>
    <t>VELASCO IBARRA (CAB. EL EMPALME)</t>
  </si>
  <si>
    <t>VENTURA</t>
  </si>
  <si>
    <t>VERACRUZ (CAB EN INDILLAMA)</t>
  </si>
  <si>
    <t>VICENTINO</t>
  </si>
  <si>
    <t>VICHE</t>
  </si>
  <si>
    <t>VICTORIA</t>
  </si>
  <si>
    <t>VICTORIA DEL PORTETE (IRQUIS)</t>
  </si>
  <si>
    <t>VILCABAMBA (VICTORIA)</t>
  </si>
  <si>
    <t>VILLA LA UNION (CAJABAMBA)</t>
  </si>
  <si>
    <t>VIRGEN DE FATIMA</t>
  </si>
  <si>
    <t>VUELTA LARGA</t>
  </si>
  <si>
    <t>WILFRIDO LOOR MOREIRA (MAICITO)</t>
  </si>
  <si>
    <t>YAGUACHI VIEJO (CONE)</t>
  </si>
  <si>
    <t>YAMANA</t>
  </si>
  <si>
    <t>YANAYACU - MOCHAPATA (CAB EN YA</t>
  </si>
  <si>
    <t>YANGANA (ARSENIO CASTILLO)</t>
  </si>
  <si>
    <t>YANTZAZA (YANZATZA)</t>
  </si>
  <si>
    <t>YARUQUI</t>
  </si>
  <si>
    <t>YASUNI</t>
  </si>
  <si>
    <t>YAUPI</t>
  </si>
  <si>
    <t>YUNGANZA (CAB EN EL ROSARIO)</t>
  </si>
  <si>
    <t>ZAMBI</t>
  </si>
  <si>
    <t>ZAMBIZA</t>
  </si>
  <si>
    <t>ZAPALLO</t>
  </si>
  <si>
    <t>ZAPOTAL</t>
  </si>
  <si>
    <t>ZHAGLLI (SHAGLLI )</t>
  </si>
  <si>
    <t>ZHIDMAD</t>
  </si>
  <si>
    <t>ZHUD</t>
  </si>
  <si>
    <t>ZUMBA</t>
  </si>
  <si>
    <t>ZUMBAHUA</t>
  </si>
  <si>
    <t>ZUMBI</t>
  </si>
  <si>
    <t>ZUÑA (ZUÑAC)</t>
  </si>
  <si>
    <t>ZURMI</t>
  </si>
  <si>
    <t>FORMULARIO DE SOSTENIBILIDAD  FINANCIERA  PARA EL DIMENSIONAMIENTO DE RECURSOS HUMANOS
PROYECCIÓN DE REMUNERACIONES - PÚBLICO</t>
  </si>
  <si>
    <t>FSE-RH-002</t>
  </si>
  <si>
    <t>A.  PRESUPUESTO PROYECTADO PARA RECURSOS HUMANOS</t>
  </si>
  <si>
    <t>PERSONAL OPERATIVO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</si>
  <si>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</si>
  <si>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</si>
  <si>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</si>
  <si>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</si>
  <si>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</si>
  <si>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</si>
  <si>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</si>
  <si>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</si>
  <si>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</si>
  <si>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</si>
  <si>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</si>
  <si>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</si>
  <si>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</si>
  <si>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</si>
  <si>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</si>
  <si>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Descripción</t>
  </si>
  <si>
    <t>No.</t>
  </si>
  <si>
    <t>Costos  USD</t>
  </si>
  <si>
    <t>Personal Operativo</t>
  </si>
  <si>
    <t>PERSONAL ADMINISTRATIVO</t>
  </si>
  <si>
    <t>Personal Administrativo</t>
  </si>
  <si>
    <t>TOTAL ANUAL</t>
  </si>
  <si>
    <t>Carga Operativa</t>
  </si>
  <si>
    <t>Carga Administrativa</t>
  </si>
  <si>
    <t>Total</t>
  </si>
  <si>
    <t>B.  Aclaraciones; Justificaciones, Soportes:</t>
  </si>
  <si>
    <t>ACLARACIÓN : Incluir el presupuesto que corresponda según el número de personal a emplear durante el período otorgado</t>
  </si>
  <si>
    <t xml:space="preserve">                         Para el cálculo de los costos se debará considerar, el sueldo más beneficios sociales, utilidades, aporte patronal, horas extras, comisiones y demás contemplados en la Ley.</t>
  </si>
  <si>
    <t>FORMULARIO DE SOSTENIBILIDAD  FINANCIERA PARA EL ANÁLISIS FINANCIERO
INGRESOS - PÚBLICO</t>
  </si>
  <si>
    <t>FSE-AF-001.</t>
  </si>
  <si>
    <t>1. FSE-AF-001-1: CÁLCULO DE LA PROYECCIÓN DE INGRESOS (EXPRESADO EN USD) Precio x Cantidad</t>
  </si>
  <si>
    <t>Ingresos - Descripción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</si>
  <si>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</si>
  <si>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</si>
  <si>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</si>
  <si>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</si>
  <si>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</si>
  <si>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</si>
  <si>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</si>
  <si>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</si>
  <si>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</si>
  <si>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</si>
  <si>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</si>
  <si>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</si>
  <si>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</si>
  <si>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</si>
  <si>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</si>
  <si>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 xml:space="preserve">Otros Ingresos </t>
  </si>
  <si>
    <t>Ingresos totales (USD)</t>
  </si>
  <si>
    <t>2. FSE-AF-001-2: PARÁMETROS PARA LA PROYECCIÓN DE LOS INGRESOS</t>
  </si>
  <si>
    <t>Parámetros - Descripción</t>
  </si>
  <si>
    <t>CANTIDAD DE SERVICIO ANUAL</t>
  </si>
  <si>
    <t>INGRESAR EL VALOR UNITARIO DEL SERVICIO (USD)</t>
  </si>
  <si>
    <t>Variable horas de programación</t>
  </si>
  <si>
    <t>Tiempo Por Cuña</t>
  </si>
  <si>
    <t>Formulario</t>
  </si>
  <si>
    <t>Propuestas</t>
  </si>
  <si>
    <t>Estatus</t>
  </si>
  <si>
    <t>3. FSE-AF-001-3: ACLARACIONES, JUSTIFICACIONES, SOPORTES</t>
  </si>
  <si>
    <t>3.1. Aclaraciones pertinentes</t>
  </si>
  <si>
    <t>FORMULARIO DE SOSTENIBILIDAD  FINANCIERA PARA EL ANÁLISIS FINANCIERO
COSTOS Y GASTOS - PÚBLICO</t>
  </si>
  <si>
    <t>FSE-AF-002</t>
  </si>
  <si>
    <t>1. FSE-AF-002-1: SÍNTESIS COSTOS Y GASTOS DE EXPLOTACIÓN (EXPRESADO EN USD)</t>
  </si>
  <si>
    <t>Descripción Consolidada de Costos y Gastos</t>
  </si>
  <si>
    <t>1.1. Costos Operacionales</t>
  </si>
  <si>
    <t>1.2. Costo Terminales/ Equipos</t>
  </si>
  <si>
    <t>1.3. Gastos Administrativos</t>
  </si>
  <si>
    <t>1.4  Gastos de Mercadeo y Ventas</t>
  </si>
  <si>
    <t xml:space="preserve">TOTAL COSTOS Y GASTOS DE EXPLOTACIÓN </t>
  </si>
  <si>
    <t>2. FSE-AF-002-2: DESAGREGACIÓN COSTOS Y GASTOS DE EXPLOTACIÓN (EXPRESADO EN USD)</t>
  </si>
  <si>
    <t>Descripción de Costos</t>
  </si>
  <si>
    <t>2.1.2  Instalación de Equipos</t>
  </si>
  <si>
    <t>2.1.3  Remuneraciones</t>
  </si>
  <si>
    <t>2.1.4  Arrendamiento  o compartición de infraestructura</t>
  </si>
  <si>
    <t>2.1.5  Tarifas Por Concesión</t>
  </si>
  <si>
    <t>2.1.6  Tarifas Mensuales</t>
  </si>
  <si>
    <t>2.1.7  Seguros</t>
  </si>
  <si>
    <t>2.1.8 Otros Costos</t>
  </si>
  <si>
    <t>2.1.9 Equipos y Terminales (Que no sean Activos Fijos)</t>
  </si>
  <si>
    <t xml:space="preserve">Total Costos: </t>
  </si>
  <si>
    <t>Descripción de Gastos</t>
  </si>
  <si>
    <t>2.2.1  Remuneraciones</t>
  </si>
  <si>
    <t>2.2.2  Operación y Mantenimiento de Oficinas</t>
  </si>
  <si>
    <t>2.2.3  Informática</t>
  </si>
  <si>
    <t>2.2.4  Servicios Básicos y Comunicaciones</t>
  </si>
  <si>
    <t>2.2.5  Impuestos, Tasas y Contribuciones</t>
  </si>
  <si>
    <t>2.2.6  Marketing y Publicidad</t>
  </si>
  <si>
    <t>2.2.7 Captación y Servicio al Cliente</t>
  </si>
  <si>
    <t>2.2.8 Otros Gastos</t>
  </si>
  <si>
    <t xml:space="preserve">Total Gastos: </t>
  </si>
  <si>
    <t xml:space="preserve">TOTAL COSTOS Y GASTOS : </t>
  </si>
  <si>
    <t>3. FSE-AF-002-3: ACLARACIONES, JUSTIFICACIONES, SOPORTES.</t>
  </si>
  <si>
    <t>FORMULARIO DE SOSTENIBILIDAD  FINANCIERA PARA EL ANÁLISIS FINANCIERO
INVERSIONES - PÚBLICO</t>
  </si>
  <si>
    <t>FSE-AF-003</t>
  </si>
  <si>
    <t>D</t>
  </si>
  <si>
    <t>O</t>
  </si>
  <si>
    <t>OD</t>
  </si>
  <si>
    <t>A</t>
  </si>
  <si>
    <t>OA</t>
  </si>
  <si>
    <t>N/A</t>
  </si>
  <si>
    <t>ON/A</t>
  </si>
  <si>
    <t>AD</t>
  </si>
  <si>
    <t>AA</t>
  </si>
  <si>
    <t>AN/A</t>
  </si>
  <si>
    <t>1. FSE-AF-003-1: DESAGREGACIÓN PLAN DE INVERSIÓN (EXPRESADO EN USD)</t>
  </si>
  <si>
    <t>Total Plan de Inversiones</t>
  </si>
  <si>
    <t>Descripción del Activo (Inversión)</t>
  </si>
  <si>
    <t>( O ) Operativa
( A ) Administrativa</t>
  </si>
  <si>
    <t>( D ) Depreciable
( A ) Amortizable
( N/A ) No Aplica</t>
  </si>
  <si>
    <t>Año 0</t>
  </si>
  <si>
    <t>Años que faltan depreciar (Activos ya depreciados en años anteriores al año 0)</t>
  </si>
  <si>
    <t>Costo Unitario USD</t>
  </si>
  <si>
    <t>Cantidad</t>
  </si>
  <si>
    <t>Monto USD</t>
  </si>
  <si>
    <t>Porcentajes Depreciación / Amortización</t>
  </si>
  <si>
    <t xml:space="preserve"> </t>
  </si>
  <si>
    <t>I5F52:BH55</t>
  </si>
  <si>
    <t>2. FSE-AF-003-2: Aclaraciones, Justificaciones, Soportes.</t>
  </si>
  <si>
    <t>2.1. Aclaraciones pertinentes</t>
  </si>
  <si>
    <t>Nota:  El detalle de la inversión en cuanto a componentes tecnológicos debe guardar consistencia con el estudio técnico.</t>
  </si>
  <si>
    <t>CÁLCULO DE DEPRECIACIONES Y AMORTIZACIONES POR TIPO DE ACTIVO Y PERÍODOS</t>
  </si>
  <si>
    <t>Comprobación</t>
  </si>
  <si>
    <t>Porcentajes Depreciaicón / Amortización</t>
  </si>
  <si>
    <t>DESAGREGADO DE ELEMENTOS DE LA ESTRUCTURA MÍNIMA</t>
  </si>
  <si>
    <t>Año de Adquisición</t>
  </si>
  <si>
    <t>Porcentaje Depreciación</t>
  </si>
  <si>
    <t>Depreciación Anual</t>
  </si>
  <si>
    <t>Edificios</t>
  </si>
  <si>
    <t>Licencias</t>
  </si>
  <si>
    <t>Muebles y Enseres; Equipos de Oficina</t>
  </si>
  <si>
    <t>Vehículos</t>
  </si>
  <si>
    <t>Hardware/Software</t>
  </si>
  <si>
    <t>Otros 1</t>
  </si>
  <si>
    <t>Otros 2</t>
  </si>
  <si>
    <t>Subtotal</t>
  </si>
  <si>
    <t>Total Depreciaciones / Amortizaciones</t>
  </si>
  <si>
    <t>Años que faltan depreciar</t>
  </si>
  <si>
    <t>FORMULARIO DE SOSTENIBILIDAD  FINANCIERA PARA EL ANÁLISIS FINANCIERO - PÚBLICO</t>
  </si>
  <si>
    <t>FSE-AF-004</t>
  </si>
  <si>
    <t>1. FSE-AF-004-1: DEPRECIACIONES DEL PLAN DE INVERSIONES POR AÑO (EXPRESADO EN USD)</t>
  </si>
  <si>
    <t>Descripción del Activo (Invesión)</t>
  </si>
  <si>
    <t>Porcentaje</t>
  </si>
  <si>
    <t>Total Depreciaciones y Amortizaciones</t>
  </si>
  <si>
    <t>Total Depreciaciones Activos Fijos Operativos</t>
  </si>
  <si>
    <t>Total Amortizaciones Activos Intangibles Operativos</t>
  </si>
  <si>
    <t>Total Depreciaciones/Amortizaciones Operativas</t>
  </si>
  <si>
    <t>Total Depreciaciones Activos Fijos Administrativos</t>
  </si>
  <si>
    <t>Total Amortizaciones Activos Intangibles Administrativos</t>
  </si>
  <si>
    <t>Total Depreciaciones/Amortizaciones Administrativas</t>
  </si>
  <si>
    <t>3. FSE-AF-004-2: ACLARACIONES, JUSTIFICACIONES, SOPORTES</t>
  </si>
  <si>
    <t>3.1. Aclaraciones pertinentes:</t>
  </si>
  <si>
    <t>FORMULARIO DE SOSTENIBILIDAD  FINANCIERA PARA EL ANÁLISIS FINANCIERO                                                                                                                                                             ESTADO DE RESULTADOS - PÚBLICO</t>
  </si>
  <si>
    <t>FSE-AF-005</t>
  </si>
  <si>
    <t>1. FSE-AF-005-1 ESTADO DE RESULTADOS (EXPRESADO EN USD)</t>
  </si>
  <si>
    <t>Trabajadores</t>
  </si>
  <si>
    <t>Impto. Renta</t>
  </si>
  <si>
    <t>Parámetros</t>
  </si>
  <si>
    <t>Ingresos</t>
  </si>
  <si>
    <t>Costos Operacionales</t>
  </si>
  <si>
    <t>Costo Terminales/ Equipos</t>
  </si>
  <si>
    <t>Gastos Administrativos</t>
  </si>
  <si>
    <t>Gastos de Mercadeo y Ventas</t>
  </si>
  <si>
    <t>Costos y Gastos</t>
  </si>
  <si>
    <t>EBITDA Utilidad antes de Intereses, Impuestos, Depreciaciones y Amortizaciones</t>
  </si>
  <si>
    <t>Depreciaciones</t>
  </si>
  <si>
    <t>Amortizaciones</t>
  </si>
  <si>
    <t>Depreciaciones y Amortizaciones</t>
  </si>
  <si>
    <t>EBIT-Utilidad antes de Intereses e Impuestos</t>
  </si>
  <si>
    <t>Gastos Financieros y Amortizaciones</t>
  </si>
  <si>
    <t xml:space="preserve">Utilidad Antes de Impuestos </t>
  </si>
  <si>
    <t>*******</t>
  </si>
  <si>
    <t xml:space="preserve">Utilidad Neta </t>
  </si>
  <si>
    <t>2. FSE-AF-005-2: OBSERVACIONES, ACLARACIONES, JUSTIFICACIONES, SOPORTES DE LA METODOLOGÍA UTILIZADA PARA LA ELABORACIÓN DEL ESTADO DE RESULTADOS</t>
  </si>
  <si>
    <t>Aclaración pertinente:</t>
  </si>
  <si>
    <t xml:space="preserve">FORMULARIO DE SOSTENIBILIDAD  FINANCIERA PARA EL ANÁLISIS FINANCIERO                                                                                                                                                                    </t>
  </si>
  <si>
    <t>FSE-AF-006</t>
  </si>
  <si>
    <t>FLUJO DE CAJA -PÚBLICO</t>
  </si>
  <si>
    <t>1. FSE-AF-006-1: FLUJO DE CAJA  (EXPRESADO EN USD)</t>
  </si>
  <si>
    <t>ÍTEM</t>
  </si>
  <si>
    <t>Costos de Ventas</t>
  </si>
  <si>
    <t>Terminales/Equipo</t>
  </si>
  <si>
    <t>Total Depreciación Anual</t>
  </si>
  <si>
    <t>Total Amortización Anual</t>
  </si>
  <si>
    <t>Gastos Financieros</t>
  </si>
  <si>
    <t>Margen Neto</t>
  </si>
  <si>
    <t>Saldo Inicial de Caja</t>
  </si>
  <si>
    <t>Inversiones Totales</t>
  </si>
  <si>
    <t>Créditos / Préstamos/Aportes</t>
  </si>
  <si>
    <t>Años de Amortización Capital              === &gt;</t>
  </si>
  <si>
    <t>Amortización Capital (Línea Recta)  === &gt;</t>
  </si>
  <si>
    <t>Amortización  Intereses                            === &gt;</t>
  </si>
  <si>
    <t>Flujo de Caja Anual</t>
  </si>
  <si>
    <t>Flujo de Caja Acumulado</t>
  </si>
  <si>
    <t>Costo de Oportunidad</t>
  </si>
  <si>
    <t>2. FSE-AF-006-2: PARÁMETROS, OBSERVACIONES, ACLARACIONES, JUSTIFICACIONES, SOPORTES DE LA METODOLOGÍA UTILIZADA PARA LA ELABORACIÓN DEL FLUJO DE CAJA</t>
  </si>
  <si>
    <t>Tabla de Control de Amortización de Capital</t>
  </si>
  <si>
    <t>Año</t>
  </si>
  <si>
    <t>Capital</t>
  </si>
  <si>
    <t>Años</t>
  </si>
  <si>
    <t>Tabla de Control de Amortización de Capital (Comprobación)</t>
  </si>
  <si>
    <t>FORMULARIOS DE SOSTENIBILIDAD FINANCIERA PARA ADJUDICACIÓN DIRECTA DE RADIODIFUSIÓN SONORA Y TELEVISIÓN POR SEÑAL ABIERTA DE MEDIOS DE COMUNICACIÓN SOCIAL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</si>
</sst>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 * #,##0.00_ ;_ * \-#,##0.00_ ;_ * &quot;-&quot;??_ ;_ @_ "/>
    <numFmt numFmtId="164" formatCode="_(* #,##0_);_(* \(#,##0\);_(* &quot;-&quot;_);_(@_)"/>
    <numFmt numFmtId="165" formatCode="_-* #,##0_-;\-* #,##0_-;_-* &quot;-&quot;_-;_-@_-"/>
    <numFmt numFmtId="166" formatCode="_-* #,##0.00_-;\-* #,##0.00_-;_-* &quot;-&quot;??_-;_-@_-"/>
    <numFmt numFmtId="167" formatCode="0.00;[Red]0.00"/>
    <numFmt numFmtId="168" formatCode="_(* #,##0.0_);_(* \(#,##0.0\);_(* &quot;-&quot;_);_(@_)"/>
    <numFmt numFmtId="169" formatCode="####"/>
    <numFmt numFmtId="170" formatCode="_([$€-2]* #,##0.00_);_([$€-2]* \(#,##0.00\);_([$€-2]* &quot;-&quot;??_)"/>
    <numFmt numFmtId="171" formatCode="0.0%"/>
    <numFmt numFmtId="172" formatCode="00000000"/>
    <numFmt numFmtId="173" formatCode="0.0"/>
    <numFmt numFmtId="174" formatCode="_-* #,##0_-;\-* #,##0_-;_-* &quot;-&quot;??_-;_-@_-"/>
    <numFmt numFmtId="175" formatCode="dd/mmm/yy"/>
    <numFmt numFmtId="176" formatCode="_(* #,##0_);_(* \(#,##0\);_(* &quot;-&quot;??_);_(@_)"/>
    <numFmt numFmtId="177" formatCode="#,##0_ ;[Red]\-#,##0\ "/>
    <numFmt numFmtId="178" formatCode="#,##0.00_ ;[Red]\-#,##0.00\ "/>
    <numFmt numFmtId="179" formatCode="_-* #,##0.0_-;\-* #,##0.0_-;_-* &quot;-&quot;??_-;_-@_-"/>
    <numFmt numFmtId="180" formatCode="_ * #,##0_ ;_ * \-#,##0_ ;_ * &quot;-&quot;??_ ;_ @_ "/>
    <numFmt numFmtId="181" formatCode="dd\-mmm\-yyyy"/>
  </numFmts>
  <fonts count="53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8"/>
      <name val="Tahoma"/>
      <family val="2"/>
    </font>
    <font>
      <u/>
      <sz val="11"/>
      <color indexed="12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  <font>
      <i/>
      <sz val="10"/>
      <color indexed="62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name val="Tahoma"/>
      <family val="2"/>
    </font>
    <font>
      <sz val="10"/>
      <color indexed="56"/>
      <name val="Tahoma"/>
      <family val="2"/>
    </font>
    <font>
      <sz val="8"/>
      <color indexed="8"/>
      <name val="Tahoma"/>
      <family val="2"/>
    </font>
    <font>
      <i/>
      <sz val="8"/>
      <color indexed="62"/>
      <name val="Tahoma"/>
      <family val="2"/>
    </font>
    <font>
      <b/>
      <sz val="11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8"/>
      <color indexed="62"/>
      <name val="Tahoma"/>
      <family val="2"/>
    </font>
    <font>
      <b/>
      <sz val="8"/>
      <color indexed="62"/>
      <name val="Tahoma"/>
      <family val="2"/>
    </font>
    <font>
      <sz val="10"/>
      <color indexed="62"/>
      <name val="Tahoma"/>
      <family val="2"/>
    </font>
    <font>
      <b/>
      <sz val="11"/>
      <name val="Tahoma"/>
      <family val="2"/>
    </font>
    <font>
      <i/>
      <sz val="10"/>
      <color indexed="8"/>
      <name val="Tahoma"/>
      <family val="2"/>
    </font>
    <font>
      <i/>
      <sz val="10"/>
      <color indexed="56"/>
      <name val="Tahoma"/>
      <family val="2"/>
    </font>
    <font>
      <i/>
      <sz val="10"/>
      <color indexed="48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Geneva"/>
      <family val="2"/>
    </font>
    <font>
      <sz val="8"/>
      <name val="Antique Olive"/>
      <family val="2"/>
    </font>
    <font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9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0"/>
      <color theme="8" tint="0.79998168889431442"/>
      <name val="Tahoma"/>
      <family val="2"/>
    </font>
    <font>
      <sz val="10"/>
      <color theme="1"/>
      <name val="Tahoma"/>
      <family val="2"/>
    </font>
    <font>
      <b/>
      <sz val="10"/>
      <color rgb="FFFFFF00"/>
      <name val="Tahoma"/>
      <family val="2"/>
    </font>
    <font>
      <sz val="8"/>
      <color theme="4" tint="0.79998168889431442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10"/>
      <color theme="0"/>
      <name val="Tahoma"/>
      <family val="2"/>
    </font>
    <font>
      <b/>
      <sz val="11"/>
      <color rgb="FFFFFFFF"/>
      <name val="Tahoma"/>
      <family val="2"/>
    </font>
    <font>
      <b/>
      <sz val="18"/>
      <color theme="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FDB9"/>
        <bgColor indexed="64"/>
      </patternFill>
    </fill>
    <fill>
      <patternFill patternType="solid">
        <fgColor rgb="FFF7FCB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B8CCE4"/>
        <bgColor indexed="64"/>
      </patternFill>
    </fill>
  </fills>
  <borders count="9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39">
    <xf numFmtId="0" fontId="0" fillId="0" borderId="0"/>
    <xf numFmtId="0" fontId="29" fillId="0" borderId="0"/>
    <xf numFmtId="0" fontId="29" fillId="0" borderId="0"/>
    <xf numFmtId="167" fontId="31" fillId="0" borderId="0">
      <alignment horizontal="left"/>
    </xf>
    <xf numFmtId="172" fontId="30" fillId="0" borderId="0">
      <alignment horizontal="left"/>
    </xf>
    <xf numFmtId="0" fontId="28" fillId="0" borderId="0"/>
    <xf numFmtId="0" fontId="29" fillId="0" borderId="0"/>
    <xf numFmtId="0" fontId="30" fillId="0" borderId="0" applyFont="0" applyFill="0" applyBorder="0" applyAlignment="0" applyProtection="0">
      <alignment horizontal="right"/>
    </xf>
    <xf numFmtId="164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3" fillId="0" borderId="0"/>
    <xf numFmtId="170" fontId="29" fillId="0" borderId="0" applyFont="0" applyFill="0" applyBorder="0" applyAlignment="0" applyProtection="0"/>
    <xf numFmtId="38" fontId="37" fillId="3" borderId="0" applyNumberFormat="0" applyBorder="0" applyAlignment="0" applyProtection="0"/>
    <xf numFmtId="169" fontId="34" fillId="0" borderId="0" applyNumberFormat="0" applyFill="0" applyBorder="0" applyProtection="0">
      <alignment horizontal="right"/>
    </xf>
    <xf numFmtId="0" fontId="35" fillId="0" borderId="1" applyNumberFormat="0" applyAlignment="0" applyProtection="0">
      <alignment horizontal="left" vertical="center"/>
    </xf>
    <xf numFmtId="0" fontId="35" fillId="0" borderId="2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10" fontId="37" fillId="4" borderId="3" applyNumberFormat="0" applyBorder="0" applyAlignment="0" applyProtection="0"/>
    <xf numFmtId="166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38" fillId="0" borderId="0"/>
    <xf numFmtId="0" fontId="29" fillId="0" borderId="0"/>
    <xf numFmtId="0" fontId="39" fillId="0" borderId="0"/>
    <xf numFmtId="0" fontId="29" fillId="0" borderId="0"/>
    <xf numFmtId="0" fontId="29" fillId="0" borderId="0"/>
    <xf numFmtId="0" fontId="29" fillId="0" borderId="0"/>
    <xf numFmtId="171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6" fillId="0" borderId="0" applyNumberFormat="0" applyFont="0" applyFill="0" applyBorder="0" applyAlignment="0" applyProtection="0">
      <alignment horizontal="left"/>
    </xf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29" fillId="0" borderId="4">
      <alignment horizontal="center"/>
    </xf>
    <xf numFmtId="3" fontId="36" fillId="0" borderId="0" applyFont="0" applyFill="0" applyBorder="0" applyAlignment="0" applyProtection="0"/>
    <xf numFmtId="0" fontId="36" fillId="5" borderId="0" applyNumberFormat="0" applyFont="0" applyBorder="0" applyAlignment="0" applyProtection="0"/>
    <xf numFmtId="0" fontId="29" fillId="0" borderId="0"/>
  </cellStyleXfs>
  <cellXfs count="815">
    <xf numFmtId="0" fontId="0" fillId="0" borderId="0" xfId="0"/>
    <xf numFmtId="0" fontId="42" fillId="13" borderId="0" xfId="0" applyFont="1" applyFill="1"/>
    <xf numFmtId="0" fontId="43" fillId="14" borderId="3" xfId="0" applyFont="1" applyFill="1" applyBorder="1"/>
    <xf numFmtId="164" fontId="43" fillId="14" borderId="3" xfId="0" applyNumberFormat="1" applyFont="1" applyFill="1" applyBorder="1"/>
    <xf numFmtId="0" fontId="0" fillId="15" borderId="3" xfId="0" applyFill="1" applyBorder="1"/>
    <xf numFmtId="164" fontId="0" fillId="16" borderId="3" xfId="0" applyNumberFormat="1" applyFill="1" applyBorder="1"/>
    <xf numFmtId="174" fontId="41" fillId="16" borderId="3" xfId="18" applyNumberFormat="1" applyFont="1" applyFill="1" applyBorder="1"/>
    <xf numFmtId="0" fontId="0" fillId="13" borderId="3" xfId="0" applyFill="1" applyBorder="1"/>
    <xf numFmtId="164" fontId="0" fillId="17" borderId="3" xfId="0" applyNumberFormat="1" applyFill="1" applyBorder="1"/>
    <xf numFmtId="174" fontId="41" fillId="13" borderId="3" xfId="18" applyNumberFormat="1" applyFont="1" applyFill="1" applyBorder="1"/>
    <xf numFmtId="0" fontId="0" fillId="18" borderId="0" xfId="0" applyFill="1"/>
    <xf numFmtId="0" fontId="0" fillId="13" borderId="0" xfId="0" applyFill="1"/>
    <xf numFmtId="174" fontId="0" fillId="18" borderId="0" xfId="0" applyNumberFormat="1" applyFill="1"/>
    <xf numFmtId="164" fontId="0" fillId="18" borderId="0" xfId="0" applyNumberFormat="1" applyFill="1"/>
    <xf numFmtId="174" fontId="0" fillId="17" borderId="0" xfId="0" applyNumberFormat="1" applyFill="1"/>
    <xf numFmtId="164" fontId="0" fillId="17" borderId="0" xfId="0" applyNumberFormat="1" applyFill="1"/>
    <xf numFmtId="0" fontId="1" fillId="0" borderId="0" xfId="1" applyFont="1" applyProtection="1">
      <protection hidden="1"/>
    </xf>
    <xf numFmtId="0" fontId="2" fillId="0" borderId="0" xfId="5" applyFont="1" applyProtection="1">
      <protection hidden="1"/>
    </xf>
    <xf numFmtId="0" fontId="2" fillId="8" borderId="0" xfId="5" applyFont="1" applyFill="1" applyProtection="1">
      <protection hidden="1"/>
    </xf>
    <xf numFmtId="0" fontId="4" fillId="19" borderId="5" xfId="5" applyFont="1" applyFill="1" applyBorder="1" applyAlignment="1" applyProtection="1">
      <alignment vertical="center" wrapText="1"/>
      <protection hidden="1"/>
    </xf>
    <xf numFmtId="0" fontId="4" fillId="19" borderId="0" xfId="5" applyFont="1" applyFill="1" applyBorder="1" applyAlignment="1" applyProtection="1">
      <alignment vertical="center" wrapText="1"/>
      <protection hidden="1"/>
    </xf>
    <xf numFmtId="175" fontId="1" fillId="20" borderId="6" xfId="5" applyNumberFormat="1" applyFont="1" applyFill="1" applyBorder="1" applyAlignment="1" applyProtection="1">
      <alignment vertical="center" wrapText="1"/>
      <protection hidden="1"/>
    </xf>
    <xf numFmtId="0" fontId="4" fillId="19" borderId="0" xfId="5" applyFont="1" applyFill="1" applyBorder="1" applyAlignment="1" applyProtection="1">
      <alignment vertical="center"/>
      <protection hidden="1"/>
    </xf>
    <xf numFmtId="175" fontId="1" fillId="20" borderId="7" xfId="5" applyNumberFormat="1" applyFont="1" applyFill="1" applyBorder="1" applyAlignment="1" applyProtection="1">
      <alignment vertical="center" wrapText="1"/>
      <protection hidden="1"/>
    </xf>
    <xf numFmtId="0" fontId="4" fillId="19" borderId="4" xfId="5" applyFont="1" applyFill="1" applyBorder="1" applyAlignment="1" applyProtection="1">
      <alignment vertical="center"/>
      <protection hidden="1"/>
    </xf>
    <xf numFmtId="0" fontId="1" fillId="8" borderId="0" xfId="1" applyFont="1" applyFill="1" applyProtection="1">
      <protection hidden="1"/>
    </xf>
    <xf numFmtId="0" fontId="7" fillId="8" borderId="0" xfId="1" applyFont="1" applyFill="1" applyProtection="1">
      <protection hidden="1"/>
    </xf>
    <xf numFmtId="0" fontId="8" fillId="8" borderId="0" xfId="1" applyFont="1" applyFill="1" applyAlignment="1" applyProtection="1">
      <alignment horizontal="center"/>
      <protection hidden="1"/>
    </xf>
    <xf numFmtId="0" fontId="5" fillId="11" borderId="8" xfId="1" applyFont="1" applyFill="1" applyBorder="1" applyAlignment="1" applyProtection="1">
      <alignment horizontal="left"/>
      <protection hidden="1"/>
    </xf>
    <xf numFmtId="0" fontId="5" fillId="11" borderId="9" xfId="1" applyFont="1" applyFill="1" applyBorder="1" applyAlignment="1" applyProtection="1">
      <alignment horizontal="left"/>
      <protection hidden="1"/>
    </xf>
    <xf numFmtId="0" fontId="5" fillId="11" borderId="10" xfId="1" applyFont="1" applyFill="1" applyBorder="1" applyAlignment="1" applyProtection="1">
      <alignment horizontal="center"/>
      <protection hidden="1"/>
    </xf>
    <xf numFmtId="0" fontId="8" fillId="8" borderId="0" xfId="5" applyFont="1" applyFill="1" applyAlignment="1" applyProtection="1">
      <alignment horizontal="center"/>
      <protection hidden="1"/>
    </xf>
    <xf numFmtId="0" fontId="2" fillId="3" borderId="11" xfId="5" applyFont="1" applyFill="1" applyBorder="1" applyProtection="1">
      <protection hidden="1"/>
    </xf>
    <xf numFmtId="0" fontId="2" fillId="3" borderId="12" xfId="5" applyFont="1" applyFill="1" applyBorder="1" applyProtection="1">
      <protection hidden="1"/>
    </xf>
    <xf numFmtId="164" fontId="2" fillId="3" borderId="3" xfId="5" applyNumberFormat="1" applyFont="1" applyFill="1" applyBorder="1" applyAlignment="1" applyProtection="1">
      <alignment horizontal="right"/>
      <protection hidden="1"/>
    </xf>
    <xf numFmtId="0" fontId="2" fillId="11" borderId="11" xfId="5" applyFont="1" applyFill="1" applyBorder="1" applyProtection="1">
      <protection hidden="1"/>
    </xf>
    <xf numFmtId="0" fontId="2" fillId="11" borderId="12" xfId="5" applyFont="1" applyFill="1" applyBorder="1" applyProtection="1">
      <protection hidden="1"/>
    </xf>
    <xf numFmtId="164" fontId="2" fillId="20" borderId="3" xfId="5" applyNumberFormat="1" applyFont="1" applyFill="1" applyBorder="1" applyAlignment="1" applyProtection="1">
      <alignment horizontal="right"/>
      <protection hidden="1"/>
    </xf>
    <xf numFmtId="164" fontId="9" fillId="3" borderId="3" xfId="5" applyNumberFormat="1" applyFont="1" applyFill="1" applyBorder="1" applyAlignment="1" applyProtection="1">
      <alignment horizontal="right"/>
      <protection hidden="1"/>
    </xf>
    <xf numFmtId="164" fontId="2" fillId="20" borderId="3" xfId="5" applyNumberFormat="1" applyFont="1" applyFill="1" applyBorder="1"/>
    <xf numFmtId="0" fontId="9" fillId="3" borderId="11" xfId="5" applyFont="1" applyFill="1" applyBorder="1" applyProtection="1">
      <protection hidden="1"/>
    </xf>
    <xf numFmtId="0" fontId="9" fillId="3" borderId="12" xfId="5" applyFont="1" applyFill="1" applyBorder="1" applyProtection="1">
      <protection hidden="1"/>
    </xf>
    <xf numFmtId="164" fontId="2" fillId="21" borderId="3" xfId="5" applyNumberFormat="1" applyFont="1" applyFill="1" applyBorder="1" applyAlignment="1" applyProtection="1">
      <alignment horizontal="right"/>
      <protection locked="0"/>
    </xf>
    <xf numFmtId="164" fontId="2" fillId="18" borderId="3" xfId="5" applyNumberFormat="1" applyFont="1" applyFill="1" applyBorder="1" applyAlignment="1" applyProtection="1">
      <alignment horizontal="right"/>
      <protection locked="0"/>
    </xf>
    <xf numFmtId="164" fontId="2" fillId="22" borderId="3" xfId="5" applyNumberFormat="1" applyFont="1" applyFill="1" applyBorder="1" applyProtection="1">
      <protection locked="0"/>
    </xf>
    <xf numFmtId="0" fontId="9" fillId="11" borderId="11" xfId="5" applyFont="1" applyFill="1" applyBorder="1" applyProtection="1">
      <protection hidden="1"/>
    </xf>
    <xf numFmtId="176" fontId="9" fillId="20" borderId="3" xfId="5" applyNumberFormat="1" applyFont="1" applyFill="1" applyBorder="1" applyProtection="1">
      <protection hidden="1"/>
    </xf>
    <xf numFmtId="164" fontId="9" fillId="20" borderId="3" xfId="5" applyNumberFormat="1" applyFont="1" applyFill="1" applyBorder="1" applyAlignment="1" applyProtection="1">
      <alignment horizontal="right"/>
      <protection hidden="1"/>
    </xf>
    <xf numFmtId="0" fontId="2" fillId="11" borderId="13" xfId="5" applyFont="1" applyFill="1" applyBorder="1" applyProtection="1">
      <protection hidden="1"/>
    </xf>
    <xf numFmtId="10" fontId="2" fillId="21" borderId="14" xfId="5" applyNumberFormat="1" applyFont="1" applyFill="1" applyBorder="1" applyProtection="1">
      <protection locked="0"/>
    </xf>
    <xf numFmtId="177" fontId="44" fillId="8" borderId="14" xfId="5" applyNumberFormat="1" applyFont="1" applyFill="1" applyBorder="1" applyProtection="1">
      <protection hidden="1"/>
    </xf>
    <xf numFmtId="0" fontId="9" fillId="23" borderId="15" xfId="5" applyFont="1" applyFill="1" applyBorder="1" applyProtection="1">
      <protection hidden="1"/>
    </xf>
    <xf numFmtId="178" fontId="9" fillId="23" borderId="16" xfId="5" applyNumberFormat="1" applyFont="1" applyFill="1" applyBorder="1" applyAlignment="1" applyProtection="1">
      <protection hidden="1"/>
    </xf>
    <xf numFmtId="0" fontId="2" fillId="8" borderId="0" xfId="5" applyFont="1" applyFill="1" applyBorder="1" applyProtection="1">
      <protection hidden="1"/>
    </xf>
    <xf numFmtId="177" fontId="2" fillId="8" borderId="0" xfId="5" applyNumberFormat="1" applyFont="1" applyFill="1" applyBorder="1" applyProtection="1">
      <protection hidden="1"/>
    </xf>
    <xf numFmtId="174" fontId="2" fillId="8" borderId="17" xfId="18" applyNumberFormat="1" applyFont="1" applyFill="1" applyBorder="1" applyProtection="1">
      <protection hidden="1"/>
    </xf>
    <xf numFmtId="174" fontId="2" fillId="8" borderId="0" xfId="18" applyNumberFormat="1" applyFont="1" applyFill="1" applyBorder="1" applyProtection="1">
      <protection hidden="1"/>
    </xf>
    <xf numFmtId="0" fontId="2" fillId="8" borderId="17" xfId="5" applyFont="1" applyFill="1" applyBorder="1" applyProtection="1">
      <protection hidden="1"/>
    </xf>
    <xf numFmtId="9" fontId="2" fillId="8" borderId="0" xfId="5" applyNumberFormat="1" applyFont="1" applyFill="1" applyBorder="1" applyProtection="1">
      <protection hidden="1"/>
    </xf>
    <xf numFmtId="0" fontId="5" fillId="20" borderId="8" xfId="1" applyFont="1" applyFill="1" applyBorder="1" applyAlignment="1" applyProtection="1">
      <alignment horizontal="left"/>
      <protection hidden="1"/>
    </xf>
    <xf numFmtId="0" fontId="1" fillId="22" borderId="18" xfId="1" applyFont="1" applyFill="1" applyBorder="1" applyAlignment="1" applyProtection="1">
      <protection locked="0"/>
    </xf>
    <xf numFmtId="0" fontId="1" fillId="22" borderId="5" xfId="1" applyFont="1" applyFill="1" applyBorder="1" applyAlignment="1" applyProtection="1">
      <protection locked="0"/>
    </xf>
    <xf numFmtId="0" fontId="4" fillId="19" borderId="19" xfId="5" applyFont="1" applyFill="1" applyBorder="1" applyAlignment="1" applyProtection="1">
      <alignment vertical="center" wrapText="1"/>
      <protection hidden="1"/>
    </xf>
    <xf numFmtId="0" fontId="4" fillId="19" borderId="20" xfId="5" applyFont="1" applyFill="1" applyBorder="1" applyAlignment="1" applyProtection="1">
      <alignment vertical="center" wrapText="1"/>
      <protection hidden="1"/>
    </xf>
    <xf numFmtId="0" fontId="4" fillId="19" borderId="20" xfId="5" applyFont="1" applyFill="1" applyBorder="1" applyAlignment="1" applyProtection="1">
      <alignment vertical="center"/>
      <protection hidden="1"/>
    </xf>
    <xf numFmtId="0" fontId="4" fillId="19" borderId="16" xfId="5" applyFont="1" applyFill="1" applyBorder="1" applyAlignment="1" applyProtection="1">
      <alignment vertical="center"/>
      <protection hidden="1"/>
    </xf>
    <xf numFmtId="175" fontId="1" fillId="20" borderId="15" xfId="5" applyNumberFormat="1" applyFont="1" applyFill="1" applyBorder="1" applyAlignment="1" applyProtection="1">
      <alignment vertical="center" wrapText="1"/>
      <protection hidden="1"/>
    </xf>
    <xf numFmtId="0" fontId="5" fillId="11" borderId="21" xfId="1" applyFont="1" applyFill="1" applyBorder="1" applyAlignment="1" applyProtection="1">
      <alignment horizontal="center"/>
      <protection hidden="1"/>
    </xf>
    <xf numFmtId="164" fontId="2" fillId="3" borderId="22" xfId="5" applyNumberFormat="1" applyFont="1" applyFill="1" applyBorder="1" applyAlignment="1" applyProtection="1">
      <alignment horizontal="right"/>
      <protection hidden="1"/>
    </xf>
    <xf numFmtId="164" fontId="2" fillId="20" borderId="22" xfId="5" applyNumberFormat="1" applyFont="1" applyFill="1" applyBorder="1" applyAlignment="1" applyProtection="1">
      <alignment horizontal="right"/>
      <protection hidden="1"/>
    </xf>
    <xf numFmtId="0" fontId="45" fillId="8" borderId="0" xfId="0" applyFont="1" applyFill="1" applyProtection="1">
      <protection hidden="1"/>
    </xf>
    <xf numFmtId="164" fontId="9" fillId="3" borderId="22" xfId="5" applyNumberFormat="1" applyFont="1" applyFill="1" applyBorder="1" applyAlignment="1" applyProtection="1">
      <alignment horizontal="right"/>
      <protection hidden="1"/>
    </xf>
    <xf numFmtId="164" fontId="2" fillId="20" borderId="22" xfId="5" applyNumberFormat="1" applyFont="1" applyFill="1" applyBorder="1"/>
    <xf numFmtId="164" fontId="2" fillId="21" borderId="22" xfId="5" applyNumberFormat="1" applyFont="1" applyFill="1" applyBorder="1" applyAlignment="1" applyProtection="1">
      <alignment horizontal="right"/>
      <protection locked="0"/>
    </xf>
    <xf numFmtId="164" fontId="2" fillId="18" borderId="22" xfId="5" applyNumberFormat="1" applyFont="1" applyFill="1" applyBorder="1" applyAlignment="1" applyProtection="1">
      <alignment horizontal="right"/>
      <protection locked="0"/>
    </xf>
    <xf numFmtId="164" fontId="2" fillId="22" borderId="22" xfId="5" applyNumberFormat="1" applyFont="1" applyFill="1" applyBorder="1" applyProtection="1">
      <protection locked="0"/>
    </xf>
    <xf numFmtId="0" fontId="2" fillId="8" borderId="0" xfId="5" applyFont="1" applyFill="1" applyAlignment="1" applyProtection="1">
      <alignment horizontal="center"/>
      <protection hidden="1"/>
    </xf>
    <xf numFmtId="164" fontId="9" fillId="20" borderId="22" xfId="5" applyNumberFormat="1" applyFont="1" applyFill="1" applyBorder="1" applyAlignment="1" applyProtection="1">
      <alignment horizontal="right"/>
      <protection hidden="1"/>
    </xf>
    <xf numFmtId="177" fontId="44" fillId="8" borderId="23" xfId="5" applyNumberFormat="1" applyFont="1" applyFill="1" applyBorder="1" applyProtection="1">
      <protection hidden="1"/>
    </xf>
    <xf numFmtId="0" fontId="2" fillId="8" borderId="20" xfId="5" applyFont="1" applyFill="1" applyBorder="1" applyProtection="1">
      <protection hidden="1"/>
    </xf>
    <xf numFmtId="174" fontId="2" fillId="8" borderId="20" xfId="18" applyNumberFormat="1" applyFont="1" applyFill="1" applyBorder="1" applyProtection="1">
      <protection hidden="1"/>
    </xf>
    <xf numFmtId="0" fontId="1" fillId="22" borderId="19" xfId="1" applyFont="1" applyFill="1" applyBorder="1" applyAlignment="1" applyProtection="1">
      <protection locked="0"/>
    </xf>
    <xf numFmtId="0" fontId="2" fillId="6" borderId="0" xfId="5" applyFont="1" applyFill="1"/>
    <xf numFmtId="0" fontId="2" fillId="8" borderId="0" xfId="5" applyFont="1" applyFill="1"/>
    <xf numFmtId="0" fontId="2" fillId="11" borderId="24" xfId="5" applyFont="1" applyFill="1" applyBorder="1" applyAlignment="1">
      <alignment horizontal="center"/>
    </xf>
    <xf numFmtId="0" fontId="9" fillId="11" borderId="24" xfId="5" applyFont="1" applyFill="1" applyBorder="1" applyAlignment="1">
      <alignment horizontal="center" vertical="center"/>
    </xf>
    <xf numFmtId="0" fontId="9" fillId="3" borderId="25" xfId="5" applyFont="1" applyFill="1" applyBorder="1"/>
    <xf numFmtId="0" fontId="2" fillId="3" borderId="26" xfId="5" applyFont="1" applyFill="1" applyBorder="1"/>
    <xf numFmtId="0" fontId="2" fillId="3" borderId="27" xfId="5" applyFont="1" applyFill="1" applyBorder="1"/>
    <xf numFmtId="164" fontId="9" fillId="3" borderId="28" xfId="5" applyNumberFormat="1" applyFont="1" applyFill="1" applyBorder="1"/>
    <xf numFmtId="0" fontId="2" fillId="11" borderId="12" xfId="5" applyFont="1" applyFill="1" applyBorder="1"/>
    <xf numFmtId="0" fontId="2" fillId="11" borderId="29" xfId="5" applyFont="1" applyFill="1" applyBorder="1"/>
    <xf numFmtId="164" fontId="2" fillId="20" borderId="30" xfId="5" applyNumberFormat="1" applyFont="1" applyFill="1" applyBorder="1"/>
    <xf numFmtId="0" fontId="9" fillId="11" borderId="31" xfId="5" applyFont="1" applyFill="1" applyBorder="1"/>
    <xf numFmtId="164" fontId="9" fillId="20" borderId="24" xfId="5" applyNumberFormat="1" applyFont="1" applyFill="1" applyBorder="1"/>
    <xf numFmtId="164" fontId="9" fillId="3" borderId="24" xfId="5" applyNumberFormat="1" applyFont="1" applyFill="1" applyBorder="1"/>
    <xf numFmtId="0" fontId="2" fillId="11" borderId="27" xfId="5" applyFont="1" applyFill="1" applyBorder="1"/>
    <xf numFmtId="164" fontId="2" fillId="20" borderId="28" xfId="5" applyNumberFormat="1" applyFont="1" applyFill="1" applyBorder="1"/>
    <xf numFmtId="0" fontId="9" fillId="11" borderId="32" xfId="5" applyFont="1" applyFill="1" applyBorder="1" applyAlignment="1">
      <alignment horizontal="left"/>
    </xf>
    <xf numFmtId="0" fontId="9" fillId="11" borderId="1" xfId="5" applyFont="1" applyFill="1" applyBorder="1" applyAlignment="1">
      <alignment horizontal="left"/>
    </xf>
    <xf numFmtId="0" fontId="9" fillId="11" borderId="31" xfId="5" applyFont="1" applyFill="1" applyBorder="1" applyAlignment="1">
      <alignment horizontal="left"/>
    </xf>
    <xf numFmtId="0" fontId="2" fillId="3" borderId="25" xfId="5" applyFont="1" applyFill="1" applyBorder="1"/>
    <xf numFmtId="0" fontId="9" fillId="3" borderId="26" xfId="5" applyFont="1" applyFill="1" applyBorder="1"/>
    <xf numFmtId="0" fontId="9" fillId="3" borderId="27" xfId="5" applyFont="1" applyFill="1" applyBorder="1"/>
    <xf numFmtId="0" fontId="9" fillId="3" borderId="11" xfId="5" applyFont="1" applyFill="1" applyBorder="1"/>
    <xf numFmtId="0" fontId="2" fillId="3" borderId="2" xfId="5" applyFont="1" applyFill="1" applyBorder="1"/>
    <xf numFmtId="0" fontId="2" fillId="3" borderId="12" xfId="5" applyFont="1" applyFill="1" applyBorder="1"/>
    <xf numFmtId="164" fontId="9" fillId="3" borderId="3" xfId="5" applyNumberFormat="1" applyFont="1" applyFill="1" applyBorder="1"/>
    <xf numFmtId="9" fontId="2" fillId="22" borderId="12" xfId="5" applyNumberFormat="1" applyFont="1" applyFill="1" applyBorder="1" applyProtection="1">
      <protection locked="0"/>
    </xf>
    <xf numFmtId="0" fontId="9" fillId="3" borderId="33" xfId="5" applyFont="1" applyFill="1" applyBorder="1"/>
    <xf numFmtId="0" fontId="2" fillId="3" borderId="34" xfId="5" applyFont="1" applyFill="1" applyBorder="1"/>
    <xf numFmtId="0" fontId="2" fillId="3" borderId="35" xfId="5" applyFont="1" applyFill="1" applyBorder="1"/>
    <xf numFmtId="164" fontId="9" fillId="3" borderId="14" xfId="5" applyNumberFormat="1" applyFont="1" applyFill="1" applyBorder="1"/>
    <xf numFmtId="4" fontId="2" fillId="8" borderId="0" xfId="5" applyNumberFormat="1" applyFont="1" applyFill="1"/>
    <xf numFmtId="0" fontId="5" fillId="20" borderId="36" xfId="1" applyFont="1" applyFill="1" applyBorder="1" applyAlignment="1">
      <alignment horizontal="left"/>
    </xf>
    <xf numFmtId="0" fontId="4" fillId="19" borderId="5" xfId="5" applyFont="1" applyFill="1" applyBorder="1" applyAlignment="1">
      <alignment vertical="center" wrapText="1"/>
    </xf>
    <xf numFmtId="0" fontId="4" fillId="19" borderId="0" xfId="5" applyFont="1" applyFill="1" applyBorder="1" applyAlignment="1">
      <alignment vertical="center" wrapText="1"/>
    </xf>
    <xf numFmtId="0" fontId="2" fillId="20" borderId="22" xfId="5" applyFont="1" applyFill="1" applyBorder="1" applyAlignment="1">
      <alignment horizontal="left"/>
    </xf>
    <xf numFmtId="175" fontId="1" fillId="20" borderId="22" xfId="5" applyNumberFormat="1" applyFont="1" applyFill="1" applyBorder="1" applyAlignment="1">
      <alignment horizontal="left" vertical="center"/>
    </xf>
    <xf numFmtId="175" fontId="1" fillId="20" borderId="23" xfId="5" applyNumberFormat="1" applyFont="1" applyFill="1" applyBorder="1" applyAlignment="1">
      <alignment horizontal="left" vertical="center"/>
    </xf>
    <xf numFmtId="0" fontId="4" fillId="19" borderId="4" xfId="5" applyFont="1" applyFill="1" applyBorder="1" applyAlignment="1">
      <alignment vertical="center" wrapText="1"/>
    </xf>
    <xf numFmtId="0" fontId="4" fillId="19" borderId="37" xfId="5" applyFont="1" applyFill="1" applyBorder="1" applyAlignment="1">
      <alignment vertical="center" wrapText="1"/>
    </xf>
    <xf numFmtId="0" fontId="4" fillId="19" borderId="38" xfId="5" applyFont="1" applyFill="1" applyBorder="1" applyAlignment="1">
      <alignment vertical="center" wrapText="1"/>
    </xf>
    <xf numFmtId="0" fontId="2" fillId="20" borderId="22" xfId="5" applyFont="1" applyFill="1" applyBorder="1"/>
    <xf numFmtId="0" fontId="4" fillId="19" borderId="39" xfId="5" applyFont="1" applyFill="1" applyBorder="1" applyAlignment="1">
      <alignment vertical="center" wrapText="1"/>
    </xf>
    <xf numFmtId="0" fontId="44" fillId="8" borderId="3" xfId="5" applyFont="1" applyFill="1" applyBorder="1"/>
    <xf numFmtId="0" fontId="9" fillId="11" borderId="40" xfId="5" applyFont="1" applyFill="1" applyBorder="1" applyAlignment="1">
      <alignment horizontal="center" vertical="center"/>
    </xf>
    <xf numFmtId="9" fontId="44" fillId="8" borderId="3" xfId="5" applyNumberFormat="1" applyFont="1" applyFill="1" applyBorder="1"/>
    <xf numFmtId="164" fontId="9" fillId="3" borderId="41" xfId="5" applyNumberFormat="1" applyFont="1" applyFill="1" applyBorder="1"/>
    <xf numFmtId="164" fontId="2" fillId="20" borderId="42" xfId="5" applyNumberFormat="1" applyFont="1" applyFill="1" applyBorder="1"/>
    <xf numFmtId="164" fontId="9" fillId="20" borderId="40" xfId="5" applyNumberFormat="1" applyFont="1" applyFill="1" applyBorder="1"/>
    <xf numFmtId="164" fontId="9" fillId="3" borderId="40" xfId="5" applyNumberFormat="1" applyFont="1" applyFill="1" applyBorder="1"/>
    <xf numFmtId="164" fontId="2" fillId="20" borderId="41" xfId="5" applyNumberFormat="1" applyFont="1" applyFill="1" applyBorder="1"/>
    <xf numFmtId="164" fontId="9" fillId="3" borderId="22" xfId="5" applyNumberFormat="1" applyFont="1" applyFill="1" applyBorder="1"/>
    <xf numFmtId="164" fontId="9" fillId="3" borderId="23" xfId="5" applyNumberFormat="1" applyFont="1" applyFill="1" applyBorder="1"/>
    <xf numFmtId="0" fontId="1" fillId="6" borderId="0" xfId="1" applyFont="1" applyFill="1" applyProtection="1">
      <protection hidden="1"/>
    </xf>
    <xf numFmtId="0" fontId="7" fillId="20" borderId="0" xfId="1" applyFont="1" applyFill="1" applyProtection="1">
      <protection hidden="1"/>
    </xf>
    <xf numFmtId="0" fontId="7" fillId="20" borderId="0" xfId="1" applyFont="1" applyFill="1" applyAlignment="1" applyProtection="1">
      <alignment horizontal="center"/>
      <protection hidden="1"/>
    </xf>
    <xf numFmtId="0" fontId="5" fillId="11" borderId="43" xfId="1" applyFont="1" applyFill="1" applyBorder="1" applyAlignment="1" applyProtection="1">
      <alignment horizontal="center" vertical="center" wrapText="1"/>
      <protection hidden="1"/>
    </xf>
    <xf numFmtId="0" fontId="1" fillId="11" borderId="9" xfId="1" applyFont="1" applyFill="1" applyBorder="1" applyAlignment="1" applyProtection="1">
      <alignment horizontal="center" vertical="center" wrapText="1"/>
      <protection hidden="1"/>
    </xf>
    <xf numFmtId="0" fontId="1" fillId="11" borderId="10" xfId="1" applyFont="1" applyFill="1" applyBorder="1" applyAlignment="1" applyProtection="1">
      <alignment horizontal="center" vertical="center" wrapText="1"/>
      <protection hidden="1"/>
    </xf>
    <xf numFmtId="0" fontId="1" fillId="11" borderId="10" xfId="1" applyFont="1" applyFill="1" applyBorder="1" applyAlignment="1" applyProtection="1">
      <alignment horizontal="center" vertical="center"/>
      <protection hidden="1"/>
    </xf>
    <xf numFmtId="0" fontId="5" fillId="11" borderId="10" xfId="1" applyFont="1" applyFill="1" applyBorder="1" applyAlignment="1" applyProtection="1">
      <alignment horizontal="center" vertical="center"/>
      <protection hidden="1"/>
    </xf>
    <xf numFmtId="169" fontId="2" fillId="20" borderId="44" xfId="5" applyNumberFormat="1" applyFont="1" applyFill="1" applyBorder="1" applyProtection="1">
      <protection hidden="1"/>
    </xf>
    <xf numFmtId="169" fontId="2" fillId="20" borderId="12" xfId="5" applyNumberFormat="1" applyFont="1" applyFill="1" applyBorder="1" applyAlignment="1" applyProtection="1">
      <alignment horizontal="center"/>
      <protection hidden="1"/>
    </xf>
    <xf numFmtId="169" fontId="2" fillId="20" borderId="3" xfId="5" applyNumberFormat="1" applyFont="1" applyFill="1" applyBorder="1" applyAlignment="1" applyProtection="1">
      <alignment horizontal="center"/>
      <protection hidden="1"/>
    </xf>
    <xf numFmtId="10" fontId="2" fillId="12" borderId="3" xfId="30" applyNumberFormat="1" applyFont="1" applyFill="1" applyBorder="1" applyProtection="1">
      <protection locked="0"/>
    </xf>
    <xf numFmtId="164" fontId="2" fillId="20" borderId="3" xfId="5" applyNumberFormat="1" applyFont="1" applyFill="1" applyBorder="1" applyProtection="1">
      <protection hidden="1"/>
    </xf>
    <xf numFmtId="169" fontId="2" fillId="20" borderId="13" xfId="5" applyNumberFormat="1" applyFont="1" applyFill="1" applyBorder="1" applyProtection="1">
      <protection hidden="1"/>
    </xf>
    <xf numFmtId="169" fontId="2" fillId="20" borderId="35" xfId="5" applyNumberFormat="1" applyFont="1" applyFill="1" applyBorder="1" applyAlignment="1" applyProtection="1">
      <alignment horizontal="center"/>
      <protection hidden="1"/>
    </xf>
    <xf numFmtId="169" fontId="2" fillId="20" borderId="14" xfId="5" applyNumberFormat="1" applyFont="1" applyFill="1" applyBorder="1" applyAlignment="1" applyProtection="1">
      <alignment horizontal="center"/>
      <protection hidden="1"/>
    </xf>
    <xf numFmtId="164" fontId="2" fillId="20" borderId="14" xfId="5" applyNumberFormat="1" applyFont="1" applyFill="1" applyBorder="1" applyProtection="1">
      <protection hidden="1"/>
    </xf>
    <xf numFmtId="10" fontId="9" fillId="20" borderId="10" xfId="30" applyNumberFormat="1" applyFont="1" applyFill="1" applyBorder="1" applyProtection="1">
      <protection hidden="1"/>
    </xf>
    <xf numFmtId="164" fontId="2" fillId="20" borderId="10" xfId="5" applyNumberFormat="1" applyFont="1" applyFill="1" applyBorder="1" applyProtection="1">
      <protection hidden="1"/>
    </xf>
    <xf numFmtId="10" fontId="9" fillId="20" borderId="3" xfId="30" applyNumberFormat="1" applyFont="1" applyFill="1" applyBorder="1" applyProtection="1">
      <protection hidden="1"/>
    </xf>
    <xf numFmtId="0" fontId="9" fillId="20" borderId="44" xfId="5" applyNumberFormat="1" applyFont="1" applyFill="1" applyBorder="1" applyProtection="1">
      <protection hidden="1"/>
    </xf>
    <xf numFmtId="0" fontId="9" fillId="20" borderId="3" xfId="5" applyNumberFormat="1" applyFont="1" applyFill="1" applyBorder="1" applyProtection="1">
      <protection hidden="1"/>
    </xf>
    <xf numFmtId="49" fontId="9" fillId="20" borderId="3" xfId="5" applyNumberFormat="1" applyFont="1" applyFill="1" applyBorder="1" applyAlignment="1" applyProtection="1">
      <alignment horizontal="center"/>
      <protection hidden="1"/>
    </xf>
    <xf numFmtId="164" fontId="9" fillId="20" borderId="3" xfId="5" applyNumberFormat="1" applyFont="1" applyFill="1" applyBorder="1" applyProtection="1">
      <protection hidden="1"/>
    </xf>
    <xf numFmtId="0" fontId="9" fillId="20" borderId="13" xfId="5" applyNumberFormat="1" applyFont="1" applyFill="1" applyBorder="1" applyProtection="1">
      <protection hidden="1"/>
    </xf>
    <xf numFmtId="0" fontId="9" fillId="20" borderId="14" xfId="5" applyNumberFormat="1" applyFont="1" applyFill="1" applyBorder="1" applyProtection="1">
      <protection hidden="1"/>
    </xf>
    <xf numFmtId="49" fontId="9" fillId="20" borderId="14" xfId="5" applyNumberFormat="1" applyFont="1" applyFill="1" applyBorder="1" applyAlignment="1" applyProtection="1">
      <alignment horizontal="center"/>
      <protection hidden="1"/>
    </xf>
    <xf numFmtId="10" fontId="9" fillId="20" borderId="14" xfId="30" applyNumberFormat="1" applyFont="1" applyFill="1" applyBorder="1" applyProtection="1">
      <protection hidden="1"/>
    </xf>
    <xf numFmtId="164" fontId="9" fillId="20" borderId="14" xfId="5" applyNumberFormat="1" applyFont="1" applyFill="1" applyBorder="1" applyProtection="1">
      <protection hidden="1"/>
    </xf>
    <xf numFmtId="164" fontId="46" fillId="24" borderId="45" xfId="5" applyNumberFormat="1" applyFont="1" applyFill="1" applyBorder="1" applyProtection="1">
      <protection hidden="1"/>
    </xf>
    <xf numFmtId="4" fontId="2" fillId="8" borderId="0" xfId="5" applyNumberFormat="1" applyFont="1" applyFill="1" applyBorder="1" applyProtection="1">
      <protection hidden="1"/>
    </xf>
    <xf numFmtId="166" fontId="9" fillId="20" borderId="31" xfId="5" applyNumberFormat="1" applyFont="1" applyFill="1" applyBorder="1" applyAlignment="1" applyProtection="1">
      <alignment vertical="center"/>
      <protection hidden="1"/>
    </xf>
    <xf numFmtId="166" fontId="2" fillId="20" borderId="24" xfId="18" applyFont="1" applyFill="1" applyBorder="1" applyAlignment="1" applyProtection="1">
      <alignment horizontal="center" vertical="center"/>
      <protection hidden="1"/>
    </xf>
    <xf numFmtId="166" fontId="2" fillId="20" borderId="24" xfId="18" applyFont="1" applyFill="1" applyBorder="1" applyProtection="1">
      <protection hidden="1"/>
    </xf>
    <xf numFmtId="0" fontId="9" fillId="8" borderId="0" xfId="5" applyFont="1" applyFill="1" applyBorder="1" applyAlignment="1" applyProtection="1">
      <alignment horizontal="left"/>
      <protection hidden="1"/>
    </xf>
    <xf numFmtId="9" fontId="2" fillId="8" borderId="0" xfId="30" applyFont="1" applyFill="1" applyBorder="1" applyAlignment="1" applyProtection="1">
      <alignment horizontal="center"/>
      <protection hidden="1"/>
    </xf>
    <xf numFmtId="9" fontId="2" fillId="8" borderId="0" xfId="5" applyNumberFormat="1" applyFont="1" applyFill="1" applyBorder="1" applyAlignment="1" applyProtection="1">
      <alignment horizontal="center"/>
      <protection hidden="1"/>
    </xf>
    <xf numFmtId="0" fontId="2" fillId="8" borderId="0" xfId="5" applyFont="1" applyFill="1" applyBorder="1" applyAlignment="1" applyProtection="1">
      <alignment horizontal="center"/>
      <protection hidden="1"/>
    </xf>
    <xf numFmtId="171" fontId="1" fillId="8" borderId="0" xfId="30" applyNumberFormat="1" applyFont="1" applyFill="1" applyBorder="1" applyAlignment="1" applyProtection="1">
      <alignment horizontal="center"/>
      <protection hidden="1"/>
    </xf>
    <xf numFmtId="171" fontId="1" fillId="8" borderId="0" xfId="5" applyNumberFormat="1" applyFont="1" applyFill="1" applyBorder="1" applyAlignment="1" applyProtection="1">
      <alignment horizontal="center"/>
      <protection hidden="1"/>
    </xf>
    <xf numFmtId="0" fontId="4" fillId="19" borderId="5" xfId="5" applyFont="1" applyFill="1" applyBorder="1" applyAlignment="1" applyProtection="1">
      <alignment vertical="center"/>
      <protection hidden="1"/>
    </xf>
    <xf numFmtId="0" fontId="1" fillId="20" borderId="6" xfId="5" applyFont="1" applyFill="1" applyBorder="1" applyAlignment="1" applyProtection="1">
      <alignment horizontal="left" wrapText="1"/>
      <protection hidden="1"/>
    </xf>
    <xf numFmtId="175" fontId="11" fillId="20" borderId="6" xfId="5" applyNumberFormat="1" applyFont="1" applyFill="1" applyBorder="1" applyAlignment="1" applyProtection="1">
      <alignment vertical="center" wrapText="1"/>
      <protection hidden="1"/>
    </xf>
    <xf numFmtId="175" fontId="11" fillId="20" borderId="46" xfId="5" applyNumberFormat="1" applyFont="1" applyFill="1" applyBorder="1" applyAlignment="1" applyProtection="1">
      <alignment vertical="center" wrapText="1"/>
      <protection hidden="1"/>
    </xf>
    <xf numFmtId="171" fontId="12" fillId="8" borderId="0" xfId="5" applyNumberFormat="1" applyFont="1" applyFill="1" applyBorder="1" applyAlignment="1" applyProtection="1">
      <alignment horizontal="center"/>
      <protection hidden="1"/>
    </xf>
    <xf numFmtId="9" fontId="12" fillId="8" borderId="0" xfId="5" applyNumberFormat="1" applyFont="1" applyFill="1" applyBorder="1" applyAlignment="1" applyProtection="1">
      <alignment horizontal="center"/>
      <protection hidden="1"/>
    </xf>
    <xf numFmtId="0" fontId="4" fillId="19" borderId="19" xfId="5" applyFont="1" applyFill="1" applyBorder="1" applyAlignment="1" applyProtection="1">
      <alignment vertical="center"/>
      <protection hidden="1"/>
    </xf>
    <xf numFmtId="0" fontId="11" fillId="20" borderId="47" xfId="5" applyFont="1" applyFill="1" applyBorder="1" applyAlignment="1" applyProtection="1">
      <alignment vertical="center" wrapText="1"/>
      <protection hidden="1"/>
    </xf>
    <xf numFmtId="0" fontId="11" fillId="20" borderId="6" xfId="5" applyFont="1" applyFill="1" applyBorder="1" applyAlignment="1" applyProtection="1">
      <alignment vertical="center" wrapText="1"/>
      <protection hidden="1"/>
    </xf>
    <xf numFmtId="0" fontId="1" fillId="20" borderId="0" xfId="1" applyFont="1" applyFill="1" applyProtection="1">
      <protection hidden="1"/>
    </xf>
    <xf numFmtId="0" fontId="9" fillId="8" borderId="4" xfId="5" applyFont="1" applyFill="1" applyBorder="1" applyAlignment="1" applyProtection="1">
      <alignment vertical="center" wrapText="1"/>
      <protection hidden="1"/>
    </xf>
    <xf numFmtId="0" fontId="5" fillId="11" borderId="21" xfId="1" applyFont="1" applyFill="1" applyBorder="1" applyAlignment="1" applyProtection="1">
      <alignment horizontal="center" vertical="center" wrapText="1"/>
      <protection hidden="1"/>
    </xf>
    <xf numFmtId="164" fontId="2" fillId="20" borderId="22" xfId="5" applyNumberFormat="1" applyFont="1" applyFill="1" applyBorder="1" applyProtection="1">
      <protection hidden="1"/>
    </xf>
    <xf numFmtId="10" fontId="2" fillId="8" borderId="20" xfId="5" applyNumberFormat="1" applyFont="1" applyFill="1" applyBorder="1" applyProtection="1">
      <protection hidden="1"/>
    </xf>
    <xf numFmtId="10" fontId="2" fillId="8" borderId="20" xfId="30" applyNumberFormat="1" applyFont="1" applyFill="1" applyBorder="1" applyProtection="1">
      <protection hidden="1"/>
    </xf>
    <xf numFmtId="0" fontId="2" fillId="22" borderId="17" xfId="5" applyFont="1" applyFill="1" applyBorder="1" applyProtection="1">
      <protection locked="0"/>
    </xf>
    <xf numFmtId="10" fontId="2" fillId="22" borderId="20" xfId="30" applyNumberFormat="1" applyFont="1" applyFill="1" applyBorder="1" applyProtection="1">
      <protection locked="0"/>
    </xf>
    <xf numFmtId="0" fontId="2" fillId="22" borderId="48" xfId="5" applyFont="1" applyFill="1" applyBorder="1" applyProtection="1">
      <protection locked="0"/>
    </xf>
    <xf numFmtId="10" fontId="2" fillId="22" borderId="16" xfId="30" applyNumberFormat="1" applyFont="1" applyFill="1" applyBorder="1" applyProtection="1">
      <protection locked="0"/>
    </xf>
    <xf numFmtId="164" fontId="2" fillId="20" borderId="23" xfId="5" applyNumberFormat="1" applyFont="1" applyFill="1" applyBorder="1" applyProtection="1">
      <protection hidden="1"/>
    </xf>
    <xf numFmtId="164" fontId="2" fillId="20" borderId="21" xfId="5" applyNumberFormat="1" applyFont="1" applyFill="1" applyBorder="1" applyProtection="1">
      <protection hidden="1"/>
    </xf>
    <xf numFmtId="164" fontId="9" fillId="20" borderId="22" xfId="5" applyNumberFormat="1" applyFont="1" applyFill="1" applyBorder="1" applyProtection="1">
      <protection hidden="1"/>
    </xf>
    <xf numFmtId="164" fontId="9" fillId="20" borderId="23" xfId="5" applyNumberFormat="1" applyFont="1" applyFill="1" applyBorder="1" applyProtection="1">
      <protection hidden="1"/>
    </xf>
    <xf numFmtId="4" fontId="2" fillId="8" borderId="20" xfId="5" applyNumberFormat="1" applyFont="1" applyFill="1" applyBorder="1" applyProtection="1">
      <protection hidden="1"/>
    </xf>
    <xf numFmtId="166" fontId="2" fillId="20" borderId="40" xfId="18" applyFont="1" applyFill="1" applyBorder="1" applyProtection="1">
      <protection hidden="1"/>
    </xf>
    <xf numFmtId="4" fontId="2" fillId="8" borderId="0" xfId="5" applyNumberFormat="1" applyFont="1" applyFill="1" applyProtection="1">
      <protection hidden="1"/>
    </xf>
    <xf numFmtId="0" fontId="2" fillId="8" borderId="49" xfId="5" applyFont="1" applyFill="1" applyBorder="1" applyProtection="1">
      <protection hidden="1"/>
    </xf>
    <xf numFmtId="0" fontId="2" fillId="8" borderId="50" xfId="5" applyFont="1" applyFill="1" applyBorder="1" applyProtection="1">
      <protection hidden="1"/>
    </xf>
    <xf numFmtId="0" fontId="2" fillId="8" borderId="15" xfId="5" applyFont="1" applyFill="1" applyBorder="1" applyProtection="1">
      <protection hidden="1"/>
    </xf>
    <xf numFmtId="0" fontId="13" fillId="8" borderId="0" xfId="5" applyFont="1" applyFill="1" applyProtection="1">
      <protection hidden="1"/>
    </xf>
    <xf numFmtId="0" fontId="14" fillId="8" borderId="0" xfId="5" applyFont="1" applyFill="1" applyProtection="1">
      <protection hidden="1"/>
    </xf>
    <xf numFmtId="174" fontId="14" fillId="8" borderId="0" xfId="5" applyNumberFormat="1" applyFont="1" applyFill="1" applyProtection="1">
      <protection hidden="1"/>
    </xf>
    <xf numFmtId="0" fontId="15" fillId="6" borderId="17" xfId="5" applyFont="1" applyFill="1" applyBorder="1" applyProtection="1">
      <protection hidden="1"/>
    </xf>
    <xf numFmtId="0" fontId="14" fillId="0" borderId="0" xfId="5" applyFont="1" applyBorder="1" applyProtection="1">
      <protection hidden="1"/>
    </xf>
    <xf numFmtId="174" fontId="16" fillId="0" borderId="28" xfId="5" applyNumberFormat="1" applyFont="1" applyBorder="1" applyAlignment="1" applyProtection="1">
      <alignment horizontal="center"/>
      <protection hidden="1"/>
    </xf>
    <xf numFmtId="0" fontId="17" fillId="8" borderId="0" xfId="1" applyFont="1" applyFill="1" applyProtection="1">
      <protection hidden="1"/>
    </xf>
    <xf numFmtId="0" fontId="18" fillId="11" borderId="11" xfId="1" applyFont="1" applyFill="1" applyBorder="1" applyAlignment="1" applyProtection="1">
      <alignment wrapText="1"/>
      <protection hidden="1"/>
    </xf>
    <xf numFmtId="0" fontId="18" fillId="11" borderId="3" xfId="1" applyFont="1" applyFill="1" applyBorder="1" applyAlignment="1" applyProtection="1">
      <alignment horizontal="center" vertical="center" wrapText="1"/>
      <protection hidden="1"/>
    </xf>
    <xf numFmtId="0" fontId="18" fillId="9" borderId="3" xfId="5" applyFont="1" applyFill="1" applyBorder="1" applyAlignment="1" applyProtection="1">
      <alignment horizontal="center" vertical="center" wrapText="1"/>
      <protection hidden="1"/>
    </xf>
    <xf numFmtId="0" fontId="19" fillId="11" borderId="3" xfId="1" applyFont="1" applyFill="1" applyBorder="1" applyAlignment="1" applyProtection="1">
      <alignment horizontal="center" vertical="center" wrapText="1"/>
      <protection hidden="1"/>
    </xf>
    <xf numFmtId="49" fontId="13" fillId="17" borderId="3" xfId="5" applyNumberFormat="1" applyFont="1" applyFill="1" applyBorder="1" applyAlignment="1" applyProtection="1">
      <alignment horizontal="left" vertical="top" wrapText="1"/>
      <protection hidden="1"/>
    </xf>
    <xf numFmtId="0" fontId="13" fillId="17" borderId="3" xfId="5" applyNumberFormat="1" applyFont="1" applyFill="1" applyBorder="1" applyAlignment="1" applyProtection="1">
      <alignment horizontal="left" vertical="top" wrapText="1"/>
      <protection hidden="1"/>
    </xf>
    <xf numFmtId="49" fontId="13" fillId="17" borderId="3" xfId="5" applyNumberFormat="1" applyFont="1" applyFill="1" applyBorder="1" applyAlignment="1" applyProtection="1">
      <alignment horizontal="center" vertical="center" wrapText="1"/>
      <protection hidden="1"/>
    </xf>
    <xf numFmtId="10" fontId="20" fillId="20" borderId="51" xfId="30" applyNumberFormat="1" applyFont="1" applyFill="1" applyBorder="1" applyProtection="1">
      <protection hidden="1"/>
    </xf>
    <xf numFmtId="4" fontId="20" fillId="20" borderId="51" xfId="5" applyNumberFormat="1" applyFont="1" applyFill="1" applyBorder="1" applyProtection="1">
      <protection hidden="1"/>
    </xf>
    <xf numFmtId="49" fontId="13" fillId="18" borderId="3" xfId="5" applyNumberFormat="1" applyFont="1" applyFill="1" applyBorder="1" applyAlignment="1" applyProtection="1">
      <alignment horizontal="left" vertical="top" wrapText="1"/>
      <protection hidden="1"/>
    </xf>
    <xf numFmtId="0" fontId="13" fillId="18" borderId="3" xfId="5" applyNumberFormat="1" applyFont="1" applyFill="1" applyBorder="1" applyAlignment="1" applyProtection="1">
      <alignment horizontal="left" vertical="top" wrapText="1"/>
      <protection hidden="1"/>
    </xf>
    <xf numFmtId="49" fontId="13" fillId="18" borderId="3" xfId="5" applyNumberFormat="1" applyFont="1" applyFill="1" applyBorder="1" applyAlignment="1" applyProtection="1">
      <alignment horizontal="center" vertical="center" wrapText="1"/>
      <protection hidden="1"/>
    </xf>
    <xf numFmtId="49" fontId="13" fillId="13" borderId="3" xfId="5" applyNumberFormat="1" applyFont="1" applyFill="1" applyBorder="1" applyAlignment="1" applyProtection="1">
      <alignment horizontal="left" vertical="top" wrapText="1"/>
      <protection hidden="1"/>
    </xf>
    <xf numFmtId="0" fontId="13" fillId="13" borderId="3" xfId="5" applyNumberFormat="1" applyFont="1" applyFill="1" applyBorder="1" applyAlignment="1" applyProtection="1">
      <alignment horizontal="left" vertical="top" wrapText="1"/>
      <protection hidden="1"/>
    </xf>
    <xf numFmtId="49" fontId="13" fillId="13" borderId="3" xfId="5" applyNumberFormat="1" applyFont="1" applyFill="1" applyBorder="1" applyAlignment="1" applyProtection="1">
      <alignment horizontal="center" vertical="center" wrapText="1"/>
      <protection hidden="1"/>
    </xf>
    <xf numFmtId="49" fontId="13" fillId="25" borderId="3" xfId="5" applyNumberFormat="1" applyFont="1" applyFill="1" applyBorder="1" applyAlignment="1" applyProtection="1">
      <alignment horizontal="left" vertical="top" wrapText="1"/>
      <protection hidden="1"/>
    </xf>
    <xf numFmtId="0" fontId="13" fillId="25" borderId="3" xfId="5" applyNumberFormat="1" applyFont="1" applyFill="1" applyBorder="1" applyAlignment="1" applyProtection="1">
      <alignment horizontal="left" vertical="top" wrapText="1"/>
      <protection hidden="1"/>
    </xf>
    <xf numFmtId="49" fontId="13" fillId="25" borderId="3" xfId="5" applyNumberFormat="1" applyFont="1" applyFill="1" applyBorder="1" applyAlignment="1" applyProtection="1">
      <alignment horizontal="center" vertical="center" wrapText="1"/>
      <protection hidden="1"/>
    </xf>
    <xf numFmtId="0" fontId="4" fillId="7" borderId="35" xfId="5" applyFont="1" applyFill="1" applyBorder="1" applyAlignment="1" applyProtection="1">
      <alignment horizontal="center" wrapText="1"/>
      <protection hidden="1"/>
    </xf>
    <xf numFmtId="0" fontId="4" fillId="7" borderId="14" xfId="5" applyFont="1" applyFill="1" applyBorder="1" applyAlignment="1" applyProtection="1">
      <alignment horizontal="left" wrapText="1"/>
      <protection hidden="1"/>
    </xf>
    <xf numFmtId="4" fontId="20" fillId="20" borderId="14" xfId="5" applyNumberFormat="1" applyFont="1" applyFill="1" applyBorder="1" applyProtection="1">
      <protection hidden="1"/>
    </xf>
    <xf numFmtId="0" fontId="17" fillId="8" borderId="0" xfId="5" applyFont="1" applyFill="1" applyProtection="1">
      <protection hidden="1"/>
    </xf>
    <xf numFmtId="0" fontId="47" fillId="8" borderId="3" xfId="5" applyFont="1" applyFill="1" applyBorder="1" applyProtection="1">
      <protection hidden="1"/>
    </xf>
    <xf numFmtId="10" fontId="47" fillId="8" borderId="3" xfId="30" applyNumberFormat="1" applyFont="1" applyFill="1" applyBorder="1" applyProtection="1">
      <protection hidden="1"/>
    </xf>
    <xf numFmtId="0" fontId="47" fillId="8" borderId="0" xfId="5" applyFont="1" applyFill="1" applyProtection="1">
      <protection hidden="1"/>
    </xf>
    <xf numFmtId="2" fontId="20" fillId="20" borderId="51" xfId="18" applyNumberFormat="1" applyFont="1" applyFill="1" applyBorder="1" applyProtection="1">
      <protection hidden="1"/>
    </xf>
    <xf numFmtId="174" fontId="16" fillId="0" borderId="41" xfId="5" applyNumberFormat="1" applyFont="1" applyBorder="1" applyAlignment="1" applyProtection="1">
      <alignment horizontal="center"/>
      <protection hidden="1"/>
    </xf>
    <xf numFmtId="0" fontId="19" fillId="11" borderId="22" xfId="1" applyFont="1" applyFill="1" applyBorder="1" applyAlignment="1" applyProtection="1">
      <alignment horizontal="center" vertical="center" wrapText="1"/>
      <protection hidden="1"/>
    </xf>
    <xf numFmtId="4" fontId="20" fillId="8" borderId="0" xfId="5" applyNumberFormat="1" applyFont="1" applyFill="1" applyProtection="1">
      <protection hidden="1"/>
    </xf>
    <xf numFmtId="166" fontId="20" fillId="8" borderId="0" xfId="18" applyFont="1" applyFill="1" applyProtection="1">
      <protection hidden="1"/>
    </xf>
    <xf numFmtId="0" fontId="20" fillId="8" borderId="0" xfId="5" applyFont="1" applyFill="1" applyProtection="1">
      <protection hidden="1"/>
    </xf>
    <xf numFmtId="0" fontId="14" fillId="0" borderId="0" xfId="5" applyFont="1" applyFill="1" applyProtection="1">
      <protection hidden="1"/>
    </xf>
    <xf numFmtId="0" fontId="14" fillId="0" borderId="0" xfId="5" applyFont="1" applyProtection="1">
      <protection hidden="1"/>
    </xf>
    <xf numFmtId="0" fontId="17" fillId="0" borderId="0" xfId="1" applyFont="1" applyProtection="1">
      <protection hidden="1"/>
    </xf>
    <xf numFmtId="0" fontId="13" fillId="0" borderId="0" xfId="5" applyFont="1" applyProtection="1">
      <protection hidden="1"/>
    </xf>
    <xf numFmtId="49" fontId="13" fillId="17" borderId="44" xfId="5" applyNumberFormat="1" applyFont="1" applyFill="1" applyBorder="1" applyAlignment="1" applyProtection="1">
      <alignment horizontal="left" vertical="top" wrapText="1"/>
      <protection hidden="1"/>
    </xf>
    <xf numFmtId="4" fontId="20" fillId="0" borderId="51" xfId="5" applyNumberFormat="1" applyFont="1" applyFill="1" applyBorder="1" applyProtection="1">
      <protection hidden="1"/>
    </xf>
    <xf numFmtId="49" fontId="16" fillId="17" borderId="44" xfId="5" applyNumberFormat="1" applyFont="1" applyFill="1" applyBorder="1" applyAlignment="1" applyProtection="1">
      <alignment horizontal="right" vertical="top" wrapText="1"/>
      <protection hidden="1"/>
    </xf>
    <xf numFmtId="10" fontId="20" fillId="20" borderId="3" xfId="30" applyNumberFormat="1" applyFont="1" applyFill="1" applyBorder="1" applyProtection="1">
      <protection hidden="1"/>
    </xf>
    <xf numFmtId="4" fontId="21" fillId="10" borderId="3" xfId="5" applyNumberFormat="1" applyFont="1" applyFill="1" applyBorder="1" applyProtection="1">
      <protection hidden="1"/>
    </xf>
    <xf numFmtId="4" fontId="20" fillId="20" borderId="3" xfId="5" applyNumberFormat="1" applyFont="1" applyFill="1" applyBorder="1" applyProtection="1">
      <protection hidden="1"/>
    </xf>
    <xf numFmtId="4" fontId="21" fillId="0" borderId="3" xfId="5" applyNumberFormat="1" applyFont="1" applyFill="1" applyBorder="1" applyProtection="1">
      <protection hidden="1"/>
    </xf>
    <xf numFmtId="49" fontId="13" fillId="18" borderId="44" xfId="5" applyNumberFormat="1" applyFont="1" applyFill="1" applyBorder="1" applyAlignment="1" applyProtection="1">
      <alignment horizontal="left" vertical="top" wrapText="1"/>
      <protection hidden="1"/>
    </xf>
    <xf numFmtId="4" fontId="20" fillId="10" borderId="51" xfId="5" applyNumberFormat="1" applyFont="1" applyFill="1" applyBorder="1" applyProtection="1">
      <protection hidden="1"/>
    </xf>
    <xf numFmtId="49" fontId="16" fillId="18" borderId="44" xfId="5" applyNumberFormat="1" applyFont="1" applyFill="1" applyBorder="1" applyAlignment="1" applyProtection="1">
      <alignment horizontal="right" vertical="top" wrapText="1"/>
      <protection hidden="1"/>
    </xf>
    <xf numFmtId="49" fontId="13" fillId="13" borderId="44" xfId="5" applyNumberFormat="1" applyFont="1" applyFill="1" applyBorder="1" applyAlignment="1" applyProtection="1">
      <alignment horizontal="left" vertical="top" wrapText="1"/>
      <protection hidden="1"/>
    </xf>
    <xf numFmtId="49" fontId="16" fillId="13" borderId="44" xfId="5" applyNumberFormat="1" applyFont="1" applyFill="1" applyBorder="1" applyAlignment="1" applyProtection="1">
      <alignment horizontal="right" vertical="top" wrapText="1"/>
      <protection hidden="1"/>
    </xf>
    <xf numFmtId="49" fontId="13" fillId="25" borderId="44" xfId="5" applyNumberFormat="1" applyFont="1" applyFill="1" applyBorder="1" applyAlignment="1" applyProtection="1">
      <alignment horizontal="left" vertical="top" wrapText="1"/>
      <protection hidden="1"/>
    </xf>
    <xf numFmtId="4" fontId="20" fillId="20" borderId="52" xfId="5" applyNumberFormat="1" applyFont="1" applyFill="1" applyBorder="1" applyProtection="1">
      <protection hidden="1"/>
    </xf>
    <xf numFmtId="4" fontId="20" fillId="0" borderId="52" xfId="5" applyNumberFormat="1" applyFont="1" applyFill="1" applyBorder="1" applyProtection="1">
      <protection hidden="1"/>
    </xf>
    <xf numFmtId="10" fontId="2" fillId="8" borderId="49" xfId="5" applyNumberFormat="1" applyFont="1" applyFill="1" applyBorder="1" applyProtection="1">
      <protection hidden="1"/>
    </xf>
    <xf numFmtId="10" fontId="2" fillId="8" borderId="50" xfId="30" applyNumberFormat="1" applyFont="1" applyFill="1" applyBorder="1" applyProtection="1">
      <protection hidden="1"/>
    </xf>
    <xf numFmtId="10" fontId="2" fillId="8" borderId="50" xfId="5" applyNumberFormat="1" applyFont="1" applyFill="1" applyBorder="1" applyProtection="1">
      <protection hidden="1"/>
    </xf>
    <xf numFmtId="0" fontId="2" fillId="8" borderId="48" xfId="5" applyFont="1" applyFill="1" applyBorder="1" applyProtection="1">
      <protection hidden="1"/>
    </xf>
    <xf numFmtId="49" fontId="16" fillId="25" borderId="44" xfId="5" applyNumberFormat="1" applyFont="1" applyFill="1" applyBorder="1" applyAlignment="1" applyProtection="1">
      <alignment horizontal="right" vertical="top" wrapText="1"/>
      <protection hidden="1"/>
    </xf>
    <xf numFmtId="49" fontId="0" fillId="17" borderId="3" xfId="0" applyNumberFormat="1" applyFill="1" applyBorder="1"/>
    <xf numFmtId="0" fontId="0" fillId="17" borderId="3" xfId="0" applyFill="1" applyBorder="1" applyAlignment="1">
      <alignment horizontal="left"/>
    </xf>
    <xf numFmtId="0" fontId="0" fillId="17" borderId="3" xfId="0" applyFill="1" applyBorder="1"/>
    <xf numFmtId="0" fontId="42" fillId="17" borderId="3" xfId="0" applyFont="1" applyFill="1" applyBorder="1" applyAlignment="1">
      <alignment horizontal="right"/>
    </xf>
    <xf numFmtId="49" fontId="0" fillId="18" borderId="3" xfId="0" applyNumberFormat="1" applyFill="1" applyBorder="1"/>
    <xf numFmtId="49" fontId="0" fillId="13" borderId="3" xfId="0" applyNumberFormat="1" applyFill="1" applyBorder="1"/>
    <xf numFmtId="49" fontId="0" fillId="25" borderId="3" xfId="0" applyNumberFormat="1" applyFill="1" applyBorder="1"/>
    <xf numFmtId="0" fontId="8" fillId="0" borderId="0" xfId="5" applyFont="1"/>
    <xf numFmtId="0" fontId="1" fillId="0" borderId="0" xfId="1" applyFont="1"/>
    <xf numFmtId="0" fontId="2" fillId="0" borderId="0" xfId="5" applyFont="1"/>
    <xf numFmtId="0" fontId="22" fillId="20" borderId="0" xfId="5" applyFont="1" applyFill="1"/>
    <xf numFmtId="0" fontId="1" fillId="20" borderId="0" xfId="1" applyFont="1" applyFill="1"/>
    <xf numFmtId="0" fontId="5" fillId="9" borderId="3" xfId="5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8" fillId="20" borderId="0" xfId="5" applyFont="1" applyFill="1"/>
    <xf numFmtId="49" fontId="2" fillId="22" borderId="44" xfId="5" applyNumberFormat="1" applyFont="1" applyFill="1" applyBorder="1" applyAlignment="1" applyProtection="1">
      <alignment vertical="top" wrapText="1"/>
      <protection locked="0"/>
    </xf>
    <xf numFmtId="49" fontId="2" fillId="12" borderId="3" xfId="5" applyNumberFormat="1" applyFont="1" applyFill="1" applyBorder="1" applyAlignment="1" applyProtection="1">
      <alignment horizontal="center" vertical="top" wrapText="1"/>
      <protection locked="0"/>
    </xf>
    <xf numFmtId="49" fontId="2" fillId="12" borderId="3" xfId="5" applyNumberFormat="1" applyFont="1" applyFill="1" applyBorder="1" applyAlignment="1" applyProtection="1">
      <alignment horizontal="center" vertical="center" wrapText="1"/>
      <protection locked="0"/>
    </xf>
    <xf numFmtId="0" fontId="2" fillId="12" borderId="3" xfId="5" applyNumberFormat="1" applyFont="1" applyFill="1" applyBorder="1" applyAlignment="1" applyProtection="1">
      <alignment horizontal="center" vertical="center" wrapText="1"/>
      <protection locked="0"/>
    </xf>
    <xf numFmtId="3" fontId="22" fillId="22" borderId="3" xfId="5" applyNumberFormat="1" applyFont="1" applyFill="1" applyBorder="1" applyProtection="1">
      <protection locked="0"/>
    </xf>
    <xf numFmtId="3" fontId="2" fillId="22" borderId="3" xfId="18" applyNumberFormat="1" applyFont="1" applyFill="1" applyBorder="1" applyProtection="1">
      <protection locked="0"/>
    </xf>
    <xf numFmtId="164" fontId="22" fillId="20" borderId="3" xfId="5" applyNumberFormat="1" applyFont="1" applyFill="1" applyBorder="1"/>
    <xf numFmtId="3" fontId="1" fillId="22" borderId="3" xfId="19" applyNumberFormat="1" applyFont="1" applyFill="1" applyBorder="1" applyProtection="1">
      <protection locked="0"/>
    </xf>
    <xf numFmtId="0" fontId="2" fillId="20" borderId="0" xfId="5" applyFont="1" applyFill="1"/>
    <xf numFmtId="0" fontId="6" fillId="23" borderId="14" xfId="5" applyFont="1" applyFill="1" applyBorder="1" applyAlignment="1">
      <alignment horizontal="left" wrapText="1"/>
    </xf>
    <xf numFmtId="4" fontId="5" fillId="20" borderId="14" xfId="5" applyNumberFormat="1" applyFont="1" applyFill="1" applyBorder="1"/>
    <xf numFmtId="174" fontId="5" fillId="20" borderId="14" xfId="18" applyNumberFormat="1" applyFont="1" applyFill="1" applyBorder="1"/>
    <xf numFmtId="164" fontId="5" fillId="20" borderId="14" xfId="5" applyNumberFormat="1" applyFont="1" applyFill="1" applyBorder="1"/>
    <xf numFmtId="0" fontId="1" fillId="8" borderId="0" xfId="5" applyFont="1" applyFill="1"/>
    <xf numFmtId="0" fontId="8" fillId="8" borderId="0" xfId="5" applyFont="1" applyFill="1"/>
    <xf numFmtId="0" fontId="9" fillId="8" borderId="0" xfId="5" applyFont="1" applyFill="1" applyBorder="1" applyAlignment="1">
      <alignment horizontal="left"/>
    </xf>
    <xf numFmtId="174" fontId="2" fillId="8" borderId="0" xfId="18" applyNumberFormat="1" applyFont="1" applyFill="1" applyBorder="1"/>
    <xf numFmtId="0" fontId="9" fillId="8" borderId="0" xfId="5" applyFont="1" applyFill="1"/>
    <xf numFmtId="3" fontId="5" fillId="20" borderId="14" xfId="18" applyNumberFormat="1" applyFont="1" applyFill="1" applyBorder="1"/>
    <xf numFmtId="174" fontId="8" fillId="8" borderId="0" xfId="5" applyNumberFormat="1" applyFont="1" applyFill="1"/>
    <xf numFmtId="174" fontId="12" fillId="8" borderId="0" xfId="18" applyNumberFormat="1" applyFont="1" applyFill="1" applyBorder="1"/>
    <xf numFmtId="9" fontId="2" fillId="8" borderId="0" xfId="30" applyFont="1" applyFill="1" applyBorder="1" applyAlignment="1">
      <alignment horizontal="center"/>
    </xf>
    <xf numFmtId="9" fontId="2" fillId="8" borderId="0" xfId="5" applyNumberFormat="1" applyFont="1" applyFill="1" applyBorder="1" applyAlignment="1">
      <alignment horizontal="center"/>
    </xf>
    <xf numFmtId="171" fontId="12" fillId="8" borderId="0" xfId="5" applyNumberFormat="1" applyFont="1" applyFill="1" applyBorder="1" applyAlignment="1">
      <alignment horizontal="center"/>
    </xf>
    <xf numFmtId="0" fontId="6" fillId="8" borderId="0" xfId="5" applyFont="1" applyFill="1" applyBorder="1" applyAlignment="1">
      <alignment vertical="center" wrapText="1"/>
    </xf>
    <xf numFmtId="0" fontId="1" fillId="20" borderId="53" xfId="5" applyFont="1" applyFill="1" applyBorder="1" applyAlignment="1">
      <alignment horizontal="left" wrapText="1"/>
    </xf>
    <xf numFmtId="0" fontId="2" fillId="8" borderId="0" xfId="5" applyFont="1" applyFill="1" applyBorder="1"/>
    <xf numFmtId="49" fontId="5" fillId="8" borderId="0" xfId="5" applyNumberFormat="1" applyFont="1" applyFill="1" applyBorder="1" applyAlignment="1">
      <alignment vertical="center"/>
    </xf>
    <xf numFmtId="174" fontId="2" fillId="8" borderId="0" xfId="18" applyNumberFormat="1" applyFont="1" applyFill="1"/>
    <xf numFmtId="0" fontId="5" fillId="9" borderId="22" xfId="1" applyFont="1" applyFill="1" applyBorder="1" applyAlignment="1">
      <alignment horizontal="center" vertical="center" wrapText="1"/>
    </xf>
    <xf numFmtId="0" fontId="1" fillId="8" borderId="0" xfId="1" applyFont="1" applyFill="1"/>
    <xf numFmtId="164" fontId="22" fillId="20" borderId="22" xfId="5" applyNumberFormat="1" applyFont="1" applyFill="1" applyBorder="1"/>
    <xf numFmtId="164" fontId="1" fillId="20" borderId="6" xfId="5" applyNumberFormat="1" applyFont="1" applyFill="1" applyBorder="1"/>
    <xf numFmtId="0" fontId="44" fillId="8" borderId="47" xfId="5" applyFont="1" applyFill="1" applyBorder="1"/>
    <xf numFmtId="0" fontId="44" fillId="8" borderId="3" xfId="5" applyFont="1" applyFill="1" applyBorder="1" applyProtection="1">
      <protection hidden="1"/>
    </xf>
    <xf numFmtId="0" fontId="44" fillId="8" borderId="6" xfId="5" applyFont="1" applyFill="1" applyBorder="1"/>
    <xf numFmtId="164" fontId="5" fillId="20" borderId="23" xfId="5" applyNumberFormat="1" applyFont="1" applyFill="1" applyBorder="1"/>
    <xf numFmtId="164" fontId="5" fillId="20" borderId="46" xfId="5" applyNumberFormat="1" applyFont="1" applyFill="1" applyBorder="1"/>
    <xf numFmtId="0" fontId="44" fillId="8" borderId="3" xfId="5" applyFont="1" applyFill="1" applyBorder="1" applyAlignment="1">
      <alignment horizontal="center" vertical="center"/>
    </xf>
    <xf numFmtId="0" fontId="44" fillId="8" borderId="0" xfId="5" applyFont="1" applyFill="1"/>
    <xf numFmtId="10" fontId="44" fillId="8" borderId="3" xfId="5" applyNumberFormat="1" applyFont="1" applyFill="1" applyBorder="1" applyProtection="1">
      <protection hidden="1"/>
    </xf>
    <xf numFmtId="0" fontId="2" fillId="6" borderId="0" xfId="5" applyFont="1" applyFill="1" applyProtection="1">
      <protection hidden="1"/>
    </xf>
    <xf numFmtId="0" fontId="1" fillId="0" borderId="0" xfId="1" applyFont="1" applyFill="1" applyProtection="1">
      <protection hidden="1"/>
    </xf>
    <xf numFmtId="0" fontId="24" fillId="0" borderId="0" xfId="5" applyFont="1" applyProtection="1">
      <protection hidden="1"/>
    </xf>
    <xf numFmtId="0" fontId="4" fillId="19" borderId="4" xfId="5" applyFont="1" applyFill="1" applyBorder="1" applyAlignment="1" applyProtection="1">
      <alignment vertical="center" wrapText="1"/>
      <protection hidden="1"/>
    </xf>
    <xf numFmtId="0" fontId="1" fillId="8" borderId="0" xfId="5" applyFont="1" applyFill="1" applyBorder="1" applyAlignment="1" applyProtection="1">
      <alignment horizontal="center"/>
      <protection hidden="1"/>
    </xf>
    <xf numFmtId="0" fontId="6" fillId="8" borderId="0" xfId="5" applyFont="1" applyFill="1" applyBorder="1" applyAlignment="1" applyProtection="1">
      <alignment horizontal="center" wrapText="1"/>
      <protection hidden="1"/>
    </xf>
    <xf numFmtId="0" fontId="5" fillId="20" borderId="3" xfId="5" applyFont="1" applyFill="1" applyBorder="1" applyAlignment="1" applyProtection="1">
      <alignment wrapText="1"/>
      <protection hidden="1"/>
    </xf>
    <xf numFmtId="0" fontId="6" fillId="19" borderId="32" xfId="5" applyFont="1" applyFill="1" applyBorder="1" applyAlignment="1" applyProtection="1">
      <protection hidden="1"/>
    </xf>
    <xf numFmtId="0" fontId="6" fillId="19" borderId="1" xfId="5" applyFont="1" applyFill="1" applyBorder="1" applyAlignment="1" applyProtection="1">
      <protection hidden="1"/>
    </xf>
    <xf numFmtId="0" fontId="5" fillId="8" borderId="17" xfId="1" applyFont="1" applyFill="1" applyBorder="1" applyProtection="1">
      <protection hidden="1"/>
    </xf>
    <xf numFmtId="0" fontId="1" fillId="8" borderId="0" xfId="1" applyFont="1" applyFill="1" applyBorder="1" applyProtection="1">
      <protection hidden="1"/>
    </xf>
    <xf numFmtId="0" fontId="5" fillId="11" borderId="54" xfId="1" applyFont="1" applyFill="1" applyBorder="1" applyAlignment="1" applyProtection="1">
      <alignment horizontal="left"/>
      <protection hidden="1"/>
    </xf>
    <xf numFmtId="0" fontId="5" fillId="11" borderId="24" xfId="1" applyFont="1" applyFill="1" applyBorder="1" applyAlignment="1" applyProtection="1">
      <alignment horizontal="center"/>
      <protection hidden="1"/>
    </xf>
    <xf numFmtId="0" fontId="2" fillId="11" borderId="55" xfId="5" applyFont="1" applyFill="1" applyBorder="1" applyProtection="1">
      <protection hidden="1"/>
    </xf>
    <xf numFmtId="174" fontId="2" fillId="20" borderId="28" xfId="18" applyNumberFormat="1" applyFont="1" applyFill="1" applyBorder="1" applyAlignment="1" applyProtection="1">
      <alignment horizontal="center"/>
      <protection hidden="1"/>
    </xf>
    <xf numFmtId="0" fontId="2" fillId="11" borderId="44" xfId="5" applyFont="1" applyFill="1" applyBorder="1" applyProtection="1">
      <protection hidden="1"/>
    </xf>
    <xf numFmtId="174" fontId="2" fillId="20" borderId="3" xfId="18" applyNumberFormat="1" applyFont="1" applyFill="1" applyBorder="1" applyAlignment="1" applyProtection="1">
      <alignment horizontal="center"/>
      <protection hidden="1"/>
    </xf>
    <xf numFmtId="0" fontId="2" fillId="11" borderId="56" xfId="5" applyFont="1" applyFill="1" applyBorder="1" applyProtection="1">
      <protection hidden="1"/>
    </xf>
    <xf numFmtId="174" fontId="2" fillId="20" borderId="30" xfId="18" applyNumberFormat="1" applyFont="1" applyFill="1" applyBorder="1" applyAlignment="1" applyProtection="1">
      <alignment horizontal="center"/>
      <protection hidden="1"/>
    </xf>
    <xf numFmtId="0" fontId="5" fillId="11" borderId="54" xfId="1" applyFont="1" applyFill="1" applyBorder="1" applyProtection="1">
      <protection hidden="1"/>
    </xf>
    <xf numFmtId="174" fontId="1" fillId="20" borderId="24" xfId="18" applyNumberFormat="1" applyFont="1" applyFill="1" applyBorder="1" applyProtection="1">
      <protection hidden="1"/>
    </xf>
    <xf numFmtId="0" fontId="5" fillId="8" borderId="0" xfId="1" applyFont="1" applyFill="1" applyBorder="1" applyProtection="1">
      <protection hidden="1"/>
    </xf>
    <xf numFmtId="4" fontId="1" fillId="8" borderId="0" xfId="1" applyNumberFormat="1" applyFont="1" applyFill="1" applyBorder="1" applyProtection="1">
      <protection hidden="1"/>
    </xf>
    <xf numFmtId="0" fontId="25" fillId="8" borderId="0" xfId="5" applyFont="1" applyFill="1" applyProtection="1">
      <protection hidden="1"/>
    </xf>
    <xf numFmtId="179" fontId="26" fillId="8" borderId="0" xfId="1" applyNumberFormat="1" applyFont="1" applyFill="1" applyProtection="1">
      <protection hidden="1"/>
    </xf>
    <xf numFmtId="0" fontId="7" fillId="8" borderId="17" xfId="1" applyFont="1" applyFill="1" applyBorder="1" applyProtection="1">
      <protection hidden="1"/>
    </xf>
    <xf numFmtId="166" fontId="7" fillId="8" borderId="0" xfId="18" applyFont="1" applyFill="1" applyBorder="1" applyProtection="1">
      <protection hidden="1"/>
    </xf>
    <xf numFmtId="0" fontId="2" fillId="11" borderId="43" xfId="5" applyFont="1" applyFill="1" applyBorder="1" applyProtection="1">
      <protection hidden="1"/>
    </xf>
    <xf numFmtId="174" fontId="2" fillId="22" borderId="3" xfId="20" applyNumberFormat="1" applyFont="1" applyFill="1" applyBorder="1" applyProtection="1">
      <protection locked="0"/>
    </xf>
    <xf numFmtId="0" fontId="2" fillId="11" borderId="44" xfId="5" applyFont="1" applyFill="1" applyBorder="1" applyAlignment="1" applyProtection="1">
      <alignment wrapText="1"/>
      <protection hidden="1"/>
    </xf>
    <xf numFmtId="174" fontId="2" fillId="20" borderId="3" xfId="20" applyNumberFormat="1" applyFont="1" applyFill="1" applyBorder="1" applyProtection="1">
      <protection hidden="1"/>
    </xf>
    <xf numFmtId="0" fontId="9" fillId="20" borderId="54" xfId="5" applyFont="1" applyFill="1" applyBorder="1" applyAlignment="1" applyProtection="1">
      <alignment horizontal="right"/>
      <protection hidden="1"/>
    </xf>
    <xf numFmtId="174" fontId="2" fillId="20" borderId="24" xfId="18" applyNumberFormat="1" applyFont="1" applyFill="1" applyBorder="1" applyAlignment="1" applyProtection="1">
      <alignment horizontal="center"/>
      <protection hidden="1"/>
    </xf>
    <xf numFmtId="0" fontId="9" fillId="20" borderId="32" xfId="5" applyFont="1" applyFill="1" applyBorder="1" applyAlignment="1" applyProtection="1">
      <alignment horizontal="right"/>
      <protection hidden="1"/>
    </xf>
    <xf numFmtId="174" fontId="2" fillId="20" borderId="1" xfId="18" applyNumberFormat="1" applyFont="1" applyFill="1" applyBorder="1" applyAlignment="1" applyProtection="1">
      <alignment horizontal="center"/>
      <protection hidden="1"/>
    </xf>
    <xf numFmtId="0" fontId="9" fillId="20" borderId="36" xfId="5" applyFont="1" applyFill="1" applyBorder="1" applyAlignment="1" applyProtection="1">
      <alignment horizontal="right"/>
      <protection hidden="1"/>
    </xf>
    <xf numFmtId="174" fontId="2" fillId="20" borderId="4" xfId="18" applyNumberFormat="1" applyFont="1" applyFill="1" applyBorder="1" applyProtection="1">
      <protection hidden="1"/>
    </xf>
    <xf numFmtId="174" fontId="12" fillId="8" borderId="0" xfId="18" applyNumberFormat="1" applyFont="1" applyFill="1" applyBorder="1" applyProtection="1">
      <protection hidden="1"/>
    </xf>
    <xf numFmtId="0" fontId="4" fillId="19" borderId="16" xfId="5" applyFont="1" applyFill="1" applyBorder="1" applyAlignment="1" applyProtection="1">
      <alignment vertical="center" wrapText="1"/>
      <protection hidden="1"/>
    </xf>
    <xf numFmtId="0" fontId="24" fillId="8" borderId="0" xfId="5" applyFont="1" applyFill="1" applyProtection="1">
      <protection hidden="1"/>
    </xf>
    <xf numFmtId="0" fontId="1" fillId="8" borderId="0" xfId="5" applyFont="1" applyFill="1" applyBorder="1" applyAlignment="1" applyProtection="1">
      <alignment horizontal="center" vertical="center" wrapText="1"/>
      <protection hidden="1"/>
    </xf>
    <xf numFmtId="0" fontId="6" fillId="19" borderId="57" xfId="5" applyFont="1" applyFill="1" applyBorder="1" applyAlignment="1" applyProtection="1">
      <protection hidden="1"/>
    </xf>
    <xf numFmtId="0" fontId="1" fillId="8" borderId="20" xfId="1" applyFont="1" applyFill="1" applyBorder="1" applyProtection="1">
      <protection hidden="1"/>
    </xf>
    <xf numFmtId="0" fontId="5" fillId="11" borderId="40" xfId="1" applyFont="1" applyFill="1" applyBorder="1" applyAlignment="1" applyProtection="1">
      <alignment horizontal="center"/>
      <protection hidden="1"/>
    </xf>
    <xf numFmtId="174" fontId="2" fillId="20" borderId="41" xfId="18" applyNumberFormat="1" applyFont="1" applyFill="1" applyBorder="1" applyAlignment="1" applyProtection="1">
      <alignment horizontal="center"/>
      <protection hidden="1"/>
    </xf>
    <xf numFmtId="174" fontId="2" fillId="20" borderId="22" xfId="18" applyNumberFormat="1" applyFont="1" applyFill="1" applyBorder="1" applyAlignment="1" applyProtection="1">
      <alignment horizontal="center"/>
      <protection hidden="1"/>
    </xf>
    <xf numFmtId="174" fontId="2" fillId="20" borderId="42" xfId="18" applyNumberFormat="1" applyFont="1" applyFill="1" applyBorder="1" applyAlignment="1" applyProtection="1">
      <alignment horizontal="center"/>
      <protection hidden="1"/>
    </xf>
    <xf numFmtId="174" fontId="1" fillId="20" borderId="40" xfId="18" applyNumberFormat="1" applyFont="1" applyFill="1" applyBorder="1" applyProtection="1">
      <protection hidden="1"/>
    </xf>
    <xf numFmtId="166" fontId="7" fillId="8" borderId="20" xfId="18" applyFont="1" applyFill="1" applyBorder="1" applyProtection="1">
      <protection hidden="1"/>
    </xf>
    <xf numFmtId="174" fontId="2" fillId="22" borderId="22" xfId="20" applyNumberFormat="1" applyFont="1" applyFill="1" applyBorder="1" applyProtection="1">
      <protection locked="0"/>
    </xf>
    <xf numFmtId="9" fontId="8" fillId="8" borderId="0" xfId="30" applyFont="1" applyFill="1" applyProtection="1">
      <protection hidden="1"/>
    </xf>
    <xf numFmtId="174" fontId="2" fillId="20" borderId="22" xfId="20" applyNumberFormat="1" applyFont="1" applyFill="1" applyBorder="1" applyProtection="1">
      <protection hidden="1"/>
    </xf>
    <xf numFmtId="173" fontId="24" fillId="8" borderId="0" xfId="5" applyNumberFormat="1" applyFont="1" applyFill="1" applyProtection="1">
      <protection hidden="1"/>
    </xf>
    <xf numFmtId="174" fontId="2" fillId="20" borderId="40" xfId="18" applyNumberFormat="1" applyFont="1" applyFill="1" applyBorder="1" applyAlignment="1" applyProtection="1">
      <alignment horizontal="center"/>
      <protection hidden="1"/>
    </xf>
    <xf numFmtId="9" fontId="24" fillId="8" borderId="0" xfId="30" applyNumberFormat="1" applyFont="1" applyFill="1" applyProtection="1">
      <protection hidden="1"/>
    </xf>
    <xf numFmtId="174" fontId="2" fillId="20" borderId="57" xfId="18" applyNumberFormat="1" applyFont="1" applyFill="1" applyBorder="1" applyAlignment="1" applyProtection="1">
      <alignment horizontal="center"/>
      <protection hidden="1"/>
    </xf>
    <xf numFmtId="174" fontId="2" fillId="20" borderId="16" xfId="18" applyNumberFormat="1" applyFont="1" applyFill="1" applyBorder="1" applyProtection="1">
      <protection hidden="1"/>
    </xf>
    <xf numFmtId="0" fontId="2" fillId="6" borderId="0" xfId="5" applyFont="1" applyFill="1" applyProtection="1">
      <protection locked="0"/>
    </xf>
    <xf numFmtId="0" fontId="4" fillId="19" borderId="49" xfId="5" applyFont="1" applyFill="1" applyBorder="1" applyAlignment="1">
      <alignment vertical="center" wrapText="1"/>
    </xf>
    <xf numFmtId="0" fontId="4" fillId="19" borderId="50" xfId="5" applyFont="1" applyFill="1" applyBorder="1" applyAlignment="1">
      <alignment vertical="center" wrapText="1"/>
    </xf>
    <xf numFmtId="0" fontId="2" fillId="20" borderId="53" xfId="5" applyFont="1" applyFill="1" applyBorder="1" applyAlignment="1">
      <alignment horizontal="left"/>
    </xf>
    <xf numFmtId="175" fontId="1" fillId="20" borderId="53" xfId="5" applyNumberFormat="1" applyFont="1" applyFill="1" applyBorder="1" applyAlignment="1">
      <alignment vertical="center" wrapText="1"/>
    </xf>
    <xf numFmtId="175" fontId="1" fillId="20" borderId="58" xfId="5" applyNumberFormat="1" applyFont="1" applyFill="1" applyBorder="1" applyAlignment="1">
      <alignment vertical="center" wrapText="1"/>
    </xf>
    <xf numFmtId="0" fontId="4" fillId="19" borderId="15" xfId="5" applyFont="1" applyFill="1" applyBorder="1" applyAlignment="1">
      <alignment vertical="center" wrapText="1"/>
    </xf>
    <xf numFmtId="0" fontId="1" fillId="8" borderId="0" xfId="5" applyFont="1" applyFill="1" applyBorder="1" applyAlignment="1">
      <alignment horizontal="center"/>
    </xf>
    <xf numFmtId="0" fontId="6" fillId="8" borderId="0" xfId="5" applyFont="1" applyFill="1" applyBorder="1" applyAlignment="1">
      <alignment horizontal="center" wrapText="1"/>
    </xf>
    <xf numFmtId="0" fontId="5" fillId="8" borderId="17" xfId="1" applyFont="1" applyFill="1" applyBorder="1"/>
    <xf numFmtId="0" fontId="1" fillId="8" borderId="0" xfId="1" applyFont="1" applyFill="1" applyBorder="1"/>
    <xf numFmtId="0" fontId="7" fillId="8" borderId="17" xfId="1" applyFont="1" applyFill="1" applyBorder="1"/>
    <xf numFmtId="0" fontId="7" fillId="8" borderId="0" xfId="1" applyFont="1" applyFill="1" applyBorder="1" applyAlignment="1">
      <alignment horizontal="center"/>
    </xf>
    <xf numFmtId="0" fontId="5" fillId="11" borderId="3" xfId="1" applyFont="1" applyFill="1" applyBorder="1" applyAlignment="1">
      <alignment horizontal="center"/>
    </xf>
    <xf numFmtId="166" fontId="2" fillId="20" borderId="11" xfId="18" applyFont="1" applyFill="1" applyBorder="1" applyAlignment="1" applyProtection="1">
      <alignment wrapText="1"/>
      <protection hidden="1"/>
    </xf>
    <xf numFmtId="166" fontId="2" fillId="20" borderId="12" xfId="18" applyFont="1" applyFill="1" applyBorder="1" applyAlignment="1" applyProtection="1">
      <alignment wrapText="1"/>
      <protection hidden="1"/>
    </xf>
    <xf numFmtId="174" fontId="2" fillId="20" borderId="3" xfId="18" applyNumberFormat="1" applyFont="1" applyFill="1" applyBorder="1" applyProtection="1">
      <protection hidden="1"/>
    </xf>
    <xf numFmtId="0" fontId="2" fillId="11" borderId="44" xfId="5" applyFont="1" applyFill="1" applyBorder="1" applyAlignment="1">
      <alignment wrapText="1"/>
    </xf>
    <xf numFmtId="49" fontId="2" fillId="25" borderId="3" xfId="18" applyNumberFormat="1" applyFont="1" applyFill="1" applyBorder="1" applyProtection="1">
      <protection locked="0"/>
    </xf>
    <xf numFmtId="174" fontId="2" fillId="26" borderId="3" xfId="18" applyNumberFormat="1" applyFont="1" applyFill="1" applyBorder="1" applyProtection="1">
      <protection locked="0"/>
    </xf>
    <xf numFmtId="0" fontId="2" fillId="11" borderId="44" xfId="5" applyFont="1" applyFill="1" applyBorder="1" applyAlignment="1" applyProtection="1">
      <protection hidden="1"/>
    </xf>
    <xf numFmtId="0" fontId="2" fillId="11" borderId="12" xfId="5" applyFont="1" applyFill="1" applyBorder="1" applyAlignment="1" applyProtection="1">
      <protection hidden="1"/>
    </xf>
    <xf numFmtId="174" fontId="9" fillId="20" borderId="3" xfId="18" applyNumberFormat="1" applyFont="1" applyFill="1" applyBorder="1" applyAlignment="1" applyProtection="1">
      <alignment horizontal="center"/>
      <protection hidden="1"/>
    </xf>
    <xf numFmtId="0" fontId="2" fillId="11" borderId="48" xfId="5" applyFont="1" applyFill="1" applyBorder="1"/>
    <xf numFmtId="0" fontId="2" fillId="11" borderId="4" xfId="5" applyFont="1" applyFill="1" applyBorder="1"/>
    <xf numFmtId="0" fontId="2" fillId="8" borderId="17" xfId="5" applyFont="1" applyFill="1" applyBorder="1"/>
    <xf numFmtId="0" fontId="2" fillId="27" borderId="11" xfId="5" applyNumberFormat="1" applyFont="1" applyFill="1" applyBorder="1" applyAlignment="1" applyProtection="1">
      <alignment horizontal="center"/>
      <protection locked="0"/>
    </xf>
    <xf numFmtId="0" fontId="2" fillId="27" borderId="12" xfId="5" applyNumberFormat="1" applyFont="1" applyFill="1" applyBorder="1" applyAlignment="1" applyProtection="1">
      <alignment horizontal="center"/>
      <protection locked="0"/>
    </xf>
    <xf numFmtId="174" fontId="2" fillId="26" borderId="30" xfId="18" applyNumberFormat="1" applyFont="1" applyFill="1" applyBorder="1" applyProtection="1">
      <protection locked="0"/>
    </xf>
    <xf numFmtId="166" fontId="2" fillId="28" borderId="11" xfId="18" applyFont="1" applyFill="1" applyBorder="1" applyAlignment="1" applyProtection="1">
      <protection hidden="1"/>
    </xf>
    <xf numFmtId="166" fontId="2" fillId="28" borderId="12" xfId="18" applyFont="1" applyFill="1" applyBorder="1" applyAlignment="1" applyProtection="1">
      <protection hidden="1"/>
    </xf>
    <xf numFmtId="166" fontId="2" fillId="26" borderId="28" xfId="18" applyFont="1" applyFill="1" applyBorder="1" applyProtection="1">
      <protection locked="0"/>
    </xf>
    <xf numFmtId="166" fontId="2" fillId="26" borderId="3" xfId="18" applyFont="1" applyFill="1" applyBorder="1" applyProtection="1">
      <protection locked="0"/>
    </xf>
    <xf numFmtId="166" fontId="2" fillId="26" borderId="14" xfId="18" applyFont="1" applyFill="1" applyBorder="1" applyProtection="1">
      <protection locked="0"/>
    </xf>
    <xf numFmtId="0" fontId="2" fillId="28" borderId="55" xfId="5" applyNumberFormat="1" applyFont="1" applyFill="1" applyBorder="1" applyProtection="1">
      <protection locked="0"/>
    </xf>
    <xf numFmtId="169" fontId="2" fillId="20" borderId="0" xfId="5" applyNumberFormat="1" applyFont="1" applyFill="1" applyBorder="1" applyProtection="1">
      <protection hidden="1"/>
    </xf>
    <xf numFmtId="166" fontId="2" fillId="21" borderId="0" xfId="18" applyFont="1" applyFill="1" applyBorder="1" applyProtection="1">
      <protection locked="0"/>
    </xf>
    <xf numFmtId="0" fontId="42" fillId="29" borderId="0" xfId="0" applyFont="1" applyFill="1"/>
    <xf numFmtId="0" fontId="2" fillId="29" borderId="0" xfId="5" applyFont="1" applyFill="1" applyAlignment="1">
      <alignment horizontal="center" wrapText="1"/>
    </xf>
    <xf numFmtId="0" fontId="0" fillId="30" borderId="0" xfId="0" applyFill="1"/>
    <xf numFmtId="0" fontId="0" fillId="29" borderId="0" xfId="0" applyFill="1"/>
    <xf numFmtId="0" fontId="2" fillId="29" borderId="3" xfId="5" applyFont="1" applyFill="1" applyBorder="1"/>
    <xf numFmtId="0" fontId="42" fillId="29" borderId="3" xfId="0" applyFont="1" applyFill="1" applyBorder="1" applyAlignment="1">
      <alignment horizontal="center"/>
    </xf>
    <xf numFmtId="0" fontId="2" fillId="31" borderId="3" xfId="5" applyFont="1" applyFill="1" applyBorder="1"/>
    <xf numFmtId="174" fontId="41" fillId="29" borderId="3" xfId="18" applyNumberFormat="1" applyFont="1" applyFill="1" applyBorder="1"/>
    <xf numFmtId="0" fontId="0" fillId="29" borderId="3" xfId="0" applyFill="1" applyBorder="1"/>
    <xf numFmtId="0" fontId="2" fillId="8" borderId="0" xfId="5" applyFont="1" applyFill="1" applyBorder="1" applyAlignment="1">
      <alignment horizontal="center"/>
    </xf>
    <xf numFmtId="0" fontId="4" fillId="19" borderId="19" xfId="5" applyFont="1" applyFill="1" applyBorder="1" applyAlignment="1">
      <alignment vertical="center" wrapText="1"/>
    </xf>
    <xf numFmtId="0" fontId="4" fillId="19" borderId="20" xfId="5" applyFont="1" applyFill="1" applyBorder="1" applyAlignment="1">
      <alignment vertical="center" wrapText="1"/>
    </xf>
    <xf numFmtId="0" fontId="4" fillId="19" borderId="16" xfId="5" applyFont="1" applyFill="1" applyBorder="1" applyAlignment="1">
      <alignment vertical="center" wrapText="1"/>
    </xf>
    <xf numFmtId="0" fontId="2" fillId="8" borderId="20" xfId="5" applyFont="1" applyFill="1" applyBorder="1"/>
    <xf numFmtId="0" fontId="5" fillId="11" borderId="22" xfId="1" applyFont="1" applyFill="1" applyBorder="1" applyAlignment="1">
      <alignment horizontal="center"/>
    </xf>
    <xf numFmtId="174" fontId="2" fillId="26" borderId="22" xfId="18" applyNumberFormat="1" applyFont="1" applyFill="1" applyBorder="1" applyProtection="1">
      <protection locked="0"/>
    </xf>
    <xf numFmtId="174" fontId="9" fillId="20" borderId="22" xfId="18" applyNumberFormat="1" applyFont="1" applyFill="1" applyBorder="1" applyAlignment="1" applyProtection="1">
      <alignment horizontal="center"/>
      <protection hidden="1"/>
    </xf>
    <xf numFmtId="0" fontId="2" fillId="11" borderId="16" xfId="5" applyFont="1" applyFill="1" applyBorder="1"/>
    <xf numFmtId="174" fontId="2" fillId="26" borderId="42" xfId="18" applyNumberFormat="1" applyFont="1" applyFill="1" applyBorder="1" applyProtection="1">
      <protection locked="0"/>
    </xf>
    <xf numFmtId="166" fontId="2" fillId="26" borderId="22" xfId="18" applyFont="1" applyFill="1" applyBorder="1" applyProtection="1">
      <protection locked="0"/>
    </xf>
    <xf numFmtId="166" fontId="2" fillId="26" borderId="23" xfId="18" applyFont="1" applyFill="1" applyBorder="1" applyProtection="1">
      <protection locked="0"/>
    </xf>
    <xf numFmtId="0" fontId="2" fillId="29" borderId="0" xfId="5" applyFont="1" applyFill="1"/>
    <xf numFmtId="9" fontId="12" fillId="8" borderId="0" xfId="5" applyNumberFormat="1" applyFont="1" applyFill="1" applyBorder="1" applyAlignment="1">
      <alignment horizontal="center"/>
    </xf>
    <xf numFmtId="0" fontId="2" fillId="8" borderId="59" xfId="5" applyFont="1" applyFill="1" applyBorder="1" applyProtection="1">
      <protection locked="0"/>
    </xf>
    <xf numFmtId="0" fontId="2" fillId="8" borderId="0" xfId="5" applyFont="1" applyFill="1" applyProtection="1">
      <protection locked="0"/>
    </xf>
    <xf numFmtId="0" fontId="2" fillId="8" borderId="59" xfId="5" applyFont="1" applyFill="1" applyBorder="1"/>
    <xf numFmtId="0" fontId="45" fillId="0" borderId="0" xfId="0" applyFont="1"/>
    <xf numFmtId="0" fontId="1" fillId="8" borderId="0" xfId="0" applyFont="1" applyFill="1" applyProtection="1">
      <protection hidden="1"/>
    </xf>
    <xf numFmtId="0" fontId="1" fillId="8" borderId="20" xfId="0" applyFont="1" applyFill="1" applyBorder="1" applyProtection="1">
      <protection hidden="1"/>
    </xf>
    <xf numFmtId="0" fontId="4" fillId="19" borderId="48" xfId="5" applyFont="1" applyFill="1" applyBorder="1" applyAlignment="1" applyProtection="1">
      <alignment vertical="center" wrapText="1"/>
      <protection hidden="1"/>
    </xf>
    <xf numFmtId="0" fontId="45" fillId="8" borderId="0" xfId="0" applyFont="1" applyFill="1"/>
    <xf numFmtId="0" fontId="1" fillId="6" borderId="0" xfId="0" applyFont="1" applyFill="1" applyProtection="1">
      <protection hidden="1"/>
    </xf>
    <xf numFmtId="0" fontId="5" fillId="11" borderId="43" xfId="0" applyFont="1" applyFill="1" applyBorder="1" applyProtection="1">
      <protection hidden="1"/>
    </xf>
    <xf numFmtId="0" fontId="11" fillId="11" borderId="55" xfId="0" applyFont="1" applyFill="1" applyBorder="1" applyProtection="1">
      <protection hidden="1"/>
    </xf>
    <xf numFmtId="0" fontId="11" fillId="11" borderId="3" xfId="0" applyFont="1" applyFill="1" applyBorder="1" applyAlignment="1" applyProtection="1">
      <alignment horizontal="center"/>
      <protection hidden="1"/>
    </xf>
    <xf numFmtId="0" fontId="11" fillId="11" borderId="3" xfId="0" applyFont="1" applyFill="1" applyBorder="1" applyProtection="1">
      <protection hidden="1"/>
    </xf>
    <xf numFmtId="0" fontId="11" fillId="11" borderId="60" xfId="0" applyFont="1" applyFill="1" applyBorder="1" applyAlignment="1" applyProtection="1">
      <alignment horizontal="center"/>
      <protection hidden="1"/>
    </xf>
    <xf numFmtId="0" fontId="2" fillId="22" borderId="44" xfId="0" applyFont="1" applyFill="1" applyBorder="1" applyProtection="1">
      <protection locked="0"/>
    </xf>
    <xf numFmtId="3" fontId="2" fillId="22" borderId="3" xfId="0" applyNumberFormat="1" applyFont="1" applyFill="1" applyBorder="1" applyProtection="1">
      <protection locked="0"/>
    </xf>
    <xf numFmtId="180" fontId="2" fillId="22" borderId="3" xfId="20" applyNumberFormat="1" applyFont="1" applyFill="1" applyBorder="1" applyProtection="1">
      <protection locked="0"/>
    </xf>
    <xf numFmtId="0" fontId="9" fillId="20" borderId="13" xfId="0" applyFont="1" applyFill="1" applyBorder="1" applyProtection="1">
      <protection hidden="1"/>
    </xf>
    <xf numFmtId="164" fontId="1" fillId="20" borderId="14" xfId="0" applyNumberFormat="1" applyFont="1" applyFill="1" applyBorder="1" applyProtection="1">
      <protection hidden="1"/>
    </xf>
    <xf numFmtId="180" fontId="2" fillId="20" borderId="14" xfId="20" applyNumberFormat="1" applyFont="1" applyFill="1" applyBorder="1" applyProtection="1">
      <protection hidden="1"/>
    </xf>
    <xf numFmtId="0" fontId="9" fillId="20" borderId="44" xfId="0" applyFont="1" applyFill="1" applyBorder="1" applyProtection="1">
      <protection hidden="1"/>
    </xf>
    <xf numFmtId="164" fontId="1" fillId="20" borderId="3" xfId="0" applyNumberFormat="1" applyFont="1" applyFill="1" applyBorder="1" applyProtection="1">
      <protection hidden="1"/>
    </xf>
    <xf numFmtId="180" fontId="2" fillId="20" borderId="3" xfId="20" applyNumberFormat="1" applyFont="1" applyFill="1" applyBorder="1" applyProtection="1">
      <protection hidden="1"/>
    </xf>
    <xf numFmtId="0" fontId="5" fillId="20" borderId="13" xfId="0" applyFont="1" applyFill="1" applyBorder="1" applyProtection="1">
      <protection hidden="1"/>
    </xf>
    <xf numFmtId="180" fontId="1" fillId="20" borderId="14" xfId="0" applyNumberFormat="1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5" fillId="20" borderId="43" xfId="0" applyFont="1" applyFill="1" applyBorder="1" applyProtection="1">
      <protection hidden="1"/>
    </xf>
    <xf numFmtId="9" fontId="1" fillId="20" borderId="10" xfId="31" applyFont="1" applyFill="1" applyBorder="1" applyProtection="1">
      <protection hidden="1"/>
    </xf>
    <xf numFmtId="0" fontId="5" fillId="20" borderId="44" xfId="0" applyFont="1" applyFill="1" applyBorder="1" applyProtection="1">
      <protection hidden="1"/>
    </xf>
    <xf numFmtId="9" fontId="1" fillId="20" borderId="3" xfId="31" applyFont="1" applyFill="1" applyBorder="1" applyProtection="1">
      <protection hidden="1"/>
    </xf>
    <xf numFmtId="9" fontId="1" fillId="20" borderId="14" xfId="31" applyFont="1" applyFill="1" applyBorder="1" applyProtection="1">
      <protection hidden="1"/>
    </xf>
    <xf numFmtId="0" fontId="27" fillId="8" borderId="0" xfId="0" applyFont="1" applyFill="1" applyBorder="1" applyAlignment="1" applyProtection="1">
      <alignment horizontal="left" vertical="top" wrapText="1"/>
      <protection hidden="1"/>
    </xf>
    <xf numFmtId="0" fontId="1" fillId="8" borderId="61" xfId="5" applyFont="1" applyFill="1" applyBorder="1" applyAlignment="1" applyProtection="1">
      <alignment vertical="center" wrapText="1"/>
      <protection hidden="1"/>
    </xf>
    <xf numFmtId="0" fontId="1" fillId="8" borderId="17" xfId="5" applyFont="1" applyFill="1" applyBorder="1" applyAlignment="1" applyProtection="1">
      <alignment vertical="center" wrapText="1"/>
      <protection hidden="1"/>
    </xf>
    <xf numFmtId="0" fontId="1" fillId="8" borderId="17" xfId="5" applyFont="1" applyFill="1" applyBorder="1" applyAlignment="1" applyProtection="1">
      <alignment wrapText="1"/>
      <protection hidden="1"/>
    </xf>
    <xf numFmtId="175" fontId="1" fillId="20" borderId="45" xfId="5" applyNumberFormat="1" applyFont="1" applyFill="1" applyBorder="1" applyAlignment="1" applyProtection="1">
      <alignment vertical="center" wrapText="1"/>
      <protection hidden="1"/>
    </xf>
    <xf numFmtId="175" fontId="1" fillId="20" borderId="62" xfId="5" applyNumberFormat="1" applyFont="1" applyFill="1" applyBorder="1" applyAlignment="1" applyProtection="1">
      <alignment vertical="center" wrapText="1"/>
      <protection hidden="1"/>
    </xf>
    <xf numFmtId="0" fontId="4" fillId="19" borderId="37" xfId="5" applyFont="1" applyFill="1" applyBorder="1" applyAlignment="1" applyProtection="1">
      <alignment vertical="center" wrapText="1"/>
      <protection hidden="1"/>
    </xf>
    <xf numFmtId="0" fontId="4" fillId="19" borderId="38" xfId="5" applyFont="1" applyFill="1" applyBorder="1" applyAlignment="1" applyProtection="1">
      <alignment vertical="center" wrapText="1"/>
      <protection hidden="1"/>
    </xf>
    <xf numFmtId="0" fontId="4" fillId="19" borderId="39" xfId="5" applyFont="1" applyFill="1" applyBorder="1" applyAlignment="1" applyProtection="1">
      <alignment vertical="center" wrapText="1"/>
      <protection hidden="1"/>
    </xf>
    <xf numFmtId="0" fontId="11" fillId="11" borderId="28" xfId="0" applyFont="1" applyFill="1" applyBorder="1" applyAlignment="1" applyProtection="1">
      <alignment horizontal="center"/>
      <protection hidden="1"/>
    </xf>
    <xf numFmtId="0" fontId="11" fillId="11" borderId="28" xfId="0" applyFont="1" applyFill="1" applyBorder="1" applyProtection="1">
      <protection hidden="1"/>
    </xf>
    <xf numFmtId="180" fontId="11" fillId="11" borderId="22" xfId="0" applyNumberFormat="1" applyFont="1" applyFill="1" applyBorder="1" applyProtection="1">
      <protection hidden="1"/>
    </xf>
    <xf numFmtId="180" fontId="2" fillId="22" borderId="22" xfId="20" applyNumberFormat="1" applyFont="1" applyFill="1" applyBorder="1" applyProtection="1">
      <protection locked="0"/>
    </xf>
    <xf numFmtId="180" fontId="2" fillId="20" borderId="23" xfId="20" applyNumberFormat="1" applyFont="1" applyFill="1" applyBorder="1" applyProtection="1">
      <protection hidden="1"/>
    </xf>
    <xf numFmtId="0" fontId="11" fillId="11" borderId="22" xfId="0" applyFont="1" applyFill="1" applyBorder="1" applyProtection="1">
      <protection hidden="1"/>
    </xf>
    <xf numFmtId="180" fontId="2" fillId="20" borderId="22" xfId="20" applyNumberFormat="1" applyFont="1" applyFill="1" applyBorder="1" applyProtection="1">
      <protection hidden="1"/>
    </xf>
    <xf numFmtId="180" fontId="1" fillId="20" borderId="23" xfId="0" applyNumberFormat="1" applyFont="1" applyFill="1" applyBorder="1" applyProtection="1">
      <protection hidden="1"/>
    </xf>
    <xf numFmtId="9" fontId="1" fillId="20" borderId="21" xfId="31" applyFont="1" applyFill="1" applyBorder="1" applyProtection="1">
      <protection hidden="1"/>
    </xf>
    <xf numFmtId="9" fontId="1" fillId="20" borderId="22" xfId="31" applyFont="1" applyFill="1" applyBorder="1" applyProtection="1">
      <protection hidden="1"/>
    </xf>
    <xf numFmtId="9" fontId="1" fillId="20" borderId="23" xfId="31" applyFont="1" applyFill="1" applyBorder="1" applyProtection="1">
      <protection hidden="1"/>
    </xf>
    <xf numFmtId="0" fontId="1" fillId="8" borderId="5" xfId="5" applyFont="1" applyFill="1" applyBorder="1" applyAlignment="1" applyProtection="1">
      <alignment vertical="center" wrapText="1"/>
      <protection hidden="1"/>
    </xf>
    <xf numFmtId="0" fontId="1" fillId="8" borderId="0" xfId="5" applyFont="1" applyFill="1" applyBorder="1" applyAlignment="1" applyProtection="1">
      <alignment vertical="center" wrapText="1"/>
      <protection hidden="1"/>
    </xf>
    <xf numFmtId="0" fontId="1" fillId="8" borderId="60" xfId="5" applyFont="1" applyFill="1" applyBorder="1" applyAlignment="1" applyProtection="1">
      <alignment vertical="top" wrapText="1"/>
      <protection hidden="1"/>
    </xf>
    <xf numFmtId="181" fontId="1" fillId="12" borderId="59" xfId="5" applyNumberFormat="1" applyFont="1" applyFill="1" applyBorder="1" applyAlignment="1" applyProtection="1">
      <alignment vertical="center" wrapText="1"/>
      <protection locked="0"/>
    </xf>
    <xf numFmtId="181" fontId="1" fillId="12" borderId="4" xfId="5" applyNumberFormat="1" applyFont="1" applyFill="1" applyBorder="1" applyAlignment="1" applyProtection="1">
      <alignment vertical="center" wrapText="1"/>
      <protection locked="0"/>
    </xf>
    <xf numFmtId="0" fontId="48" fillId="32" borderId="0" xfId="0" applyFont="1" applyFill="1" applyAlignment="1" applyProtection="1">
      <alignment horizontal="left" vertical="center" wrapText="1"/>
      <protection hidden="1"/>
    </xf>
    <xf numFmtId="0" fontId="48" fillId="32" borderId="0" xfId="0" applyFont="1" applyFill="1" applyAlignment="1" applyProtection="1">
      <alignment vertical="center"/>
      <protection hidden="1"/>
    </xf>
    <xf numFmtId="0" fontId="48" fillId="32" borderId="0" xfId="0" applyFont="1" applyFill="1" applyAlignment="1" applyProtection="1">
      <alignment horizontal="center" wrapText="1"/>
      <protection hidden="1"/>
    </xf>
    <xf numFmtId="0" fontId="49" fillId="32" borderId="0" xfId="0" applyFont="1" applyFill="1"/>
    <xf numFmtId="0" fontId="45" fillId="8" borderId="0" xfId="0" applyFont="1" applyFill="1" applyBorder="1"/>
    <xf numFmtId="0" fontId="1" fillId="8" borderId="19" xfId="5" applyFont="1" applyFill="1" applyBorder="1" applyAlignment="1" applyProtection="1">
      <alignment vertical="center" wrapText="1"/>
      <protection hidden="1"/>
    </xf>
    <xf numFmtId="0" fontId="1" fillId="8" borderId="0" xfId="0" applyFont="1" applyFill="1" applyBorder="1" applyAlignment="1" applyProtection="1">
      <alignment vertical="center" wrapText="1"/>
      <protection hidden="1"/>
    </xf>
    <xf numFmtId="0" fontId="1" fillId="8" borderId="20" xfId="5" applyFont="1" applyFill="1" applyBorder="1" applyAlignment="1" applyProtection="1">
      <alignment vertical="center" wrapText="1"/>
      <protection hidden="1"/>
    </xf>
    <xf numFmtId="0" fontId="1" fillId="8" borderId="53" xfId="5" applyFont="1" applyFill="1" applyBorder="1" applyAlignment="1" applyProtection="1">
      <alignment vertical="top" wrapText="1"/>
      <protection hidden="1"/>
    </xf>
    <xf numFmtId="181" fontId="1" fillId="12" borderId="63" xfId="5" applyNumberFormat="1" applyFont="1" applyFill="1" applyBorder="1" applyAlignment="1" applyProtection="1">
      <alignment vertical="center" wrapText="1"/>
      <protection locked="0"/>
    </xf>
    <xf numFmtId="181" fontId="1" fillId="12" borderId="16" xfId="5" applyNumberFormat="1" applyFont="1" applyFill="1" applyBorder="1" applyAlignment="1" applyProtection="1">
      <alignment vertical="center" wrapText="1"/>
      <protection locked="0"/>
    </xf>
    <xf numFmtId="0" fontId="1" fillId="8" borderId="0" xfId="0" applyFont="1" applyFill="1" applyBorder="1"/>
    <xf numFmtId="0" fontId="1" fillId="8" borderId="17" xfId="0" applyFont="1" applyFill="1" applyBorder="1"/>
    <xf numFmtId="0" fontId="1" fillId="8" borderId="20" xfId="0" applyFont="1" applyFill="1" applyBorder="1"/>
    <xf numFmtId="0" fontId="49" fillId="32" borderId="0" xfId="0" applyFont="1" applyFill="1" applyProtection="1">
      <protection hidden="1"/>
    </xf>
    <xf numFmtId="0" fontId="48" fillId="32" borderId="0" xfId="0" applyFont="1" applyFill="1" applyAlignment="1" applyProtection="1">
      <alignment horizontal="center" vertical="center"/>
      <protection hidden="1"/>
    </xf>
    <xf numFmtId="0" fontId="48" fillId="32" borderId="0" xfId="0" applyFont="1" applyFill="1" applyAlignment="1" applyProtection="1">
      <alignment vertical="center" wrapText="1"/>
      <protection hidden="1"/>
    </xf>
    <xf numFmtId="0" fontId="1" fillId="8" borderId="48" xfId="0" applyFont="1" applyFill="1" applyBorder="1"/>
    <xf numFmtId="0" fontId="1" fillId="8" borderId="16" xfId="0" applyFont="1" applyFill="1" applyBorder="1"/>
    <xf numFmtId="0" fontId="48" fillId="32" borderId="0" xfId="0" applyFont="1" applyFill="1" applyAlignment="1" applyProtection="1">
      <alignment horizontal="center" vertical="center" wrapText="1"/>
      <protection hidden="1"/>
    </xf>
    <xf numFmtId="0" fontId="5" fillId="8" borderId="3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1" fillId="8" borderId="3" xfId="0" applyFont="1" applyFill="1" applyBorder="1"/>
    <xf numFmtId="0" fontId="1" fillId="8" borderId="22" xfId="0" applyFont="1" applyFill="1" applyBorder="1"/>
    <xf numFmtId="0" fontId="1" fillId="8" borderId="14" xfId="0" applyFont="1" applyFill="1" applyBorder="1"/>
    <xf numFmtId="0" fontId="1" fillId="8" borderId="23" xfId="0" applyFont="1" applyFill="1" applyBorder="1"/>
    <xf numFmtId="0" fontId="5" fillId="8" borderId="36" xfId="0" applyFont="1" applyFill="1" applyBorder="1" applyAlignment="1">
      <alignment horizontal="center" vertical="center"/>
    </xf>
    <xf numFmtId="0" fontId="3" fillId="8" borderId="8" xfId="16" applyFill="1" applyBorder="1" applyAlignment="1" applyProtection="1"/>
    <xf numFmtId="0" fontId="3" fillId="8" borderId="11" xfId="16" applyFill="1" applyBorder="1" applyAlignment="1" applyProtection="1"/>
    <xf numFmtId="0" fontId="23" fillId="8" borderId="61" xfId="0" applyFont="1" applyFill="1" applyBorder="1" applyAlignment="1" applyProtection="1">
      <alignment horizontal="center" vertical="center" wrapText="1"/>
      <protection hidden="1"/>
    </xf>
    <xf numFmtId="0" fontId="1" fillId="8" borderId="5" xfId="0" applyFont="1" applyFill="1" applyBorder="1" applyAlignment="1" applyProtection="1">
      <alignment horizontal="center" vertical="center" wrapText="1"/>
      <protection hidden="1"/>
    </xf>
    <xf numFmtId="0" fontId="1" fillId="8" borderId="19" xfId="0" applyFont="1" applyFill="1" applyBorder="1" applyAlignment="1" applyProtection="1">
      <alignment horizontal="center" vertical="center" wrapText="1"/>
      <protection hidden="1"/>
    </xf>
    <xf numFmtId="0" fontId="1" fillId="8" borderId="17" xfId="0" applyFont="1" applyFill="1" applyBorder="1" applyAlignment="1" applyProtection="1">
      <alignment horizontal="center" vertical="center" wrapText="1"/>
      <protection hidden="1"/>
    </xf>
    <xf numFmtId="0" fontId="1" fillId="8" borderId="0" xfId="0" applyFont="1" applyFill="1" applyBorder="1" applyAlignment="1" applyProtection="1">
      <alignment horizontal="center" vertical="center" wrapText="1"/>
      <protection hidden="1"/>
    </xf>
    <xf numFmtId="0" fontId="1" fillId="8" borderId="20" xfId="0" applyFont="1" applyFill="1" applyBorder="1" applyAlignment="1" applyProtection="1">
      <alignment horizontal="center" vertical="center" wrapText="1"/>
      <protection hidden="1"/>
    </xf>
    <xf numFmtId="0" fontId="1" fillId="8" borderId="48" xfId="0" applyFont="1" applyFill="1" applyBorder="1" applyAlignment="1" applyProtection="1">
      <alignment horizontal="center" vertical="center" wrapText="1"/>
      <protection hidden="1"/>
    </xf>
    <xf numFmtId="0" fontId="1" fillId="8" borderId="4" xfId="0" applyFont="1" applyFill="1" applyBorder="1" applyAlignment="1" applyProtection="1">
      <alignment horizontal="center" vertical="center" wrapText="1"/>
      <protection hidden="1"/>
    </xf>
    <xf numFmtId="0" fontId="1" fillId="8" borderId="16" xfId="0" applyFont="1" applyFill="1" applyBorder="1" applyAlignment="1" applyProtection="1">
      <alignment horizontal="center" vertical="center" wrapText="1"/>
      <protection hidden="1"/>
    </xf>
    <xf numFmtId="0" fontId="4" fillId="19" borderId="61" xfId="5" applyFont="1" applyFill="1" applyBorder="1" applyAlignment="1" applyProtection="1">
      <alignment horizontal="center" vertical="center" wrapText="1"/>
      <protection hidden="1"/>
    </xf>
    <xf numFmtId="0" fontId="4" fillId="19" borderId="5" xfId="5" applyFont="1" applyFill="1" applyBorder="1" applyAlignment="1" applyProtection="1">
      <alignment horizontal="center" vertical="center" wrapText="1"/>
      <protection hidden="1"/>
    </xf>
    <xf numFmtId="0" fontId="4" fillId="19" borderId="19" xfId="5" applyFont="1" applyFill="1" applyBorder="1" applyAlignment="1" applyProtection="1">
      <alignment horizontal="center" vertical="center" wrapText="1"/>
      <protection hidden="1"/>
    </xf>
    <xf numFmtId="0" fontId="4" fillId="19" borderId="17" xfId="5" applyFont="1" applyFill="1" applyBorder="1" applyAlignment="1" applyProtection="1">
      <alignment horizontal="center" vertical="center" wrapText="1"/>
      <protection hidden="1"/>
    </xf>
    <xf numFmtId="0" fontId="4" fillId="19" borderId="0" xfId="5" applyFont="1" applyFill="1" applyBorder="1" applyAlignment="1" applyProtection="1">
      <alignment horizontal="center" vertical="center" wrapText="1"/>
      <protection hidden="1"/>
    </xf>
    <xf numFmtId="0" fontId="4" fillId="19" borderId="20" xfId="5" applyFont="1" applyFill="1" applyBorder="1" applyAlignment="1" applyProtection="1">
      <alignment horizontal="center" vertical="center" wrapText="1"/>
      <protection hidden="1"/>
    </xf>
    <xf numFmtId="0" fontId="4" fillId="19" borderId="48" xfId="5" applyFont="1" applyFill="1" applyBorder="1" applyAlignment="1" applyProtection="1">
      <alignment horizontal="center" vertical="center" wrapText="1"/>
      <protection hidden="1"/>
    </xf>
    <xf numFmtId="0" fontId="4" fillId="19" borderId="4" xfId="5" applyFont="1" applyFill="1" applyBorder="1" applyAlignment="1" applyProtection="1">
      <alignment horizontal="center" vertical="center" wrapText="1"/>
      <protection hidden="1"/>
    </xf>
    <xf numFmtId="0" fontId="4" fillId="19" borderId="16" xfId="5" applyFont="1" applyFill="1" applyBorder="1" applyAlignment="1" applyProtection="1">
      <alignment horizontal="center" vertical="center" wrapText="1"/>
      <protection hidden="1"/>
    </xf>
    <xf numFmtId="0" fontId="3" fillId="8" borderId="2" xfId="16" applyFill="1" applyBorder="1" applyAlignment="1" applyProtection="1">
      <alignment horizontal="left" vertical="center"/>
    </xf>
    <xf numFmtId="0" fontId="3" fillId="8" borderId="53" xfId="16" applyFill="1" applyBorder="1" applyAlignment="1" applyProtection="1">
      <alignment horizontal="left" vertical="center"/>
    </xf>
    <xf numFmtId="0" fontId="50" fillId="19" borderId="32" xfId="0" applyFont="1" applyFill="1" applyBorder="1" applyAlignment="1">
      <alignment horizontal="center"/>
    </xf>
    <xf numFmtId="0" fontId="50" fillId="19" borderId="1" xfId="0" applyFont="1" applyFill="1" applyBorder="1" applyAlignment="1">
      <alignment horizontal="center"/>
    </xf>
    <xf numFmtId="0" fontId="50" fillId="19" borderId="57" xfId="0" applyFont="1" applyFill="1" applyBorder="1" applyAlignment="1">
      <alignment horizontal="center"/>
    </xf>
    <xf numFmtId="0" fontId="3" fillId="8" borderId="64" xfId="16" applyFill="1" applyBorder="1" applyAlignment="1" applyProtection="1">
      <alignment horizontal="left" vertical="center"/>
    </xf>
    <xf numFmtId="0" fontId="3" fillId="8" borderId="65" xfId="16" applyFill="1" applyBorder="1" applyAlignment="1" applyProtection="1">
      <alignment horizontal="left" vertical="center"/>
    </xf>
    <xf numFmtId="0" fontId="48" fillId="33" borderId="75" xfId="0" applyFont="1" applyFill="1" applyBorder="1" applyAlignment="1" applyProtection="1">
      <alignment horizontal="center" vertical="center"/>
      <protection hidden="1"/>
    </xf>
    <xf numFmtId="0" fontId="48" fillId="33" borderId="76" xfId="0" applyFont="1" applyFill="1" applyBorder="1" applyAlignment="1" applyProtection="1">
      <alignment horizontal="center" vertical="center"/>
      <protection hidden="1"/>
    </xf>
    <xf numFmtId="0" fontId="48" fillId="33" borderId="77" xfId="0" applyFont="1" applyFill="1" applyBorder="1" applyAlignment="1" applyProtection="1">
      <alignment horizontal="center" vertical="center"/>
      <protection hidden="1"/>
    </xf>
    <xf numFmtId="0" fontId="48" fillId="12" borderId="78" xfId="0" applyFont="1" applyFill="1" applyBorder="1" applyAlignment="1" applyProtection="1">
      <alignment horizontal="left" vertical="center" wrapText="1"/>
      <protection locked="0"/>
    </xf>
    <xf numFmtId="0" fontId="48" fillId="12" borderId="76" xfId="0" applyFont="1" applyFill="1" applyBorder="1" applyAlignment="1" applyProtection="1">
      <alignment horizontal="left" vertical="center" wrapText="1"/>
      <protection locked="0"/>
    </xf>
    <xf numFmtId="0" fontId="48" fillId="12" borderId="77" xfId="0" applyFont="1" applyFill="1" applyBorder="1" applyAlignment="1" applyProtection="1">
      <alignment horizontal="left" vertical="center" wrapText="1"/>
      <protection locked="0"/>
    </xf>
    <xf numFmtId="0" fontId="48" fillId="33" borderId="79" xfId="0" applyFont="1" applyFill="1" applyBorder="1" applyAlignment="1" applyProtection="1">
      <alignment horizontal="center" vertical="center"/>
      <protection hidden="1"/>
    </xf>
    <xf numFmtId="0" fontId="48" fillId="33" borderId="80" xfId="0" applyFont="1" applyFill="1" applyBorder="1" applyAlignment="1" applyProtection="1">
      <alignment horizontal="center" vertical="center"/>
      <protection hidden="1"/>
    </xf>
    <xf numFmtId="0" fontId="48" fillId="33" borderId="81" xfId="0" applyFont="1" applyFill="1" applyBorder="1" applyAlignment="1" applyProtection="1">
      <alignment horizontal="center" vertical="center"/>
      <protection hidden="1"/>
    </xf>
    <xf numFmtId="0" fontId="48" fillId="12" borderId="82" xfId="0" applyFont="1" applyFill="1" applyBorder="1" applyAlignment="1" applyProtection="1">
      <alignment horizontal="left" vertical="center" wrapText="1"/>
      <protection locked="0"/>
    </xf>
    <xf numFmtId="0" fontId="48" fillId="12" borderId="80" xfId="0" applyFont="1" applyFill="1" applyBorder="1" applyAlignment="1" applyProtection="1">
      <alignment horizontal="left" vertical="center" wrapText="1"/>
      <protection locked="0"/>
    </xf>
    <xf numFmtId="0" fontId="48" fillId="12" borderId="81" xfId="0" applyFont="1" applyFill="1" applyBorder="1" applyAlignment="1" applyProtection="1">
      <alignment horizontal="left" vertical="center" wrapText="1"/>
      <protection locked="0"/>
    </xf>
    <xf numFmtId="0" fontId="48" fillId="33" borderId="59" xfId="0" applyFont="1" applyFill="1" applyBorder="1" applyAlignment="1" applyProtection="1">
      <alignment horizontal="left" vertical="center" wrapText="1"/>
      <protection hidden="1"/>
    </xf>
    <xf numFmtId="0" fontId="48" fillId="33" borderId="0" xfId="0" applyFont="1" applyFill="1" applyBorder="1" applyAlignment="1" applyProtection="1">
      <alignment horizontal="left" vertical="center" wrapText="1"/>
      <protection hidden="1"/>
    </xf>
    <xf numFmtId="0" fontId="48" fillId="12" borderId="3" xfId="0" applyFont="1" applyFill="1" applyBorder="1" applyAlignment="1" applyProtection="1">
      <alignment horizontal="center" vertical="center" wrapText="1"/>
      <protection locked="0"/>
    </xf>
    <xf numFmtId="0" fontId="48" fillId="34" borderId="75" xfId="0" applyFont="1" applyFill="1" applyBorder="1" applyAlignment="1" applyProtection="1">
      <alignment horizontal="center" vertical="center"/>
      <protection hidden="1"/>
    </xf>
    <xf numFmtId="0" fontId="48" fillId="34" borderId="76" xfId="0" applyFont="1" applyFill="1" applyBorder="1" applyAlignment="1" applyProtection="1">
      <alignment horizontal="center" vertical="center"/>
      <protection hidden="1"/>
    </xf>
    <xf numFmtId="0" fontId="48" fillId="34" borderId="83" xfId="0" applyFont="1" applyFill="1" applyBorder="1" applyAlignment="1" applyProtection="1">
      <alignment horizontal="center" vertical="center"/>
      <protection hidden="1"/>
    </xf>
    <xf numFmtId="0" fontId="51" fillId="35" borderId="84" xfId="0" applyFont="1" applyFill="1" applyBorder="1" applyAlignment="1" applyProtection="1">
      <alignment horizontal="center" vertical="center" wrapText="1"/>
      <protection hidden="1"/>
    </xf>
    <xf numFmtId="0" fontId="51" fillId="35" borderId="85" xfId="0" applyFont="1" applyFill="1" applyBorder="1" applyAlignment="1" applyProtection="1">
      <alignment horizontal="center" vertical="center" wrapText="1"/>
      <protection hidden="1"/>
    </xf>
    <xf numFmtId="0" fontId="51" fillId="35" borderId="86" xfId="0" applyFont="1" applyFill="1" applyBorder="1" applyAlignment="1" applyProtection="1">
      <alignment horizontal="center" vertical="center" wrapText="1"/>
      <protection hidden="1"/>
    </xf>
    <xf numFmtId="0" fontId="48" fillId="34" borderId="87" xfId="0" applyFont="1" applyFill="1" applyBorder="1" applyAlignment="1" applyProtection="1">
      <alignment horizontal="center" vertical="center"/>
      <protection hidden="1"/>
    </xf>
    <xf numFmtId="0" fontId="48" fillId="34" borderId="88" xfId="0" applyFont="1" applyFill="1" applyBorder="1" applyAlignment="1" applyProtection="1">
      <alignment horizontal="center" vertical="center"/>
      <protection hidden="1"/>
    </xf>
    <xf numFmtId="0" fontId="48" fillId="34" borderId="89" xfId="0" applyFont="1" applyFill="1" applyBorder="1" applyAlignment="1" applyProtection="1">
      <alignment horizontal="center" vertical="center"/>
      <protection hidden="1"/>
    </xf>
    <xf numFmtId="0" fontId="48" fillId="34" borderId="90" xfId="0" applyFont="1" applyFill="1" applyBorder="1" applyAlignment="1" applyProtection="1">
      <alignment horizontal="center" vertical="center" wrapText="1"/>
      <protection hidden="1"/>
    </xf>
    <xf numFmtId="0" fontId="48" fillId="34" borderId="88" xfId="0" applyFont="1" applyFill="1" applyBorder="1" applyAlignment="1" applyProtection="1">
      <alignment horizontal="center" vertical="center" wrapText="1"/>
      <protection hidden="1"/>
    </xf>
    <xf numFmtId="0" fontId="48" fillId="34" borderId="89" xfId="0" applyFont="1" applyFill="1" applyBorder="1" applyAlignment="1" applyProtection="1">
      <alignment horizontal="center" vertical="center" wrapText="1"/>
      <protection hidden="1"/>
    </xf>
    <xf numFmtId="0" fontId="48" fillId="12" borderId="78" xfId="0" applyFont="1" applyFill="1" applyBorder="1" applyAlignment="1" applyProtection="1">
      <alignment horizontal="left" vertical="center" wrapText="1" shrinkToFit="1"/>
      <protection locked="0"/>
    </xf>
    <xf numFmtId="0" fontId="48" fillId="12" borderId="76" xfId="0" applyFont="1" applyFill="1" applyBorder="1" applyAlignment="1" applyProtection="1">
      <alignment horizontal="left" vertical="center" wrapText="1" shrinkToFit="1"/>
      <protection locked="0"/>
    </xf>
    <xf numFmtId="0" fontId="48" fillId="12" borderId="77" xfId="0" applyFont="1" applyFill="1" applyBorder="1" applyAlignment="1" applyProtection="1">
      <alignment horizontal="left" vertical="center" wrapText="1" shrinkToFit="1"/>
      <protection locked="0"/>
    </xf>
    <xf numFmtId="0" fontId="48" fillId="33" borderId="78" xfId="0" applyFont="1" applyFill="1" applyBorder="1" applyAlignment="1" applyProtection="1">
      <alignment horizontal="center" vertical="center" wrapText="1"/>
      <protection hidden="1"/>
    </xf>
    <xf numFmtId="0" fontId="48" fillId="33" borderId="76" xfId="0" applyFont="1" applyFill="1" applyBorder="1" applyAlignment="1" applyProtection="1">
      <alignment horizontal="center" vertical="center" wrapText="1"/>
      <protection hidden="1"/>
    </xf>
    <xf numFmtId="0" fontId="48" fillId="33" borderId="77" xfId="0" applyFont="1" applyFill="1" applyBorder="1" applyAlignment="1" applyProtection="1">
      <alignment horizontal="center" vertical="center" wrapText="1"/>
      <protection hidden="1"/>
    </xf>
    <xf numFmtId="0" fontId="48" fillId="12" borderId="78" xfId="0" applyFont="1" applyFill="1" applyBorder="1" applyAlignment="1" applyProtection="1">
      <alignment horizontal="center" vertical="center" wrapText="1"/>
      <protection locked="0"/>
    </xf>
    <xf numFmtId="0" fontId="48" fillId="12" borderId="76" xfId="0" applyFont="1" applyFill="1" applyBorder="1" applyAlignment="1" applyProtection="1">
      <alignment horizontal="center" vertical="center" wrapText="1"/>
      <protection locked="0"/>
    </xf>
    <xf numFmtId="0" fontId="48" fillId="12" borderId="77" xfId="0" applyFont="1" applyFill="1" applyBorder="1" applyAlignment="1" applyProtection="1">
      <alignment horizontal="center" vertical="center" wrapText="1"/>
      <protection locked="0"/>
    </xf>
    <xf numFmtId="0" fontId="5" fillId="8" borderId="43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 wrapText="1"/>
    </xf>
    <xf numFmtId="0" fontId="48" fillId="33" borderId="78" xfId="0" applyFont="1" applyFill="1" applyBorder="1" applyAlignment="1" applyProtection="1">
      <alignment horizontal="center" vertical="center"/>
      <protection hidden="1"/>
    </xf>
    <xf numFmtId="0" fontId="3" fillId="8" borderId="0" xfId="16" applyFill="1" applyAlignment="1" applyProtection="1">
      <alignment horizontal="center"/>
    </xf>
    <xf numFmtId="0" fontId="5" fillId="8" borderId="66" xfId="0" applyFont="1" applyFill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13" xfId="0" applyFont="1" applyFill="1" applyBorder="1" applyAlignment="1">
      <alignment horizontal="left" vertical="center" wrapText="1"/>
    </xf>
    <xf numFmtId="0" fontId="5" fillId="8" borderId="14" xfId="0" applyFont="1" applyFill="1" applyBorder="1" applyAlignment="1">
      <alignment horizontal="left" vertical="center" wrapText="1"/>
    </xf>
    <xf numFmtId="0" fontId="5" fillId="8" borderId="43" xfId="0" applyFont="1" applyFill="1" applyBorder="1" applyAlignment="1">
      <alignment horizontal="center" wrapText="1"/>
    </xf>
    <xf numFmtId="0" fontId="5" fillId="8" borderId="10" xfId="0" applyFont="1" applyFill="1" applyBorder="1" applyAlignment="1">
      <alignment horizontal="center" wrapText="1"/>
    </xf>
    <xf numFmtId="0" fontId="5" fillId="8" borderId="44" xfId="0" applyFon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2" fillId="36" borderId="91" xfId="0" applyFont="1" applyFill="1" applyBorder="1" applyAlignment="1" applyProtection="1">
      <alignment horizontal="center" vertical="center" wrapText="1"/>
      <protection hidden="1"/>
    </xf>
    <xf numFmtId="0" fontId="52" fillId="36" borderId="92" xfId="0" applyFont="1" applyFill="1" applyBorder="1" applyAlignment="1" applyProtection="1">
      <alignment horizontal="center" vertical="center" wrapText="1"/>
      <protection hidden="1"/>
    </xf>
    <xf numFmtId="0" fontId="52" fillId="36" borderId="93" xfId="0" applyFont="1" applyFill="1" applyBorder="1" applyAlignment="1" applyProtection="1">
      <alignment horizontal="center" vertical="center" wrapText="1"/>
      <protection hidden="1"/>
    </xf>
    <xf numFmtId="0" fontId="52" fillId="36" borderId="0" xfId="0" applyFont="1" applyFill="1" applyBorder="1" applyAlignment="1" applyProtection="1">
      <alignment horizontal="center" vertical="center" wrapText="1"/>
      <protection hidden="1"/>
    </xf>
    <xf numFmtId="0" fontId="52" fillId="36" borderId="94" xfId="0" applyFont="1" applyFill="1" applyBorder="1" applyAlignment="1" applyProtection="1">
      <alignment horizontal="center" vertical="center" wrapText="1"/>
      <protection hidden="1"/>
    </xf>
    <xf numFmtId="0" fontId="52" fillId="36" borderId="95" xfId="0" applyFont="1" applyFill="1" applyBorder="1" applyAlignment="1" applyProtection="1">
      <alignment horizontal="center" vertical="center" wrapText="1"/>
      <protection hidden="1"/>
    </xf>
    <xf numFmtId="0" fontId="45" fillId="8" borderId="61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19" xfId="0" applyFont="1" applyFill="1" applyBorder="1" applyAlignment="1">
      <alignment horizontal="center"/>
    </xf>
    <xf numFmtId="0" fontId="45" fillId="8" borderId="17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0" xfId="0" applyFont="1" applyFill="1" applyBorder="1" applyAlignment="1">
      <alignment horizontal="center"/>
    </xf>
    <xf numFmtId="0" fontId="45" fillId="8" borderId="48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16" xfId="0" applyFont="1" applyFill="1" applyBorder="1" applyAlignment="1">
      <alignment horizontal="center"/>
    </xf>
    <xf numFmtId="0" fontId="5" fillId="8" borderId="0" xfId="0" applyFont="1" applyFill="1" applyBorder="1" applyAlignment="1" applyProtection="1">
      <alignment horizontal="left" wrapText="1"/>
      <protection hidden="1"/>
    </xf>
    <xf numFmtId="0" fontId="1" fillId="8" borderId="10" xfId="5" applyFont="1" applyFill="1" applyBorder="1" applyAlignment="1" applyProtection="1">
      <alignment horizontal="center" vertical="center" wrapText="1"/>
      <protection hidden="1"/>
    </xf>
    <xf numFmtId="0" fontId="1" fillId="8" borderId="21" xfId="5" applyFont="1" applyFill="1" applyBorder="1" applyAlignment="1" applyProtection="1">
      <alignment horizontal="center" vertical="center" wrapText="1"/>
      <protection hidden="1"/>
    </xf>
    <xf numFmtId="0" fontId="1" fillId="8" borderId="3" xfId="5" applyFont="1" applyFill="1" applyBorder="1" applyAlignment="1" applyProtection="1">
      <alignment horizontal="center" vertical="center" wrapText="1"/>
      <protection hidden="1"/>
    </xf>
    <xf numFmtId="0" fontId="1" fillId="8" borderId="22" xfId="5" applyFont="1" applyFill="1" applyBorder="1" applyAlignment="1" applyProtection="1">
      <alignment horizontal="center" vertical="center" wrapText="1"/>
      <protection hidden="1"/>
    </xf>
    <xf numFmtId="175" fontId="1" fillId="20" borderId="3" xfId="5" applyNumberFormat="1" applyFont="1" applyFill="1" applyBorder="1" applyAlignment="1" applyProtection="1">
      <alignment horizontal="center" vertical="center" wrapText="1"/>
      <protection hidden="1"/>
    </xf>
    <xf numFmtId="175" fontId="1" fillId="20" borderId="22" xfId="5" applyNumberFormat="1" applyFont="1" applyFill="1" applyBorder="1" applyAlignment="1" applyProtection="1">
      <alignment horizontal="center" vertical="center" wrapText="1"/>
      <protection hidden="1"/>
    </xf>
    <xf numFmtId="175" fontId="1" fillId="20" borderId="14" xfId="5" applyNumberFormat="1" applyFont="1" applyFill="1" applyBorder="1" applyAlignment="1" applyProtection="1">
      <alignment horizontal="center" vertical="center" wrapText="1"/>
      <protection hidden="1"/>
    </xf>
    <xf numFmtId="175" fontId="1" fillId="20" borderId="23" xfId="5" applyNumberFormat="1" applyFont="1" applyFill="1" applyBorder="1" applyAlignment="1" applyProtection="1">
      <alignment horizontal="center" vertical="center" wrapText="1"/>
      <protection hidden="1"/>
    </xf>
    <xf numFmtId="0" fontId="1" fillId="8" borderId="5" xfId="5" applyFont="1" applyFill="1" applyBorder="1" applyAlignment="1" applyProtection="1">
      <alignment horizontal="center" vertical="center" wrapText="1"/>
      <protection hidden="1"/>
    </xf>
    <xf numFmtId="0" fontId="1" fillId="8" borderId="0" xfId="5" applyFont="1" applyFill="1" applyBorder="1" applyAlignment="1" applyProtection="1">
      <alignment horizontal="center" vertical="center" wrapText="1"/>
      <protection hidden="1"/>
    </xf>
    <xf numFmtId="0" fontId="1" fillId="22" borderId="17" xfId="0" applyFont="1" applyFill="1" applyBorder="1" applyAlignment="1" applyProtection="1">
      <alignment horizontal="justify" vertical="top" wrapText="1"/>
      <protection locked="0"/>
    </xf>
    <xf numFmtId="0" fontId="1" fillId="22" borderId="0" xfId="0" applyFont="1" applyFill="1" applyBorder="1" applyAlignment="1" applyProtection="1">
      <alignment horizontal="justify" vertical="top" wrapText="1"/>
      <protection locked="0"/>
    </xf>
    <xf numFmtId="0" fontId="1" fillId="22" borderId="20" xfId="0" applyFont="1" applyFill="1" applyBorder="1" applyAlignment="1" applyProtection="1">
      <alignment horizontal="justify" vertical="top" wrapText="1"/>
      <protection locked="0"/>
    </xf>
    <xf numFmtId="0" fontId="1" fillId="22" borderId="48" xfId="0" applyFont="1" applyFill="1" applyBorder="1" applyAlignment="1" applyProtection="1">
      <alignment horizontal="justify" vertical="top" wrapText="1"/>
      <protection locked="0"/>
    </xf>
    <xf numFmtId="0" fontId="1" fillId="22" borderId="4" xfId="0" applyFont="1" applyFill="1" applyBorder="1" applyAlignment="1" applyProtection="1">
      <alignment horizontal="justify" vertical="top" wrapText="1"/>
      <protection locked="0"/>
    </xf>
    <xf numFmtId="0" fontId="1" fillId="22" borderId="16" xfId="0" applyFont="1" applyFill="1" applyBorder="1" applyAlignment="1" applyProtection="1">
      <alignment horizontal="justify" vertical="top" wrapText="1"/>
      <protection locked="0"/>
    </xf>
    <xf numFmtId="0" fontId="5" fillId="11" borderId="66" xfId="0" applyFont="1" applyFill="1" applyBorder="1" applyAlignment="1" applyProtection="1">
      <alignment horizontal="center"/>
      <protection hidden="1"/>
    </xf>
    <xf numFmtId="0" fontId="5" fillId="11" borderId="9" xfId="0" applyFont="1" applyFill="1" applyBorder="1" applyAlignment="1" applyProtection="1">
      <alignment horizontal="center"/>
      <protection hidden="1"/>
    </xf>
    <xf numFmtId="0" fontId="5" fillId="11" borderId="65" xfId="0" applyFont="1" applyFill="1" applyBorder="1" applyAlignment="1" applyProtection="1">
      <alignment horizontal="center"/>
      <protection hidden="1"/>
    </xf>
    <xf numFmtId="0" fontId="5" fillId="20" borderId="61" xfId="0" applyFont="1" applyFill="1" applyBorder="1" applyAlignment="1" applyProtection="1">
      <alignment horizontal="center" vertical="top" wrapText="1"/>
      <protection hidden="1"/>
    </xf>
    <xf numFmtId="0" fontId="5" fillId="20" borderId="5" xfId="0" applyFont="1" applyFill="1" applyBorder="1" applyAlignment="1" applyProtection="1">
      <alignment horizontal="center" vertical="top" wrapText="1"/>
      <protection hidden="1"/>
    </xf>
    <xf numFmtId="0" fontId="1" fillId="22" borderId="5" xfId="0" applyFont="1" applyFill="1" applyBorder="1" applyAlignment="1" applyProtection="1">
      <alignment horizontal="center" vertical="top" wrapText="1"/>
      <protection locked="0"/>
    </xf>
    <xf numFmtId="0" fontId="1" fillId="22" borderId="19" xfId="0" applyFont="1" applyFill="1" applyBorder="1" applyAlignment="1" applyProtection="1">
      <alignment horizontal="center" vertical="top" wrapText="1"/>
      <protection locked="0"/>
    </xf>
    <xf numFmtId="0" fontId="5" fillId="11" borderId="67" xfId="0" applyFont="1" applyFill="1" applyBorder="1" applyAlignment="1" applyProtection="1">
      <alignment horizontal="center"/>
      <protection hidden="1"/>
    </xf>
    <xf numFmtId="0" fontId="5" fillId="11" borderId="68" xfId="0" applyFont="1" applyFill="1" applyBorder="1" applyAlignment="1" applyProtection="1">
      <alignment horizontal="center"/>
      <protection hidden="1"/>
    </xf>
    <xf numFmtId="0" fontId="5" fillId="11" borderId="64" xfId="0" applyFont="1" applyFill="1" applyBorder="1" applyAlignment="1" applyProtection="1">
      <alignment horizontal="center"/>
      <protection hidden="1"/>
    </xf>
    <xf numFmtId="0" fontId="1" fillId="8" borderId="3" xfId="5" applyFont="1" applyFill="1" applyBorder="1" applyAlignment="1" applyProtection="1">
      <alignment horizontal="left" wrapText="1"/>
      <protection hidden="1"/>
    </xf>
    <xf numFmtId="0" fontId="1" fillId="8" borderId="22" xfId="5" applyFont="1" applyFill="1" applyBorder="1" applyAlignment="1" applyProtection="1">
      <alignment horizontal="left" wrapText="1"/>
      <protection hidden="1"/>
    </xf>
    <xf numFmtId="0" fontId="5" fillId="20" borderId="3" xfId="5" applyFont="1" applyFill="1" applyBorder="1" applyAlignment="1" applyProtection="1">
      <alignment horizontal="center" wrapText="1"/>
      <protection hidden="1"/>
    </xf>
    <xf numFmtId="169" fontId="9" fillId="20" borderId="3" xfId="5" applyNumberFormat="1" applyFont="1" applyFill="1" applyBorder="1" applyAlignment="1" applyProtection="1">
      <alignment horizontal="center" vertical="center"/>
      <protection hidden="1"/>
    </xf>
    <xf numFmtId="0" fontId="6" fillId="19" borderId="32" xfId="0" applyFont="1" applyFill="1" applyBorder="1" applyAlignment="1" applyProtection="1">
      <alignment horizontal="left"/>
      <protection hidden="1"/>
    </xf>
    <xf numFmtId="0" fontId="6" fillId="19" borderId="1" xfId="0" applyFont="1" applyFill="1" applyBorder="1" applyAlignment="1" applyProtection="1">
      <alignment horizontal="left"/>
      <protection hidden="1"/>
    </xf>
    <xf numFmtId="0" fontId="6" fillId="19" borderId="57" xfId="0" applyFont="1" applyFill="1" applyBorder="1" applyAlignment="1" applyProtection="1">
      <alignment horizontal="left"/>
      <protection hidden="1"/>
    </xf>
    <xf numFmtId="49" fontId="2" fillId="21" borderId="61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5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19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17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0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20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48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4" xfId="5" applyNumberFormat="1" applyFont="1" applyFill="1" applyBorder="1" applyAlignment="1" applyProtection="1">
      <alignment horizontal="justify" vertical="top" wrapText="1"/>
      <protection locked="0"/>
    </xf>
    <xf numFmtId="49" fontId="2" fillId="21" borderId="16" xfId="5" applyNumberFormat="1" applyFont="1" applyFill="1" applyBorder="1" applyAlignment="1" applyProtection="1">
      <alignment horizontal="justify" vertical="top" wrapText="1"/>
      <protection locked="0"/>
    </xf>
    <xf numFmtId="0" fontId="2" fillId="27" borderId="11" xfId="5" applyNumberFormat="1" applyFont="1" applyFill="1" applyBorder="1" applyAlignment="1" applyProtection="1">
      <alignment horizontal="center"/>
      <protection locked="0"/>
    </xf>
    <xf numFmtId="0" fontId="2" fillId="27" borderId="12" xfId="5" applyNumberFormat="1" applyFont="1" applyFill="1" applyBorder="1" applyAlignment="1" applyProtection="1">
      <alignment horizontal="center"/>
      <protection locked="0"/>
    </xf>
    <xf numFmtId="0" fontId="9" fillId="11" borderId="60" xfId="5" applyNumberFormat="1" applyFont="1" applyFill="1" applyBorder="1" applyAlignment="1" applyProtection="1">
      <alignment horizontal="center"/>
      <protection locked="0"/>
    </xf>
    <xf numFmtId="0" fontId="2" fillId="11" borderId="2" xfId="5" applyNumberFormat="1" applyFont="1" applyFill="1" applyBorder="1" applyAlignment="1" applyProtection="1">
      <alignment horizontal="center"/>
      <protection locked="0"/>
    </xf>
    <xf numFmtId="0" fontId="2" fillId="11" borderId="12" xfId="5" applyNumberFormat="1" applyFont="1" applyFill="1" applyBorder="1" applyAlignment="1" applyProtection="1">
      <alignment horizontal="center"/>
      <protection locked="0"/>
    </xf>
    <xf numFmtId="0" fontId="6" fillId="19" borderId="32" xfId="5" applyFont="1" applyFill="1" applyBorder="1" applyAlignment="1">
      <alignment horizontal="left"/>
    </xf>
    <xf numFmtId="0" fontId="6" fillId="19" borderId="1" xfId="5" applyFont="1" applyFill="1" applyBorder="1" applyAlignment="1">
      <alignment horizontal="left"/>
    </xf>
    <xf numFmtId="0" fontId="6" fillId="19" borderId="57" xfId="5" applyFont="1" applyFill="1" applyBorder="1" applyAlignment="1">
      <alignment horizontal="left"/>
    </xf>
    <xf numFmtId="0" fontId="1" fillId="20" borderId="65" xfId="5" applyFont="1" applyFill="1" applyBorder="1" applyAlignment="1">
      <alignment horizontal="center" vertical="center" wrapText="1"/>
    </xf>
    <xf numFmtId="0" fontId="1" fillId="20" borderId="53" xfId="5" applyFont="1" applyFill="1" applyBorder="1" applyAlignment="1">
      <alignment horizontal="center" vertical="center" wrapText="1"/>
    </xf>
    <xf numFmtId="175" fontId="1" fillId="20" borderId="53" xfId="5" applyNumberFormat="1" applyFont="1" applyFill="1" applyBorder="1" applyAlignment="1">
      <alignment horizontal="center" vertical="center" wrapText="1"/>
    </xf>
    <xf numFmtId="175" fontId="1" fillId="20" borderId="58" xfId="5" applyNumberFormat="1" applyFont="1" applyFill="1" applyBorder="1" applyAlignment="1">
      <alignment horizontal="center" vertical="center" wrapText="1"/>
    </xf>
    <xf numFmtId="0" fontId="4" fillId="19" borderId="61" xfId="5" applyFont="1" applyFill="1" applyBorder="1" applyAlignment="1">
      <alignment horizontal="center" vertical="center" wrapText="1"/>
    </xf>
    <xf numFmtId="0" fontId="4" fillId="19" borderId="5" xfId="5" applyFont="1" applyFill="1" applyBorder="1" applyAlignment="1">
      <alignment horizontal="center" vertical="center" wrapText="1"/>
    </xf>
    <xf numFmtId="0" fontId="4" fillId="19" borderId="17" xfId="5" applyFont="1" applyFill="1" applyBorder="1" applyAlignment="1">
      <alignment horizontal="center" vertical="center" wrapText="1"/>
    </xf>
    <xf numFmtId="0" fontId="4" fillId="19" borderId="0" xfId="5" applyFont="1" applyFill="1" applyBorder="1" applyAlignment="1">
      <alignment horizontal="center" vertical="center" wrapText="1"/>
    </xf>
    <xf numFmtId="0" fontId="4" fillId="19" borderId="48" xfId="5" applyFont="1" applyFill="1" applyBorder="1" applyAlignment="1">
      <alignment horizontal="center" vertical="center" wrapText="1"/>
    </xf>
    <xf numFmtId="0" fontId="4" fillId="19" borderId="4" xfId="5" applyFont="1" applyFill="1" applyBorder="1" applyAlignment="1">
      <alignment horizontal="center" vertical="center" wrapText="1"/>
    </xf>
    <xf numFmtId="0" fontId="5" fillId="11" borderId="11" xfId="1" applyFont="1" applyFill="1" applyBorder="1" applyAlignment="1">
      <alignment horizontal="center" vertical="center"/>
    </xf>
    <xf numFmtId="0" fontId="5" fillId="11" borderId="12" xfId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/>
    </xf>
    <xf numFmtId="0" fontId="5" fillId="11" borderId="53" xfId="1" applyFont="1" applyFill="1" applyBorder="1" applyAlignment="1">
      <alignment horizontal="center" vertical="center"/>
    </xf>
    <xf numFmtId="0" fontId="5" fillId="20" borderId="69" xfId="5" applyFont="1" applyFill="1" applyBorder="1" applyAlignment="1">
      <alignment horizontal="left" vertical="center" wrapText="1"/>
    </xf>
    <xf numFmtId="0" fontId="5" fillId="20" borderId="70" xfId="5" applyFont="1" applyFill="1" applyBorder="1" applyAlignment="1">
      <alignment horizontal="left" vertical="center" wrapText="1"/>
    </xf>
    <xf numFmtId="169" fontId="5" fillId="20" borderId="3" xfId="5" applyNumberFormat="1" applyFont="1" applyFill="1" applyBorder="1" applyAlignment="1">
      <alignment horizontal="center" vertical="center"/>
    </xf>
    <xf numFmtId="0" fontId="2" fillId="22" borderId="61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5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19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17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0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20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48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4" xfId="5" applyNumberFormat="1" applyFont="1" applyFill="1" applyBorder="1" applyAlignment="1" applyProtection="1">
      <alignment horizontal="justify" vertical="top" wrapText="1"/>
      <protection locked="0"/>
    </xf>
    <xf numFmtId="0" fontId="2" fillId="22" borderId="16" xfId="5" applyNumberFormat="1" applyFont="1" applyFill="1" applyBorder="1" applyAlignment="1" applyProtection="1">
      <alignment horizontal="justify" vertical="top" wrapText="1"/>
      <protection locked="0"/>
    </xf>
    <xf numFmtId="169" fontId="5" fillId="2" borderId="3" xfId="5" applyNumberFormat="1" applyFont="1" applyFill="1" applyBorder="1" applyAlignment="1" applyProtection="1">
      <alignment horizontal="center" vertical="center"/>
      <protection hidden="1"/>
    </xf>
    <xf numFmtId="0" fontId="6" fillId="19" borderId="32" xfId="5" applyFont="1" applyFill="1" applyBorder="1" applyAlignment="1" applyProtection="1">
      <alignment horizontal="left"/>
      <protection hidden="1"/>
    </xf>
    <xf numFmtId="0" fontId="6" fillId="19" borderId="1" xfId="5" applyFont="1" applyFill="1" applyBorder="1" applyAlignment="1" applyProtection="1">
      <alignment horizontal="left"/>
      <protection hidden="1"/>
    </xf>
    <xf numFmtId="0" fontId="6" fillId="19" borderId="57" xfId="5" applyFont="1" applyFill="1" applyBorder="1" applyAlignment="1" applyProtection="1">
      <alignment horizontal="left"/>
      <protection hidden="1"/>
    </xf>
    <xf numFmtId="0" fontId="11" fillId="20" borderId="47" xfId="5" applyFont="1" applyFill="1" applyBorder="1" applyAlignment="1" applyProtection="1">
      <alignment horizontal="center" vertical="center" wrapText="1"/>
      <protection hidden="1"/>
    </xf>
    <xf numFmtId="0" fontId="11" fillId="20" borderId="6" xfId="5" applyFont="1" applyFill="1" applyBorder="1" applyAlignment="1" applyProtection="1">
      <alignment horizontal="center" vertical="center" wrapText="1"/>
      <protection hidden="1"/>
    </xf>
    <xf numFmtId="175" fontId="1" fillId="20" borderId="7" xfId="5" applyNumberFormat="1" applyFont="1" applyFill="1" applyBorder="1" applyAlignment="1" applyProtection="1">
      <alignment horizontal="center" vertical="center" wrapText="1"/>
      <protection hidden="1"/>
    </xf>
    <xf numFmtId="175" fontId="1" fillId="20" borderId="15" xfId="5" applyNumberFormat="1" applyFont="1" applyFill="1" applyBorder="1" applyAlignment="1" applyProtection="1">
      <alignment horizontal="center" vertical="center" wrapText="1"/>
      <protection hidden="1"/>
    </xf>
    <xf numFmtId="0" fontId="5" fillId="9" borderId="17" xfId="1" applyFont="1" applyFill="1" applyBorder="1" applyAlignment="1">
      <alignment horizontal="center" vertical="center" wrapText="1"/>
    </xf>
    <xf numFmtId="0" fontId="5" fillId="9" borderId="25" xfId="1" applyFont="1" applyFill="1" applyBorder="1" applyAlignment="1">
      <alignment horizontal="center" vertical="center" wrapText="1"/>
    </xf>
    <xf numFmtId="0" fontId="5" fillId="9" borderId="51" xfId="5" applyFont="1" applyFill="1" applyBorder="1" applyAlignment="1">
      <alignment horizontal="center" vertical="center" wrapText="1"/>
    </xf>
    <xf numFmtId="0" fontId="5" fillId="9" borderId="28" xfId="5" applyFont="1" applyFill="1" applyBorder="1" applyAlignment="1">
      <alignment horizontal="center" vertical="center" wrapText="1"/>
    </xf>
    <xf numFmtId="0" fontId="5" fillId="9" borderId="3" xfId="5" applyFont="1" applyFill="1" applyBorder="1" applyAlignment="1">
      <alignment horizontal="center" vertical="center" wrapText="1"/>
    </xf>
    <xf numFmtId="0" fontId="17" fillId="20" borderId="65" xfId="5" applyFont="1" applyFill="1" applyBorder="1" applyAlignment="1">
      <alignment horizontal="center" vertical="center" wrapText="1"/>
    </xf>
    <xf numFmtId="0" fontId="17" fillId="20" borderId="53" xfId="5" applyFont="1" applyFill="1" applyBorder="1" applyAlignment="1">
      <alignment horizontal="center" vertical="center" wrapText="1"/>
    </xf>
    <xf numFmtId="0" fontId="5" fillId="9" borderId="47" xfId="5" applyFont="1" applyFill="1" applyBorder="1" applyAlignment="1">
      <alignment horizontal="center" vertical="center" wrapText="1"/>
    </xf>
    <xf numFmtId="0" fontId="5" fillId="9" borderId="6" xfId="5" applyFont="1" applyFill="1" applyBorder="1" applyAlignment="1">
      <alignment horizontal="center" vertical="center" wrapText="1"/>
    </xf>
    <xf numFmtId="0" fontId="44" fillId="8" borderId="60" xfId="5" applyFont="1" applyFill="1" applyBorder="1" applyAlignment="1" applyProtection="1">
      <alignment horizontal="center" vertical="center" wrapText="1"/>
      <protection hidden="1"/>
    </xf>
    <xf numFmtId="0" fontId="44" fillId="8" borderId="12" xfId="5" applyFont="1" applyFill="1" applyBorder="1" applyAlignment="1" applyProtection="1">
      <alignment horizontal="center" vertical="center" wrapText="1"/>
      <protection hidden="1"/>
    </xf>
    <xf numFmtId="0" fontId="6" fillId="23" borderId="13" xfId="5" applyFont="1" applyFill="1" applyBorder="1" applyAlignment="1">
      <alignment horizontal="left" wrapText="1"/>
    </xf>
    <xf numFmtId="0" fontId="6" fillId="23" borderId="14" xfId="5" applyFont="1" applyFill="1" applyBorder="1" applyAlignment="1">
      <alignment horizontal="left" wrapText="1"/>
    </xf>
    <xf numFmtId="174" fontId="9" fillId="16" borderId="28" xfId="5" applyNumberFormat="1" applyFont="1" applyFill="1" applyBorder="1" applyAlignment="1">
      <alignment horizontal="center"/>
    </xf>
    <xf numFmtId="174" fontId="9" fillId="25" borderId="28" xfId="5" applyNumberFormat="1" applyFont="1" applyFill="1" applyBorder="1" applyAlignment="1">
      <alignment horizontal="center"/>
    </xf>
    <xf numFmtId="174" fontId="9" fillId="25" borderId="41" xfId="5" applyNumberFormat="1" applyFont="1" applyFill="1" applyBorder="1" applyAlignment="1">
      <alignment horizontal="center"/>
    </xf>
    <xf numFmtId="0" fontId="5" fillId="20" borderId="3" xfId="5" applyFont="1" applyFill="1" applyBorder="1" applyAlignment="1">
      <alignment horizontal="center" vertical="center" wrapText="1"/>
    </xf>
    <xf numFmtId="169" fontId="5" fillId="2" borderId="3" xfId="5" applyNumberFormat="1" applyFont="1" applyFill="1" applyBorder="1" applyAlignment="1">
      <alignment horizontal="center" vertical="center"/>
    </xf>
    <xf numFmtId="174" fontId="9" fillId="25" borderId="71" xfId="5" applyNumberFormat="1" applyFont="1" applyFill="1" applyBorder="1" applyAlignment="1">
      <alignment horizontal="center"/>
    </xf>
    <xf numFmtId="174" fontId="9" fillId="25" borderId="26" xfId="5" applyNumberFormat="1" applyFont="1" applyFill="1" applyBorder="1" applyAlignment="1">
      <alignment horizontal="center"/>
    </xf>
    <xf numFmtId="174" fontId="9" fillId="25" borderId="27" xfId="5" applyNumberFormat="1" applyFont="1" applyFill="1" applyBorder="1" applyAlignment="1">
      <alignment horizontal="center"/>
    </xf>
    <xf numFmtId="0" fontId="4" fillId="7" borderId="43" xfId="5" applyFont="1" applyFill="1" applyBorder="1" applyAlignment="1" applyProtection="1">
      <alignment horizontal="center"/>
      <protection hidden="1"/>
    </xf>
    <xf numFmtId="0" fontId="4" fillId="7" borderId="10" xfId="5" applyFont="1" applyFill="1" applyBorder="1" applyAlignment="1" applyProtection="1">
      <alignment horizontal="center"/>
      <protection hidden="1"/>
    </xf>
    <xf numFmtId="0" fontId="4" fillId="7" borderId="21" xfId="5" applyFont="1" applyFill="1" applyBorder="1" applyAlignment="1" applyProtection="1">
      <alignment horizontal="center"/>
      <protection hidden="1"/>
    </xf>
    <xf numFmtId="0" fontId="4" fillId="7" borderId="33" xfId="5" applyFont="1" applyFill="1" applyBorder="1" applyAlignment="1" applyProtection="1">
      <alignment horizontal="center" wrapText="1"/>
      <protection hidden="1"/>
    </xf>
    <xf numFmtId="0" fontId="4" fillId="7" borderId="34" xfId="5" applyFont="1" applyFill="1" applyBorder="1" applyAlignment="1" applyProtection="1">
      <alignment horizontal="center" wrapText="1"/>
      <protection hidden="1"/>
    </xf>
    <xf numFmtId="0" fontId="4" fillId="7" borderId="35" xfId="5" applyFont="1" applyFill="1" applyBorder="1" applyAlignment="1" applyProtection="1">
      <alignment horizontal="center" wrapText="1"/>
      <protection hidden="1"/>
    </xf>
    <xf numFmtId="0" fontId="9" fillId="8" borderId="61" xfId="5" applyFont="1" applyFill="1" applyBorder="1" applyAlignment="1" applyProtection="1">
      <alignment horizontal="center" wrapText="1"/>
      <protection hidden="1"/>
    </xf>
    <xf numFmtId="0" fontId="9" fillId="8" borderId="19" xfId="5" applyFont="1" applyFill="1" applyBorder="1" applyAlignment="1" applyProtection="1">
      <alignment horizontal="center" wrapText="1"/>
      <protection hidden="1"/>
    </xf>
    <xf numFmtId="0" fontId="9" fillId="8" borderId="48" xfId="5" applyFont="1" applyFill="1" applyBorder="1" applyAlignment="1" applyProtection="1">
      <alignment horizontal="center" wrapText="1"/>
      <protection hidden="1"/>
    </xf>
    <xf numFmtId="0" fontId="9" fillId="8" borderId="16" xfId="5" applyFont="1" applyFill="1" applyBorder="1" applyAlignment="1" applyProtection="1">
      <alignment horizontal="center" wrapText="1"/>
      <protection hidden="1"/>
    </xf>
    <xf numFmtId="0" fontId="4" fillId="19" borderId="19" xfId="5" applyFont="1" applyFill="1" applyBorder="1" applyAlignment="1" applyProtection="1">
      <alignment horizontal="center" vertical="center"/>
      <protection hidden="1"/>
    </xf>
    <xf numFmtId="0" fontId="4" fillId="19" borderId="20" xfId="5" applyFont="1" applyFill="1" applyBorder="1" applyAlignment="1" applyProtection="1">
      <alignment horizontal="center" vertical="center"/>
      <protection hidden="1"/>
    </xf>
    <xf numFmtId="0" fontId="4" fillId="19" borderId="16" xfId="5" applyFont="1" applyFill="1" applyBorder="1" applyAlignment="1" applyProtection="1">
      <alignment horizontal="center" vertical="center"/>
      <protection hidden="1"/>
    </xf>
    <xf numFmtId="0" fontId="2" fillId="20" borderId="44" xfId="5" applyNumberFormat="1" applyFont="1" applyFill="1" applyBorder="1" applyAlignment="1" applyProtection="1">
      <alignment horizontal="left"/>
      <protection hidden="1"/>
    </xf>
    <xf numFmtId="0" fontId="2" fillId="20" borderId="3" xfId="5" applyNumberFormat="1" applyFont="1" applyFill="1" applyBorder="1" applyAlignment="1" applyProtection="1">
      <alignment horizontal="left"/>
      <protection hidden="1"/>
    </xf>
    <xf numFmtId="0" fontId="46" fillId="24" borderId="72" xfId="5" applyFont="1" applyFill="1" applyBorder="1" applyAlignment="1" applyProtection="1">
      <alignment horizontal="center"/>
      <protection hidden="1"/>
    </xf>
    <xf numFmtId="0" fontId="46" fillId="24" borderId="39" xfId="5" applyFont="1" applyFill="1" applyBorder="1" applyAlignment="1" applyProtection="1">
      <alignment horizontal="center"/>
      <protection hidden="1"/>
    </xf>
    <xf numFmtId="0" fontId="46" fillId="24" borderId="45" xfId="5" applyFont="1" applyFill="1" applyBorder="1" applyAlignment="1" applyProtection="1">
      <alignment horizontal="center"/>
      <protection hidden="1"/>
    </xf>
    <xf numFmtId="0" fontId="9" fillId="8" borderId="0" xfId="5" applyFont="1" applyFill="1" applyBorder="1" applyAlignment="1" applyProtection="1">
      <alignment horizontal="center"/>
      <protection hidden="1"/>
    </xf>
    <xf numFmtId="166" fontId="9" fillId="20" borderId="32" xfId="5" applyNumberFormat="1" applyFont="1" applyFill="1" applyBorder="1" applyAlignment="1" applyProtection="1">
      <alignment horizontal="center" vertical="center"/>
      <protection hidden="1"/>
    </xf>
    <xf numFmtId="166" fontId="9" fillId="20" borderId="1" xfId="5" applyNumberFormat="1" applyFont="1" applyFill="1" applyBorder="1" applyAlignment="1" applyProtection="1">
      <alignment horizontal="center" vertical="center"/>
      <protection hidden="1"/>
    </xf>
    <xf numFmtId="0" fontId="5" fillId="20" borderId="60" xfId="5" applyFont="1" applyFill="1" applyBorder="1" applyAlignment="1" applyProtection="1">
      <alignment horizontal="left" vertical="center" wrapText="1"/>
      <protection hidden="1"/>
    </xf>
    <xf numFmtId="0" fontId="5" fillId="20" borderId="2" xfId="5" applyFont="1" applyFill="1" applyBorder="1" applyAlignment="1" applyProtection="1">
      <alignment horizontal="left" vertical="center" wrapText="1"/>
      <protection hidden="1"/>
    </xf>
    <xf numFmtId="0" fontId="5" fillId="20" borderId="12" xfId="5" applyFont="1" applyFill="1" applyBorder="1" applyAlignment="1" applyProtection="1">
      <alignment horizontal="left" vertical="center" wrapText="1"/>
      <protection hidden="1"/>
    </xf>
    <xf numFmtId="0" fontId="9" fillId="8" borderId="32" xfId="5" applyFont="1" applyFill="1" applyBorder="1" applyAlignment="1" applyProtection="1">
      <alignment horizontal="center" vertical="center" wrapText="1"/>
      <protection hidden="1"/>
    </xf>
    <xf numFmtId="0" fontId="9" fillId="8" borderId="57" xfId="5" applyFont="1" applyFill="1" applyBorder="1" applyAlignment="1" applyProtection="1">
      <alignment horizontal="center" vertical="center" wrapText="1"/>
      <protection hidden="1"/>
    </xf>
    <xf numFmtId="0" fontId="2" fillId="20" borderId="43" xfId="5" applyNumberFormat="1" applyFont="1" applyFill="1" applyBorder="1" applyAlignment="1" applyProtection="1">
      <alignment horizontal="left"/>
      <protection hidden="1"/>
    </xf>
    <xf numFmtId="0" fontId="2" fillId="20" borderId="10" xfId="5" applyNumberFormat="1" applyFont="1" applyFill="1" applyBorder="1" applyAlignment="1" applyProtection="1">
      <alignment horizontal="left"/>
      <protection hidden="1"/>
    </xf>
    <xf numFmtId="0" fontId="10" fillId="8" borderId="61" xfId="5" applyFont="1" applyFill="1" applyBorder="1" applyAlignment="1">
      <alignment horizontal="center" vertical="center" wrapText="1"/>
    </xf>
    <xf numFmtId="0" fontId="10" fillId="8" borderId="19" xfId="5" applyFont="1" applyFill="1" applyBorder="1" applyAlignment="1">
      <alignment horizontal="center" vertical="center" wrapText="1"/>
    </xf>
    <xf numFmtId="0" fontId="10" fillId="8" borderId="17" xfId="5" applyFont="1" applyFill="1" applyBorder="1" applyAlignment="1">
      <alignment horizontal="center" vertical="center" wrapText="1"/>
    </xf>
    <xf numFmtId="0" fontId="10" fillId="8" borderId="20" xfId="5" applyFont="1" applyFill="1" applyBorder="1" applyAlignment="1">
      <alignment horizontal="center" vertical="center" wrapText="1"/>
    </xf>
    <xf numFmtId="0" fontId="10" fillId="8" borderId="48" xfId="5" applyFont="1" applyFill="1" applyBorder="1" applyAlignment="1">
      <alignment horizontal="center" vertical="center" wrapText="1"/>
    </xf>
    <xf numFmtId="0" fontId="10" fillId="8" borderId="16" xfId="5" applyFont="1" applyFill="1" applyBorder="1" applyAlignment="1">
      <alignment horizontal="center" vertical="center" wrapText="1"/>
    </xf>
    <xf numFmtId="0" fontId="2" fillId="11" borderId="73" xfId="5" applyFont="1" applyFill="1" applyBorder="1" applyAlignment="1">
      <alignment horizontal="left"/>
    </xf>
    <xf numFmtId="0" fontId="2" fillId="11" borderId="59" xfId="5" applyFont="1" applyFill="1" applyBorder="1" applyAlignment="1">
      <alignment horizontal="left"/>
    </xf>
    <xf numFmtId="0" fontId="2" fillId="11" borderId="29" xfId="5" applyFont="1" applyFill="1" applyBorder="1" applyAlignment="1">
      <alignment horizontal="left"/>
    </xf>
    <xf numFmtId="0" fontId="2" fillId="11" borderId="11" xfId="5" applyFont="1" applyFill="1" applyBorder="1" applyAlignment="1">
      <alignment horizontal="left"/>
    </xf>
    <xf numFmtId="0" fontId="2" fillId="11" borderId="2" xfId="5" applyFont="1" applyFill="1" applyBorder="1" applyAlignment="1">
      <alignment horizontal="left"/>
    </xf>
    <xf numFmtId="0" fontId="2" fillId="11" borderId="12" xfId="5" applyFont="1" applyFill="1" applyBorder="1" applyAlignment="1">
      <alignment horizontal="left"/>
    </xf>
    <xf numFmtId="0" fontId="6" fillId="19" borderId="32" xfId="5" applyFont="1" applyFill="1" applyBorder="1" applyAlignment="1">
      <alignment horizontal="left" vertical="center" wrapText="1"/>
    </xf>
    <xf numFmtId="0" fontId="6" fillId="19" borderId="1" xfId="5" applyFont="1" applyFill="1" applyBorder="1" applyAlignment="1">
      <alignment horizontal="left" vertical="center" wrapText="1"/>
    </xf>
    <xf numFmtId="0" fontId="6" fillId="19" borderId="57" xfId="5" applyFont="1" applyFill="1" applyBorder="1" applyAlignment="1">
      <alignment horizontal="left" vertical="center" wrapText="1"/>
    </xf>
    <xf numFmtId="0" fontId="1" fillId="22" borderId="5" xfId="1" applyFont="1" applyFill="1" applyBorder="1" applyAlignment="1" applyProtection="1">
      <alignment horizontal="left"/>
      <protection locked="0"/>
    </xf>
    <xf numFmtId="0" fontId="1" fillId="22" borderId="19" xfId="1" applyFont="1" applyFill="1" applyBorder="1" applyAlignment="1" applyProtection="1">
      <alignment horizontal="left"/>
      <protection locked="0"/>
    </xf>
    <xf numFmtId="0" fontId="2" fillId="11" borderId="11" xfId="5" applyFont="1" applyFill="1" applyBorder="1" applyAlignment="1" applyProtection="1">
      <alignment horizontal="left"/>
      <protection hidden="1"/>
    </xf>
    <xf numFmtId="0" fontId="45" fillId="11" borderId="2" xfId="0" applyFont="1" applyFill="1" applyBorder="1" applyAlignment="1">
      <alignment horizontal="left"/>
    </xf>
    <xf numFmtId="0" fontId="45" fillId="11" borderId="12" xfId="0" applyFont="1" applyFill="1" applyBorder="1" applyAlignment="1">
      <alignment horizontal="left"/>
    </xf>
    <xf numFmtId="0" fontId="2" fillId="11" borderId="73" xfId="5" applyFont="1" applyFill="1" applyBorder="1" applyAlignment="1" applyProtection="1">
      <alignment horizontal="left"/>
      <protection hidden="1"/>
    </xf>
    <xf numFmtId="0" fontId="45" fillId="11" borderId="59" xfId="0" applyFont="1" applyFill="1" applyBorder="1" applyAlignment="1">
      <alignment horizontal="left"/>
    </xf>
    <xf numFmtId="0" fontId="45" fillId="11" borderId="29" xfId="0" applyFont="1" applyFill="1" applyBorder="1" applyAlignment="1">
      <alignment horizontal="left"/>
    </xf>
    <xf numFmtId="0" fontId="9" fillId="11" borderId="32" xfId="5" applyFont="1" applyFill="1" applyBorder="1" applyAlignment="1" applyProtection="1">
      <alignment horizontal="left"/>
      <protection hidden="1"/>
    </xf>
    <xf numFmtId="0" fontId="9" fillId="11" borderId="1" xfId="5" applyFont="1" applyFill="1" applyBorder="1" applyAlignment="1" applyProtection="1">
      <alignment horizontal="left"/>
      <protection hidden="1"/>
    </xf>
    <xf numFmtId="0" fontId="9" fillId="11" borderId="31" xfId="5" applyFont="1" applyFill="1" applyBorder="1" applyAlignment="1" applyProtection="1">
      <alignment horizontal="left"/>
      <protection hidden="1"/>
    </xf>
    <xf numFmtId="0" fontId="2" fillId="3" borderId="32" xfId="5" applyFont="1" applyFill="1" applyBorder="1" applyAlignment="1">
      <alignment horizontal="left" vertical="top" wrapText="1"/>
    </xf>
    <xf numFmtId="0" fontId="2" fillId="3" borderId="1" xfId="5" applyFont="1" applyFill="1" applyBorder="1" applyAlignment="1">
      <alignment horizontal="left" vertical="top" wrapText="1"/>
    </xf>
    <xf numFmtId="0" fontId="2" fillId="3" borderId="31" xfId="5" applyFont="1" applyFill="1" applyBorder="1" applyAlignment="1">
      <alignment horizontal="left" vertical="top" wrapText="1"/>
    </xf>
    <xf numFmtId="0" fontId="2" fillId="11" borderId="25" xfId="5" applyFont="1" applyFill="1" applyBorder="1" applyAlignment="1">
      <alignment horizontal="left"/>
    </xf>
    <xf numFmtId="0" fontId="2" fillId="11" borderId="26" xfId="5" applyFont="1" applyFill="1" applyBorder="1" applyAlignment="1">
      <alignment horizontal="left"/>
    </xf>
    <xf numFmtId="0" fontId="2" fillId="11" borderId="27" xfId="5" applyFont="1" applyFill="1" applyBorder="1" applyAlignment="1">
      <alignment horizontal="left"/>
    </xf>
    <xf numFmtId="0" fontId="5" fillId="20" borderId="3" xfId="5" applyFont="1" applyFill="1" applyBorder="1" applyAlignment="1">
      <alignment horizontal="left" wrapText="1"/>
    </xf>
    <xf numFmtId="0" fontId="5" fillId="20" borderId="60" xfId="5" applyFont="1" applyFill="1" applyBorder="1" applyAlignment="1">
      <alignment horizontal="left" wrapText="1"/>
    </xf>
    <xf numFmtId="169" fontId="5" fillId="2" borderId="54" xfId="5" applyNumberFormat="1" applyFont="1" applyFill="1" applyBorder="1" applyAlignment="1" applyProtection="1">
      <alignment horizontal="center" vertical="center"/>
      <protection hidden="1"/>
    </xf>
    <xf numFmtId="169" fontId="5" fillId="2" borderId="24" xfId="5" applyNumberFormat="1" applyFont="1" applyFill="1" applyBorder="1" applyAlignment="1" applyProtection="1">
      <alignment horizontal="center" vertical="center"/>
      <protection hidden="1"/>
    </xf>
    <xf numFmtId="169" fontId="5" fillId="2" borderId="40" xfId="5" applyNumberFormat="1" applyFont="1" applyFill="1" applyBorder="1" applyAlignment="1" applyProtection="1">
      <alignment horizontal="center" vertical="center"/>
      <protection hidden="1"/>
    </xf>
    <xf numFmtId="0" fontId="9" fillId="11" borderId="32" xfId="5" applyFont="1" applyFill="1" applyBorder="1" applyAlignment="1">
      <alignment horizontal="center"/>
    </xf>
    <xf numFmtId="0" fontId="9" fillId="11" borderId="1" xfId="5" applyFont="1" applyFill="1" applyBorder="1" applyAlignment="1">
      <alignment horizontal="center"/>
    </xf>
    <xf numFmtId="0" fontId="1" fillId="20" borderId="21" xfId="5" applyFont="1" applyFill="1" applyBorder="1" applyAlignment="1">
      <alignment horizontal="left" vertical="center" wrapText="1"/>
    </xf>
    <xf numFmtId="0" fontId="1" fillId="20" borderId="22" xfId="5" applyFont="1" applyFill="1" applyBorder="1" applyAlignment="1">
      <alignment horizontal="left" vertical="center" wrapText="1"/>
    </xf>
    <xf numFmtId="0" fontId="1" fillId="20" borderId="21" xfId="5" applyFont="1" applyFill="1" applyBorder="1" applyAlignment="1">
      <alignment horizontal="center" vertical="center" wrapText="1"/>
    </xf>
    <xf numFmtId="0" fontId="1" fillId="20" borderId="22" xfId="5" applyFont="1" applyFill="1" applyBorder="1" applyAlignment="1">
      <alignment horizontal="center" vertical="center" wrapText="1"/>
    </xf>
    <xf numFmtId="175" fontId="1" fillId="20" borderId="22" xfId="5" applyNumberFormat="1" applyFont="1" applyFill="1" applyBorder="1" applyAlignment="1">
      <alignment horizontal="center" vertical="center"/>
    </xf>
    <xf numFmtId="175" fontId="1" fillId="20" borderId="23" xfId="5" applyNumberFormat="1" applyFont="1" applyFill="1" applyBorder="1" applyAlignment="1">
      <alignment horizontal="center" vertical="center"/>
    </xf>
    <xf numFmtId="0" fontId="4" fillId="19" borderId="37" xfId="5" applyFont="1" applyFill="1" applyBorder="1" applyAlignment="1">
      <alignment horizontal="center" vertical="center" wrapText="1"/>
    </xf>
    <xf numFmtId="0" fontId="4" fillId="19" borderId="38" xfId="5" applyFont="1" applyFill="1" applyBorder="1" applyAlignment="1">
      <alignment horizontal="center" vertical="center" wrapText="1"/>
    </xf>
    <xf numFmtId="0" fontId="4" fillId="19" borderId="39" xfId="5" applyFont="1" applyFill="1" applyBorder="1" applyAlignment="1">
      <alignment horizontal="center" vertical="center" wrapText="1"/>
    </xf>
    <xf numFmtId="0" fontId="2" fillId="11" borderId="12" xfId="5" applyFont="1" applyFill="1" applyBorder="1" applyAlignment="1" applyProtection="1">
      <alignment horizontal="left"/>
      <protection hidden="1"/>
    </xf>
    <xf numFmtId="0" fontId="6" fillId="19" borderId="32" xfId="5" applyFont="1" applyFill="1" applyBorder="1" applyAlignment="1" applyProtection="1">
      <alignment horizontal="left" vertical="top" wrapText="1"/>
      <protection hidden="1"/>
    </xf>
    <xf numFmtId="0" fontId="6" fillId="19" borderId="1" xfId="5" applyFont="1" applyFill="1" applyBorder="1" applyAlignment="1" applyProtection="1">
      <alignment horizontal="left" vertical="top" wrapText="1"/>
      <protection hidden="1"/>
    </xf>
    <xf numFmtId="0" fontId="6" fillId="19" borderId="57" xfId="5" applyFont="1" applyFill="1" applyBorder="1" applyAlignment="1" applyProtection="1">
      <alignment horizontal="left" vertical="top" wrapText="1"/>
      <protection hidden="1"/>
    </xf>
    <xf numFmtId="0" fontId="5" fillId="20" borderId="3" xfId="5" applyFont="1" applyFill="1" applyBorder="1" applyAlignment="1" applyProtection="1">
      <alignment horizontal="left" vertical="center" wrapText="1"/>
      <protection hidden="1"/>
    </xf>
    <xf numFmtId="169" fontId="5" fillId="2" borderId="60" xfId="5" applyNumberFormat="1" applyFont="1" applyFill="1" applyBorder="1" applyAlignment="1" applyProtection="1">
      <alignment horizontal="center" vertical="center"/>
      <protection hidden="1"/>
    </xf>
    <xf numFmtId="169" fontId="5" fillId="2" borderId="2" xfId="5" applyNumberFormat="1" applyFont="1" applyFill="1" applyBorder="1" applyAlignment="1" applyProtection="1">
      <alignment horizontal="center" vertical="center"/>
      <protection hidden="1"/>
    </xf>
    <xf numFmtId="169" fontId="5" fillId="2" borderId="12" xfId="5" applyNumberFormat="1" applyFont="1" applyFill="1" applyBorder="1" applyAlignment="1" applyProtection="1">
      <alignment horizontal="center" vertical="center"/>
      <protection hidden="1"/>
    </xf>
    <xf numFmtId="0" fontId="2" fillId="3" borderId="11" xfId="5" applyFont="1" applyFill="1" applyBorder="1" applyAlignment="1" applyProtection="1">
      <alignment horizontal="left" vertical="top" wrapText="1"/>
      <protection hidden="1"/>
    </xf>
    <xf numFmtId="0" fontId="2" fillId="3" borderId="12" xfId="5" applyFont="1" applyFill="1" applyBorder="1" applyAlignment="1" applyProtection="1">
      <alignment horizontal="left" vertical="top" wrapText="1"/>
      <protection hidden="1"/>
    </xf>
    <xf numFmtId="0" fontId="1" fillId="20" borderId="49" xfId="5" applyFont="1" applyFill="1" applyBorder="1" applyAlignment="1" applyProtection="1">
      <alignment horizontal="center" vertical="center" wrapText="1"/>
      <protection hidden="1"/>
    </xf>
    <xf numFmtId="0" fontId="1" fillId="20" borderId="74" xfId="5" applyFont="1" applyFill="1" applyBorder="1" applyAlignment="1" applyProtection="1">
      <alignment horizontal="center" vertical="center" wrapText="1"/>
      <protection hidden="1"/>
    </xf>
    <xf numFmtId="0" fontId="4" fillId="19" borderId="17" xfId="5" applyFont="1" applyFill="1" applyBorder="1" applyAlignment="1" applyProtection="1">
      <alignment horizontal="center" vertical="center"/>
      <protection hidden="1"/>
    </xf>
    <xf numFmtId="0" fontId="4" fillId="19" borderId="0" xfId="5" applyFont="1" applyFill="1" applyBorder="1" applyAlignment="1" applyProtection="1">
      <alignment horizontal="center" vertical="center"/>
      <protection hidden="1"/>
    </xf>
    <xf numFmtId="0" fontId="4" fillId="19" borderId="48" xfId="5" applyFont="1" applyFill="1" applyBorder="1" applyAlignment="1" applyProtection="1">
      <alignment horizontal="center" vertical="center"/>
      <protection hidden="1"/>
    </xf>
    <xf numFmtId="0" fontId="4" fillId="19" borderId="4" xfId="5" applyFont="1" applyFill="1" applyBorder="1" applyAlignment="1" applyProtection="1">
      <alignment horizontal="center" vertical="center"/>
      <protection hidden="1"/>
    </xf>
  </cellXfs>
  <cellStyles count="39">
    <cellStyle name="%" xfId="1"/>
    <cellStyle name="0,0_x000d__x000a_NA_x000d__x000a_" xfId="2"/>
    <cellStyle name="0000" xfId="3"/>
    <cellStyle name="000000" xfId="4"/>
    <cellStyle name="ANCLAS,REZONES Y SUS PARTES,DE FUNDICION,DE HIERRO O DE ACERO" xfId="5"/>
    <cellStyle name="ANCLAS,REZONES Y SUS PARTES,DE FUNDICION,DE HIERRO O DE ACERO 2" xfId="6"/>
    <cellStyle name="blank" xfId="7"/>
    <cellStyle name="Comma [0] 2" xfId="8"/>
    <cellStyle name="Comma 2" xfId="9"/>
    <cellStyle name="Diseño" xfId="10"/>
    <cellStyle name="Euro" xfId="11"/>
    <cellStyle name="Grey" xfId="12"/>
    <cellStyle name="Header" xfId="13"/>
    <cellStyle name="Header1" xfId="14"/>
    <cellStyle name="Header2" xfId="15"/>
    <cellStyle name="Hipervínculo" xfId="16" builtinId="8"/>
    <cellStyle name="Input [yellow]" xfId="17"/>
    <cellStyle name="Millares" xfId="18" builtinId="3"/>
    <cellStyle name="Millares [0]" xfId="19" builtinId="6"/>
    <cellStyle name="Millares 2" xfId="20"/>
    <cellStyle name="Normal" xfId="0" builtinId="0"/>
    <cellStyle name="Normal - Style1" xfId="21"/>
    <cellStyle name="Normal 2" xfId="22"/>
    <cellStyle name="Normal 3" xfId="23"/>
    <cellStyle name="Normal 4" xfId="24"/>
    <cellStyle name="Normal 5" xfId="25"/>
    <cellStyle name="Normal 6" xfId="26"/>
    <cellStyle name="Percent (0)" xfId="27"/>
    <cellStyle name="Percent [2]" xfId="28"/>
    <cellStyle name="Percent 2" xfId="29"/>
    <cellStyle name="Porcentaje" xfId="30" builtinId="5"/>
    <cellStyle name="Porcentaje 2" xfId="31"/>
    <cellStyle name="PSChar" xfId="32"/>
    <cellStyle name="PSDate" xfId="33"/>
    <cellStyle name="PSDec" xfId="34"/>
    <cellStyle name="PSHeading" xfId="35"/>
    <cellStyle name="PSInt" xfId="36"/>
    <cellStyle name="PSSpacer" xfId="37"/>
    <cellStyle name="taples Plaza" xfId="38"/>
  </cellStyles>
  <dxfs count="1">
    <dxf>
      <fill>
        <patternFill patternType="solid">
          <fgColor indexed="64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SE-AF-004'!A1"/><Relationship Id="rId3" Type="http://schemas.openxmlformats.org/officeDocument/2006/relationships/hyperlink" Target="#'FSE-EM-001'!A1"/><Relationship Id="rId7" Type="http://schemas.openxmlformats.org/officeDocument/2006/relationships/hyperlink" Target="#'FSE-AF-003'!A1"/><Relationship Id="rId12" Type="http://schemas.openxmlformats.org/officeDocument/2006/relationships/image" Target="../media/image1.png"/><Relationship Id="rId2" Type="http://schemas.openxmlformats.org/officeDocument/2006/relationships/hyperlink" Target="#'FSE-RH-002'!A1"/><Relationship Id="rId1" Type="http://schemas.openxmlformats.org/officeDocument/2006/relationships/hyperlink" Target="#'FSE-RH-001'!A1"/><Relationship Id="rId6" Type="http://schemas.openxmlformats.org/officeDocument/2006/relationships/hyperlink" Target="#'FSE-AF-002'!A1"/><Relationship Id="rId11" Type="http://schemas.openxmlformats.org/officeDocument/2006/relationships/hyperlink" Target="#'FSE-AF-007'!A1"/><Relationship Id="rId5" Type="http://schemas.openxmlformats.org/officeDocument/2006/relationships/hyperlink" Target="#'FSE-AF-001'!A1"/><Relationship Id="rId10" Type="http://schemas.openxmlformats.org/officeDocument/2006/relationships/hyperlink" Target="#'FSE-AF-006'!A1"/><Relationship Id="rId4" Type="http://schemas.openxmlformats.org/officeDocument/2006/relationships/hyperlink" Target="#'FSE-EM-002'!A1"/><Relationship Id="rId9" Type="http://schemas.openxmlformats.org/officeDocument/2006/relationships/hyperlink" Target="#'FSE-AF-005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38100</xdr:rowOff>
    </xdr:from>
    <xdr:to>
      <xdr:col>2</xdr:col>
      <xdr:colOff>0</xdr:colOff>
      <xdr:row>12</xdr:row>
      <xdr:rowOff>342900</xdr:rowOff>
    </xdr:to>
    <xdr:sp macro="" textlink="">
      <xdr:nvSpPr>
        <xdr:cNvPr id="2" name="Bisel 2">
          <a:hlinkClick xmlns:r="http://schemas.openxmlformats.org/officeDocument/2006/relationships" r:id="rId1"/>
        </xdr:cNvPr>
        <xdr:cNvSpPr/>
      </xdr:nvSpPr>
      <xdr:spPr>
        <a:xfrm>
          <a:off x="19050" y="2287905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FSE-RH-001</a:t>
          </a:r>
        </a:p>
      </xdr:txBody>
    </xdr:sp>
    <xdr:clientData/>
  </xdr:twoCellAnchor>
  <xdr:twoCellAnchor>
    <xdr:from>
      <xdr:col>1</xdr:col>
      <xdr:colOff>28575</xdr:colOff>
      <xdr:row>13</xdr:row>
      <xdr:rowOff>38100</xdr:rowOff>
    </xdr:from>
    <xdr:to>
      <xdr:col>2</xdr:col>
      <xdr:colOff>0</xdr:colOff>
      <xdr:row>13</xdr:row>
      <xdr:rowOff>342900</xdr:rowOff>
    </xdr:to>
    <xdr:sp macro="" textlink="">
      <xdr:nvSpPr>
        <xdr:cNvPr id="3" name="Bisel 5">
          <a:hlinkClick xmlns:r="http://schemas.openxmlformats.org/officeDocument/2006/relationships" r:id="rId2"/>
        </xdr:cNvPr>
        <xdr:cNvSpPr/>
      </xdr:nvSpPr>
      <xdr:spPr>
        <a:xfrm>
          <a:off x="19050" y="2668905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FSE-RH-002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4" name="Bisel 6">
          <a:hlinkClick xmlns:r="http://schemas.openxmlformats.org/officeDocument/2006/relationships" r:id="rId3"/>
        </xdr:cNvPr>
        <xdr:cNvSpPr/>
      </xdr:nvSpPr>
      <xdr:spPr>
        <a:xfrm>
          <a:off x="19050" y="3011805"/>
          <a:ext cx="842010" cy="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FSE-EM-001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5" name="Bisel 7">
          <a:hlinkClick xmlns:r="http://schemas.openxmlformats.org/officeDocument/2006/relationships" r:id="rId4"/>
        </xdr:cNvPr>
        <xdr:cNvSpPr/>
      </xdr:nvSpPr>
      <xdr:spPr>
        <a:xfrm>
          <a:off x="19050" y="3011805"/>
          <a:ext cx="842010" cy="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FSE-EM-002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6" name="Bisel 8">
          <a:hlinkClick xmlns:r="http://schemas.openxmlformats.org/officeDocument/2006/relationships" r:id="rId5"/>
        </xdr:cNvPr>
        <xdr:cNvSpPr/>
      </xdr:nvSpPr>
      <xdr:spPr>
        <a:xfrm>
          <a:off x="19050" y="3011805"/>
          <a:ext cx="842010" cy="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FSE-AF-001</a:t>
          </a:r>
        </a:p>
      </xdr:txBody>
    </xdr:sp>
    <xdr:clientData/>
  </xdr:twoCellAnchor>
  <xdr:twoCellAnchor>
    <xdr:from>
      <xdr:col>1</xdr:col>
      <xdr:colOff>28575</xdr:colOff>
      <xdr:row>17</xdr:row>
      <xdr:rowOff>38100</xdr:rowOff>
    </xdr:from>
    <xdr:to>
      <xdr:col>2</xdr:col>
      <xdr:colOff>0</xdr:colOff>
      <xdr:row>17</xdr:row>
      <xdr:rowOff>342900</xdr:rowOff>
    </xdr:to>
    <xdr:sp macro="" textlink="">
      <xdr:nvSpPr>
        <xdr:cNvPr id="7" name="Bisel 9">
          <a:hlinkClick xmlns:r="http://schemas.openxmlformats.org/officeDocument/2006/relationships" r:id="rId6"/>
        </xdr:cNvPr>
        <xdr:cNvSpPr/>
      </xdr:nvSpPr>
      <xdr:spPr>
        <a:xfrm>
          <a:off x="19050" y="3049905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FSE-AF-001</a:t>
          </a:r>
        </a:p>
      </xdr:txBody>
    </xdr:sp>
    <xdr:clientData/>
  </xdr:twoCellAnchor>
  <xdr:twoCellAnchor>
    <xdr:from>
      <xdr:col>1</xdr:col>
      <xdr:colOff>28575</xdr:colOff>
      <xdr:row>18</xdr:row>
      <xdr:rowOff>38100</xdr:rowOff>
    </xdr:from>
    <xdr:to>
      <xdr:col>2</xdr:col>
      <xdr:colOff>0</xdr:colOff>
      <xdr:row>18</xdr:row>
      <xdr:rowOff>342900</xdr:rowOff>
    </xdr:to>
    <xdr:sp macro="" textlink="">
      <xdr:nvSpPr>
        <xdr:cNvPr id="8" name="Bisel 10">
          <a:hlinkClick xmlns:r="http://schemas.openxmlformats.org/officeDocument/2006/relationships" r:id="rId7"/>
        </xdr:cNvPr>
        <xdr:cNvSpPr/>
      </xdr:nvSpPr>
      <xdr:spPr>
        <a:xfrm>
          <a:off x="19050" y="3430905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FSE-AF-002</a:t>
          </a:r>
        </a:p>
      </xdr:txBody>
    </xdr:sp>
    <xdr:clientData/>
  </xdr:twoCellAnchor>
  <xdr:twoCellAnchor>
    <xdr:from>
      <xdr:col>1</xdr:col>
      <xdr:colOff>28575</xdr:colOff>
      <xdr:row>19</xdr:row>
      <xdr:rowOff>47625</xdr:rowOff>
    </xdr:from>
    <xdr:to>
      <xdr:col>2</xdr:col>
      <xdr:colOff>0</xdr:colOff>
      <xdr:row>19</xdr:row>
      <xdr:rowOff>352425</xdr:rowOff>
    </xdr:to>
    <xdr:sp macro="" textlink="">
      <xdr:nvSpPr>
        <xdr:cNvPr id="9" name="Bisel 11">
          <a:hlinkClick xmlns:r="http://schemas.openxmlformats.org/officeDocument/2006/relationships" r:id="rId8"/>
        </xdr:cNvPr>
        <xdr:cNvSpPr/>
      </xdr:nvSpPr>
      <xdr:spPr>
        <a:xfrm>
          <a:off x="19050" y="3821430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FSE-AF-003</a:t>
          </a:r>
        </a:p>
      </xdr:txBody>
    </xdr:sp>
    <xdr:clientData/>
  </xdr:twoCellAnchor>
  <xdr:twoCellAnchor>
    <xdr:from>
      <xdr:col>1</xdr:col>
      <xdr:colOff>28575</xdr:colOff>
      <xdr:row>20</xdr:row>
      <xdr:rowOff>38100</xdr:rowOff>
    </xdr:from>
    <xdr:to>
      <xdr:col>2</xdr:col>
      <xdr:colOff>0</xdr:colOff>
      <xdr:row>20</xdr:row>
      <xdr:rowOff>342900</xdr:rowOff>
    </xdr:to>
    <xdr:sp macro="" textlink="">
      <xdr:nvSpPr>
        <xdr:cNvPr id="10" name="Bisel 12">
          <a:hlinkClick xmlns:r="http://schemas.openxmlformats.org/officeDocument/2006/relationships" r:id="rId9"/>
        </xdr:cNvPr>
        <xdr:cNvSpPr/>
      </xdr:nvSpPr>
      <xdr:spPr>
        <a:xfrm>
          <a:off x="19050" y="4192905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FSE-AF-004</a:t>
          </a:r>
        </a:p>
      </xdr:txBody>
    </xdr:sp>
    <xdr:clientData/>
  </xdr:twoCellAnchor>
  <xdr:twoCellAnchor>
    <xdr:from>
      <xdr:col>1</xdr:col>
      <xdr:colOff>28575</xdr:colOff>
      <xdr:row>21</xdr:row>
      <xdr:rowOff>47625</xdr:rowOff>
    </xdr:from>
    <xdr:to>
      <xdr:col>2</xdr:col>
      <xdr:colOff>0</xdr:colOff>
      <xdr:row>21</xdr:row>
      <xdr:rowOff>352425</xdr:rowOff>
    </xdr:to>
    <xdr:sp macro="" textlink="">
      <xdr:nvSpPr>
        <xdr:cNvPr id="11" name="Bisel 13">
          <a:hlinkClick xmlns:r="http://schemas.openxmlformats.org/officeDocument/2006/relationships" r:id="rId10"/>
        </xdr:cNvPr>
        <xdr:cNvSpPr/>
      </xdr:nvSpPr>
      <xdr:spPr>
        <a:xfrm>
          <a:off x="19050" y="4583430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FSE-AF-005</a:t>
          </a:r>
        </a:p>
      </xdr:txBody>
    </xdr:sp>
    <xdr:clientData/>
  </xdr:twoCellAnchor>
  <xdr:twoCellAnchor>
    <xdr:from>
      <xdr:col>1</xdr:col>
      <xdr:colOff>28575</xdr:colOff>
      <xdr:row>22</xdr:row>
      <xdr:rowOff>28575</xdr:rowOff>
    </xdr:from>
    <xdr:to>
      <xdr:col>2</xdr:col>
      <xdr:colOff>0</xdr:colOff>
      <xdr:row>22</xdr:row>
      <xdr:rowOff>333375</xdr:rowOff>
    </xdr:to>
    <xdr:sp macro="" textlink="">
      <xdr:nvSpPr>
        <xdr:cNvPr id="12" name="Bisel 14">
          <a:hlinkClick xmlns:r="http://schemas.openxmlformats.org/officeDocument/2006/relationships" r:id="rId11"/>
        </xdr:cNvPr>
        <xdr:cNvSpPr/>
      </xdr:nvSpPr>
      <xdr:spPr>
        <a:xfrm>
          <a:off x="19050" y="4945380"/>
          <a:ext cx="842010" cy="30480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C" sz="900" b="0"/>
            <a:t>FSE-AF-006</a:t>
          </a:r>
        </a:p>
      </xdr:txBody>
    </xdr:sp>
    <xdr:clientData/>
  </xdr:twoCellAnchor>
  <xdr:twoCellAnchor editAs="oneCell">
    <xdr:from>
      <xdr:col>10</xdr:col>
      <xdr:colOff>85725</xdr:colOff>
      <xdr:row>1</xdr:row>
      <xdr:rowOff>19050</xdr:rowOff>
    </xdr:from>
    <xdr:to>
      <xdr:col>12</xdr:col>
      <xdr:colOff>809625</xdr:colOff>
      <xdr:row>5</xdr:row>
      <xdr:rowOff>123825</xdr:rowOff>
    </xdr:to>
    <xdr:pic>
      <xdr:nvPicPr>
        <xdr:cNvPr id="38021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209550"/>
          <a:ext cx="24193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</xdr:row>
      <xdr:rowOff>19050</xdr:rowOff>
    </xdr:from>
    <xdr:to>
      <xdr:col>11</xdr:col>
      <xdr:colOff>304800</xdr:colOff>
      <xdr:row>5</xdr:row>
      <xdr:rowOff>266700</xdr:rowOff>
    </xdr:to>
    <xdr:pic>
      <xdr:nvPicPr>
        <xdr:cNvPr id="14291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209550"/>
          <a:ext cx="2743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12</xdr:col>
      <xdr:colOff>0</xdr:colOff>
      <xdr:row>12</xdr:row>
      <xdr:rowOff>68421</xdr:rowOff>
    </xdr:to>
    <xdr:sp macro="" textlink="">
      <xdr:nvSpPr>
        <xdr:cNvPr id="2" name="Rectangle 7"/>
        <xdr:cNvSpPr>
          <a:spLocks noChangeArrowheads="1"/>
        </xdr:cNvSpPr>
      </xdr:nvSpPr>
      <xdr:spPr>
        <a:xfrm>
          <a:off x="175260" y="1762125"/>
          <a:ext cx="14409420" cy="243840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65"/>
            </a:gs>
            <a:gs pos="100000">
              <a:srgbClr xmlns:mc="http://schemas.openxmlformats.org/markup-compatibility/2006" xmlns:a14="http://schemas.microsoft.com/office/drawing/2010/main" val="767676" mc:Ignorable="a14" a14:legacySpreadsheetColorIndex="65">
                <a:gamma/>
                <a:shade val="46275"/>
                <a:invGamma/>
              </a:srgbClr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C" sz="1400" b="1" i="0" u="none" strike="noStrike" baseline="0">
              <a:solidFill>
                <a:srgbClr val="000000"/>
              </a:solidFill>
              <a:latin typeface="Tahoma" panose="020B0604030504040204"/>
              <a:ea typeface="Tahoma" panose="020B0604030504040204"/>
              <a:cs typeface="Tahoma" panose="020B0604030504040204"/>
            </a:rPr>
            <a:t>PRESUPUESTO DE RECURSOS HUMANOS INDIVIDUALIZADO</a:t>
          </a:r>
        </a:p>
        <a:p>
          <a:pPr algn="ctr" rtl="0">
            <a:defRPr sz="1000"/>
          </a:pPr>
          <a:endParaRPr lang="es-EC"/>
        </a:p>
      </xdr:txBody>
    </xdr:sp>
    <xdr:clientData/>
  </xdr:twoCellAnchor>
  <xdr:twoCellAnchor editAs="oneCell">
    <xdr:from>
      <xdr:col>9</xdr:col>
      <xdr:colOff>19242</xdr:colOff>
      <xdr:row>1</xdr:row>
      <xdr:rowOff>18232</xdr:rowOff>
    </xdr:from>
    <xdr:to>
      <xdr:col>10</xdr:col>
      <xdr:colOff>835587</xdr:colOff>
      <xdr:row>4</xdr:row>
      <xdr:rowOff>182803</xdr:rowOff>
    </xdr:to>
    <xdr:pic>
      <xdr:nvPicPr>
        <xdr:cNvPr id="3893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2424" y="210656"/>
          <a:ext cx="2355739" cy="7418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139700</xdr:rowOff>
    </xdr:from>
    <xdr:to>
      <xdr:col>8</xdr:col>
      <xdr:colOff>0</xdr:colOff>
      <xdr:row>5</xdr:row>
      <xdr:rowOff>25400</xdr:rowOff>
    </xdr:to>
    <xdr:pic>
      <xdr:nvPicPr>
        <xdr:cNvPr id="3994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6200" y="381000"/>
          <a:ext cx="1549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215900</xdr:rowOff>
    </xdr:from>
    <xdr:to>
      <xdr:col>6</xdr:col>
      <xdr:colOff>1514475</xdr:colOff>
      <xdr:row>4</xdr:row>
      <xdr:rowOff>152400</xdr:rowOff>
    </xdr:to>
    <xdr:pic>
      <xdr:nvPicPr>
        <xdr:cNvPr id="4097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2400" y="406400"/>
          <a:ext cx="1476375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355600</xdr:colOff>
      <xdr:row>1</xdr:row>
      <xdr:rowOff>29503</xdr:rowOff>
    </xdr:from>
    <xdr:to>
      <xdr:col>19</xdr:col>
      <xdr:colOff>536574</xdr:colOff>
      <xdr:row>5</xdr:row>
      <xdr:rowOff>101601</xdr:rowOff>
    </xdr:to>
    <xdr:pic>
      <xdr:nvPicPr>
        <xdr:cNvPr id="3693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79900" y="220003"/>
          <a:ext cx="1971674" cy="656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1</xdr:row>
      <xdr:rowOff>38100</xdr:rowOff>
    </xdr:from>
    <xdr:to>
      <xdr:col>20</xdr:col>
      <xdr:colOff>1343025</xdr:colOff>
      <xdr:row>5</xdr:row>
      <xdr:rowOff>123825</xdr:rowOff>
    </xdr:to>
    <xdr:pic>
      <xdr:nvPicPr>
        <xdr:cNvPr id="4201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228600"/>
          <a:ext cx="21907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7844</xdr:colOff>
      <xdr:row>1</xdr:row>
      <xdr:rowOff>38100</xdr:rowOff>
    </xdr:from>
    <xdr:to>
      <xdr:col>9</xdr:col>
      <xdr:colOff>1522319</xdr:colOff>
      <xdr:row>5</xdr:row>
      <xdr:rowOff>22412</xdr:rowOff>
    </xdr:to>
    <xdr:pic>
      <xdr:nvPicPr>
        <xdr:cNvPr id="4302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668" y="228600"/>
          <a:ext cx="1514475" cy="623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23814</xdr:colOff>
      <xdr:row>1</xdr:row>
      <xdr:rowOff>33338</xdr:rowOff>
    </xdr:from>
    <xdr:to>
      <xdr:col>7</xdr:col>
      <xdr:colOff>1518582</xdr:colOff>
      <xdr:row>2</xdr:row>
      <xdr:rowOff>166688</xdr:rowOff>
    </xdr:to>
    <xdr:pic>
      <xdr:nvPicPr>
        <xdr:cNvPr id="4404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950" b="10219"/>
        <a:stretch>
          <a:fillRect/>
        </a:stretch>
      </xdr:blipFill>
      <xdr:spPr bwMode="auto">
        <a:xfrm>
          <a:off x="9644064" y="223838"/>
          <a:ext cx="149476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yramidresearch.com/Advisory/Forecasts%20for%20Telecoms%20and%20Mobile/2001_4q/Forecasts/Mobile/AME/Ctywkbks/Ame/Saf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CLIMA1\Group\CTYWKBKS\LA\Mex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Transmiss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CLIMA1\Group\CTYWKBKS\LA\Bol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GyA/Solidaridad/Output/Modelo%20Valoraci&#243;n%20Concesiones%20v2.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TYWKBKS\LA\Mex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Rural%20she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yramidresearch.com/Advisory/Forecasts%20for%20Telecoms%20and%20Mobile/2001_4q/Forecasts/Mobile/AME/CTYWKBKS/LA/VEN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yramidresearch.com/Advisory/Forecasts%20for%20Telecoms%20and%20Mobile/2001_4q/Forecasts/Mobile/AME/CTYWKBKS/LA/MEX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TYWKBKS\LA\Brz98workvers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Suppliers%20shee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Pyramid%20Files\LA%20Databases\Brazil%20hold\brz98archiv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Telebras%20shee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Paste%20Plan%2019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1\c\windows\TEMP\Historic%20Brazil%20d-base\PCT%20contracts%20&amp;%20Tropic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erto-laptop\sincronizacion%20gya\Downloads\Modelo%20Valoraci&#243;n%20Concesiones%20v.%20pd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____"/>
      <sheetName val="Assumptions"/>
      <sheetName val="WBAssumptions"/>
      <sheetName val="WBFinal"/>
      <sheetName val="WBDeliverable"/>
      <sheetName val=" eStrategies"/>
      <sheetName val="Consumer Revenues"/>
      <sheetName val="Business Revenues"/>
      <sheetName val="Accounts"/>
      <sheetName val="Telecom Assumptions"/>
      <sheetName val="OrphanLinks"/>
      <sheetName val="Wireless Revenues"/>
      <sheetName val="MobileIB"/>
      <sheetName val="Wireless"/>
      <sheetName val="GlobalOne"/>
      <sheetName val="SAFIB"/>
      <sheetName val="Telkom"/>
      <sheetName val="MTN"/>
      <sheetName val="Paging Operators"/>
      <sheetName val="Vodacom"/>
      <sheetName val="Telecom Revenues "/>
      <sheetName val="W_Exhibits"/>
      <sheetName val="Telecoms"/>
      <sheetName val="AccessIB"/>
      <sheetName val="TelecomIB"/>
      <sheetName val="Internet"/>
      <sheetName val="DataIB"/>
      <sheetName val="Exhibits"/>
      <sheetName val="Quest"/>
      <sheetName val="targets"/>
      <sheetName val="%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Forecasting Tools"/>
      <sheetName val="Telecoms"/>
      <sheetName val="Wireless"/>
      <sheetName val="Mexico eStrategies"/>
      <sheetName val="WBAssumptions"/>
      <sheetName val="WBFinal"/>
      <sheetName val="WBDeliverable"/>
      <sheetName val="TelecomIB"/>
      <sheetName val="DataIB"/>
      <sheetName val="AccessIB"/>
      <sheetName val="MobileIB"/>
      <sheetName val="Telecom Revenues"/>
      <sheetName val="GlobalOne"/>
      <sheetName val="Wireless Revenues"/>
      <sheetName val="Wireless EXHIBITS"/>
      <sheetName val="Consumer Revenues"/>
      <sheetName val="Business Revenues"/>
      <sheetName val="Accounts"/>
      <sheetName val="Internet"/>
      <sheetName val="Portals"/>
      <sheetName val="e-commerce"/>
      <sheetName val="CATV"/>
      <sheetName val="Telmex"/>
      <sheetName val="Iusacell "/>
      <sheetName val="MotorolaOpcos"/>
      <sheetName val="Pegaso"/>
      <sheetName val="Telcel"/>
      <sheetName val="GMPCSOpcos"/>
      <sheetName val="Alestra"/>
      <sheetName val="Avantel"/>
      <sheetName val="RSLCom"/>
      <sheetName val="Protel"/>
      <sheetName val="Marcatel"/>
      <sheetName val="NicheLD"/>
      <sheetName val="Bestel"/>
      <sheetName val="CAPs"/>
      <sheetName val="Miditel"/>
      <sheetName val="Unefon"/>
      <sheetName val="Maxcom"/>
      <sheetName val="AXTEL"/>
      <sheetName val="Datacoms Operators"/>
      <sheetName val="Paging Opcos"/>
      <sheetName val="Tariffs"/>
      <sheetName val="ISP Tariffs"/>
      <sheetName val="Suppliers"/>
      <sheetName val="Exhibits"/>
      <sheetName val="Telecomm"/>
      <sheetName val="Invest"/>
      <sheetName val="Regional"/>
      <sheetName val="Regional2"/>
      <sheetName val="MEX97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.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WBAssumptions"/>
      <sheetName val="WBFinal"/>
      <sheetName val="WBDeliverable"/>
      <sheetName val="Telecoms"/>
      <sheetName val="Telecom Revenues"/>
      <sheetName val="AccessIB"/>
      <sheetName val="TelecomIB"/>
      <sheetName val="GlobalOne"/>
      <sheetName val="DataIB"/>
      <sheetName val="Internet"/>
      <sheetName val="CATV"/>
      <sheetName val="Wireless"/>
      <sheetName val="Wireless Revenues"/>
      <sheetName val="MobileIB"/>
      <sheetName val="ENTEL"/>
      <sheetName val="COTAS"/>
      <sheetName val="COTEL"/>
      <sheetName val="COMTECO"/>
      <sheetName val="ENTEL Movil"/>
      <sheetName val="Nuevatel"/>
      <sheetName val="TELECEL"/>
      <sheetName val="Cooperatives"/>
      <sheetName val="Superintendencia"/>
      <sheetName val="Suppliers"/>
      <sheetName val="oldData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ARAM"/>
      <sheetName val="G. Eficiencia"/>
      <sheetName val="Proyecciones"/>
      <sheetName val="CTLP"/>
      <sheetName val="DDA"/>
      <sheetName val="TRAF"/>
      <sheetName val="CAPEX"/>
      <sheetName val="OPEX"/>
      <sheetName val="OPEX A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lecom Assumptions"/>
      <sheetName val="Forecasting Tools"/>
      <sheetName val="Telecoms"/>
      <sheetName val="Wireless"/>
      <sheetName val="Mexico eStrategies"/>
      <sheetName val="WBAssumptions"/>
      <sheetName val="WBFinal"/>
      <sheetName val="WBDeliverable"/>
      <sheetName val="TelecomIB"/>
      <sheetName val="DataIB"/>
      <sheetName val="AccessIB"/>
      <sheetName val="MobileIB"/>
      <sheetName val="Telecom Revenues"/>
      <sheetName val="GlobalOne"/>
      <sheetName val="Wireless Revenues"/>
      <sheetName val="Wireless EXHIBITS"/>
      <sheetName val="Consumer Revenues"/>
      <sheetName val="Business Revenues"/>
      <sheetName val="Accounts"/>
      <sheetName val="Internet"/>
      <sheetName val="Portals"/>
      <sheetName val="e-commerce"/>
      <sheetName val="CATV"/>
      <sheetName val="Telmex"/>
      <sheetName val="Iusacell "/>
      <sheetName val="MotorolaOpcos"/>
      <sheetName val="Pegaso"/>
      <sheetName val="Telcel"/>
      <sheetName val="GMPCSOpcos"/>
      <sheetName val="Alestra"/>
      <sheetName val="Avantel"/>
      <sheetName val="RSLCom"/>
      <sheetName val="Protel"/>
      <sheetName val="Marcatel"/>
      <sheetName val="NicheLD"/>
      <sheetName val="Bestel"/>
      <sheetName val="CAPs"/>
      <sheetName val="Miditel"/>
      <sheetName val="Unefon"/>
      <sheetName val="Maxcom"/>
      <sheetName val="AXTEL"/>
      <sheetName val="Datacoms Operators"/>
      <sheetName val="Paging Opcos"/>
      <sheetName val="Tariffs"/>
      <sheetName val="ISP Tariffs"/>
      <sheetName val="Suppliers"/>
      <sheetName val="Exhibits"/>
      <sheetName val="Telecomm"/>
      <sheetName val="Invest"/>
      <sheetName val="Regional"/>
      <sheetName val="Regional2"/>
      <sheetName val="MEX97I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__"/>
      <sheetName val="Telecoms"/>
      <sheetName val="Wireless"/>
      <sheetName val="Venezuela eStrategies"/>
      <sheetName val="Assumptions"/>
      <sheetName val="Demographics"/>
      <sheetName val="Telecom Assumptions"/>
      <sheetName val="WBAssumptions"/>
      <sheetName val="WBFinal"/>
      <sheetName val="WBDeliverable"/>
      <sheetName val="T_Exhibits"/>
      <sheetName val="AccessIB"/>
      <sheetName val="TelecomIB"/>
      <sheetName val="DataIB"/>
      <sheetName val="Consumer Revenues"/>
      <sheetName val="Business Revenues"/>
      <sheetName val="Accounts"/>
      <sheetName val="Internet"/>
      <sheetName val="VAS Licenses"/>
      <sheetName val="PrivateNetwork"/>
      <sheetName val="PayTV"/>
      <sheetName val="W_Exhibits"/>
      <sheetName val="Wireless Revenues"/>
      <sheetName val="MobileIB"/>
      <sheetName val="Telecom Revenues "/>
      <sheetName val="GlobalOne"/>
      <sheetName val="CANTV"/>
      <sheetName val="Telcel"/>
      <sheetName val="Movilnet(CANTV)"/>
      <sheetName val="Paging"/>
      <sheetName val="RuralOpcos Infonet-Digitel-Elca"/>
      <sheetName val="Supplier"/>
      <sheetName val="Tariffs"/>
      <sheetName val="Datacom Opera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MEX95IB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y Changes"/>
      <sheetName val="Assumptions"/>
      <sheetName val="Forecasting Tools"/>
      <sheetName val="Telecom Assumptions"/>
      <sheetName val="TelecomIB"/>
      <sheetName val="Telecoms"/>
      <sheetName val="GlobalOne"/>
      <sheetName val="Telecom Revenues "/>
      <sheetName val="Brazil Telecoms Supplement"/>
      <sheetName val="AccessIB"/>
      <sheetName val="DataIB"/>
      <sheetName val="Datacom operators"/>
      <sheetName val="Broadband Wireless"/>
      <sheetName val="CATV"/>
      <sheetName val="Brazil eStrategies"/>
      <sheetName val="Consumer Revenues"/>
      <sheetName val="Business Revenues"/>
      <sheetName val="Accounts"/>
      <sheetName val="Internet"/>
      <sheetName val="MobileIB"/>
      <sheetName val="Wireless Revenues"/>
      <sheetName val="Wireless"/>
      <sheetName val="Brazil Wireless Supplement"/>
      <sheetName val="Wireless checks"/>
      <sheetName val="Embratel"/>
      <sheetName val="Intelig"/>
      <sheetName val="Telemar"/>
      <sheetName val="VesperNE"/>
      <sheetName val="Tele Centro Sul"/>
      <sheetName val="Global Village Telecom"/>
      <sheetName val="Telefonica(SP)"/>
      <sheetName val="VesperSP"/>
      <sheetName val="CTBC Telecom"/>
      <sheetName val="CRT"/>
      <sheetName val="TelespCel"/>
      <sheetName val="BCP"/>
      <sheetName val="Tess"/>
      <sheetName val="RJ-ES"/>
      <sheetName val="ATL"/>
      <sheetName val="TelemigCel"/>
      <sheetName val="Maxitel(MG)"/>
      <sheetName val="TIM (SC-PR)"/>
      <sheetName val="Global Telecom"/>
      <sheetName val="Telefonica Celular(RGS)"/>
      <sheetName val="Claro Digital"/>
      <sheetName val="TCO"/>
      <sheetName val="Americel"/>
      <sheetName val="AmazoniaCel"/>
      <sheetName val="NorteBrasilTelecom"/>
      <sheetName val="Tele Leste Celular"/>
      <sheetName val="Maxitel(BA-SE)"/>
      <sheetName val="TIM (NE)"/>
      <sheetName val="BCP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ier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s"/>
      <sheetName val="TELEPAR"/>
      <sheetName val="TELECEARA"/>
      <sheetName val="TELERJ"/>
      <sheetName val="TELAMAZON"/>
      <sheetName val="TELEST"/>
      <sheetName val="TELEMIG"/>
      <sheetName val="TELEBAHIA"/>
      <sheetName val="TELEBRASILIA"/>
      <sheetName val="TELESC"/>
      <sheetName val="Sheet1"/>
      <sheetName val="Sheet2"/>
      <sheetName val="Sheet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BRAS"/>
      <sheetName val="Sheet1"/>
      <sheetName val="Sheet2"/>
      <sheetName val="Sheet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te pla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ráficos y Tablas"/>
      <sheetName val="Param"/>
      <sheetName val="Flujo"/>
      <sheetName val="Demanda"/>
      <sheetName val="Ingresos"/>
      <sheetName val="Capex"/>
      <sheetName val="Opex"/>
      <sheetName val="Depreciación"/>
      <sheetName val="Estadísticas"/>
      <sheetName val="relacion 1%"/>
      <sheetName val="WACC"/>
      <sheetName val="Ingreso"/>
      <sheetName val="Ingres"/>
      <sheetName val="Ingre"/>
      <sheetName val="Ingr"/>
      <sheetName val="Ing"/>
      <sheetName val="In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-0.249977111117893"/>
    <pageSetUpPr fitToPage="1"/>
  </sheetPr>
  <dimension ref="A1:U81"/>
  <sheetViews>
    <sheetView topLeftCell="B1" zoomScalePageLayoutView="50" workbookViewId="0">
      <selection activeCell="B2" sqref="B2:M23"/>
    </sheetView>
  </sheetViews>
  <sheetFormatPr baseColWidth="10" defaultColWidth="11.125" defaultRowHeight="15"/>
  <cols>
    <col min="1" max="1" width="11.125" hidden="1" customWidth="1"/>
    <col min="2" max="2" width="12.5" customWidth="1"/>
  </cols>
  <sheetData>
    <row r="1" spans="1:21">
      <c r="A1" s="446"/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</row>
    <row r="2" spans="1:21" ht="15" customHeight="1">
      <c r="A2" s="446"/>
      <c r="B2" s="534" t="s">
        <v>1117</v>
      </c>
      <c r="C2" s="535"/>
      <c r="D2" s="535"/>
      <c r="E2" s="535"/>
      <c r="F2" s="535"/>
      <c r="G2" s="535"/>
      <c r="H2" s="535"/>
      <c r="I2" s="535"/>
      <c r="J2" s="536"/>
      <c r="K2" s="525"/>
      <c r="L2" s="526"/>
      <c r="M2" s="527"/>
      <c r="N2" s="500"/>
      <c r="O2" s="446"/>
      <c r="P2" s="446"/>
      <c r="Q2" s="446"/>
      <c r="R2" s="446"/>
      <c r="S2" s="446"/>
      <c r="T2" s="446"/>
      <c r="U2" s="446"/>
    </row>
    <row r="3" spans="1:21">
      <c r="A3" s="446"/>
      <c r="B3" s="537"/>
      <c r="C3" s="538"/>
      <c r="D3" s="538"/>
      <c r="E3" s="538"/>
      <c r="F3" s="538"/>
      <c r="G3" s="538"/>
      <c r="H3" s="538"/>
      <c r="I3" s="538"/>
      <c r="J3" s="539"/>
      <c r="K3" s="528"/>
      <c r="L3" s="529"/>
      <c r="M3" s="530"/>
      <c r="N3" s="500"/>
      <c r="O3" s="446"/>
      <c r="P3" s="446"/>
      <c r="Q3" s="446"/>
      <c r="R3" s="446"/>
      <c r="S3" s="446"/>
      <c r="T3" s="446"/>
      <c r="U3" s="446"/>
    </row>
    <row r="4" spans="1:21">
      <c r="A4" s="446"/>
      <c r="B4" s="537"/>
      <c r="C4" s="538"/>
      <c r="D4" s="538"/>
      <c r="E4" s="538"/>
      <c r="F4" s="538"/>
      <c r="G4" s="538"/>
      <c r="H4" s="538"/>
      <c r="I4" s="538"/>
      <c r="J4" s="539"/>
      <c r="K4" s="528"/>
      <c r="L4" s="529"/>
      <c r="M4" s="530"/>
      <c r="N4" s="500"/>
      <c r="O4" s="446"/>
      <c r="P4" s="446"/>
      <c r="Q4" s="446"/>
      <c r="R4" s="446"/>
      <c r="S4" s="446"/>
      <c r="T4" s="446"/>
      <c r="U4" s="446"/>
    </row>
    <row r="5" spans="1:21">
      <c r="A5" s="446"/>
      <c r="B5" s="537"/>
      <c r="C5" s="538"/>
      <c r="D5" s="538"/>
      <c r="E5" s="538"/>
      <c r="F5" s="538"/>
      <c r="G5" s="538"/>
      <c r="H5" s="538"/>
      <c r="I5" s="538"/>
      <c r="J5" s="539"/>
      <c r="K5" s="528"/>
      <c r="L5" s="529"/>
      <c r="M5" s="530"/>
      <c r="N5" s="500"/>
      <c r="O5" s="446"/>
      <c r="P5" s="446"/>
      <c r="Q5" s="446"/>
      <c r="R5" s="446"/>
      <c r="S5" s="446"/>
      <c r="T5" s="446"/>
      <c r="U5" s="446"/>
    </row>
    <row r="6" spans="1:21">
      <c r="A6" s="446"/>
      <c r="B6" s="540"/>
      <c r="C6" s="541"/>
      <c r="D6" s="541"/>
      <c r="E6" s="541"/>
      <c r="F6" s="541"/>
      <c r="G6" s="541"/>
      <c r="H6" s="541"/>
      <c r="I6" s="541"/>
      <c r="J6" s="542"/>
      <c r="K6" s="531"/>
      <c r="L6" s="532"/>
      <c r="M6" s="533"/>
      <c r="N6" s="500"/>
      <c r="O6" s="446"/>
      <c r="P6" s="446"/>
      <c r="Q6" s="446"/>
      <c r="R6" s="446"/>
      <c r="S6" s="446"/>
      <c r="T6" s="446"/>
      <c r="U6" s="446"/>
    </row>
    <row r="7" spans="1:21" hidden="1">
      <c r="A7" s="446"/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446"/>
      <c r="S7" s="446"/>
      <c r="T7" s="446"/>
      <c r="U7" s="446"/>
    </row>
    <row r="8" spans="1:21" hidden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</row>
    <row r="9" spans="1:21" hidden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</row>
    <row r="10" spans="1:21">
      <c r="A10" s="446"/>
      <c r="B10" s="545" t="s">
        <v>0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7"/>
      <c r="N10" s="446"/>
      <c r="O10" s="446"/>
      <c r="P10" s="446"/>
      <c r="Q10" s="446"/>
      <c r="R10" s="446"/>
      <c r="S10" s="446"/>
      <c r="T10" s="446"/>
      <c r="U10" s="446"/>
    </row>
    <row r="11" spans="1:21" hidden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</row>
    <row r="12" spans="1:21" hidden="1">
      <c r="A12" s="446"/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</row>
    <row r="13" spans="1:21" ht="30" customHeight="1">
      <c r="A13" s="446"/>
      <c r="B13" s="523"/>
      <c r="C13" s="548" t="s">
        <v>1</v>
      </c>
      <c r="D13" s="548"/>
      <c r="E13" s="548"/>
      <c r="F13" s="548"/>
      <c r="G13" s="548"/>
      <c r="H13" s="548"/>
      <c r="I13" s="548"/>
      <c r="J13" s="548"/>
      <c r="K13" s="548"/>
      <c r="L13" s="548"/>
      <c r="M13" s="549"/>
      <c r="N13" s="446"/>
      <c r="O13" s="446"/>
      <c r="P13" s="446"/>
      <c r="Q13" s="446"/>
      <c r="R13" s="446"/>
      <c r="S13" s="446"/>
      <c r="T13" s="446"/>
      <c r="U13" s="446"/>
    </row>
    <row r="14" spans="1:21" ht="30" customHeight="1">
      <c r="A14" s="446"/>
      <c r="B14" s="524"/>
      <c r="C14" s="543" t="s">
        <v>2</v>
      </c>
      <c r="D14" s="543"/>
      <c r="E14" s="543"/>
      <c r="F14" s="543"/>
      <c r="G14" s="543"/>
      <c r="H14" s="543"/>
      <c r="I14" s="543"/>
      <c r="J14" s="543"/>
      <c r="K14" s="543"/>
      <c r="L14" s="543"/>
      <c r="M14" s="544"/>
      <c r="N14" s="446"/>
      <c r="O14" s="446"/>
      <c r="P14" s="446"/>
      <c r="Q14" s="446"/>
      <c r="R14" s="446"/>
      <c r="S14" s="446"/>
      <c r="T14" s="446"/>
      <c r="U14" s="446"/>
    </row>
    <row r="15" spans="1:21" ht="30" hidden="1" customHeight="1">
      <c r="A15" s="446"/>
      <c r="B15" s="524"/>
      <c r="C15" s="543" t="s">
        <v>3</v>
      </c>
      <c r="D15" s="543"/>
      <c r="E15" s="543"/>
      <c r="F15" s="543"/>
      <c r="G15" s="543"/>
      <c r="H15" s="543"/>
      <c r="I15" s="543"/>
      <c r="J15" s="543"/>
      <c r="K15" s="543"/>
      <c r="L15" s="543"/>
      <c r="M15" s="544"/>
      <c r="N15" s="446"/>
      <c r="O15" s="446"/>
      <c r="P15" s="446"/>
      <c r="Q15" s="446"/>
      <c r="R15" s="446"/>
      <c r="S15" s="446"/>
      <c r="T15" s="446"/>
      <c r="U15" s="446"/>
    </row>
    <row r="16" spans="1:21" ht="30" hidden="1" customHeight="1">
      <c r="A16" s="446"/>
      <c r="B16" s="524"/>
      <c r="C16" s="543" t="s">
        <v>4</v>
      </c>
      <c r="D16" s="543"/>
      <c r="E16" s="543"/>
      <c r="F16" s="543"/>
      <c r="G16" s="543"/>
      <c r="H16" s="543"/>
      <c r="I16" s="543"/>
      <c r="J16" s="543"/>
      <c r="K16" s="543"/>
      <c r="L16" s="543"/>
      <c r="M16" s="544"/>
      <c r="N16" s="446"/>
      <c r="O16" s="446"/>
      <c r="P16" s="446"/>
      <c r="Q16" s="446"/>
      <c r="R16" s="446"/>
      <c r="S16" s="446"/>
      <c r="T16" s="446"/>
      <c r="U16" s="446"/>
    </row>
    <row r="17" spans="1:21" ht="30" hidden="1" customHeight="1">
      <c r="A17" s="446"/>
      <c r="B17" s="524"/>
      <c r="C17" s="543" t="s">
        <v>5</v>
      </c>
      <c r="D17" s="543"/>
      <c r="E17" s="543"/>
      <c r="F17" s="543"/>
      <c r="G17" s="543"/>
      <c r="H17" s="543"/>
      <c r="I17" s="543"/>
      <c r="J17" s="543"/>
      <c r="K17" s="543"/>
      <c r="L17" s="543"/>
      <c r="M17" s="544"/>
      <c r="N17" s="446"/>
      <c r="O17" s="446"/>
      <c r="P17" s="446"/>
      <c r="Q17" s="446"/>
      <c r="R17" s="446"/>
      <c r="S17" s="446"/>
      <c r="T17" s="446"/>
      <c r="U17" s="446"/>
    </row>
    <row r="18" spans="1:21" ht="30" customHeight="1">
      <c r="A18" s="446"/>
      <c r="C18" s="543" t="s">
        <v>6</v>
      </c>
      <c r="D18" s="543"/>
      <c r="E18" s="543"/>
      <c r="F18" s="543"/>
      <c r="G18" s="543"/>
      <c r="H18" s="543"/>
      <c r="I18" s="543"/>
      <c r="J18" s="543"/>
      <c r="K18" s="543"/>
      <c r="L18" s="543"/>
      <c r="M18" s="544"/>
      <c r="N18" s="446"/>
      <c r="O18" s="446"/>
      <c r="P18" s="446"/>
      <c r="Q18" s="446"/>
      <c r="R18" s="446"/>
      <c r="S18" s="446"/>
      <c r="T18" s="446"/>
      <c r="U18" s="446"/>
    </row>
    <row r="19" spans="1:21" ht="30" customHeight="1">
      <c r="A19" s="446"/>
      <c r="C19" s="543" t="s">
        <v>7</v>
      </c>
      <c r="D19" s="543"/>
      <c r="E19" s="543"/>
      <c r="F19" s="543"/>
      <c r="G19" s="543"/>
      <c r="H19" s="543"/>
      <c r="I19" s="543"/>
      <c r="J19" s="543"/>
      <c r="K19" s="543"/>
      <c r="L19" s="543"/>
      <c r="M19" s="544"/>
      <c r="N19" s="446"/>
      <c r="O19" s="446"/>
      <c r="P19" s="446"/>
      <c r="Q19" s="446"/>
      <c r="R19" s="446"/>
      <c r="S19" s="446"/>
      <c r="T19" s="446"/>
      <c r="U19" s="446"/>
    </row>
    <row r="20" spans="1:21" ht="30" customHeight="1">
      <c r="A20" s="446"/>
      <c r="C20" s="543" t="s">
        <v>8</v>
      </c>
      <c r="D20" s="543"/>
      <c r="E20" s="543"/>
      <c r="F20" s="543"/>
      <c r="G20" s="543"/>
      <c r="H20" s="543"/>
      <c r="I20" s="543"/>
      <c r="J20" s="543"/>
      <c r="K20" s="543"/>
      <c r="L20" s="543"/>
      <c r="M20" s="544"/>
      <c r="N20" s="446"/>
      <c r="O20" s="446"/>
      <c r="P20" s="446"/>
      <c r="Q20" s="446"/>
      <c r="R20" s="446"/>
      <c r="S20" s="446"/>
      <c r="T20" s="446"/>
      <c r="U20" s="446"/>
    </row>
    <row r="21" spans="1:21" ht="30" customHeight="1">
      <c r="A21" s="446"/>
      <c r="C21" s="543" t="s">
        <v>9</v>
      </c>
      <c r="D21" s="543"/>
      <c r="E21" s="543"/>
      <c r="F21" s="543"/>
      <c r="G21" s="543"/>
      <c r="H21" s="543"/>
      <c r="I21" s="543"/>
      <c r="J21" s="543"/>
      <c r="K21" s="543"/>
      <c r="L21" s="543"/>
      <c r="M21" s="544"/>
      <c r="N21" s="446"/>
      <c r="O21" s="446"/>
      <c r="P21" s="446"/>
      <c r="Q21" s="446"/>
      <c r="R21" s="446"/>
      <c r="S21" s="446"/>
      <c r="T21" s="446"/>
      <c r="U21" s="446"/>
    </row>
    <row r="22" spans="1:21" ht="30" customHeight="1">
      <c r="A22" s="446"/>
      <c r="C22" s="543" t="s">
        <v>10</v>
      </c>
      <c r="D22" s="543"/>
      <c r="E22" s="543"/>
      <c r="F22" s="543"/>
      <c r="G22" s="543"/>
      <c r="H22" s="543"/>
      <c r="I22" s="543"/>
      <c r="J22" s="543"/>
      <c r="K22" s="543"/>
      <c r="L22" s="543"/>
      <c r="M22" s="544"/>
      <c r="N22" s="446"/>
      <c r="O22" s="446"/>
      <c r="P22" s="446"/>
      <c r="Q22" s="446"/>
      <c r="R22" s="446"/>
      <c r="S22" s="446"/>
      <c r="T22" s="446"/>
      <c r="U22" s="446"/>
    </row>
    <row r="23" spans="1:21" ht="30" customHeight="1">
      <c r="A23" s="446"/>
      <c r="C23" s="543" t="s">
        <v>11</v>
      </c>
      <c r="D23" s="543"/>
      <c r="E23" s="543"/>
      <c r="F23" s="543"/>
      <c r="G23" s="543"/>
      <c r="H23" s="543"/>
      <c r="I23" s="543"/>
      <c r="J23" s="543"/>
      <c r="K23" s="543"/>
      <c r="L23" s="543"/>
      <c r="M23" s="544"/>
      <c r="N23" s="446"/>
      <c r="O23" s="446"/>
      <c r="P23" s="446"/>
      <c r="Q23" s="446"/>
      <c r="R23" s="446"/>
      <c r="S23" s="446"/>
      <c r="T23" s="446"/>
      <c r="U23" s="446"/>
    </row>
    <row r="24" spans="1:21">
      <c r="A24" s="446"/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</row>
    <row r="25" spans="1:21">
      <c r="A25" s="446"/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</row>
    <row r="26" spans="1:21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</row>
    <row r="27" spans="1:21">
      <c r="A27" s="446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</row>
    <row r="28" spans="1:21">
      <c r="A28" s="446"/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</row>
    <row r="29" spans="1:21">
      <c r="A29" s="446"/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</row>
    <row r="30" spans="1:21">
      <c r="A30" s="446"/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</row>
    <row r="31" spans="1:21">
      <c r="A31" s="446"/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</row>
    <row r="32" spans="1:21">
      <c r="A32" s="446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</row>
    <row r="33" spans="1:21">
      <c r="A33" s="446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</row>
    <row r="34" spans="1:21">
      <c r="A34" s="446"/>
      <c r="B34" s="446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</row>
    <row r="35" spans="1:21">
      <c r="A35" s="446"/>
      <c r="B35" s="446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</row>
    <row r="36" spans="1:21">
      <c r="A36" s="446"/>
      <c r="B36" s="446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</row>
    <row r="37" spans="1:21">
      <c r="A37" s="446"/>
      <c r="B37" s="446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</row>
    <row r="38" spans="1:21">
      <c r="A38" s="446"/>
      <c r="B38" s="446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</row>
    <row r="39" spans="1:21">
      <c r="A39" s="446"/>
      <c r="B39" s="446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</row>
    <row r="40" spans="1:21">
      <c r="A40" s="446"/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</row>
    <row r="41" spans="1:21">
      <c r="A41" s="446"/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</row>
    <row r="42" spans="1:21">
      <c r="A42" s="446"/>
      <c r="B42" s="446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</row>
    <row r="43" spans="1:21">
      <c r="A43" s="446"/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</row>
    <row r="44" spans="1:21">
      <c r="A44" s="446"/>
      <c r="B44" s="446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</row>
    <row r="45" spans="1:21">
      <c r="A45" s="446"/>
      <c r="B45" s="446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</row>
    <row r="46" spans="1:21">
      <c r="A46" s="446"/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</row>
    <row r="47" spans="1:21">
      <c r="A47" s="446"/>
      <c r="B47" s="446"/>
      <c r="C47" s="446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</row>
    <row r="48" spans="1:21">
      <c r="A48" s="446"/>
      <c r="B48" s="446"/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</row>
    <row r="49" spans="1:21">
      <c r="A49" s="446"/>
      <c r="B49" s="446"/>
      <c r="C49" s="446"/>
      <c r="D49" s="446"/>
      <c r="E49" s="446"/>
      <c r="F49" s="446"/>
      <c r="G49" s="446"/>
      <c r="H49" s="446"/>
      <c r="I49" s="446"/>
      <c r="J49" s="446"/>
      <c r="K49" s="446"/>
      <c r="L49" s="446"/>
      <c r="M49" s="446"/>
      <c r="N49" s="446"/>
      <c r="O49" s="446"/>
      <c r="P49" s="446"/>
      <c r="Q49" s="446"/>
      <c r="R49" s="446"/>
      <c r="S49" s="446"/>
      <c r="T49" s="446"/>
      <c r="U49" s="446"/>
    </row>
    <row r="50" spans="1:21">
      <c r="A50" s="446"/>
      <c r="B50" s="446"/>
      <c r="C50" s="44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46"/>
      <c r="O50" s="446"/>
      <c r="P50" s="446"/>
      <c r="Q50" s="446"/>
      <c r="R50" s="446"/>
      <c r="S50" s="446"/>
      <c r="T50" s="446"/>
      <c r="U50" s="446"/>
    </row>
    <row r="51" spans="1:21">
      <c r="A51" s="446"/>
      <c r="B51" s="446"/>
      <c r="C51" s="446"/>
      <c r="D51" s="446"/>
      <c r="E51" s="446"/>
      <c r="F51" s="446"/>
      <c r="G51" s="446"/>
      <c r="H51" s="446"/>
      <c r="I51" s="446"/>
      <c r="J51" s="446"/>
      <c r="K51" s="446"/>
      <c r="L51" s="446"/>
      <c r="M51" s="446"/>
      <c r="N51" s="446"/>
      <c r="O51" s="446"/>
      <c r="P51" s="446"/>
      <c r="Q51" s="446"/>
      <c r="R51" s="446"/>
      <c r="S51" s="446"/>
      <c r="T51" s="446"/>
      <c r="U51" s="446"/>
    </row>
    <row r="52" spans="1:21">
      <c r="A52" s="446"/>
      <c r="B52" s="446"/>
      <c r="C52" s="446"/>
      <c r="D52" s="446"/>
      <c r="E52" s="446"/>
      <c r="F52" s="446"/>
      <c r="G52" s="446"/>
      <c r="H52" s="446"/>
      <c r="I52" s="446"/>
      <c r="J52" s="446"/>
      <c r="K52" s="446"/>
      <c r="L52" s="446"/>
      <c r="M52" s="446"/>
      <c r="N52" s="446"/>
      <c r="O52" s="446"/>
      <c r="P52" s="446"/>
      <c r="Q52" s="446"/>
      <c r="R52" s="446"/>
      <c r="S52" s="446"/>
      <c r="T52" s="446"/>
      <c r="U52" s="446"/>
    </row>
    <row r="53" spans="1:21">
      <c r="A53" s="446"/>
      <c r="B53" s="446"/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  <c r="O53" s="446"/>
      <c r="P53" s="446"/>
      <c r="Q53" s="446"/>
      <c r="R53" s="446"/>
      <c r="S53" s="446"/>
      <c r="T53" s="446"/>
      <c r="U53" s="446"/>
    </row>
    <row r="54" spans="1:21">
      <c r="A54" s="446"/>
      <c r="B54" s="446"/>
      <c r="C54" s="446"/>
      <c r="D54" s="446"/>
      <c r="E54" s="446"/>
      <c r="F54" s="446"/>
      <c r="G54" s="446"/>
      <c r="H54" s="446"/>
      <c r="I54" s="446"/>
      <c r="J54" s="446"/>
      <c r="K54" s="446"/>
      <c r="L54" s="446"/>
      <c r="M54" s="446"/>
      <c r="N54" s="446"/>
      <c r="O54" s="446"/>
      <c r="P54" s="446"/>
      <c r="Q54" s="446"/>
      <c r="R54" s="446"/>
      <c r="S54" s="446"/>
      <c r="T54" s="446"/>
      <c r="U54" s="446"/>
    </row>
    <row r="55" spans="1:21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</row>
    <row r="56" spans="1:21">
      <c r="A56" s="446"/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</row>
    <row r="57" spans="1:21">
      <c r="A57" s="446"/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</row>
    <row r="58" spans="1:21">
      <c r="A58" s="446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</row>
    <row r="59" spans="1:21">
      <c r="A59" s="446"/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</row>
    <row r="60" spans="1:21">
      <c r="A60" s="446"/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</row>
    <row r="61" spans="1:21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</row>
    <row r="62" spans="1:21">
      <c r="A62" s="446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</row>
    <row r="63" spans="1:21">
      <c r="A63" s="446"/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</row>
    <row r="64" spans="1:21">
      <c r="A64" s="446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</row>
    <row r="65" spans="1:21">
      <c r="A65" s="446"/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</row>
    <row r="66" spans="1:21">
      <c r="A66" s="446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</row>
    <row r="67" spans="1:21">
      <c r="A67" s="446"/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</row>
    <row r="68" spans="1:21">
      <c r="A68" s="446"/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</row>
    <row r="69" spans="1:21">
      <c r="A69" s="446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</row>
    <row r="70" spans="1:21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</row>
    <row r="71" spans="1:21">
      <c r="A71" s="446"/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</row>
    <row r="72" spans="1:21">
      <c r="A72" s="446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</row>
    <row r="73" spans="1:21">
      <c r="A73" s="446"/>
      <c r="B73" s="446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</row>
    <row r="74" spans="1:21">
      <c r="A74" s="446"/>
      <c r="B74" s="446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</row>
    <row r="75" spans="1:21">
      <c r="A75" s="446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</row>
    <row r="76" spans="1:21">
      <c r="A76" s="446"/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</row>
    <row r="77" spans="1:21">
      <c r="A77" s="446"/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</row>
    <row r="78" spans="1:21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</row>
    <row r="79" spans="1:21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</row>
    <row r="80" spans="1:21">
      <c r="A80" s="446"/>
      <c r="B80" s="446"/>
      <c r="C80" s="446"/>
      <c r="D80" s="446"/>
      <c r="E80" s="446"/>
      <c r="F80" s="446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6"/>
    </row>
    <row r="81" spans="1:21">
      <c r="A81" s="446"/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S81" s="446"/>
      <c r="T81" s="446"/>
      <c r="U81" s="446"/>
    </row>
  </sheetData>
  <sheetProtection password="CD55" sheet="1"/>
  <mergeCells count="14">
    <mergeCell ref="C21:M21"/>
    <mergeCell ref="C22:M22"/>
    <mergeCell ref="C23:M23"/>
    <mergeCell ref="B10:M10"/>
    <mergeCell ref="C13:M13"/>
    <mergeCell ref="C14:M14"/>
    <mergeCell ref="C15:M15"/>
    <mergeCell ref="C16:M16"/>
    <mergeCell ref="C17:M17"/>
    <mergeCell ref="K2:M6"/>
    <mergeCell ref="B2:J6"/>
    <mergeCell ref="C18:M18"/>
    <mergeCell ref="C19:M19"/>
    <mergeCell ref="C20:M20"/>
  </mergeCells>
  <hyperlinks>
    <hyperlink ref="C13:M13" location="'FSE-RH-001'!A1" display="FORMULARIO DEL PLAN DE GESTIÓN "/>
    <hyperlink ref="C14:M14" location="'FSE-RH-002'!A1" display="FORMULARIO DE SOSTENIBILIDAD  FINANCIERA PARA EL DIMENSIONAMIENTO DE RECURSOS HUMANOS - PROYECCIÓN DE REMUNERACIONES"/>
    <hyperlink ref="B15:M15" location="'FSE-EM-001'!A1" display="'FSE-EM-001'!A1"/>
    <hyperlink ref="B16:M16" location="'FSE-EM-002'!A1" display="'FSE-EM-002'!A1"/>
    <hyperlink ref="B17:M17" location="'FSE-AF-001'!A1" display="'FSE-AF-001'!A1"/>
    <hyperlink ref="C18:M18" location="'FSE-AF-001'!A1" display="FORMULARIO DE SOSTENIBILIDAD  FINANCIERA PARA EL ANÁLISIS FINANCIERO - INGRESOS"/>
    <hyperlink ref="C19:M19" location="'FSE-AF-002'!A1" display="FORMULARIO DE SOSTENIBILIDAD  FINANCIERA PARA EL ANÁLISIS FINANCIERO - COSTOS Y GASTOS"/>
    <hyperlink ref="C20:M20" location="'FSE-AF-003'!A1" display="FORMULARIO DE SOSTENIBILIDAD  FINANCIERA PARA EL ANÁLISIS FINANCIERO - INVERSIONES"/>
    <hyperlink ref="C21:M21" location="'FSE-AF-004'!A1" display="FORMULARIO DE SOSTENIBILIDAD  FINANCIERA PARA EL ANÁLISIS FINANCIERO - DEPRECIACIONES Y AMORTIZACIONES"/>
    <hyperlink ref="C22:M22" location="'FSE-AF-005'!A1" display="FORMULARIO DE SOSTENIBILIDAD  FINANCIERA PARA EL ANÁLISIS FINANCIERO - ESTADO DE RESULTADO"/>
    <hyperlink ref="C23:M23" location="'FSE-AF-006'!A1" display="FORMULARIO DE SOSTENIBILIDAD  FINANCIERA PARA EL ANÁLISIS FINANCIERO - FLUJO DE CAJA"/>
  </hyperlink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rowBreaks count="1" manualBreakCount="1">
    <brk id="25" max="16383" man="1"/>
  </rowBreaks>
  <colBreaks count="1" manualBreakCount="1">
    <brk id="14" max="80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  <pageSetUpPr fitToPage="1"/>
  </sheetPr>
  <dimension ref="A1:AD102"/>
  <sheetViews>
    <sheetView zoomScale="85" workbookViewId="0">
      <pane xSplit="5" ySplit="10" topLeftCell="F11" activePane="bottomRight" state="frozen"/>
      <selection pane="topRight"/>
      <selection pane="bottomLeft"/>
      <selection pane="bottomRight" sqref="A1:U41"/>
    </sheetView>
  </sheetViews>
  <sheetFormatPr baseColWidth="10" defaultRowHeight="12.75"/>
  <cols>
    <col min="1" max="1" width="4.5" style="82" customWidth="1"/>
    <col min="2" max="2" width="25" style="82" customWidth="1"/>
    <col min="3" max="3" width="7.5" style="82" customWidth="1"/>
    <col min="4" max="4" width="1.875" style="82" customWidth="1"/>
    <col min="5" max="5" width="10.5" style="82" customWidth="1"/>
    <col min="6" max="10" width="20.25" style="82" customWidth="1"/>
    <col min="11" max="17" width="13.625" style="82" hidden="1" customWidth="1"/>
    <col min="18" max="18" width="15" style="82" hidden="1" customWidth="1"/>
    <col min="19" max="20" width="13.625" style="82" hidden="1" customWidth="1"/>
    <col min="21" max="21" width="3.625" style="82" customWidth="1"/>
    <col min="22" max="22" width="11" style="82" hidden="1" customWidth="1"/>
    <col min="23" max="23" width="12.375" style="82" hidden="1" customWidth="1"/>
    <col min="24" max="16384" width="11" style="82"/>
  </cols>
  <sheetData>
    <row r="1" spans="1:30" ht="15">
      <c r="A1" s="589" t="s">
        <v>12</v>
      </c>
      <c r="B1" s="589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ht="13.5" customHeight="1">
      <c r="A2" s="83"/>
      <c r="B2" s="672" t="s">
        <v>1068</v>
      </c>
      <c r="C2" s="673"/>
      <c r="D2" s="673"/>
      <c r="E2" s="673"/>
      <c r="F2" s="673"/>
      <c r="G2" s="673"/>
      <c r="H2" s="796"/>
      <c r="I2" s="790" t="s">
        <v>1069</v>
      </c>
      <c r="J2" s="115"/>
      <c r="K2" s="115"/>
      <c r="L2" s="115"/>
      <c r="M2" s="115"/>
      <c r="N2" s="115"/>
      <c r="O2" s="115"/>
      <c r="P2" s="115"/>
      <c r="Q2" s="121"/>
      <c r="R2" s="792" t="s">
        <v>1069</v>
      </c>
      <c r="S2" s="751"/>
      <c r="T2" s="752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2.75" customHeight="1">
      <c r="A3" s="83"/>
      <c r="B3" s="674"/>
      <c r="C3" s="675"/>
      <c r="D3" s="675"/>
      <c r="E3" s="675"/>
      <c r="F3" s="675"/>
      <c r="G3" s="675"/>
      <c r="H3" s="797"/>
      <c r="I3" s="791"/>
      <c r="J3" s="116"/>
      <c r="K3" s="116"/>
      <c r="L3" s="116"/>
      <c r="M3" s="116"/>
      <c r="N3" s="116"/>
      <c r="O3" s="116"/>
      <c r="P3" s="116"/>
      <c r="Q3" s="122"/>
      <c r="R3" s="793"/>
      <c r="S3" s="753"/>
      <c r="T3" s="754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2.75" customHeight="1">
      <c r="A4" s="83"/>
      <c r="B4" s="674"/>
      <c r="C4" s="675"/>
      <c r="D4" s="675"/>
      <c r="E4" s="675"/>
      <c r="F4" s="675"/>
      <c r="G4" s="675"/>
      <c r="H4" s="797"/>
      <c r="I4" s="117" t="s">
        <v>30</v>
      </c>
      <c r="J4" s="116"/>
      <c r="K4" s="116"/>
      <c r="L4" s="116"/>
      <c r="M4" s="116"/>
      <c r="N4" s="116"/>
      <c r="O4" s="116"/>
      <c r="P4" s="116"/>
      <c r="Q4" s="122"/>
      <c r="R4" s="123" t="s">
        <v>30</v>
      </c>
      <c r="S4" s="753"/>
      <c r="T4" s="754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ht="12.75" customHeight="1">
      <c r="A5" s="83"/>
      <c r="B5" s="674"/>
      <c r="C5" s="675"/>
      <c r="D5" s="675"/>
      <c r="E5" s="675"/>
      <c r="F5" s="675"/>
      <c r="G5" s="675"/>
      <c r="H5" s="797"/>
      <c r="I5" s="118" t="str">
        <f>'FSE-RH-001'!H5</f>
        <v>dd-mm-yyyy</v>
      </c>
      <c r="J5" s="116"/>
      <c r="K5" s="116"/>
      <c r="L5" s="116"/>
      <c r="M5" s="116"/>
      <c r="N5" s="116"/>
      <c r="O5" s="116"/>
      <c r="P5" s="116"/>
      <c r="Q5" s="122"/>
      <c r="R5" s="794" t="str">
        <f>+'FSE-RH-001'!H5</f>
        <v>dd-mm-yyyy</v>
      </c>
      <c r="S5" s="753"/>
      <c r="T5" s="754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3.5" customHeight="1">
      <c r="A6" s="83"/>
      <c r="B6" s="676"/>
      <c r="C6" s="677"/>
      <c r="D6" s="677"/>
      <c r="E6" s="677"/>
      <c r="F6" s="677"/>
      <c r="G6" s="677"/>
      <c r="H6" s="798"/>
      <c r="I6" s="119"/>
      <c r="J6" s="120"/>
      <c r="K6" s="120"/>
      <c r="L6" s="120"/>
      <c r="M6" s="120"/>
      <c r="N6" s="120"/>
      <c r="O6" s="120"/>
      <c r="P6" s="120"/>
      <c r="Q6" s="124"/>
      <c r="R6" s="795"/>
      <c r="S6" s="755"/>
      <c r="T6" s="756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3.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28.5" customHeight="1">
      <c r="A8" s="83"/>
      <c r="B8" s="783" t="s">
        <v>51</v>
      </c>
      <c r="C8" s="783"/>
      <c r="D8" s="783"/>
      <c r="E8" s="784"/>
      <c r="F8" s="785">
        <f>+'FSE-RH-001'!F8</f>
        <v>0</v>
      </c>
      <c r="G8" s="786"/>
      <c r="H8" s="786"/>
      <c r="I8" s="786"/>
      <c r="J8" s="786"/>
      <c r="K8" s="786"/>
      <c r="L8" s="786"/>
      <c r="M8" s="786"/>
      <c r="N8" s="786"/>
      <c r="O8" s="786"/>
      <c r="P8" s="786"/>
      <c r="Q8" s="786"/>
      <c r="R8" s="786"/>
      <c r="S8" s="786"/>
      <c r="T8" s="787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5.75" customHeight="1">
      <c r="A10" s="83"/>
      <c r="B10" s="665" t="s">
        <v>1070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7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idden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idden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125" t="s">
        <v>1071</v>
      </c>
      <c r="W12" s="125" t="s">
        <v>1072</v>
      </c>
      <c r="X12" s="83"/>
      <c r="Y12" s="83"/>
      <c r="Z12" s="83"/>
      <c r="AA12" s="83"/>
      <c r="AB12" s="83"/>
      <c r="AC12" s="83"/>
      <c r="AD12" s="83"/>
    </row>
    <row r="13" spans="1:30" ht="15.75" customHeight="1">
      <c r="A13" s="83"/>
      <c r="B13" s="788" t="s">
        <v>91</v>
      </c>
      <c r="C13" s="789"/>
      <c r="D13" s="789"/>
      <c r="E13" s="84" t="s">
        <v>1073</v>
      </c>
      <c r="F13" s="85" t="s">
        <v>949</v>
      </c>
      <c r="G13" s="85" t="s">
        <v>950</v>
      </c>
      <c r="H13" s="85" t="s">
        <v>951</v>
      </c>
      <c r="I13" s="85" t="s">
        <v>952</v>
      </c>
      <c r="J13" s="85" t="s">
        <v>953</v>
      </c>
      <c r="K13" s="85" t="s">
        <v>954</v>
      </c>
      <c r="L13" s="85" t="s">
        <v>955</v>
      </c>
      <c r="M13" s="85" t="s">
        <v>956</v>
      </c>
      <c r="N13" s="85" t="s">
        <v>957</v>
      </c>
      <c r="O13" s="85" t="s">
        <v>958</v>
      </c>
      <c r="P13" s="85" t="s">
        <v>959</v>
      </c>
      <c r="Q13" s="85" t="s">
        <v>960</v>
      </c>
      <c r="R13" s="85" t="s">
        <v>961</v>
      </c>
      <c r="S13" s="85" t="s">
        <v>962</v>
      </c>
      <c r="T13" s="126" t="s">
        <v>963</v>
      </c>
      <c r="U13" s="83"/>
      <c r="V13" s="127">
        <v>0</v>
      </c>
      <c r="W13" s="127">
        <v>0</v>
      </c>
      <c r="X13" s="83"/>
      <c r="Y13" s="83"/>
      <c r="Z13" s="83"/>
      <c r="AA13" s="83"/>
      <c r="AB13" s="83"/>
      <c r="AC13" s="83"/>
      <c r="AD13" s="83"/>
    </row>
    <row r="14" spans="1:30">
      <c r="A14" s="83"/>
      <c r="B14" s="86" t="s">
        <v>1074</v>
      </c>
      <c r="C14" s="87"/>
      <c r="D14" s="88"/>
      <c r="E14" s="88"/>
      <c r="F14" s="89">
        <f>+'FSE-AF-001'!D$22</f>
        <v>0</v>
      </c>
      <c r="G14" s="89">
        <f>+'FSE-AF-001'!E$22</f>
        <v>0</v>
      </c>
      <c r="H14" s="89">
        <f>+'FSE-AF-001'!F$22</f>
        <v>0</v>
      </c>
      <c r="I14" s="89">
        <f>+'FSE-AF-001'!G$22</f>
        <v>0</v>
      </c>
      <c r="J14" s="89">
        <f>+'FSE-AF-001'!H$22</f>
        <v>0</v>
      </c>
      <c r="K14" s="89">
        <f>+'FSE-AF-001'!I$22</f>
        <v>0</v>
      </c>
      <c r="L14" s="89">
        <f>+'FSE-AF-001'!J$22</f>
        <v>0</v>
      </c>
      <c r="M14" s="89">
        <f>+'FSE-AF-001'!K$22</f>
        <v>0</v>
      </c>
      <c r="N14" s="89">
        <f>+'FSE-AF-001'!L$22</f>
        <v>0</v>
      </c>
      <c r="O14" s="89">
        <f>+'FSE-AF-001'!M$22</f>
        <v>0</v>
      </c>
      <c r="P14" s="89">
        <f>+'FSE-AF-001'!N$22</f>
        <v>0</v>
      </c>
      <c r="Q14" s="89">
        <f>+'FSE-AF-001'!O$22</f>
        <v>0</v>
      </c>
      <c r="R14" s="89">
        <f>+'FSE-AF-001'!P$22</f>
        <v>0</v>
      </c>
      <c r="S14" s="89">
        <f>+'FSE-AF-001'!Q$22</f>
        <v>0</v>
      </c>
      <c r="T14" s="128">
        <f>+'FSE-AF-001'!R$22</f>
        <v>0</v>
      </c>
      <c r="U14" s="83"/>
      <c r="V14" s="127">
        <v>0.15</v>
      </c>
      <c r="W14" s="127">
        <v>0.21</v>
      </c>
      <c r="X14" s="83"/>
      <c r="Y14" s="83"/>
      <c r="Z14" s="83"/>
      <c r="AA14" s="83"/>
      <c r="AB14" s="83"/>
      <c r="AC14" s="83"/>
      <c r="AD14" s="83"/>
    </row>
    <row r="15" spans="1:30">
      <c r="A15" s="83"/>
      <c r="B15" s="760" t="s">
        <v>1075</v>
      </c>
      <c r="C15" s="761"/>
      <c r="D15" s="762"/>
      <c r="E15" s="90"/>
      <c r="F15" s="39">
        <f>+'FSE-AF-002'!C13</f>
        <v>0</v>
      </c>
      <c r="G15" s="39">
        <f>+'FSE-AF-002'!D13</f>
        <v>0</v>
      </c>
      <c r="H15" s="39">
        <f>+'FSE-AF-002'!E13</f>
        <v>0</v>
      </c>
      <c r="I15" s="39">
        <f>+'FSE-AF-002'!F13</f>
        <v>0</v>
      </c>
      <c r="J15" s="39">
        <f>+'FSE-AF-002'!G13</f>
        <v>0</v>
      </c>
      <c r="K15" s="39">
        <f>+'FSE-AF-002'!H13</f>
        <v>0</v>
      </c>
      <c r="L15" s="39">
        <f>+'FSE-AF-002'!I13</f>
        <v>0</v>
      </c>
      <c r="M15" s="39">
        <f>+'FSE-AF-002'!J13</f>
        <v>0</v>
      </c>
      <c r="N15" s="39">
        <f>+'FSE-AF-002'!K13</f>
        <v>0</v>
      </c>
      <c r="O15" s="39">
        <f>+'FSE-AF-002'!L13</f>
        <v>0</v>
      </c>
      <c r="P15" s="39">
        <f>+'FSE-AF-002'!M13</f>
        <v>0</v>
      </c>
      <c r="Q15" s="39">
        <f>+'FSE-AF-002'!N13</f>
        <v>0</v>
      </c>
      <c r="R15" s="39">
        <f>+'FSE-AF-002'!O13</f>
        <v>0</v>
      </c>
      <c r="S15" s="39">
        <f>+'FSE-AF-002'!P13</f>
        <v>0</v>
      </c>
      <c r="T15" s="72">
        <f>+'FSE-AF-002'!Q13</f>
        <v>0</v>
      </c>
      <c r="U15" s="83"/>
      <c r="V15" s="125"/>
      <c r="W15" s="127">
        <v>0.22</v>
      </c>
      <c r="X15" s="83"/>
      <c r="Y15" s="83"/>
      <c r="Z15" s="83"/>
      <c r="AA15" s="83"/>
      <c r="AB15" s="83"/>
      <c r="AC15" s="83"/>
      <c r="AD15" s="83"/>
    </row>
    <row r="16" spans="1:30">
      <c r="A16" s="83"/>
      <c r="B16" s="768" t="s">
        <v>1076</v>
      </c>
      <c r="C16" s="769"/>
      <c r="D16" s="770"/>
      <c r="E16" s="90"/>
      <c r="F16" s="39">
        <f>+'FSE-AF-002'!C$14</f>
        <v>0</v>
      </c>
      <c r="G16" s="39">
        <f>+'FSE-AF-002'!D$14</f>
        <v>0</v>
      </c>
      <c r="H16" s="39">
        <f>+'FSE-AF-002'!E$14</f>
        <v>0</v>
      </c>
      <c r="I16" s="39">
        <f>+'FSE-AF-002'!F$14</f>
        <v>0</v>
      </c>
      <c r="J16" s="39">
        <f>+'FSE-AF-002'!G$14</f>
        <v>0</v>
      </c>
      <c r="K16" s="39">
        <f>+'FSE-AF-002'!H$14</f>
        <v>0</v>
      </c>
      <c r="L16" s="39">
        <f>+'FSE-AF-002'!I$14</f>
        <v>0</v>
      </c>
      <c r="M16" s="39">
        <f>+'FSE-AF-002'!J$14</f>
        <v>0</v>
      </c>
      <c r="N16" s="39">
        <f>+'FSE-AF-002'!K$14</f>
        <v>0</v>
      </c>
      <c r="O16" s="39">
        <f>+'FSE-AF-002'!L$14</f>
        <v>0</v>
      </c>
      <c r="P16" s="39">
        <f>+'FSE-AF-002'!M$14</f>
        <v>0</v>
      </c>
      <c r="Q16" s="39">
        <f>+'FSE-AF-002'!N$14</f>
        <v>0</v>
      </c>
      <c r="R16" s="39">
        <f>+'FSE-AF-002'!O$14</f>
        <v>0</v>
      </c>
      <c r="S16" s="39">
        <f>+'FSE-AF-002'!P$14</f>
        <v>0</v>
      </c>
      <c r="T16" s="72">
        <f>+'FSE-AF-002'!Q$14</f>
        <v>0</v>
      </c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>
      <c r="A17" s="83"/>
      <c r="B17" s="760" t="s">
        <v>1077</v>
      </c>
      <c r="C17" s="769"/>
      <c r="D17" s="770"/>
      <c r="E17" s="90"/>
      <c r="F17" s="39">
        <f>+'FSE-AF-002'!C$15</f>
        <v>0</v>
      </c>
      <c r="G17" s="39">
        <f>+'FSE-AF-002'!D$15</f>
        <v>0</v>
      </c>
      <c r="H17" s="39">
        <f>+'FSE-AF-002'!E$15</f>
        <v>0</v>
      </c>
      <c r="I17" s="39">
        <f>+'FSE-AF-002'!F$15</f>
        <v>0</v>
      </c>
      <c r="J17" s="39">
        <f>+'FSE-AF-002'!G$15</f>
        <v>0</v>
      </c>
      <c r="K17" s="39">
        <f>+'FSE-AF-002'!H$15</f>
        <v>0</v>
      </c>
      <c r="L17" s="39">
        <f>+'FSE-AF-002'!I$15</f>
        <v>0</v>
      </c>
      <c r="M17" s="39">
        <f>+'FSE-AF-002'!J$15</f>
        <v>0</v>
      </c>
      <c r="N17" s="39">
        <f>+'FSE-AF-002'!K$15</f>
        <v>0</v>
      </c>
      <c r="O17" s="39">
        <f>+'FSE-AF-002'!L$15</f>
        <v>0</v>
      </c>
      <c r="P17" s="39">
        <f>+'FSE-AF-002'!M$15</f>
        <v>0</v>
      </c>
      <c r="Q17" s="39">
        <f>+'FSE-AF-002'!N$15</f>
        <v>0</v>
      </c>
      <c r="R17" s="39">
        <f>+'FSE-AF-002'!O$15</f>
        <v>0</v>
      </c>
      <c r="S17" s="39">
        <f>+'FSE-AF-002'!P$15</f>
        <v>0</v>
      </c>
      <c r="T17" s="72">
        <f>+'FSE-AF-002'!Q$15</f>
        <v>0</v>
      </c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>
      <c r="A18" s="83"/>
      <c r="B18" s="771" t="s">
        <v>1078</v>
      </c>
      <c r="C18" s="772"/>
      <c r="D18" s="773"/>
      <c r="E18" s="91"/>
      <c r="F18" s="92">
        <f>+'FSE-AF-002'!C$16</f>
        <v>0</v>
      </c>
      <c r="G18" s="92">
        <f>+'FSE-AF-002'!D$16</f>
        <v>0</v>
      </c>
      <c r="H18" s="92">
        <f>+'FSE-AF-002'!E$16</f>
        <v>0</v>
      </c>
      <c r="I18" s="92">
        <f>+'FSE-AF-002'!F$16</f>
        <v>0</v>
      </c>
      <c r="J18" s="92">
        <f>+'FSE-AF-002'!G$16</f>
        <v>0</v>
      </c>
      <c r="K18" s="92">
        <f>+'FSE-AF-002'!H$16</f>
        <v>0</v>
      </c>
      <c r="L18" s="92">
        <f>+'FSE-AF-002'!I$16</f>
        <v>0</v>
      </c>
      <c r="M18" s="92">
        <f>+'FSE-AF-002'!J$16</f>
        <v>0</v>
      </c>
      <c r="N18" s="92">
        <f>+'FSE-AF-002'!K$16</f>
        <v>0</v>
      </c>
      <c r="O18" s="92">
        <f>+'FSE-AF-002'!L$16</f>
        <v>0</v>
      </c>
      <c r="P18" s="92">
        <f>+'FSE-AF-002'!M$16</f>
        <v>0</v>
      </c>
      <c r="Q18" s="92">
        <f>+'FSE-AF-002'!N$16</f>
        <v>0</v>
      </c>
      <c r="R18" s="92">
        <f>+'FSE-AF-002'!O$16</f>
        <v>0</v>
      </c>
      <c r="S18" s="92">
        <f>+'FSE-AF-002'!P$16</f>
        <v>0</v>
      </c>
      <c r="T18" s="129">
        <f>+'FSE-AF-002'!Q$16</f>
        <v>0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5" customHeight="1">
      <c r="A19" s="83"/>
      <c r="B19" s="774" t="s">
        <v>1079</v>
      </c>
      <c r="C19" s="775"/>
      <c r="D19" s="776"/>
      <c r="E19" s="93"/>
      <c r="F19" s="94">
        <f>SUM(F15:F18)</f>
        <v>0</v>
      </c>
      <c r="G19" s="94">
        <f t="shared" ref="G19:T19" si="0">SUM(G15:G18)</f>
        <v>0</v>
      </c>
      <c r="H19" s="94">
        <f t="shared" si="0"/>
        <v>0</v>
      </c>
      <c r="I19" s="94">
        <f t="shared" si="0"/>
        <v>0</v>
      </c>
      <c r="J19" s="94">
        <f t="shared" si="0"/>
        <v>0</v>
      </c>
      <c r="K19" s="94">
        <f t="shared" si="0"/>
        <v>0</v>
      </c>
      <c r="L19" s="94">
        <f t="shared" si="0"/>
        <v>0</v>
      </c>
      <c r="M19" s="94">
        <f t="shared" si="0"/>
        <v>0</v>
      </c>
      <c r="N19" s="94">
        <f t="shared" si="0"/>
        <v>0</v>
      </c>
      <c r="O19" s="94">
        <f t="shared" si="0"/>
        <v>0</v>
      </c>
      <c r="P19" s="94">
        <f t="shared" si="0"/>
        <v>0</v>
      </c>
      <c r="Q19" s="94">
        <f t="shared" si="0"/>
        <v>0</v>
      </c>
      <c r="R19" s="94">
        <f t="shared" si="0"/>
        <v>0</v>
      </c>
      <c r="S19" s="94">
        <f t="shared" si="0"/>
        <v>0</v>
      </c>
      <c r="T19" s="130">
        <f t="shared" si="0"/>
        <v>0</v>
      </c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27.75" customHeight="1">
      <c r="A20" s="83"/>
      <c r="B20" s="777" t="s">
        <v>1080</v>
      </c>
      <c r="C20" s="778"/>
      <c r="D20" s="778"/>
      <c r="E20" s="779"/>
      <c r="F20" s="95">
        <f>+F14-F19</f>
        <v>0</v>
      </c>
      <c r="G20" s="95">
        <f t="shared" ref="G20:T20" si="1">+G14-G19</f>
        <v>0</v>
      </c>
      <c r="H20" s="95">
        <f t="shared" si="1"/>
        <v>0</v>
      </c>
      <c r="I20" s="95">
        <f t="shared" si="1"/>
        <v>0</v>
      </c>
      <c r="J20" s="95">
        <f t="shared" si="1"/>
        <v>0</v>
      </c>
      <c r="K20" s="95">
        <f t="shared" si="1"/>
        <v>0</v>
      </c>
      <c r="L20" s="95">
        <f t="shared" si="1"/>
        <v>0</v>
      </c>
      <c r="M20" s="95">
        <f t="shared" si="1"/>
        <v>0</v>
      </c>
      <c r="N20" s="95">
        <f t="shared" si="1"/>
        <v>0</v>
      </c>
      <c r="O20" s="95">
        <f t="shared" si="1"/>
        <v>0</v>
      </c>
      <c r="P20" s="95">
        <f t="shared" si="1"/>
        <v>0</v>
      </c>
      <c r="Q20" s="95">
        <f t="shared" si="1"/>
        <v>0</v>
      </c>
      <c r="R20" s="95">
        <f t="shared" si="1"/>
        <v>0</v>
      </c>
      <c r="S20" s="95">
        <f t="shared" si="1"/>
        <v>0</v>
      </c>
      <c r="T20" s="131">
        <f t="shared" si="1"/>
        <v>0</v>
      </c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>
      <c r="A21" s="83"/>
      <c r="B21" s="780" t="s">
        <v>1081</v>
      </c>
      <c r="C21" s="781"/>
      <c r="D21" s="782"/>
      <c r="E21" s="96"/>
      <c r="F21" s="97">
        <f>+'FSE-AF-004'!F43+'FSE-AF-004'!F46</f>
        <v>0</v>
      </c>
      <c r="G21" s="97">
        <f>+'FSE-AF-004'!G43+'FSE-AF-004'!G46</f>
        <v>0</v>
      </c>
      <c r="H21" s="97">
        <f>+'FSE-AF-004'!H43+'FSE-AF-004'!H46</f>
        <v>0</v>
      </c>
      <c r="I21" s="97">
        <f>+'FSE-AF-004'!I43+'FSE-AF-004'!I46</f>
        <v>0</v>
      </c>
      <c r="J21" s="97">
        <f>+'FSE-AF-004'!J43+'FSE-AF-004'!J46</f>
        <v>0</v>
      </c>
      <c r="K21" s="97">
        <f>+'FSE-AF-004'!K43+'FSE-AF-004'!K46</f>
        <v>0</v>
      </c>
      <c r="L21" s="97">
        <f>+'FSE-AF-004'!L43+'FSE-AF-004'!L46</f>
        <v>0</v>
      </c>
      <c r="M21" s="97">
        <f>+'FSE-AF-004'!M43+'FSE-AF-004'!M46</f>
        <v>0</v>
      </c>
      <c r="N21" s="97">
        <f>+'FSE-AF-004'!N43+'FSE-AF-004'!N46</f>
        <v>0</v>
      </c>
      <c r="O21" s="97">
        <f>+'FSE-AF-004'!O43+'FSE-AF-004'!O46</f>
        <v>0</v>
      </c>
      <c r="P21" s="97">
        <f>+'FSE-AF-004'!P43+'FSE-AF-004'!P46</f>
        <v>0</v>
      </c>
      <c r="Q21" s="97">
        <f>+'FSE-AF-004'!Q43+'FSE-AF-004'!Q46</f>
        <v>0</v>
      </c>
      <c r="R21" s="97">
        <f>+'FSE-AF-004'!R43+'FSE-AF-004'!R46</f>
        <v>0</v>
      </c>
      <c r="S21" s="97">
        <f>+'FSE-AF-004'!S43+'FSE-AF-004'!S46</f>
        <v>0</v>
      </c>
      <c r="T21" s="132">
        <f>+'FSE-AF-004'!T43+'FSE-AF-004'!T46</f>
        <v>0</v>
      </c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>
      <c r="A22" s="83"/>
      <c r="B22" s="757" t="s">
        <v>1082</v>
      </c>
      <c r="C22" s="758"/>
      <c r="D22" s="759"/>
      <c r="E22" s="91"/>
      <c r="F22" s="92">
        <f>+'FSE-AF-004'!F44+'FSE-AF-004'!F47</f>
        <v>0</v>
      </c>
      <c r="G22" s="92">
        <f>+'FSE-AF-004'!G44+'FSE-AF-004'!G47</f>
        <v>0</v>
      </c>
      <c r="H22" s="92">
        <f>+'FSE-AF-004'!H44+'FSE-AF-004'!H47</f>
        <v>0</v>
      </c>
      <c r="I22" s="92">
        <f>+'FSE-AF-004'!I44+'FSE-AF-004'!I47</f>
        <v>0</v>
      </c>
      <c r="J22" s="92">
        <f>+'FSE-AF-004'!J44+'FSE-AF-004'!J47</f>
        <v>0</v>
      </c>
      <c r="K22" s="92">
        <f>+'FSE-AF-004'!K44+'FSE-AF-004'!K47</f>
        <v>0</v>
      </c>
      <c r="L22" s="92">
        <f>+'FSE-AF-004'!L44+'FSE-AF-004'!L47</f>
        <v>0</v>
      </c>
      <c r="M22" s="92">
        <f>+'FSE-AF-004'!M44+'FSE-AF-004'!M47</f>
        <v>0</v>
      </c>
      <c r="N22" s="92">
        <f>+'FSE-AF-004'!N44+'FSE-AF-004'!N47</f>
        <v>0</v>
      </c>
      <c r="O22" s="92">
        <f>+'FSE-AF-004'!O44+'FSE-AF-004'!O47</f>
        <v>0</v>
      </c>
      <c r="P22" s="92">
        <f>+'FSE-AF-004'!P44+'FSE-AF-004'!P47</f>
        <v>0</v>
      </c>
      <c r="Q22" s="92">
        <f>+'FSE-AF-004'!Q44+'FSE-AF-004'!Q47</f>
        <v>0</v>
      </c>
      <c r="R22" s="92">
        <f>+'FSE-AF-004'!R44+'FSE-AF-004'!R47</f>
        <v>0</v>
      </c>
      <c r="S22" s="92">
        <f>+'FSE-AF-004'!S44+'FSE-AF-004'!S47</f>
        <v>0</v>
      </c>
      <c r="T22" s="129">
        <f>+'FSE-AF-004'!T44+'FSE-AF-004'!T47</f>
        <v>0</v>
      </c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>
      <c r="A23" s="83"/>
      <c r="B23" s="98" t="s">
        <v>1083</v>
      </c>
      <c r="C23" s="99"/>
      <c r="D23" s="100"/>
      <c r="E23" s="93"/>
      <c r="F23" s="94">
        <f>SUM(F21:F22)</f>
        <v>0</v>
      </c>
      <c r="G23" s="94">
        <f t="shared" ref="G23:T23" si="2">SUM(G21:G22)</f>
        <v>0</v>
      </c>
      <c r="H23" s="94">
        <f t="shared" si="2"/>
        <v>0</v>
      </c>
      <c r="I23" s="94">
        <f t="shared" si="2"/>
        <v>0</v>
      </c>
      <c r="J23" s="94">
        <f t="shared" si="2"/>
        <v>0</v>
      </c>
      <c r="K23" s="94">
        <f t="shared" si="2"/>
        <v>0</v>
      </c>
      <c r="L23" s="94">
        <f t="shared" si="2"/>
        <v>0</v>
      </c>
      <c r="M23" s="94">
        <f t="shared" si="2"/>
        <v>0</v>
      </c>
      <c r="N23" s="94">
        <f t="shared" si="2"/>
        <v>0</v>
      </c>
      <c r="O23" s="94">
        <f t="shared" si="2"/>
        <v>0</v>
      </c>
      <c r="P23" s="94">
        <f t="shared" si="2"/>
        <v>0</v>
      </c>
      <c r="Q23" s="94">
        <f t="shared" si="2"/>
        <v>0</v>
      </c>
      <c r="R23" s="94">
        <f t="shared" si="2"/>
        <v>0</v>
      </c>
      <c r="S23" s="94">
        <f t="shared" si="2"/>
        <v>0</v>
      </c>
      <c r="T23" s="130">
        <f t="shared" si="2"/>
        <v>0</v>
      </c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>
      <c r="A24" s="83"/>
      <c r="B24" s="101" t="s">
        <v>1084</v>
      </c>
      <c r="C24" s="102"/>
      <c r="D24" s="103"/>
      <c r="E24" s="103"/>
      <c r="F24" s="89">
        <f t="shared" ref="F24:T24" si="3">+F20-F23</f>
        <v>0</v>
      </c>
      <c r="G24" s="89">
        <f t="shared" si="3"/>
        <v>0</v>
      </c>
      <c r="H24" s="89">
        <f t="shared" si="3"/>
        <v>0</v>
      </c>
      <c r="I24" s="89">
        <f t="shared" si="3"/>
        <v>0</v>
      </c>
      <c r="J24" s="89">
        <f t="shared" si="3"/>
        <v>0</v>
      </c>
      <c r="K24" s="89">
        <f t="shared" si="3"/>
        <v>0</v>
      </c>
      <c r="L24" s="89">
        <f t="shared" si="3"/>
        <v>0</v>
      </c>
      <c r="M24" s="89">
        <f t="shared" si="3"/>
        <v>0</v>
      </c>
      <c r="N24" s="89">
        <f t="shared" si="3"/>
        <v>0</v>
      </c>
      <c r="O24" s="89">
        <f t="shared" si="3"/>
        <v>0</v>
      </c>
      <c r="P24" s="89">
        <f t="shared" si="3"/>
        <v>0</v>
      </c>
      <c r="Q24" s="89">
        <f t="shared" si="3"/>
        <v>0</v>
      </c>
      <c r="R24" s="89">
        <f t="shared" si="3"/>
        <v>0</v>
      </c>
      <c r="S24" s="89">
        <f t="shared" si="3"/>
        <v>0</v>
      </c>
      <c r="T24" s="128">
        <f t="shared" si="3"/>
        <v>0</v>
      </c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>
      <c r="A25" s="83"/>
      <c r="B25" s="760" t="s">
        <v>1085</v>
      </c>
      <c r="C25" s="761"/>
      <c r="D25" s="762"/>
      <c r="E25" s="90"/>
      <c r="F25" s="39">
        <f>+'FSE-AF-006'!D22</f>
        <v>0</v>
      </c>
      <c r="G25" s="39">
        <f>+'FSE-AF-006'!E22</f>
        <v>0</v>
      </c>
      <c r="H25" s="39">
        <f>+'FSE-AF-006'!F22</f>
        <v>0</v>
      </c>
      <c r="I25" s="39">
        <f>+'FSE-AF-006'!G22</f>
        <v>0</v>
      </c>
      <c r="J25" s="39">
        <f>+'FSE-AF-006'!H22</f>
        <v>0</v>
      </c>
      <c r="K25" s="39">
        <f>+'FSE-AF-006'!I22</f>
        <v>0</v>
      </c>
      <c r="L25" s="39">
        <f>+'FSE-AF-006'!J22</f>
        <v>0</v>
      </c>
      <c r="M25" s="39">
        <f>+'FSE-AF-006'!K22</f>
        <v>0</v>
      </c>
      <c r="N25" s="39">
        <f>+'FSE-AF-006'!L22</f>
        <v>0</v>
      </c>
      <c r="O25" s="39">
        <f>+'FSE-AF-006'!M22</f>
        <v>0</v>
      </c>
      <c r="P25" s="39">
        <f>+'FSE-AF-006'!N22</f>
        <v>0</v>
      </c>
      <c r="Q25" s="39">
        <f>+'FSE-AF-006'!O22</f>
        <v>0</v>
      </c>
      <c r="R25" s="39">
        <f>+'FSE-AF-006'!P22</f>
        <v>0</v>
      </c>
      <c r="S25" s="39">
        <f>+'FSE-AF-006'!Q22</f>
        <v>0</v>
      </c>
      <c r="T25" s="72">
        <f>+'FSE-AF-006'!R22</f>
        <v>0</v>
      </c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idden="1">
      <c r="A26" s="83"/>
      <c r="B26" s="104" t="s">
        <v>1086</v>
      </c>
      <c r="C26" s="105"/>
      <c r="D26" s="106"/>
      <c r="E26" s="106"/>
      <c r="F26" s="107">
        <f>+F24-F25</f>
        <v>0</v>
      </c>
      <c r="G26" s="107">
        <f t="shared" ref="G26:T26" si="4">+G24-G25</f>
        <v>0</v>
      </c>
      <c r="H26" s="107">
        <f t="shared" si="4"/>
        <v>0</v>
      </c>
      <c r="I26" s="107">
        <f t="shared" si="4"/>
        <v>0</v>
      </c>
      <c r="J26" s="107">
        <f t="shared" si="4"/>
        <v>0</v>
      </c>
      <c r="K26" s="107">
        <f t="shared" si="4"/>
        <v>0</v>
      </c>
      <c r="L26" s="107">
        <f t="shared" si="4"/>
        <v>0</v>
      </c>
      <c r="M26" s="107">
        <f t="shared" si="4"/>
        <v>0</v>
      </c>
      <c r="N26" s="107">
        <f t="shared" si="4"/>
        <v>0</v>
      </c>
      <c r="O26" s="107">
        <f t="shared" si="4"/>
        <v>0</v>
      </c>
      <c r="P26" s="107">
        <f t="shared" si="4"/>
        <v>0</v>
      </c>
      <c r="Q26" s="107">
        <f t="shared" si="4"/>
        <v>0</v>
      </c>
      <c r="R26" s="107">
        <f t="shared" si="4"/>
        <v>0</v>
      </c>
      <c r="S26" s="107">
        <f t="shared" si="4"/>
        <v>0</v>
      </c>
      <c r="T26" s="133">
        <f t="shared" si="4"/>
        <v>0</v>
      </c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idden="1">
      <c r="A27" s="83"/>
      <c r="B27" s="760" t="s">
        <v>1087</v>
      </c>
      <c r="C27" s="761"/>
      <c r="D27" s="762"/>
      <c r="E27" s="108"/>
      <c r="F27" s="39">
        <f>IF(F26&lt;0,0,F26*$E$27)</f>
        <v>0</v>
      </c>
      <c r="G27" s="39">
        <f>IF(G26&lt;0,0,G26*$E$27)</f>
        <v>0</v>
      </c>
      <c r="H27" s="39">
        <f t="shared" ref="H27:T27" si="5">IF(H26&lt;0,0,H26*$E$27)</f>
        <v>0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39">
        <f t="shared" si="5"/>
        <v>0</v>
      </c>
      <c r="N27" s="39">
        <f t="shared" si="5"/>
        <v>0</v>
      </c>
      <c r="O27" s="39">
        <f t="shared" si="5"/>
        <v>0</v>
      </c>
      <c r="P27" s="39">
        <f t="shared" si="5"/>
        <v>0</v>
      </c>
      <c r="Q27" s="39">
        <f t="shared" si="5"/>
        <v>0</v>
      </c>
      <c r="R27" s="39">
        <f t="shared" si="5"/>
        <v>0</v>
      </c>
      <c r="S27" s="39">
        <f t="shared" si="5"/>
        <v>0</v>
      </c>
      <c r="T27" s="72">
        <f t="shared" si="5"/>
        <v>0</v>
      </c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idden="1">
      <c r="A28" s="83"/>
      <c r="B28" s="760" t="s">
        <v>1087</v>
      </c>
      <c r="C28" s="761"/>
      <c r="D28" s="762"/>
      <c r="E28" s="108"/>
      <c r="F28" s="39">
        <f>IF(F26&lt;0,0,(F26-F27)*$E$28)</f>
        <v>0</v>
      </c>
      <c r="G28" s="39">
        <f t="shared" ref="G28:T28" si="6">IF(G26&lt;0,0,(G26-G27)*$E$28)</f>
        <v>0</v>
      </c>
      <c r="H28" s="39">
        <f t="shared" si="6"/>
        <v>0</v>
      </c>
      <c r="I28" s="39">
        <f t="shared" si="6"/>
        <v>0</v>
      </c>
      <c r="J28" s="39">
        <f t="shared" si="6"/>
        <v>0</v>
      </c>
      <c r="K28" s="39">
        <f t="shared" si="6"/>
        <v>0</v>
      </c>
      <c r="L28" s="39">
        <f t="shared" si="6"/>
        <v>0</v>
      </c>
      <c r="M28" s="39">
        <f t="shared" si="6"/>
        <v>0</v>
      </c>
      <c r="N28" s="39">
        <f t="shared" si="6"/>
        <v>0</v>
      </c>
      <c r="O28" s="39">
        <f t="shared" si="6"/>
        <v>0</v>
      </c>
      <c r="P28" s="39">
        <f t="shared" si="6"/>
        <v>0</v>
      </c>
      <c r="Q28" s="39">
        <f t="shared" si="6"/>
        <v>0</v>
      </c>
      <c r="R28" s="39">
        <f t="shared" si="6"/>
        <v>0</v>
      </c>
      <c r="S28" s="39">
        <f t="shared" si="6"/>
        <v>0</v>
      </c>
      <c r="T28" s="72">
        <f t="shared" si="6"/>
        <v>0</v>
      </c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>
      <c r="A29" s="83"/>
      <c r="B29" s="109" t="s">
        <v>1088</v>
      </c>
      <c r="C29" s="110"/>
      <c r="D29" s="111"/>
      <c r="E29" s="111"/>
      <c r="F29" s="112">
        <f>+F26-F27-F28</f>
        <v>0</v>
      </c>
      <c r="G29" s="112">
        <f>+G26-G27-G28</f>
        <v>0</v>
      </c>
      <c r="H29" s="112">
        <f>+H26-H27-H28</f>
        <v>0</v>
      </c>
      <c r="I29" s="112">
        <f>+I26-I27-I28</f>
        <v>0</v>
      </c>
      <c r="J29" s="112">
        <f t="shared" ref="J29:T29" si="7">+J26-J27-J28</f>
        <v>0</v>
      </c>
      <c r="K29" s="112">
        <f t="shared" si="7"/>
        <v>0</v>
      </c>
      <c r="L29" s="112">
        <f t="shared" si="7"/>
        <v>0</v>
      </c>
      <c r="M29" s="112">
        <f t="shared" si="7"/>
        <v>0</v>
      </c>
      <c r="N29" s="112">
        <f t="shared" si="7"/>
        <v>0</v>
      </c>
      <c r="O29" s="112">
        <f t="shared" si="7"/>
        <v>0</v>
      </c>
      <c r="P29" s="112">
        <f t="shared" si="7"/>
        <v>0</v>
      </c>
      <c r="Q29" s="112">
        <f t="shared" si="7"/>
        <v>0</v>
      </c>
      <c r="R29" s="112">
        <f t="shared" si="7"/>
        <v>0</v>
      </c>
      <c r="S29" s="112">
        <f t="shared" si="7"/>
        <v>0</v>
      </c>
      <c r="T29" s="134">
        <f t="shared" si="7"/>
        <v>0</v>
      </c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>
      <c r="A30" s="83"/>
      <c r="B30" s="83"/>
      <c r="C30" s="83"/>
      <c r="D30" s="83"/>
      <c r="E30" s="8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>
      <c r="A32" s="83"/>
      <c r="B32" s="763" t="s">
        <v>1089</v>
      </c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5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>
      <c r="A34" s="83"/>
      <c r="B34" s="114" t="s">
        <v>1090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766"/>
      <c r="P34" s="766"/>
      <c r="Q34" s="766"/>
      <c r="R34" s="766"/>
      <c r="S34" s="766"/>
      <c r="T34" s="767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5" customHeight="1">
      <c r="A35" s="83"/>
      <c r="B35" s="688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89"/>
      <c r="P35" s="689"/>
      <c r="Q35" s="689"/>
      <c r="R35" s="689"/>
      <c r="S35" s="689"/>
      <c r="T35" s="690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5" customHeight="1">
      <c r="A36" s="83"/>
      <c r="B36" s="688"/>
      <c r="C36" s="689"/>
      <c r="D36" s="689"/>
      <c r="E36" s="689"/>
      <c r="F36" s="689"/>
      <c r="G36" s="689"/>
      <c r="H36" s="689"/>
      <c r="I36" s="689"/>
      <c r="J36" s="689"/>
      <c r="K36" s="689"/>
      <c r="L36" s="689"/>
      <c r="M36" s="689"/>
      <c r="N36" s="689"/>
      <c r="O36" s="689"/>
      <c r="P36" s="689"/>
      <c r="Q36" s="689"/>
      <c r="R36" s="689"/>
      <c r="S36" s="689"/>
      <c r="T36" s="690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5" customHeight="1">
      <c r="A37" s="83"/>
      <c r="B37" s="688"/>
      <c r="C37" s="689"/>
      <c r="D37" s="689"/>
      <c r="E37" s="689"/>
      <c r="F37" s="689"/>
      <c r="G37" s="689"/>
      <c r="H37" s="689"/>
      <c r="I37" s="689"/>
      <c r="J37" s="689"/>
      <c r="K37" s="689"/>
      <c r="L37" s="689"/>
      <c r="M37" s="689"/>
      <c r="N37" s="689"/>
      <c r="O37" s="689"/>
      <c r="P37" s="689"/>
      <c r="Q37" s="689"/>
      <c r="R37" s="689"/>
      <c r="S37" s="689"/>
      <c r="T37" s="690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5" customHeight="1">
      <c r="A38" s="83"/>
      <c r="B38" s="688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  <c r="O38" s="689"/>
      <c r="P38" s="689"/>
      <c r="Q38" s="689"/>
      <c r="R38" s="689"/>
      <c r="S38" s="689"/>
      <c r="T38" s="690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5" customHeight="1">
      <c r="A39" s="83"/>
      <c r="B39" s="688"/>
      <c r="C39" s="689"/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90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5" customHeight="1">
      <c r="A40" s="83"/>
      <c r="B40" s="691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</sheetData>
  <sheetProtection password="CD55" sheet="1" formatColumns="0"/>
  <mergeCells count="24">
    <mergeCell ref="A1:B1"/>
    <mergeCell ref="B8:E8"/>
    <mergeCell ref="F8:T8"/>
    <mergeCell ref="B10:T10"/>
    <mergeCell ref="B13:D13"/>
    <mergeCell ref="I2:I3"/>
    <mergeCell ref="R2:R3"/>
    <mergeCell ref="R5:R6"/>
    <mergeCell ref="B2:H6"/>
    <mergeCell ref="B35:T40"/>
    <mergeCell ref="S2:T6"/>
    <mergeCell ref="B22:D22"/>
    <mergeCell ref="B25:D25"/>
    <mergeCell ref="B27:D27"/>
    <mergeCell ref="B28:D28"/>
    <mergeCell ref="B32:T32"/>
    <mergeCell ref="C34:T34"/>
    <mergeCell ref="B16:D16"/>
    <mergeCell ref="B17:D17"/>
    <mergeCell ref="B18:D18"/>
    <mergeCell ref="B19:D19"/>
    <mergeCell ref="B20:E20"/>
    <mergeCell ref="B21:D21"/>
    <mergeCell ref="B15:D15"/>
  </mergeCells>
  <hyperlinks>
    <hyperlink ref="A1" location="'INDICE FORMULARIOS'!A1" display="&lt; ATRÁS"/>
  </hyperlinks>
  <printOptions horizontalCentered="1"/>
  <pageMargins left="0.19685039370078741" right="0.19685039370078741" top="0.35433070866141736" bottom="0.39370078740157483" header="0.31496062992125984" footer="0"/>
  <pageSetup paperSize="9" scale="9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Z102"/>
  <sheetViews>
    <sheetView tabSelected="1" zoomScale="80" workbookViewId="0">
      <pane xSplit="3" ySplit="10" topLeftCell="D19" activePane="bottomRight" state="frozen"/>
      <selection pane="topRight"/>
      <selection pane="bottomLeft"/>
      <selection pane="bottomRight" activeCell="C51" sqref="C51"/>
    </sheetView>
  </sheetViews>
  <sheetFormatPr baseColWidth="10" defaultColWidth="9.125" defaultRowHeight="12.75"/>
  <cols>
    <col min="1" max="1" width="3.625" style="17" customWidth="1"/>
    <col min="2" max="2" width="25.375" style="17" customWidth="1"/>
    <col min="3" max="3" width="16.125" style="17" bestFit="1" customWidth="1"/>
    <col min="4" max="8" width="20.25" style="17" customWidth="1"/>
    <col min="9" max="18" width="14.125" style="17" hidden="1" customWidth="1"/>
    <col min="19" max="19" width="3.375" style="17" customWidth="1"/>
    <col min="20" max="20" width="11.125" style="17" bestFit="1" customWidth="1"/>
    <col min="21" max="16384" width="9.125" style="17"/>
  </cols>
  <sheetData>
    <row r="1" spans="1:26" ht="15">
      <c r="A1" s="589" t="s">
        <v>12</v>
      </c>
      <c r="B1" s="58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30" customHeight="1">
      <c r="A2" s="18"/>
      <c r="B2" s="534" t="s">
        <v>1091</v>
      </c>
      <c r="C2" s="535"/>
      <c r="D2" s="535"/>
      <c r="E2" s="535"/>
      <c r="F2" s="536"/>
      <c r="G2" s="809" t="s">
        <v>1092</v>
      </c>
      <c r="H2" s="19"/>
      <c r="I2" s="19"/>
      <c r="J2" s="19"/>
      <c r="K2" s="19"/>
      <c r="L2" s="19"/>
      <c r="M2" s="19"/>
      <c r="N2" s="19"/>
      <c r="O2" s="62"/>
      <c r="P2" s="809" t="s">
        <v>1092</v>
      </c>
      <c r="Q2" s="751"/>
      <c r="R2" s="752"/>
      <c r="S2" s="18"/>
      <c r="T2" s="18"/>
      <c r="U2" s="18"/>
      <c r="V2" s="18"/>
      <c r="W2" s="18"/>
      <c r="X2" s="18"/>
      <c r="Y2" s="18"/>
      <c r="Z2" s="18"/>
    </row>
    <row r="3" spans="1:26" ht="18" customHeight="1">
      <c r="A3" s="18"/>
      <c r="B3" s="537"/>
      <c r="C3" s="538"/>
      <c r="D3" s="538"/>
      <c r="E3" s="538"/>
      <c r="F3" s="539"/>
      <c r="G3" s="810"/>
      <c r="H3" s="20"/>
      <c r="I3" s="20"/>
      <c r="J3" s="20"/>
      <c r="K3" s="20"/>
      <c r="L3" s="20"/>
      <c r="M3" s="20"/>
      <c r="N3" s="20"/>
      <c r="O3" s="63"/>
      <c r="P3" s="810"/>
      <c r="Q3" s="753"/>
      <c r="R3" s="754"/>
      <c r="S3" s="18"/>
      <c r="T3" s="18"/>
      <c r="U3" s="18"/>
      <c r="V3" s="18"/>
      <c r="W3" s="18"/>
      <c r="X3" s="18"/>
      <c r="Y3" s="18"/>
      <c r="Z3" s="18"/>
    </row>
    <row r="4" spans="1:26" ht="18" customHeight="1">
      <c r="A4" s="18"/>
      <c r="B4" s="811" t="s">
        <v>1093</v>
      </c>
      <c r="C4" s="812"/>
      <c r="D4" s="812"/>
      <c r="E4" s="812"/>
      <c r="F4" s="812"/>
      <c r="G4" s="21" t="s">
        <v>30</v>
      </c>
      <c r="H4" s="22"/>
      <c r="I4" s="22"/>
      <c r="J4" s="22"/>
      <c r="K4" s="22"/>
      <c r="L4" s="22"/>
      <c r="M4" s="22"/>
      <c r="N4" s="22"/>
      <c r="O4" s="64"/>
      <c r="P4" s="21" t="s">
        <v>30</v>
      </c>
      <c r="Q4" s="753"/>
      <c r="R4" s="754"/>
      <c r="S4" s="18"/>
      <c r="T4" s="18"/>
      <c r="U4" s="18"/>
      <c r="V4" s="18"/>
      <c r="W4" s="18"/>
      <c r="X4" s="18"/>
      <c r="Y4" s="18"/>
      <c r="Z4" s="18"/>
    </row>
    <row r="5" spans="1:26" ht="18" customHeight="1">
      <c r="A5" s="18"/>
      <c r="B5" s="811"/>
      <c r="C5" s="812"/>
      <c r="D5" s="812"/>
      <c r="E5" s="812"/>
      <c r="F5" s="812"/>
      <c r="G5" s="23" t="str">
        <f>'FSE-RH-001'!H5</f>
        <v>dd-mm-yyyy</v>
      </c>
      <c r="H5" s="22"/>
      <c r="I5" s="22"/>
      <c r="J5" s="22"/>
      <c r="K5" s="22"/>
      <c r="L5" s="22"/>
      <c r="M5" s="22"/>
      <c r="N5" s="22"/>
      <c r="O5" s="64"/>
      <c r="P5" s="23" t="str">
        <f>+'FSE-RH-001'!H5</f>
        <v>dd-mm-yyyy</v>
      </c>
      <c r="Q5" s="753"/>
      <c r="R5" s="754"/>
      <c r="S5" s="18"/>
      <c r="T5" s="18"/>
      <c r="U5" s="18"/>
      <c r="V5" s="18"/>
      <c r="W5" s="18"/>
      <c r="X5" s="18"/>
      <c r="Y5" s="18"/>
      <c r="Z5" s="18"/>
    </row>
    <row r="6" spans="1:26" ht="18.75" customHeight="1">
      <c r="A6" s="18"/>
      <c r="B6" s="813"/>
      <c r="C6" s="814"/>
      <c r="D6" s="814"/>
      <c r="E6" s="814"/>
      <c r="F6" s="814"/>
      <c r="G6" s="24"/>
      <c r="H6" s="24"/>
      <c r="I6" s="24"/>
      <c r="J6" s="24"/>
      <c r="K6" s="24"/>
      <c r="L6" s="24"/>
      <c r="M6" s="24"/>
      <c r="N6" s="24"/>
      <c r="O6" s="65"/>
      <c r="P6" s="66"/>
      <c r="Q6" s="755"/>
      <c r="R6" s="756"/>
      <c r="S6" s="18"/>
      <c r="T6" s="18"/>
      <c r="U6" s="18"/>
      <c r="V6" s="18"/>
      <c r="W6" s="18"/>
      <c r="X6" s="18"/>
      <c r="Y6" s="18"/>
      <c r="Z6" s="18"/>
    </row>
    <row r="7" spans="1:26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7" customHeight="1">
      <c r="A8" s="18"/>
      <c r="B8" s="803" t="s">
        <v>51</v>
      </c>
      <c r="C8" s="803"/>
      <c r="D8" s="804">
        <f>+'FSE-RH-001'!F8</f>
        <v>0</v>
      </c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  <c r="R8" s="806"/>
      <c r="S8" s="18"/>
      <c r="T8" s="18"/>
      <c r="U8" s="18"/>
      <c r="V8" s="18"/>
      <c r="W8" s="18"/>
      <c r="X8" s="18"/>
      <c r="Y8" s="18"/>
      <c r="Z8" s="18"/>
    </row>
    <row r="9" spans="1:26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5.75" customHeight="1">
      <c r="A10" s="18"/>
      <c r="B10" s="695" t="s">
        <v>1094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7"/>
      <c r="S10" s="18"/>
      <c r="T10" s="18"/>
      <c r="U10" s="18"/>
      <c r="V10" s="18"/>
      <c r="W10" s="18"/>
      <c r="X10" s="18"/>
      <c r="Y10" s="18"/>
      <c r="Z10" s="18"/>
    </row>
    <row r="11" spans="1:26" s="16" customForma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5"/>
      <c r="T11" s="25"/>
      <c r="U11" s="25"/>
      <c r="V11" s="25"/>
      <c r="W11" s="25"/>
      <c r="X11" s="25"/>
      <c r="Y11" s="25"/>
      <c r="Z11" s="25"/>
    </row>
    <row r="12" spans="1:26" s="16" customFormat="1">
      <c r="A12" s="27"/>
      <c r="B12" s="28" t="s">
        <v>1095</v>
      </c>
      <c r="C12" s="29" t="s">
        <v>1026</v>
      </c>
      <c r="D12" s="30" t="s">
        <v>949</v>
      </c>
      <c r="E12" s="30" t="s">
        <v>950</v>
      </c>
      <c r="F12" s="30" t="s">
        <v>951</v>
      </c>
      <c r="G12" s="30" t="s">
        <v>952</v>
      </c>
      <c r="H12" s="30" t="s">
        <v>953</v>
      </c>
      <c r="I12" s="30" t="s">
        <v>954</v>
      </c>
      <c r="J12" s="30" t="s">
        <v>955</v>
      </c>
      <c r="K12" s="30" t="s">
        <v>956</v>
      </c>
      <c r="L12" s="30" t="s">
        <v>957</v>
      </c>
      <c r="M12" s="30" t="s">
        <v>958</v>
      </c>
      <c r="N12" s="30" t="s">
        <v>959</v>
      </c>
      <c r="O12" s="30" t="s">
        <v>960</v>
      </c>
      <c r="P12" s="30" t="s">
        <v>961</v>
      </c>
      <c r="Q12" s="30" t="s">
        <v>962</v>
      </c>
      <c r="R12" s="67" t="s">
        <v>963</v>
      </c>
      <c r="S12" s="25"/>
      <c r="T12" s="25"/>
      <c r="U12" s="25"/>
      <c r="V12" s="25"/>
      <c r="W12" s="25"/>
      <c r="X12" s="25"/>
      <c r="Y12" s="25"/>
      <c r="Z12" s="25"/>
    </row>
    <row r="13" spans="1:26">
      <c r="A13" s="31"/>
      <c r="B13" s="32" t="s">
        <v>1074</v>
      </c>
      <c r="C13" s="33"/>
      <c r="D13" s="34">
        <f>+'FSE-AF-005'!F14</f>
        <v>0</v>
      </c>
      <c r="E13" s="34">
        <f>+'FSE-AF-005'!G14</f>
        <v>0</v>
      </c>
      <c r="F13" s="34">
        <f>+'FSE-AF-005'!H14</f>
        <v>0</v>
      </c>
      <c r="G13" s="34">
        <f>+'FSE-AF-005'!I14</f>
        <v>0</v>
      </c>
      <c r="H13" s="34">
        <f>+'FSE-AF-005'!J14</f>
        <v>0</v>
      </c>
      <c r="I13" s="34">
        <f>+'FSE-AF-005'!K14</f>
        <v>0</v>
      </c>
      <c r="J13" s="34">
        <f>+'FSE-AF-005'!L14</f>
        <v>0</v>
      </c>
      <c r="K13" s="34">
        <f>+'FSE-AF-005'!M14</f>
        <v>0</v>
      </c>
      <c r="L13" s="34">
        <f>+'FSE-AF-005'!N14</f>
        <v>0</v>
      </c>
      <c r="M13" s="34">
        <f>+'FSE-AF-005'!O14</f>
        <v>0</v>
      </c>
      <c r="N13" s="34">
        <f>+'FSE-AF-005'!P14</f>
        <v>0</v>
      </c>
      <c r="O13" s="34">
        <f>+'FSE-AF-005'!Q14</f>
        <v>0</v>
      </c>
      <c r="P13" s="34">
        <f>+'FSE-AF-005'!R14</f>
        <v>0</v>
      </c>
      <c r="Q13" s="34">
        <f>+'FSE-AF-005'!S14</f>
        <v>0</v>
      </c>
      <c r="R13" s="68">
        <f>+'FSE-AF-005'!T14</f>
        <v>0</v>
      </c>
      <c r="S13" s="18"/>
      <c r="T13" s="18"/>
      <c r="U13" s="18"/>
      <c r="V13" s="18"/>
      <c r="W13" s="18"/>
      <c r="X13" s="18"/>
      <c r="Y13" s="18"/>
      <c r="Z13" s="18"/>
    </row>
    <row r="14" spans="1:26">
      <c r="A14" s="31"/>
      <c r="B14" s="35" t="s">
        <v>1075</v>
      </c>
      <c r="C14" s="36"/>
      <c r="D14" s="37">
        <f>+'FSE-AF-005'!F15</f>
        <v>0</v>
      </c>
      <c r="E14" s="37">
        <f>+'FSE-AF-005'!G15</f>
        <v>0</v>
      </c>
      <c r="F14" s="37">
        <f>+'FSE-AF-005'!H15</f>
        <v>0</v>
      </c>
      <c r="G14" s="37">
        <f>+'FSE-AF-005'!I15</f>
        <v>0</v>
      </c>
      <c r="H14" s="37">
        <f>+'FSE-AF-005'!J15</f>
        <v>0</v>
      </c>
      <c r="I14" s="37">
        <f>+'FSE-AF-005'!K15</f>
        <v>0</v>
      </c>
      <c r="J14" s="37">
        <f>+'FSE-AF-005'!L15</f>
        <v>0</v>
      </c>
      <c r="K14" s="37">
        <f>+'FSE-AF-005'!M15</f>
        <v>0</v>
      </c>
      <c r="L14" s="37">
        <f>+'FSE-AF-005'!N15</f>
        <v>0</v>
      </c>
      <c r="M14" s="37">
        <f>+'FSE-AF-005'!O15</f>
        <v>0</v>
      </c>
      <c r="N14" s="37">
        <f>+'FSE-AF-005'!P15</f>
        <v>0</v>
      </c>
      <c r="O14" s="37">
        <f>+'FSE-AF-005'!Q15</f>
        <v>0</v>
      </c>
      <c r="P14" s="37">
        <f>+'FSE-AF-005'!R15</f>
        <v>0</v>
      </c>
      <c r="Q14" s="37">
        <f>+'FSE-AF-005'!S15</f>
        <v>0</v>
      </c>
      <c r="R14" s="69">
        <f>+'FSE-AF-005'!T15</f>
        <v>0</v>
      </c>
      <c r="S14" s="18"/>
      <c r="T14" s="70"/>
      <c r="U14" s="18"/>
      <c r="V14" s="18"/>
      <c r="W14" s="18"/>
      <c r="X14" s="18"/>
      <c r="Y14" s="18"/>
      <c r="Z14" s="18"/>
    </row>
    <row r="15" spans="1:26">
      <c r="A15" s="31"/>
      <c r="B15" s="35" t="s">
        <v>1096</v>
      </c>
      <c r="C15" s="36"/>
      <c r="D15" s="37">
        <f>'FSE-AF-005'!F18</f>
        <v>0</v>
      </c>
      <c r="E15" s="37">
        <f>'FSE-AF-005'!G18</f>
        <v>0</v>
      </c>
      <c r="F15" s="37">
        <f>'FSE-AF-005'!H18</f>
        <v>0</v>
      </c>
      <c r="G15" s="37">
        <f>'FSE-AF-005'!I18</f>
        <v>0</v>
      </c>
      <c r="H15" s="37">
        <f>'FSE-AF-005'!J18</f>
        <v>0</v>
      </c>
      <c r="I15" s="37">
        <f>'FSE-AF-005'!K18</f>
        <v>0</v>
      </c>
      <c r="J15" s="37">
        <f>'FSE-AF-005'!L18</f>
        <v>0</v>
      </c>
      <c r="K15" s="37">
        <f>'FSE-AF-005'!M18</f>
        <v>0</v>
      </c>
      <c r="L15" s="37">
        <f>'FSE-AF-005'!N18</f>
        <v>0</v>
      </c>
      <c r="M15" s="37">
        <f>'FSE-AF-005'!O18</f>
        <v>0</v>
      </c>
      <c r="N15" s="37">
        <f>'FSE-AF-005'!P18</f>
        <v>0</v>
      </c>
      <c r="O15" s="37">
        <f>'FSE-AF-005'!Q18</f>
        <v>0</v>
      </c>
      <c r="P15" s="37">
        <f>'FSE-AF-005'!R18</f>
        <v>0</v>
      </c>
      <c r="Q15" s="37">
        <f>'FSE-AF-005'!S18</f>
        <v>0</v>
      </c>
      <c r="R15" s="69">
        <f>'FSE-AF-005'!T18</f>
        <v>0</v>
      </c>
      <c r="S15" s="18"/>
      <c r="T15" s="70"/>
      <c r="U15" s="18"/>
      <c r="V15" s="18"/>
      <c r="W15" s="18"/>
      <c r="X15" s="18"/>
      <c r="Y15" s="18"/>
      <c r="Z15" s="18"/>
    </row>
    <row r="16" spans="1:26">
      <c r="A16" s="31"/>
      <c r="B16" s="35" t="s">
        <v>1077</v>
      </c>
      <c r="C16" s="36"/>
      <c r="D16" s="37">
        <f>+'FSE-AF-005'!F17</f>
        <v>0</v>
      </c>
      <c r="E16" s="37">
        <f>+'FSE-AF-005'!G17</f>
        <v>0</v>
      </c>
      <c r="F16" s="37">
        <f>+'FSE-AF-005'!H17</f>
        <v>0</v>
      </c>
      <c r="G16" s="37">
        <f>+'FSE-AF-005'!I17</f>
        <v>0</v>
      </c>
      <c r="H16" s="37">
        <f>+'FSE-AF-005'!J17</f>
        <v>0</v>
      </c>
      <c r="I16" s="37">
        <f>+'FSE-AF-005'!K17</f>
        <v>0</v>
      </c>
      <c r="J16" s="37">
        <f>+'FSE-AF-005'!L17</f>
        <v>0</v>
      </c>
      <c r="K16" s="37">
        <f>+'FSE-AF-005'!M17</f>
        <v>0</v>
      </c>
      <c r="L16" s="37">
        <f>+'FSE-AF-005'!N17</f>
        <v>0</v>
      </c>
      <c r="M16" s="37">
        <f>+'FSE-AF-005'!O17</f>
        <v>0</v>
      </c>
      <c r="N16" s="37">
        <f>+'FSE-AF-005'!P17</f>
        <v>0</v>
      </c>
      <c r="O16" s="37">
        <f>+'FSE-AF-005'!Q17</f>
        <v>0</v>
      </c>
      <c r="P16" s="37">
        <f>+'FSE-AF-005'!R17</f>
        <v>0</v>
      </c>
      <c r="Q16" s="37">
        <f>+'FSE-AF-005'!S17</f>
        <v>0</v>
      </c>
      <c r="R16" s="69">
        <f>+'FSE-AF-005'!T17</f>
        <v>0</v>
      </c>
      <c r="S16" s="18"/>
      <c r="T16" s="18"/>
      <c r="U16" s="18"/>
      <c r="V16" s="18"/>
      <c r="W16" s="18"/>
      <c r="X16" s="18"/>
      <c r="Y16" s="18"/>
      <c r="Z16" s="18"/>
    </row>
    <row r="17" spans="1:26">
      <c r="A17" s="31"/>
      <c r="B17" s="35" t="s">
        <v>1097</v>
      </c>
      <c r="C17" s="36"/>
      <c r="D17" s="37">
        <f>'FSE-AF-005'!F16</f>
        <v>0</v>
      </c>
      <c r="E17" s="37">
        <f>'FSE-AF-005'!G16</f>
        <v>0</v>
      </c>
      <c r="F17" s="37">
        <f>'FSE-AF-005'!H16</f>
        <v>0</v>
      </c>
      <c r="G17" s="37">
        <f>'FSE-AF-005'!I16</f>
        <v>0</v>
      </c>
      <c r="H17" s="37">
        <f>'FSE-AF-005'!J16</f>
        <v>0</v>
      </c>
      <c r="I17" s="37">
        <f>'FSE-AF-005'!K16</f>
        <v>0</v>
      </c>
      <c r="J17" s="37">
        <f>'FSE-AF-005'!L16</f>
        <v>0</v>
      </c>
      <c r="K17" s="37">
        <f>'FSE-AF-005'!M16</f>
        <v>0</v>
      </c>
      <c r="L17" s="37">
        <f>'FSE-AF-005'!N16</f>
        <v>0</v>
      </c>
      <c r="M17" s="37">
        <f>'FSE-AF-005'!O16</f>
        <v>0</v>
      </c>
      <c r="N17" s="37">
        <f>'FSE-AF-005'!P16</f>
        <v>0</v>
      </c>
      <c r="O17" s="37">
        <f>'FSE-AF-005'!Q16</f>
        <v>0</v>
      </c>
      <c r="P17" s="37">
        <f>'FSE-AF-005'!R16</f>
        <v>0</v>
      </c>
      <c r="Q17" s="37">
        <f>'FSE-AF-005'!S16</f>
        <v>0</v>
      </c>
      <c r="R17" s="69">
        <f>'FSE-AF-005'!T16</f>
        <v>0</v>
      </c>
      <c r="S17" s="18"/>
      <c r="T17" s="18"/>
      <c r="U17" s="18"/>
      <c r="V17" s="18"/>
      <c r="W17" s="18"/>
      <c r="X17" s="18"/>
      <c r="Y17" s="18"/>
      <c r="Z17" s="18"/>
    </row>
    <row r="18" spans="1:26" ht="25.5" customHeight="1">
      <c r="A18" s="31"/>
      <c r="B18" s="807" t="s">
        <v>1080</v>
      </c>
      <c r="C18" s="808"/>
      <c r="D18" s="38">
        <f>D13-SUM(D14:D17)</f>
        <v>0</v>
      </c>
      <c r="E18" s="38">
        <f>E13-SUM(E14:E17)</f>
        <v>0</v>
      </c>
      <c r="F18" s="38">
        <f>F13-SUM(F14:F17)</f>
        <v>0</v>
      </c>
      <c r="G18" s="38">
        <f>G13-SUM(G14:G17)</f>
        <v>0</v>
      </c>
      <c r="H18" s="38">
        <f t="shared" ref="H18:R18" si="0">H13-SUM(H14:H17)</f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71">
        <f t="shared" si="0"/>
        <v>0</v>
      </c>
      <c r="S18" s="18"/>
      <c r="T18" s="18"/>
      <c r="U18" s="18"/>
      <c r="V18" s="18"/>
      <c r="W18" s="18"/>
      <c r="X18" s="18"/>
      <c r="Y18" s="18"/>
      <c r="Z18" s="18"/>
    </row>
    <row r="19" spans="1:26">
      <c r="A19" s="31"/>
      <c r="B19" s="35" t="s">
        <v>1098</v>
      </c>
      <c r="C19" s="36"/>
      <c r="D19" s="37">
        <f>+'FSE-AF-004'!F$43+'FSE-AF-004'!F$46</f>
        <v>0</v>
      </c>
      <c r="E19" s="37">
        <f>+'FSE-AF-004'!G$43+'FSE-AF-004'!G$46</f>
        <v>0</v>
      </c>
      <c r="F19" s="37">
        <f>+'FSE-AF-004'!H$43+'FSE-AF-004'!H$46</f>
        <v>0</v>
      </c>
      <c r="G19" s="37">
        <f>+'FSE-AF-004'!I$43+'FSE-AF-004'!I$46</f>
        <v>0</v>
      </c>
      <c r="H19" s="37">
        <f>+'FSE-AF-004'!J$43+'FSE-AF-004'!J$46</f>
        <v>0</v>
      </c>
      <c r="I19" s="37">
        <f>+'FSE-AF-004'!K$43+'FSE-AF-004'!K$46</f>
        <v>0</v>
      </c>
      <c r="J19" s="37">
        <f>+'FSE-AF-004'!L$43+'FSE-AF-004'!L$46</f>
        <v>0</v>
      </c>
      <c r="K19" s="37">
        <f>+'FSE-AF-004'!M$43+'FSE-AF-004'!M$46</f>
        <v>0</v>
      </c>
      <c r="L19" s="37">
        <f>+'FSE-AF-004'!N$43+'FSE-AF-004'!N$46</f>
        <v>0</v>
      </c>
      <c r="M19" s="37">
        <f>+'FSE-AF-004'!O$43+'FSE-AF-004'!O$46</f>
        <v>0</v>
      </c>
      <c r="N19" s="37">
        <f>+'FSE-AF-004'!P$43+'FSE-AF-004'!P$46</f>
        <v>0</v>
      </c>
      <c r="O19" s="37">
        <f>+'FSE-AF-004'!Q$43+'FSE-AF-004'!Q$46</f>
        <v>0</v>
      </c>
      <c r="P19" s="37">
        <f>+'FSE-AF-004'!R$43+'FSE-AF-004'!R$46</f>
        <v>0</v>
      </c>
      <c r="Q19" s="37">
        <f>+'FSE-AF-004'!S$43+'FSE-AF-004'!S$46</f>
        <v>0</v>
      </c>
      <c r="R19" s="69">
        <f>+'FSE-AF-004'!T$43+'FSE-AF-004'!T$46</f>
        <v>0</v>
      </c>
      <c r="S19" s="18"/>
      <c r="T19" s="18"/>
      <c r="U19" s="18"/>
      <c r="V19" s="18"/>
      <c r="W19" s="18"/>
      <c r="X19" s="18"/>
      <c r="Y19" s="18"/>
      <c r="Z19" s="18"/>
    </row>
    <row r="20" spans="1:26">
      <c r="A20" s="31"/>
      <c r="B20" s="35" t="s">
        <v>1099</v>
      </c>
      <c r="C20" s="36"/>
      <c r="D20" s="37">
        <f>+'FSE-AF-004'!F$44+'FSE-AF-004'!F$47</f>
        <v>0</v>
      </c>
      <c r="E20" s="37">
        <f>+'FSE-AF-004'!G$44+'FSE-AF-004'!G$47</f>
        <v>0</v>
      </c>
      <c r="F20" s="37">
        <f>+'FSE-AF-004'!H$44+'FSE-AF-004'!H$47</f>
        <v>0</v>
      </c>
      <c r="G20" s="37">
        <f>+'FSE-AF-004'!I$44+'FSE-AF-004'!I$47</f>
        <v>0</v>
      </c>
      <c r="H20" s="37">
        <f>+'FSE-AF-004'!J$44+'FSE-AF-004'!J$47</f>
        <v>0</v>
      </c>
      <c r="I20" s="37">
        <f>+'FSE-AF-004'!K$44+'FSE-AF-004'!K$47</f>
        <v>0</v>
      </c>
      <c r="J20" s="37">
        <f>+'FSE-AF-004'!L$44+'FSE-AF-004'!L$47</f>
        <v>0</v>
      </c>
      <c r="K20" s="37">
        <f>+'FSE-AF-004'!M$44+'FSE-AF-004'!M$47</f>
        <v>0</v>
      </c>
      <c r="L20" s="37">
        <f>+'FSE-AF-004'!N$44+'FSE-AF-004'!N$47</f>
        <v>0</v>
      </c>
      <c r="M20" s="37">
        <f>+'FSE-AF-004'!O$44+'FSE-AF-004'!O$47</f>
        <v>0</v>
      </c>
      <c r="N20" s="37">
        <f>+'FSE-AF-004'!P$44+'FSE-AF-004'!P$47</f>
        <v>0</v>
      </c>
      <c r="O20" s="37">
        <f>+'FSE-AF-004'!Q$44+'FSE-AF-004'!Q$47</f>
        <v>0</v>
      </c>
      <c r="P20" s="37">
        <f>+'FSE-AF-004'!R$44+'FSE-AF-004'!R$47</f>
        <v>0</v>
      </c>
      <c r="Q20" s="37">
        <f>+'FSE-AF-004'!S$44+'FSE-AF-004'!S$47</f>
        <v>0</v>
      </c>
      <c r="R20" s="69">
        <f>+'FSE-AF-004'!T$44+'FSE-AF-004'!T$47</f>
        <v>0</v>
      </c>
      <c r="S20" s="18"/>
      <c r="T20" s="18"/>
      <c r="U20" s="18"/>
      <c r="V20" s="18"/>
      <c r="W20" s="18"/>
      <c r="X20" s="18"/>
      <c r="Y20" s="18"/>
      <c r="Z20" s="18"/>
    </row>
    <row r="21" spans="1:26" ht="12.75" customHeight="1">
      <c r="A21" s="31"/>
      <c r="B21" s="807" t="s">
        <v>1084</v>
      </c>
      <c r="C21" s="808"/>
      <c r="D21" s="38">
        <f>+D18-D19-D20</f>
        <v>0</v>
      </c>
      <c r="E21" s="38">
        <f t="shared" ref="E21:R21" si="1">+E18-E19-E20</f>
        <v>0</v>
      </c>
      <c r="F21" s="38">
        <f t="shared" si="1"/>
        <v>0</v>
      </c>
      <c r="G21" s="38">
        <f t="shared" si="1"/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  <c r="K21" s="38">
        <f t="shared" si="1"/>
        <v>0</v>
      </c>
      <c r="L21" s="38">
        <f t="shared" si="1"/>
        <v>0</v>
      </c>
      <c r="M21" s="38">
        <f t="shared" si="1"/>
        <v>0</v>
      </c>
      <c r="N21" s="38">
        <f t="shared" si="1"/>
        <v>0</v>
      </c>
      <c r="O21" s="38">
        <f t="shared" si="1"/>
        <v>0</v>
      </c>
      <c r="P21" s="38">
        <f t="shared" si="1"/>
        <v>0</v>
      </c>
      <c r="Q21" s="38">
        <f t="shared" si="1"/>
        <v>0</v>
      </c>
      <c r="R21" s="71">
        <f t="shared" si="1"/>
        <v>0</v>
      </c>
      <c r="S21" s="18"/>
      <c r="T21" s="18"/>
      <c r="U21" s="18"/>
      <c r="V21" s="18"/>
      <c r="W21" s="18"/>
      <c r="X21" s="18"/>
      <c r="Y21" s="18"/>
      <c r="Z21" s="18"/>
    </row>
    <row r="22" spans="1:26">
      <c r="A22" s="31"/>
      <c r="B22" s="35" t="s">
        <v>1100</v>
      </c>
      <c r="C22" s="36"/>
      <c r="D22" s="39">
        <f>+D31</f>
        <v>0</v>
      </c>
      <c r="E22" s="39">
        <f t="shared" ref="E22:R22" si="2">+E31</f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39">
        <f t="shared" si="2"/>
        <v>0</v>
      </c>
      <c r="Q22" s="39">
        <f t="shared" si="2"/>
        <v>0</v>
      </c>
      <c r="R22" s="72">
        <f t="shared" si="2"/>
        <v>0</v>
      </c>
      <c r="S22" s="18"/>
      <c r="T22" s="18"/>
      <c r="U22" s="18"/>
      <c r="V22" s="18"/>
      <c r="W22" s="18"/>
      <c r="X22" s="18"/>
      <c r="Y22" s="18"/>
      <c r="Z22" s="18"/>
    </row>
    <row r="23" spans="1:26" hidden="1">
      <c r="A23" s="31"/>
      <c r="B23" s="35"/>
      <c r="C23" s="36"/>
      <c r="D23" s="37">
        <f>+'FSE-AF-005'!F27</f>
        <v>0</v>
      </c>
      <c r="E23" s="37">
        <f>+'FSE-AF-005'!G27</f>
        <v>0</v>
      </c>
      <c r="F23" s="37">
        <f>+'FSE-AF-005'!H27</f>
        <v>0</v>
      </c>
      <c r="G23" s="37">
        <f>+'FSE-AF-005'!I27</f>
        <v>0</v>
      </c>
      <c r="H23" s="37">
        <f>+'FSE-AF-005'!J27</f>
        <v>0</v>
      </c>
      <c r="I23" s="37">
        <f>+'FSE-AF-005'!K27</f>
        <v>0</v>
      </c>
      <c r="J23" s="37">
        <f>+'FSE-AF-005'!L27</f>
        <v>0</v>
      </c>
      <c r="K23" s="37">
        <f>+'FSE-AF-005'!M27</f>
        <v>0</v>
      </c>
      <c r="L23" s="37">
        <f>+'FSE-AF-005'!N27</f>
        <v>0</v>
      </c>
      <c r="M23" s="37">
        <f>+'FSE-AF-005'!O27</f>
        <v>0</v>
      </c>
      <c r="N23" s="37">
        <f>+'FSE-AF-005'!P27</f>
        <v>0</v>
      </c>
      <c r="O23" s="37">
        <f>+'FSE-AF-005'!Q27</f>
        <v>0</v>
      </c>
      <c r="P23" s="37">
        <f>+'FSE-AF-005'!R27</f>
        <v>0</v>
      </c>
      <c r="Q23" s="37">
        <f>+'FSE-AF-005'!S27</f>
        <v>0</v>
      </c>
      <c r="R23" s="69">
        <f>+'FSE-AF-005'!T27</f>
        <v>0</v>
      </c>
      <c r="S23" s="18"/>
      <c r="T23" s="18"/>
      <c r="U23" s="18"/>
      <c r="V23" s="18"/>
      <c r="W23" s="18"/>
      <c r="X23" s="18"/>
      <c r="Y23" s="18"/>
      <c r="Z23" s="18"/>
    </row>
    <row r="24" spans="1:26" hidden="1">
      <c r="A24" s="31"/>
      <c r="B24" s="35"/>
      <c r="C24" s="36"/>
      <c r="D24" s="37">
        <f>+'FSE-AF-005'!F28</f>
        <v>0</v>
      </c>
      <c r="E24" s="37">
        <f>+'FSE-AF-005'!G28</f>
        <v>0</v>
      </c>
      <c r="F24" s="37">
        <f>+'FSE-AF-005'!H28</f>
        <v>0</v>
      </c>
      <c r="G24" s="37">
        <f>+'FSE-AF-005'!I28</f>
        <v>0</v>
      </c>
      <c r="H24" s="37">
        <f>+'FSE-AF-005'!J28</f>
        <v>0</v>
      </c>
      <c r="I24" s="37">
        <f>+'FSE-AF-005'!K28</f>
        <v>0</v>
      </c>
      <c r="J24" s="37">
        <f>+'FSE-AF-005'!L28</f>
        <v>0</v>
      </c>
      <c r="K24" s="37">
        <f>+'FSE-AF-005'!M28</f>
        <v>0</v>
      </c>
      <c r="L24" s="37">
        <f>+'FSE-AF-005'!N28</f>
        <v>0</v>
      </c>
      <c r="M24" s="37">
        <f>+'FSE-AF-005'!O28</f>
        <v>0</v>
      </c>
      <c r="N24" s="37">
        <f>+'FSE-AF-005'!P28</f>
        <v>0</v>
      </c>
      <c r="O24" s="37">
        <f>+'FSE-AF-005'!Q28</f>
        <v>0</v>
      </c>
      <c r="P24" s="37">
        <f>+'FSE-AF-005'!R28</f>
        <v>0</v>
      </c>
      <c r="Q24" s="37">
        <f>+'FSE-AF-005'!S28</f>
        <v>0</v>
      </c>
      <c r="R24" s="69">
        <f>+'FSE-AF-005'!T28</f>
        <v>0</v>
      </c>
      <c r="S24" s="18"/>
      <c r="T24" s="18"/>
      <c r="U24" s="18"/>
      <c r="V24" s="18"/>
      <c r="W24" s="18"/>
      <c r="X24" s="18"/>
      <c r="Y24" s="18"/>
      <c r="Z24" s="18"/>
    </row>
    <row r="25" spans="1:26" ht="12.75" customHeight="1">
      <c r="A25" s="31"/>
      <c r="B25" s="40" t="s">
        <v>1101</v>
      </c>
      <c r="C25" s="41"/>
      <c r="D25" s="38">
        <f>D21-SUM(D22:D24)</f>
        <v>0</v>
      </c>
      <c r="E25" s="38">
        <f>E21-SUM(E22:E24)</f>
        <v>0</v>
      </c>
      <c r="F25" s="38">
        <f>F21-SUM(F22:F24)</f>
        <v>0</v>
      </c>
      <c r="G25" s="38">
        <f>G21-SUM(G22:G24)</f>
        <v>0</v>
      </c>
      <c r="H25" s="38">
        <f t="shared" ref="H25:R25" si="3">H21-SUM(H22:H24)</f>
        <v>0</v>
      </c>
      <c r="I25" s="38">
        <f t="shared" si="3"/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38">
        <f t="shared" si="3"/>
        <v>0</v>
      </c>
      <c r="N25" s="38">
        <f t="shared" si="3"/>
        <v>0</v>
      </c>
      <c r="O25" s="38">
        <f t="shared" si="3"/>
        <v>0</v>
      </c>
      <c r="P25" s="38">
        <f t="shared" si="3"/>
        <v>0</v>
      </c>
      <c r="Q25" s="38">
        <f t="shared" si="3"/>
        <v>0</v>
      </c>
      <c r="R25" s="71">
        <f t="shared" si="3"/>
        <v>0</v>
      </c>
      <c r="S25" s="18"/>
      <c r="T25" s="18"/>
      <c r="U25" s="18"/>
      <c r="V25" s="18"/>
      <c r="W25" s="18"/>
      <c r="X25" s="18"/>
      <c r="Y25" s="18"/>
      <c r="Z25" s="18"/>
    </row>
    <row r="26" spans="1:26">
      <c r="A26" s="31"/>
      <c r="B26" s="768" t="s">
        <v>1102</v>
      </c>
      <c r="C26" s="799"/>
      <c r="D26" s="42"/>
      <c r="E26" s="37">
        <f>+D33</f>
        <v>0</v>
      </c>
      <c r="F26" s="37">
        <f t="shared" ref="F26:R26" si="4">+E33</f>
        <v>0</v>
      </c>
      <c r="G26" s="37">
        <f t="shared" si="4"/>
        <v>0</v>
      </c>
      <c r="H26" s="37">
        <f t="shared" si="4"/>
        <v>0</v>
      </c>
      <c r="I26" s="37">
        <f t="shared" si="4"/>
        <v>0</v>
      </c>
      <c r="J26" s="37">
        <f t="shared" si="4"/>
        <v>0</v>
      </c>
      <c r="K26" s="37">
        <f t="shared" si="4"/>
        <v>0</v>
      </c>
      <c r="L26" s="37">
        <f t="shared" si="4"/>
        <v>0</v>
      </c>
      <c r="M26" s="37">
        <f t="shared" si="4"/>
        <v>0</v>
      </c>
      <c r="N26" s="37">
        <f t="shared" si="4"/>
        <v>0</v>
      </c>
      <c r="O26" s="37">
        <f t="shared" si="4"/>
        <v>0</v>
      </c>
      <c r="P26" s="37">
        <f t="shared" si="4"/>
        <v>0</v>
      </c>
      <c r="Q26" s="37">
        <f t="shared" si="4"/>
        <v>0</v>
      </c>
      <c r="R26" s="69">
        <f t="shared" si="4"/>
        <v>0</v>
      </c>
      <c r="S26" s="18"/>
      <c r="T26" s="18"/>
      <c r="U26" s="18"/>
      <c r="V26" s="18"/>
      <c r="W26" s="18"/>
      <c r="X26" s="18"/>
      <c r="Y26" s="18"/>
      <c r="Z26" s="18"/>
    </row>
    <row r="27" spans="1:26">
      <c r="A27" s="31"/>
      <c r="B27" s="35" t="s">
        <v>1103</v>
      </c>
      <c r="C27" s="37">
        <f>+'FSE-AF-003'!H43</f>
        <v>0</v>
      </c>
      <c r="D27" s="37">
        <f>+'FSE-AF-003'!K43</f>
        <v>0</v>
      </c>
      <c r="E27" s="37">
        <f>+'FSE-AF-003'!N43</f>
        <v>0</v>
      </c>
      <c r="F27" s="37">
        <f>+'FSE-AF-003'!Q43</f>
        <v>0</v>
      </c>
      <c r="G27" s="37">
        <f>+'FSE-AF-003'!T43</f>
        <v>0</v>
      </c>
      <c r="H27" s="37">
        <f>+'FSE-AF-003'!W43</f>
        <v>0</v>
      </c>
      <c r="I27" s="37">
        <f>+'FSE-AF-003'!Z43</f>
        <v>0</v>
      </c>
      <c r="J27" s="37">
        <f>+'FSE-AF-003'!AC43</f>
        <v>0</v>
      </c>
      <c r="K27" s="37">
        <f>+'FSE-AF-003'!AF43</f>
        <v>0</v>
      </c>
      <c r="L27" s="37">
        <f>+'FSE-AF-003'!AI43</f>
        <v>0</v>
      </c>
      <c r="M27" s="37">
        <f>+'FSE-AF-003'!AL43</f>
        <v>0</v>
      </c>
      <c r="N27" s="37">
        <f>+'FSE-AF-003'!AO43</f>
        <v>0</v>
      </c>
      <c r="O27" s="37">
        <f>+'FSE-AF-003'!AR43</f>
        <v>0</v>
      </c>
      <c r="P27" s="37">
        <f>+'FSE-AF-003'!AU43</f>
        <v>0</v>
      </c>
      <c r="Q27" s="37">
        <f>+'FSE-AF-003'!AX43</f>
        <v>0</v>
      </c>
      <c r="R27" s="69">
        <f>+'FSE-AF-003'!BA43</f>
        <v>0</v>
      </c>
      <c r="S27" s="18"/>
      <c r="T27" s="18"/>
      <c r="U27" s="18"/>
      <c r="V27" s="18"/>
      <c r="W27" s="18"/>
      <c r="X27" s="18"/>
      <c r="Y27" s="18"/>
      <c r="Z27" s="18"/>
    </row>
    <row r="28" spans="1:26">
      <c r="A28" s="31"/>
      <c r="B28" s="768" t="s">
        <v>1104</v>
      </c>
      <c r="C28" s="799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73"/>
      <c r="S28" s="18"/>
      <c r="T28" s="18"/>
      <c r="U28" s="18"/>
      <c r="V28" s="18"/>
      <c r="W28" s="18"/>
      <c r="X28" s="18"/>
      <c r="Y28" s="18"/>
      <c r="Z28" s="18"/>
    </row>
    <row r="29" spans="1:26">
      <c r="A29" s="31"/>
      <c r="B29" s="768" t="s">
        <v>1105</v>
      </c>
      <c r="C29" s="799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73"/>
      <c r="S29" s="18"/>
      <c r="T29" s="18"/>
      <c r="U29" s="18"/>
      <c r="V29" s="18"/>
      <c r="W29" s="18"/>
      <c r="X29" s="18"/>
      <c r="Y29" s="18"/>
      <c r="Z29" s="18"/>
    </row>
    <row r="30" spans="1:26">
      <c r="A30" s="31"/>
      <c r="B30" s="768" t="s">
        <v>1106</v>
      </c>
      <c r="C30" s="799"/>
      <c r="D30" s="43">
        <f>+Amort_Capital!D18</f>
        <v>0</v>
      </c>
      <c r="E30" s="43">
        <f>+Amort_Capital!E18</f>
        <v>0</v>
      </c>
      <c r="F30" s="43">
        <f>+Amort_Capital!F18</f>
        <v>0</v>
      </c>
      <c r="G30" s="43">
        <f>+Amort_Capital!G18</f>
        <v>0</v>
      </c>
      <c r="H30" s="43">
        <f>+Amort_Capital!H18</f>
        <v>0</v>
      </c>
      <c r="I30" s="43">
        <f>+Amort_Capital!I18</f>
        <v>0</v>
      </c>
      <c r="J30" s="43">
        <f>+Amort_Capital!J18</f>
        <v>0</v>
      </c>
      <c r="K30" s="43">
        <f>+Amort_Capital!K18</f>
        <v>0</v>
      </c>
      <c r="L30" s="43">
        <f>+Amort_Capital!L18</f>
        <v>0</v>
      </c>
      <c r="M30" s="43">
        <f>+Amort_Capital!M18</f>
        <v>0</v>
      </c>
      <c r="N30" s="43">
        <f>+Amort_Capital!N18</f>
        <v>0</v>
      </c>
      <c r="O30" s="43">
        <f>+Amort_Capital!O18</f>
        <v>0</v>
      </c>
      <c r="P30" s="43">
        <f>+Amort_Capital!P18</f>
        <v>0</v>
      </c>
      <c r="Q30" s="43">
        <f>+Amort_Capital!Q18</f>
        <v>0</v>
      </c>
      <c r="R30" s="74">
        <f>+Amort_Capital!R18</f>
        <v>0</v>
      </c>
      <c r="S30" s="18"/>
      <c r="T30" s="18"/>
      <c r="U30" s="18"/>
      <c r="V30" s="18"/>
      <c r="W30" s="18"/>
      <c r="X30" s="18"/>
      <c r="Y30" s="18"/>
      <c r="Z30" s="18"/>
    </row>
    <row r="31" spans="1:26">
      <c r="A31" s="31"/>
      <c r="B31" s="768" t="s">
        <v>1107</v>
      </c>
      <c r="C31" s="799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75"/>
      <c r="S31" s="18"/>
      <c r="T31" s="18"/>
      <c r="U31" s="18"/>
      <c r="V31" s="18"/>
      <c r="W31" s="18"/>
      <c r="X31" s="18"/>
      <c r="Y31" s="18"/>
      <c r="Z31" s="18"/>
    </row>
    <row r="32" spans="1:26">
      <c r="A32" s="18"/>
      <c r="B32" s="45" t="s">
        <v>1108</v>
      </c>
      <c r="C32" s="46">
        <f>-C27+C28</f>
        <v>0</v>
      </c>
      <c r="D32" s="47">
        <f>+D25-D27+D28-D30+D19+D20</f>
        <v>0</v>
      </c>
      <c r="E32" s="47">
        <f t="shared" ref="E32:R32" si="5">+E25-E27+E28-E30+E19+E20</f>
        <v>0</v>
      </c>
      <c r="F32" s="47">
        <f t="shared" si="5"/>
        <v>0</v>
      </c>
      <c r="G32" s="47">
        <f t="shared" si="5"/>
        <v>0</v>
      </c>
      <c r="H32" s="47">
        <f t="shared" si="5"/>
        <v>0</v>
      </c>
      <c r="I32" s="47">
        <f t="shared" si="5"/>
        <v>0</v>
      </c>
      <c r="J32" s="47">
        <f t="shared" si="5"/>
        <v>0</v>
      </c>
      <c r="K32" s="47">
        <f t="shared" si="5"/>
        <v>0</v>
      </c>
      <c r="L32" s="47">
        <f t="shared" si="5"/>
        <v>0</v>
      </c>
      <c r="M32" s="47">
        <f t="shared" si="5"/>
        <v>0</v>
      </c>
      <c r="N32" s="47">
        <f t="shared" si="5"/>
        <v>0</v>
      </c>
      <c r="O32" s="47">
        <f t="shared" si="5"/>
        <v>0</v>
      </c>
      <c r="P32" s="47">
        <f t="shared" si="5"/>
        <v>0</v>
      </c>
      <c r="Q32" s="47">
        <f t="shared" si="5"/>
        <v>0</v>
      </c>
      <c r="R32" s="47">
        <f t="shared" si="5"/>
        <v>0</v>
      </c>
      <c r="S32" s="18"/>
      <c r="T32" s="18"/>
      <c r="U32" s="76"/>
      <c r="V32" s="18"/>
      <c r="W32" s="18"/>
      <c r="X32" s="18"/>
      <c r="Y32" s="18"/>
      <c r="Z32" s="18"/>
    </row>
    <row r="33" spans="1:26" ht="16.149999999999999" customHeight="1">
      <c r="A33" s="18"/>
      <c r="B33" s="45" t="s">
        <v>1109</v>
      </c>
      <c r="C33" s="36"/>
      <c r="D33" s="47">
        <f>+D26+D32</f>
        <v>0</v>
      </c>
      <c r="E33" s="47">
        <f t="shared" ref="E33:R33" si="6">+E26+E32</f>
        <v>0</v>
      </c>
      <c r="F33" s="47">
        <f t="shared" si="6"/>
        <v>0</v>
      </c>
      <c r="G33" s="47">
        <f t="shared" si="6"/>
        <v>0</v>
      </c>
      <c r="H33" s="47">
        <f t="shared" si="6"/>
        <v>0</v>
      </c>
      <c r="I33" s="47">
        <f t="shared" si="6"/>
        <v>0</v>
      </c>
      <c r="J33" s="47">
        <f t="shared" si="6"/>
        <v>0</v>
      </c>
      <c r="K33" s="47">
        <f t="shared" si="6"/>
        <v>0</v>
      </c>
      <c r="L33" s="47">
        <f t="shared" si="6"/>
        <v>0</v>
      </c>
      <c r="M33" s="47">
        <f t="shared" si="6"/>
        <v>0</v>
      </c>
      <c r="N33" s="47">
        <f t="shared" si="6"/>
        <v>0</v>
      </c>
      <c r="O33" s="47">
        <f t="shared" si="6"/>
        <v>0</v>
      </c>
      <c r="P33" s="47">
        <f t="shared" si="6"/>
        <v>0</v>
      </c>
      <c r="Q33" s="47">
        <f t="shared" si="6"/>
        <v>0</v>
      </c>
      <c r="R33" s="77">
        <f t="shared" si="6"/>
        <v>0</v>
      </c>
      <c r="S33" s="18"/>
      <c r="T33" s="18"/>
      <c r="U33" s="76"/>
      <c r="V33" s="18"/>
      <c r="W33" s="18"/>
      <c r="X33" s="18"/>
      <c r="Y33" s="18"/>
      <c r="Z33" s="18"/>
    </row>
    <row r="34" spans="1:26">
      <c r="A34" s="18"/>
      <c r="B34" s="48" t="s">
        <v>1110</v>
      </c>
      <c r="C34" s="49">
        <v>6.4000000000000001E-2</v>
      </c>
      <c r="D34" s="50">
        <v>1</v>
      </c>
      <c r="E34" s="50">
        <v>2</v>
      </c>
      <c r="F34" s="50">
        <v>3</v>
      </c>
      <c r="G34" s="50">
        <v>4</v>
      </c>
      <c r="H34" s="50">
        <v>5</v>
      </c>
      <c r="I34" s="50">
        <v>6</v>
      </c>
      <c r="J34" s="50">
        <v>7</v>
      </c>
      <c r="K34" s="50">
        <v>8</v>
      </c>
      <c r="L34" s="50">
        <v>9</v>
      </c>
      <c r="M34" s="50">
        <v>10</v>
      </c>
      <c r="N34" s="50">
        <v>11</v>
      </c>
      <c r="O34" s="50">
        <v>12</v>
      </c>
      <c r="P34" s="50">
        <v>13</v>
      </c>
      <c r="Q34" s="50">
        <v>14</v>
      </c>
      <c r="R34" s="78">
        <v>15</v>
      </c>
      <c r="S34" s="18"/>
      <c r="T34" s="18"/>
      <c r="U34" s="18"/>
      <c r="V34" s="18"/>
      <c r="W34" s="18"/>
      <c r="X34" s="18"/>
      <c r="Y34" s="18"/>
      <c r="Z34" s="18"/>
    </row>
    <row r="35" spans="1:26" ht="13.5" hidden="1" customHeight="1">
      <c r="A35" s="18"/>
      <c r="B35" s="51" t="str">
        <f>+"VPN "&amp;"USD"</f>
        <v>VPN USD</v>
      </c>
      <c r="C35" s="52">
        <f>C32+NPV(C34,D32:R32)</f>
        <v>0</v>
      </c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79"/>
      <c r="S35" s="18"/>
      <c r="T35" s="18"/>
      <c r="U35" s="18"/>
      <c r="V35" s="18"/>
      <c r="W35" s="18"/>
      <c r="X35" s="18"/>
      <c r="Y35" s="18"/>
      <c r="Z35" s="18"/>
    </row>
    <row r="36" spans="1:26" ht="13.5" hidden="1" customHeight="1">
      <c r="A36" s="18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80"/>
      <c r="S36" s="18"/>
      <c r="T36" s="18"/>
      <c r="U36" s="18"/>
      <c r="V36" s="18"/>
      <c r="W36" s="18"/>
      <c r="X36" s="18"/>
      <c r="Y36" s="18"/>
      <c r="Z36" s="18"/>
    </row>
    <row r="37" spans="1:26" hidden="1">
      <c r="A37" s="18"/>
      <c r="B37" s="57"/>
      <c r="C37" s="58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80"/>
      <c r="S37" s="18"/>
      <c r="T37" s="18"/>
      <c r="U37" s="18"/>
      <c r="V37" s="18"/>
      <c r="W37" s="18"/>
      <c r="X37" s="18"/>
      <c r="Y37" s="18"/>
      <c r="Z37" s="18"/>
    </row>
    <row r="38" spans="1:26" hidden="1">
      <c r="A38" s="18"/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80"/>
      <c r="S38" s="18"/>
      <c r="T38" s="18"/>
      <c r="U38" s="18"/>
      <c r="V38" s="18"/>
      <c r="W38" s="18"/>
      <c r="X38" s="18"/>
      <c r="Y38" s="18"/>
      <c r="Z38" s="18"/>
    </row>
    <row r="39" spans="1:26" hidden="1">
      <c r="A39" s="18"/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80"/>
      <c r="S39" s="18"/>
      <c r="T39" s="18"/>
      <c r="U39" s="18"/>
      <c r="V39" s="18"/>
      <c r="W39" s="18"/>
      <c r="X39" s="18"/>
      <c r="Y39" s="18"/>
      <c r="Z39" s="18"/>
    </row>
    <row r="40" spans="1:26" hidden="1">
      <c r="A40" s="1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80"/>
      <c r="S40" s="18"/>
      <c r="T40" s="18"/>
      <c r="U40" s="18"/>
      <c r="V40" s="18"/>
      <c r="W40" s="18"/>
      <c r="X40" s="18"/>
      <c r="Y40" s="18"/>
      <c r="Z40" s="18"/>
    </row>
    <row r="41" spans="1:26" ht="28.15" customHeight="1">
      <c r="A41" s="18"/>
      <c r="B41" s="800" t="s">
        <v>1111</v>
      </c>
      <c r="C41" s="801"/>
      <c r="D41" s="801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2"/>
      <c r="S41" s="18"/>
      <c r="T41" s="18"/>
      <c r="U41" s="18"/>
      <c r="V41" s="18"/>
      <c r="W41" s="18"/>
      <c r="X41" s="18"/>
      <c r="Y41" s="18"/>
      <c r="Z41" s="18"/>
    </row>
    <row r="42" spans="1:26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>
      <c r="A43" s="18"/>
      <c r="B43" s="59" t="s">
        <v>1090</v>
      </c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81"/>
      <c r="S43" s="18"/>
      <c r="T43" s="18"/>
      <c r="U43" s="18"/>
      <c r="V43" s="18"/>
      <c r="W43" s="18"/>
      <c r="X43" s="18"/>
      <c r="Y43" s="18"/>
      <c r="Z43" s="18"/>
    </row>
    <row r="44" spans="1:26" ht="15" customHeight="1">
      <c r="A44" s="18"/>
      <c r="B44" s="688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  <c r="P44" s="689"/>
      <c r="Q44" s="689"/>
      <c r="R44" s="690"/>
      <c r="S44" s="18"/>
      <c r="T44" s="18"/>
      <c r="U44" s="18"/>
      <c r="V44" s="18"/>
      <c r="W44" s="18"/>
      <c r="X44" s="18"/>
      <c r="Y44" s="18"/>
      <c r="Z44" s="18"/>
    </row>
    <row r="45" spans="1:26" ht="15" customHeight="1">
      <c r="A45" s="18"/>
      <c r="B45" s="688"/>
      <c r="C45" s="689"/>
      <c r="D45" s="689"/>
      <c r="E45" s="689"/>
      <c r="F45" s="689"/>
      <c r="G45" s="689"/>
      <c r="H45" s="689"/>
      <c r="I45" s="689"/>
      <c r="J45" s="689"/>
      <c r="K45" s="689"/>
      <c r="L45" s="689"/>
      <c r="M45" s="689"/>
      <c r="N45" s="689"/>
      <c r="O45" s="689"/>
      <c r="P45" s="689"/>
      <c r="Q45" s="689"/>
      <c r="R45" s="690"/>
      <c r="S45" s="18"/>
      <c r="T45" s="18"/>
      <c r="U45" s="18"/>
      <c r="V45" s="18"/>
      <c r="W45" s="18"/>
      <c r="X45" s="18"/>
      <c r="Y45" s="18"/>
      <c r="Z45" s="18"/>
    </row>
    <row r="46" spans="1:26" ht="15" customHeight="1">
      <c r="A46" s="18"/>
      <c r="B46" s="688"/>
      <c r="C46" s="689"/>
      <c r="D46" s="689"/>
      <c r="E46" s="689"/>
      <c r="F46" s="689"/>
      <c r="G46" s="689"/>
      <c r="H46" s="689"/>
      <c r="I46" s="689"/>
      <c r="J46" s="689"/>
      <c r="K46" s="689"/>
      <c r="L46" s="689"/>
      <c r="M46" s="689"/>
      <c r="N46" s="689"/>
      <c r="O46" s="689"/>
      <c r="P46" s="689"/>
      <c r="Q46" s="689"/>
      <c r="R46" s="690"/>
      <c r="S46" s="18"/>
      <c r="T46" s="18"/>
      <c r="U46" s="18"/>
      <c r="V46" s="18"/>
      <c r="W46" s="18"/>
      <c r="X46" s="18"/>
      <c r="Y46" s="18"/>
      <c r="Z46" s="18"/>
    </row>
    <row r="47" spans="1:26" ht="15" customHeight="1">
      <c r="A47" s="18"/>
      <c r="B47" s="688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89"/>
      <c r="P47" s="689"/>
      <c r="Q47" s="689"/>
      <c r="R47" s="690"/>
      <c r="S47" s="18"/>
      <c r="T47" s="18"/>
      <c r="U47" s="18"/>
      <c r="V47" s="18"/>
      <c r="W47" s="18"/>
      <c r="X47" s="18"/>
      <c r="Y47" s="18"/>
      <c r="Z47" s="18"/>
    </row>
    <row r="48" spans="1:26" ht="15" customHeight="1">
      <c r="A48" s="18"/>
      <c r="B48" s="691"/>
      <c r="C48" s="692"/>
      <c r="D48" s="692"/>
      <c r="E48" s="692"/>
      <c r="F48" s="692"/>
      <c r="G48" s="692"/>
      <c r="H48" s="692"/>
      <c r="I48" s="692"/>
      <c r="J48" s="692"/>
      <c r="K48" s="692"/>
      <c r="L48" s="692"/>
      <c r="M48" s="692"/>
      <c r="N48" s="692"/>
      <c r="O48" s="692"/>
      <c r="P48" s="692"/>
      <c r="Q48" s="692"/>
      <c r="R48" s="693"/>
      <c r="S48" s="18"/>
      <c r="T48" s="18"/>
      <c r="U48" s="18"/>
      <c r="V48" s="18"/>
      <c r="W48" s="18"/>
      <c r="X48" s="18"/>
      <c r="Y48" s="18"/>
      <c r="Z48" s="18"/>
    </row>
    <row r="49" spans="1:26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</sheetData>
  <sheetProtection password="CD55" sheet="1" formatColumns="0"/>
  <mergeCells count="18">
    <mergeCell ref="A1:B1"/>
    <mergeCell ref="B8:C8"/>
    <mergeCell ref="D8:R8"/>
    <mergeCell ref="B10:R10"/>
    <mergeCell ref="B18:C18"/>
    <mergeCell ref="G2:G3"/>
    <mergeCell ref="P2:P3"/>
    <mergeCell ref="B2:F3"/>
    <mergeCell ref="B4:F6"/>
    <mergeCell ref="Q2:R6"/>
    <mergeCell ref="B44:R48"/>
    <mergeCell ref="B26:C26"/>
    <mergeCell ref="B28:C28"/>
    <mergeCell ref="B29:C29"/>
    <mergeCell ref="B30:C30"/>
    <mergeCell ref="B31:C31"/>
    <mergeCell ref="B41:R41"/>
    <mergeCell ref="B21:C21"/>
  </mergeCells>
  <hyperlinks>
    <hyperlink ref="A1" location="'INDICE FORMULARIOS'!A1" display="&lt; ATRÁS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94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54"/>
  <sheetViews>
    <sheetView showGridLines="0" workbookViewId="0">
      <selection activeCell="N20" sqref="N20"/>
    </sheetView>
  </sheetViews>
  <sheetFormatPr baseColWidth="10" defaultColWidth="11.125" defaultRowHeight="15"/>
  <cols>
    <col min="1" max="1" width="4.625" customWidth="1"/>
    <col min="2" max="2" width="10.5" bestFit="1" customWidth="1"/>
    <col min="3" max="3" width="5.625" customWidth="1"/>
    <col min="4" max="19" width="10.875" customWidth="1"/>
  </cols>
  <sheetData>
    <row r="1" spans="1:31">
      <c r="A1" s="1" t="s">
        <v>1112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>
      <c r="A2" s="2" t="s">
        <v>1113</v>
      </c>
      <c r="B2" s="2" t="s">
        <v>1114</v>
      </c>
      <c r="C2" s="3" t="s">
        <v>1115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>
      <c r="A3" s="4">
        <v>1</v>
      </c>
      <c r="B3" s="5">
        <f>+'FSE-AF-006'!D$28</f>
        <v>0</v>
      </c>
      <c r="C3" s="5">
        <f>+'FSE-AF-006'!D$29</f>
        <v>0</v>
      </c>
      <c r="D3" s="6" t="b">
        <f>IF($B3&gt;0,B3/C3)</f>
        <v>0</v>
      </c>
      <c r="E3" s="6">
        <f>IF(($B3-$D3)&gt;0,B3/C3,0)</f>
        <v>0</v>
      </c>
      <c r="F3" s="6">
        <f>IF($B3&gt;SUM($D3:$E3),B3/C3,0)</f>
        <v>0</v>
      </c>
      <c r="G3" s="6">
        <f>IF($B3&gt;SUM($D3:$F3),B3/C3,0)</f>
        <v>0</v>
      </c>
      <c r="H3" s="6">
        <f>IF($B3&gt;SUM($D3:$G3),B3/C3,0)</f>
        <v>0</v>
      </c>
      <c r="I3" s="6">
        <f t="shared" ref="I3:I8" si="0">IF($B3&gt;SUM($D3:$H3),B3/C3,0)</f>
        <v>0</v>
      </c>
      <c r="J3" s="6">
        <f t="shared" ref="J3:J9" si="1">IF($B3&gt;SUM($D3:$I3),B3/C3,0)</f>
        <v>0</v>
      </c>
      <c r="K3" s="6">
        <f>IF($B3&gt;SUM($D3:$J3),B3/C3,0)</f>
        <v>0</v>
      </c>
      <c r="L3" s="6">
        <f>IF($B3&gt;SUM($D3:$K3),B3/C3,0)</f>
        <v>0</v>
      </c>
      <c r="M3" s="6">
        <f>IF($B3&gt;SUM($D3:$L3),B3/C3,0)</f>
        <v>0</v>
      </c>
      <c r="N3" s="6">
        <f>IF($B3&gt;SUM($D3:$M3),B3/C3,0)</f>
        <v>0</v>
      </c>
      <c r="O3" s="6">
        <f>IF($B3&gt;SUM($D3:$N3),B3/C3,0)</f>
        <v>0</v>
      </c>
      <c r="P3" s="6">
        <f>IF($B3&gt;SUM($D3:$O3),B3/C3,0)</f>
        <v>0</v>
      </c>
      <c r="Q3" s="6">
        <f>IF($B3&gt;SUM($D3:$P3),B3/C3,0)</f>
        <v>0</v>
      </c>
      <c r="R3" s="6">
        <f>IF($B3&gt;SUM($D3:$Q3),B3/C3,0)</f>
        <v>0</v>
      </c>
      <c r="S3" s="12">
        <f>SUM(D3:R3)</f>
        <v>0</v>
      </c>
      <c r="T3" s="13">
        <f>+S3-B3</f>
        <v>0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4">
        <v>2</v>
      </c>
      <c r="B4" s="5">
        <f>+'FSE-AF-006'!E$28</f>
        <v>0</v>
      </c>
      <c r="C4" s="5">
        <f>+'FSE-AF-006'!E$29</f>
        <v>0</v>
      </c>
      <c r="D4" s="6"/>
      <c r="E4" s="6">
        <f>IF(($B4-$D4)&gt;0,B4/C4,0)</f>
        <v>0</v>
      </c>
      <c r="F4" s="6">
        <f>IF($B4&gt;SUM($D4:$E4),B4/C4,0)</f>
        <v>0</v>
      </c>
      <c r="G4" s="6">
        <f>IF($B4&gt;SUM($D4:$F4),B4/C4,0)</f>
        <v>0</v>
      </c>
      <c r="H4" s="6">
        <f>IF($B4&gt;SUM($D4:$G4),B4/C4,0)</f>
        <v>0</v>
      </c>
      <c r="I4" s="6">
        <f t="shared" si="0"/>
        <v>0</v>
      </c>
      <c r="J4" s="6">
        <f t="shared" si="1"/>
        <v>0</v>
      </c>
      <c r="K4" s="6">
        <f>IF($B4&gt;SUM($D4:$J4),B4/C4,0)</f>
        <v>0</v>
      </c>
      <c r="L4" s="6">
        <f>IF($B4&gt;SUM($D4:$K4),B4/C4,0)</f>
        <v>0</v>
      </c>
      <c r="M4" s="6">
        <f>IF($B4&gt;SUM($D4:$L4),B4/C4,0)</f>
        <v>0</v>
      </c>
      <c r="N4" s="6">
        <f>IF($B4&gt;SUM($D4:$M4),B4/C4,0)</f>
        <v>0</v>
      </c>
      <c r="O4" s="6">
        <f>IF($B4&gt;SUM($D4:$N4),B4/C4,0)</f>
        <v>0</v>
      </c>
      <c r="P4" s="6">
        <f>IF($B4&gt;SUM($D4:$O4),B4/C4,0)</f>
        <v>0</v>
      </c>
      <c r="Q4" s="6">
        <f>IF($B4&gt;SUM($D4:$P4),B4/C4,0)</f>
        <v>0</v>
      </c>
      <c r="R4" s="6">
        <f>IF($B4&gt;SUM($D4:$Q4),B4/C4,0)</f>
        <v>0</v>
      </c>
      <c r="S4" s="12">
        <f t="shared" ref="S4:S17" si="2">SUM(D4:R4)</f>
        <v>0</v>
      </c>
      <c r="T4" s="13">
        <f t="shared" ref="T4:T18" si="3">+S4-B4</f>
        <v>0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>
      <c r="A5" s="4">
        <v>3</v>
      </c>
      <c r="B5" s="5">
        <f>+'FSE-AF-006'!F$28</f>
        <v>0</v>
      </c>
      <c r="C5" s="5">
        <f>+'FSE-AF-006'!F$29</f>
        <v>0</v>
      </c>
      <c r="D5" s="6"/>
      <c r="E5" s="6"/>
      <c r="F5" s="6">
        <f>IF($B5&gt;SUM($D5:$E5),B5/C5,0)</f>
        <v>0</v>
      </c>
      <c r="G5" s="6">
        <f>IF($B5&gt;SUM($D5:$F5),B5/C5,0)</f>
        <v>0</v>
      </c>
      <c r="H5" s="6">
        <f>IF($B5&gt;SUM($D5:$G5),B5/C5,0)</f>
        <v>0</v>
      </c>
      <c r="I5" s="6">
        <f t="shared" si="0"/>
        <v>0</v>
      </c>
      <c r="J5" s="6">
        <f t="shared" si="1"/>
        <v>0</v>
      </c>
      <c r="K5" s="6">
        <f t="shared" ref="K5:K10" si="4">IF($B5&gt;SUM($D5:$J5),B5/C5,0)</f>
        <v>0</v>
      </c>
      <c r="L5" s="6">
        <f t="shared" ref="L5:L11" si="5">IF($B5&gt;SUM($D5:$K5),B5/C5,0)</f>
        <v>0</v>
      </c>
      <c r="M5" s="6">
        <f t="shared" ref="M5:M12" si="6">IF($B5&gt;SUM($D5:$L5),B5/C5,0)</f>
        <v>0</v>
      </c>
      <c r="N5" s="6">
        <f t="shared" ref="N5:N13" si="7">IF($B5&gt;SUM($D5:$M5),B5/C5,0)</f>
        <v>0</v>
      </c>
      <c r="O5" s="6">
        <f t="shared" ref="O5:O14" si="8">IF($B5&gt;SUM($D5:$N5),B5/C5,0)</f>
        <v>0</v>
      </c>
      <c r="P5" s="6">
        <f t="shared" ref="P5:P15" si="9">IF($B5&gt;SUM($D5:$O5),B5/C5,0)</f>
        <v>0</v>
      </c>
      <c r="Q5" s="6">
        <f t="shared" ref="Q5:Q16" si="10">IF($B5&gt;SUM($D5:$P5),B5/C5,0)</f>
        <v>0</v>
      </c>
      <c r="R5" s="6">
        <f t="shared" ref="R5:R17" si="11">IF($B5&gt;SUM($D5:$Q5),B5/C5,0)</f>
        <v>0</v>
      </c>
      <c r="S5" s="12">
        <f t="shared" si="2"/>
        <v>0</v>
      </c>
      <c r="T5" s="13">
        <f t="shared" si="3"/>
        <v>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>
      <c r="A6" s="4">
        <v>4</v>
      </c>
      <c r="B6" s="5">
        <f>+'FSE-AF-006'!G$28</f>
        <v>0</v>
      </c>
      <c r="C6" s="5">
        <f>+'FSE-AF-006'!G$29</f>
        <v>0</v>
      </c>
      <c r="D6" s="6"/>
      <c r="E6" s="6"/>
      <c r="F6" s="6"/>
      <c r="G6" s="6">
        <f>IF($B6&gt;SUM($D6:$F6),B6/C6,0)</f>
        <v>0</v>
      </c>
      <c r="H6" s="6">
        <f>IF($B6&gt;SUM($D6:$G6),B6/C6,0)</f>
        <v>0</v>
      </c>
      <c r="I6" s="6">
        <f t="shared" si="0"/>
        <v>0</v>
      </c>
      <c r="J6" s="6">
        <f t="shared" si="1"/>
        <v>0</v>
      </c>
      <c r="K6" s="6">
        <f t="shared" si="4"/>
        <v>0</v>
      </c>
      <c r="L6" s="6">
        <f t="shared" si="5"/>
        <v>0</v>
      </c>
      <c r="M6" s="6">
        <f t="shared" si="6"/>
        <v>0</v>
      </c>
      <c r="N6" s="6">
        <f t="shared" si="7"/>
        <v>0</v>
      </c>
      <c r="O6" s="6">
        <f t="shared" si="8"/>
        <v>0</v>
      </c>
      <c r="P6" s="6">
        <f t="shared" si="9"/>
        <v>0</v>
      </c>
      <c r="Q6" s="6">
        <f t="shared" si="10"/>
        <v>0</v>
      </c>
      <c r="R6" s="6">
        <f t="shared" si="11"/>
        <v>0</v>
      </c>
      <c r="S6" s="12">
        <f t="shared" si="2"/>
        <v>0</v>
      </c>
      <c r="T6" s="13">
        <f t="shared" si="3"/>
        <v>0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>
      <c r="A7" s="4">
        <v>5</v>
      </c>
      <c r="B7" s="5">
        <f>+'FSE-AF-006'!H$28</f>
        <v>0</v>
      </c>
      <c r="C7" s="5">
        <f>+'FSE-AF-006'!H$29</f>
        <v>0</v>
      </c>
      <c r="D7" s="6"/>
      <c r="E7" s="6"/>
      <c r="F7" s="6"/>
      <c r="G7" s="6"/>
      <c r="H7" s="6">
        <f>IF($B7&gt;SUM($D7:$G7),B7/C7,0)</f>
        <v>0</v>
      </c>
      <c r="I7" s="6">
        <f t="shared" si="0"/>
        <v>0</v>
      </c>
      <c r="J7" s="6">
        <f t="shared" si="1"/>
        <v>0</v>
      </c>
      <c r="K7" s="6">
        <f t="shared" si="4"/>
        <v>0</v>
      </c>
      <c r="L7" s="6">
        <f t="shared" si="5"/>
        <v>0</v>
      </c>
      <c r="M7" s="6">
        <f t="shared" si="6"/>
        <v>0</v>
      </c>
      <c r="N7" s="6">
        <f t="shared" si="7"/>
        <v>0</v>
      </c>
      <c r="O7" s="6">
        <f t="shared" si="8"/>
        <v>0</v>
      </c>
      <c r="P7" s="6">
        <f t="shared" si="9"/>
        <v>0</v>
      </c>
      <c r="Q7" s="6">
        <f t="shared" si="10"/>
        <v>0</v>
      </c>
      <c r="R7" s="6">
        <f t="shared" si="11"/>
        <v>0</v>
      </c>
      <c r="S7" s="12">
        <f t="shared" si="2"/>
        <v>0</v>
      </c>
      <c r="T7" s="13">
        <f t="shared" si="3"/>
        <v>0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>
      <c r="A8" s="4">
        <v>6</v>
      </c>
      <c r="B8" s="5">
        <f>+'FSE-AF-006'!I$28</f>
        <v>0</v>
      </c>
      <c r="C8" s="5">
        <f>+'FSE-AF-006'!I$29</f>
        <v>0</v>
      </c>
      <c r="D8" s="6"/>
      <c r="E8" s="6"/>
      <c r="F8" s="6"/>
      <c r="G8" s="6"/>
      <c r="H8" s="6"/>
      <c r="I8" s="6">
        <f t="shared" si="0"/>
        <v>0</v>
      </c>
      <c r="J8" s="6">
        <f t="shared" si="1"/>
        <v>0</v>
      </c>
      <c r="K8" s="6">
        <f t="shared" si="4"/>
        <v>0</v>
      </c>
      <c r="L8" s="6">
        <f t="shared" si="5"/>
        <v>0</v>
      </c>
      <c r="M8" s="6">
        <f t="shared" si="6"/>
        <v>0</v>
      </c>
      <c r="N8" s="6">
        <f t="shared" si="7"/>
        <v>0</v>
      </c>
      <c r="O8" s="6">
        <f t="shared" si="8"/>
        <v>0</v>
      </c>
      <c r="P8" s="6">
        <f t="shared" si="9"/>
        <v>0</v>
      </c>
      <c r="Q8" s="6">
        <f t="shared" si="10"/>
        <v>0</v>
      </c>
      <c r="R8" s="6">
        <f t="shared" si="11"/>
        <v>0</v>
      </c>
      <c r="S8" s="12">
        <f t="shared" si="2"/>
        <v>0</v>
      </c>
      <c r="T8" s="13">
        <f t="shared" si="3"/>
        <v>0</v>
      </c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>
      <c r="A9" s="4">
        <v>7</v>
      </c>
      <c r="B9" s="5">
        <f>+'FSE-AF-006'!J$28</f>
        <v>0</v>
      </c>
      <c r="C9" s="5">
        <f>+'FSE-AF-006'!J$29</f>
        <v>0</v>
      </c>
      <c r="D9" s="6"/>
      <c r="E9" s="6"/>
      <c r="F9" s="6"/>
      <c r="G9" s="6"/>
      <c r="H9" s="6"/>
      <c r="I9" s="6"/>
      <c r="J9" s="6">
        <f t="shared" si="1"/>
        <v>0</v>
      </c>
      <c r="K9" s="6">
        <f t="shared" si="4"/>
        <v>0</v>
      </c>
      <c r="L9" s="6">
        <f t="shared" si="5"/>
        <v>0</v>
      </c>
      <c r="M9" s="6">
        <f t="shared" si="6"/>
        <v>0</v>
      </c>
      <c r="N9" s="6">
        <f t="shared" si="7"/>
        <v>0</v>
      </c>
      <c r="O9" s="6">
        <f t="shared" si="8"/>
        <v>0</v>
      </c>
      <c r="P9" s="6">
        <f t="shared" si="9"/>
        <v>0</v>
      </c>
      <c r="Q9" s="6">
        <f t="shared" si="10"/>
        <v>0</v>
      </c>
      <c r="R9" s="6">
        <f t="shared" si="11"/>
        <v>0</v>
      </c>
      <c r="S9" s="12">
        <f t="shared" si="2"/>
        <v>0</v>
      </c>
      <c r="T9" s="13">
        <f t="shared" si="3"/>
        <v>0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>
      <c r="A10" s="4">
        <v>8</v>
      </c>
      <c r="B10" s="5">
        <f>+'FSE-AF-006'!K$28</f>
        <v>0</v>
      </c>
      <c r="C10" s="5">
        <f>+'FSE-AF-006'!K$29</f>
        <v>0</v>
      </c>
      <c r="D10" s="6"/>
      <c r="E10" s="6"/>
      <c r="F10" s="6"/>
      <c r="G10" s="6"/>
      <c r="H10" s="6"/>
      <c r="I10" s="6"/>
      <c r="J10" s="6"/>
      <c r="K10" s="6">
        <f t="shared" si="4"/>
        <v>0</v>
      </c>
      <c r="L10" s="6">
        <f t="shared" si="5"/>
        <v>0</v>
      </c>
      <c r="M10" s="6">
        <f t="shared" si="6"/>
        <v>0</v>
      </c>
      <c r="N10" s="6">
        <f t="shared" si="7"/>
        <v>0</v>
      </c>
      <c r="O10" s="6">
        <f t="shared" si="8"/>
        <v>0</v>
      </c>
      <c r="P10" s="6">
        <f t="shared" si="9"/>
        <v>0</v>
      </c>
      <c r="Q10" s="6">
        <f t="shared" si="10"/>
        <v>0</v>
      </c>
      <c r="R10" s="6">
        <f t="shared" si="11"/>
        <v>0</v>
      </c>
      <c r="S10" s="12">
        <f t="shared" si="2"/>
        <v>0</v>
      </c>
      <c r="T10" s="13">
        <f t="shared" si="3"/>
        <v>0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>
      <c r="A11" s="4">
        <v>9</v>
      </c>
      <c r="B11" s="5">
        <f>+'FSE-AF-006'!L$28</f>
        <v>0</v>
      </c>
      <c r="C11" s="5">
        <f>+'FSE-AF-006'!L$29</f>
        <v>0</v>
      </c>
      <c r="D11" s="6"/>
      <c r="E11" s="6"/>
      <c r="F11" s="6"/>
      <c r="G11" s="6"/>
      <c r="H11" s="6"/>
      <c r="I11" s="6"/>
      <c r="J11" s="6"/>
      <c r="K11" s="6"/>
      <c r="L11" s="6">
        <f t="shared" si="5"/>
        <v>0</v>
      </c>
      <c r="M11" s="6">
        <f t="shared" si="6"/>
        <v>0</v>
      </c>
      <c r="N11" s="6">
        <f t="shared" si="7"/>
        <v>0</v>
      </c>
      <c r="O11" s="6">
        <f t="shared" si="8"/>
        <v>0</v>
      </c>
      <c r="P11" s="6">
        <f t="shared" si="9"/>
        <v>0</v>
      </c>
      <c r="Q11" s="6">
        <f t="shared" si="10"/>
        <v>0</v>
      </c>
      <c r="R11" s="6">
        <f t="shared" si="11"/>
        <v>0</v>
      </c>
      <c r="S11" s="12">
        <f t="shared" si="2"/>
        <v>0</v>
      </c>
      <c r="T11" s="13">
        <f t="shared" si="3"/>
        <v>0</v>
      </c>
      <c r="U11" s="13">
        <f>+S11-T11</f>
        <v>0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>
      <c r="A12" s="4">
        <v>10</v>
      </c>
      <c r="B12" s="5">
        <f>+'FSE-AF-006'!M$28</f>
        <v>0</v>
      </c>
      <c r="C12" s="5">
        <f>+'FSE-AF-006'!M$29</f>
        <v>0</v>
      </c>
      <c r="D12" s="6"/>
      <c r="E12" s="6"/>
      <c r="F12" s="6"/>
      <c r="G12" s="6"/>
      <c r="H12" s="6"/>
      <c r="I12" s="6"/>
      <c r="J12" s="6"/>
      <c r="K12" s="6"/>
      <c r="L12" s="6"/>
      <c r="M12" s="6">
        <f t="shared" si="6"/>
        <v>0</v>
      </c>
      <c r="N12" s="6">
        <f t="shared" si="7"/>
        <v>0</v>
      </c>
      <c r="O12" s="6">
        <f t="shared" si="8"/>
        <v>0</v>
      </c>
      <c r="P12" s="6">
        <f t="shared" si="9"/>
        <v>0</v>
      </c>
      <c r="Q12" s="6">
        <f t="shared" si="10"/>
        <v>0</v>
      </c>
      <c r="R12" s="6">
        <f t="shared" si="11"/>
        <v>0</v>
      </c>
      <c r="S12" s="12">
        <f t="shared" si="2"/>
        <v>0</v>
      </c>
      <c r="T12" s="13">
        <f t="shared" si="3"/>
        <v>0</v>
      </c>
      <c r="U12" s="13">
        <f t="shared" ref="U12:U18" si="12">+S12-T12</f>
        <v>0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>
      <c r="A13" s="4">
        <v>11</v>
      </c>
      <c r="B13" s="5">
        <f>+'FSE-AF-006'!N$28</f>
        <v>0</v>
      </c>
      <c r="C13" s="5">
        <f>+'FSE-AF-006'!N$29</f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7"/>
        <v>0</v>
      </c>
      <c r="O13" s="6">
        <f t="shared" si="8"/>
        <v>0</v>
      </c>
      <c r="P13" s="6">
        <f t="shared" si="9"/>
        <v>0</v>
      </c>
      <c r="Q13" s="6">
        <f t="shared" si="10"/>
        <v>0</v>
      </c>
      <c r="R13" s="6">
        <f t="shared" si="11"/>
        <v>0</v>
      </c>
      <c r="S13" s="12">
        <f t="shared" si="2"/>
        <v>0</v>
      </c>
      <c r="T13" s="13">
        <f t="shared" si="3"/>
        <v>0</v>
      </c>
      <c r="U13" s="13">
        <f t="shared" si="12"/>
        <v>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>
      <c r="A14" s="4">
        <v>12</v>
      </c>
      <c r="B14" s="5">
        <f>+'FSE-AF-006'!O$28</f>
        <v>0</v>
      </c>
      <c r="C14" s="5">
        <f>+'FSE-AF-006'!O$29</f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>
        <f t="shared" si="8"/>
        <v>0</v>
      </c>
      <c r="P14" s="6">
        <f t="shared" si="9"/>
        <v>0</v>
      </c>
      <c r="Q14" s="6">
        <f t="shared" si="10"/>
        <v>0</v>
      </c>
      <c r="R14" s="6">
        <f t="shared" si="11"/>
        <v>0</v>
      </c>
      <c r="S14" s="12">
        <f t="shared" si="2"/>
        <v>0</v>
      </c>
      <c r="T14" s="13">
        <f t="shared" si="3"/>
        <v>0</v>
      </c>
      <c r="U14" s="13">
        <f t="shared" si="12"/>
        <v>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>
      <c r="A15" s="4">
        <v>13</v>
      </c>
      <c r="B15" s="5">
        <f>+'FSE-AF-006'!P$28</f>
        <v>0</v>
      </c>
      <c r="C15" s="5">
        <f>+'FSE-AF-006'!P$29</f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f t="shared" si="9"/>
        <v>0</v>
      </c>
      <c r="Q15" s="6">
        <f t="shared" si="10"/>
        <v>0</v>
      </c>
      <c r="R15" s="6">
        <f t="shared" si="11"/>
        <v>0</v>
      </c>
      <c r="S15" s="12">
        <f t="shared" si="2"/>
        <v>0</v>
      </c>
      <c r="T15" s="13">
        <f t="shared" si="3"/>
        <v>0</v>
      </c>
      <c r="U15" s="13">
        <f t="shared" si="12"/>
        <v>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>
      <c r="A16" s="4">
        <v>14</v>
      </c>
      <c r="B16" s="5">
        <f>+'FSE-AF-006'!Q$28</f>
        <v>0</v>
      </c>
      <c r="C16" s="5">
        <f>+'FSE-AF-006'!Q$29</f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10"/>
        <v>0</v>
      </c>
      <c r="R16" s="6">
        <f t="shared" si="11"/>
        <v>0</v>
      </c>
      <c r="S16" s="12">
        <f t="shared" si="2"/>
        <v>0</v>
      </c>
      <c r="T16" s="13">
        <f t="shared" si="3"/>
        <v>0</v>
      </c>
      <c r="U16" s="13">
        <f t="shared" si="12"/>
        <v>0</v>
      </c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>
      <c r="A17" s="4">
        <v>15</v>
      </c>
      <c r="B17" s="5">
        <f>+'FSE-AF-006'!R$28</f>
        <v>0</v>
      </c>
      <c r="C17" s="5">
        <f>+'FSE-AF-006'!R$29</f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f t="shared" si="11"/>
        <v>0</v>
      </c>
      <c r="S17" s="12">
        <f t="shared" si="2"/>
        <v>0</v>
      </c>
      <c r="T17" s="13">
        <f t="shared" si="3"/>
        <v>0</v>
      </c>
      <c r="U17" s="13">
        <f t="shared" si="12"/>
        <v>0</v>
      </c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>
      <c r="A18" s="7"/>
      <c r="B18" s="8">
        <f>SUM(B3:B17)</f>
        <v>0</v>
      </c>
      <c r="C18" s="7"/>
      <c r="D18" s="9">
        <f>SUM(D3:D17)</f>
        <v>0</v>
      </c>
      <c r="E18" s="9">
        <f t="shared" ref="E18:S18" si="13">SUM(E3:E17)</f>
        <v>0</v>
      </c>
      <c r="F18" s="9">
        <f t="shared" si="13"/>
        <v>0</v>
      </c>
      <c r="G18" s="9">
        <f t="shared" si="13"/>
        <v>0</v>
      </c>
      <c r="H18" s="9">
        <f t="shared" si="13"/>
        <v>0</v>
      </c>
      <c r="I18" s="9">
        <f t="shared" si="13"/>
        <v>0</v>
      </c>
      <c r="J18" s="9">
        <f t="shared" si="13"/>
        <v>0</v>
      </c>
      <c r="K18" s="9">
        <f t="shared" si="13"/>
        <v>0</v>
      </c>
      <c r="L18" s="9">
        <f t="shared" si="13"/>
        <v>0</v>
      </c>
      <c r="M18" s="9">
        <f t="shared" si="13"/>
        <v>0</v>
      </c>
      <c r="N18" s="9">
        <f t="shared" si="13"/>
        <v>0</v>
      </c>
      <c r="O18" s="9">
        <f t="shared" si="13"/>
        <v>0</v>
      </c>
      <c r="P18" s="9">
        <f t="shared" si="13"/>
        <v>0</v>
      </c>
      <c r="Q18" s="9">
        <f t="shared" si="13"/>
        <v>0</v>
      </c>
      <c r="R18" s="9">
        <f t="shared" si="13"/>
        <v>0</v>
      </c>
      <c r="S18" s="14">
        <f t="shared" si="13"/>
        <v>0</v>
      </c>
      <c r="T18" s="13">
        <f t="shared" si="3"/>
        <v>0</v>
      </c>
      <c r="U18" s="15">
        <f t="shared" si="12"/>
        <v>0</v>
      </c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>
      <c r="A20" s="1" t="s">
        <v>1116</v>
      </c>
      <c r="B20" s="1"/>
      <c r="C20" s="1"/>
      <c r="D20" s="1"/>
      <c r="E20" s="1"/>
      <c r="F20" s="1"/>
      <c r="G20" s="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2" t="s">
        <v>1113</v>
      </c>
      <c r="B21" s="2" t="s">
        <v>1114</v>
      </c>
      <c r="C21" s="3" t="s">
        <v>1115</v>
      </c>
      <c r="D21" s="2">
        <v>1</v>
      </c>
      <c r="E21" s="2">
        <v>2</v>
      </c>
      <c r="F21" s="2">
        <v>3</v>
      </c>
      <c r="G21" s="2">
        <v>4</v>
      </c>
      <c r="H21" s="2">
        <v>5</v>
      </c>
      <c r="I21" s="2">
        <v>6</v>
      </c>
      <c r="J21" s="2">
        <v>7</v>
      </c>
      <c r="K21" s="2">
        <v>8</v>
      </c>
      <c r="L21" s="2">
        <v>9</v>
      </c>
      <c r="M21" s="2">
        <v>10</v>
      </c>
      <c r="N21" s="2">
        <v>11</v>
      </c>
      <c r="O21" s="2">
        <v>12</v>
      </c>
      <c r="P21" s="2">
        <v>13</v>
      </c>
      <c r="Q21" s="2">
        <v>14</v>
      </c>
      <c r="R21" s="2">
        <v>15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4">
        <v>1</v>
      </c>
      <c r="B22" s="5">
        <f>+'FSE-AF-006'!D$28</f>
        <v>0</v>
      </c>
      <c r="C22" s="5">
        <f>+'FSE-AF-006'!D$29</f>
        <v>0</v>
      </c>
      <c r="D22" s="6" t="b">
        <f>IF($B22&gt;0,B22/C22)</f>
        <v>0</v>
      </c>
      <c r="E22" s="6">
        <f>IF(($B22-$D22)&gt;0,B22/C22,0)</f>
        <v>0</v>
      </c>
      <c r="F22" s="6">
        <f>IF($B22&gt;SUM($D22:$E22),B22/C22,0)</f>
        <v>0</v>
      </c>
      <c r="G22" s="6">
        <f>IF($B22&gt;SUM($D22:$F22),B22/C22,0)</f>
        <v>0</v>
      </c>
      <c r="H22" s="6">
        <f>IF($B22&gt;SUM($D22:$G22),B22/C22,0)</f>
        <v>0</v>
      </c>
      <c r="I22" s="6">
        <f>IF($B22&gt;SUM($D22:$H22),B22/C22,0)</f>
        <v>0</v>
      </c>
      <c r="J22" s="6">
        <f>IF($B22&gt;SUM($D22:$I22),B22/C22,0)</f>
        <v>0</v>
      </c>
      <c r="K22" s="6">
        <f>IF($B22&gt;SUM($D22:$J22),B22/C22,0)</f>
        <v>0</v>
      </c>
      <c r="L22" s="6">
        <f>IF($B22&gt;SUM($D22:$K22),B22/C22,0)</f>
        <v>0</v>
      </c>
      <c r="M22" s="6">
        <f>IF($B22&gt;SUM($D22:$L22),B22/C22,0)</f>
        <v>0</v>
      </c>
      <c r="N22" s="6">
        <f>IF($B22&gt;SUM($D22:$M22),B22/C22,0)</f>
        <v>0</v>
      </c>
      <c r="O22" s="6">
        <f>IF($B22&gt;SUM($D22:$N22),B22/C22,0)</f>
        <v>0</v>
      </c>
      <c r="P22" s="6">
        <f>IF($B22&gt;SUM($D22:$O22),B22/C22,0)</f>
        <v>0</v>
      </c>
      <c r="Q22" s="6">
        <f>IF($B22&gt;SUM($D22:$P22),B22/C22,0)</f>
        <v>0</v>
      </c>
      <c r="R22" s="6">
        <f>IF($B22&gt;SUM($D22:$Q22),B22/C22,0)</f>
        <v>0</v>
      </c>
      <c r="S22" s="12">
        <f>SUM(D22:R22)</f>
        <v>0</v>
      </c>
      <c r="T22" s="13">
        <f>+S22-B22</f>
        <v>0</v>
      </c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4">
        <v>2</v>
      </c>
      <c r="B23" s="5">
        <f>+'FSE-AF-006'!E$28</f>
        <v>0</v>
      </c>
      <c r="C23" s="5">
        <f>+'FSE-AF-006'!E$29</f>
        <v>0</v>
      </c>
      <c r="D23" s="6" t="b">
        <f>IF($B23&gt;0,B23/C23)</f>
        <v>0</v>
      </c>
      <c r="E23" s="6">
        <f>IF(($B23-$D23)&gt;0,B23/C23,0)</f>
        <v>0</v>
      </c>
      <c r="F23" s="6">
        <f>IF($B23&gt;SUM($D23:$E23),B23/C23,0)</f>
        <v>0</v>
      </c>
      <c r="G23" s="6">
        <f>IF($B23&gt;SUM($D23:$F23),B23/C23,0)</f>
        <v>0</v>
      </c>
      <c r="H23" s="6">
        <f>IF($B23&gt;SUM($D23:$G23),B23/C23,0)</f>
        <v>0</v>
      </c>
      <c r="I23" s="6">
        <f>IF($B23&gt;SUM($D23:$H23),B23/C23,0)</f>
        <v>0</v>
      </c>
      <c r="J23" s="6">
        <f>IF($B23&gt;SUM($D23:$I23),B23/C23,0)</f>
        <v>0</v>
      </c>
      <c r="K23" s="6">
        <f>IF($B23&gt;SUM($D23:$J23),B23/C23,0)</f>
        <v>0</v>
      </c>
      <c r="L23" s="6">
        <f>IF($B23&gt;SUM($D23:$K23),B23/C23,0)</f>
        <v>0</v>
      </c>
      <c r="M23" s="6">
        <f>IF($B23&gt;SUM($D23:$L23),B23/C23,0)</f>
        <v>0</v>
      </c>
      <c r="N23" s="6">
        <f>IF($B23&gt;SUM($D23:$M23),B23/C23,0)</f>
        <v>0</v>
      </c>
      <c r="O23" s="6">
        <f>IF($B23&gt;SUM($D23:$N23),B23/C23,0)</f>
        <v>0</v>
      </c>
      <c r="P23" s="6">
        <f>IF($B23&gt;SUM($D23:$O23),B23/C23,0)</f>
        <v>0</v>
      </c>
      <c r="Q23" s="6">
        <f>IF($B23&gt;SUM($D23:$P23),B23/C23,0)</f>
        <v>0</v>
      </c>
      <c r="R23" s="6">
        <f>IF($B23&gt;SUM($D23:$Q23),B23/C23,0)</f>
        <v>0</v>
      </c>
      <c r="S23" s="12">
        <f t="shared" ref="S23:S36" si="14">SUM(D23:R23)</f>
        <v>0</v>
      </c>
      <c r="T23" s="13">
        <f t="shared" ref="T23:T37" si="15">+S23-B23</f>
        <v>0</v>
      </c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1">
      <c r="A24" s="4">
        <v>3</v>
      </c>
      <c r="B24" s="5">
        <f>+'FSE-AF-006'!F$28</f>
        <v>0</v>
      </c>
      <c r="C24" s="5">
        <f>+'FSE-AF-006'!F$29</f>
        <v>0</v>
      </c>
      <c r="D24" s="6" t="b">
        <f t="shared" ref="D24:D36" si="16">IF($B24&gt;0,B24/C24)</f>
        <v>0</v>
      </c>
      <c r="E24" s="6">
        <f t="shared" ref="E24:E36" si="17">IF(($B24-$D24)&gt;0,B24/C24,0)</f>
        <v>0</v>
      </c>
      <c r="F24" s="6">
        <f t="shared" ref="F24:F36" si="18">IF($B24&gt;SUM($D24:$E24),B24/C24,0)</f>
        <v>0</v>
      </c>
      <c r="G24" s="6">
        <f t="shared" ref="G24:G36" si="19">IF($B24&gt;SUM($D24:$F24),B24/C24,0)</f>
        <v>0</v>
      </c>
      <c r="H24" s="6">
        <f t="shared" ref="H24:H36" si="20">IF($B24&gt;SUM($D24:$G24),B24/C24,0)</f>
        <v>0</v>
      </c>
      <c r="I24" s="6">
        <f t="shared" ref="I24:I36" si="21">IF($B24&gt;SUM($D24:$H24),B24/C24,0)</f>
        <v>0</v>
      </c>
      <c r="J24" s="6">
        <f t="shared" ref="J24:J36" si="22">IF($B24&gt;SUM($D24:$I24),B24/C24,0)</f>
        <v>0</v>
      </c>
      <c r="K24" s="6">
        <f t="shared" ref="K24:K36" si="23">IF($B24&gt;SUM($D24:$J24),B24/C24,0)</f>
        <v>0</v>
      </c>
      <c r="L24" s="6">
        <f t="shared" ref="L24:L36" si="24">IF($B24&gt;SUM($D24:$K24),B24/C24,0)</f>
        <v>0</v>
      </c>
      <c r="M24" s="6">
        <f t="shared" ref="M24:M36" si="25">IF($B24&gt;SUM($D24:$L24),B24/C24,0)</f>
        <v>0</v>
      </c>
      <c r="N24" s="6">
        <f t="shared" ref="N24:N36" si="26">IF($B24&gt;SUM($D24:$M24),B24/C24,0)</f>
        <v>0</v>
      </c>
      <c r="O24" s="6">
        <f t="shared" ref="O24:O36" si="27">IF($B24&gt;SUM($D24:$N24),B24/C24,0)</f>
        <v>0</v>
      </c>
      <c r="P24" s="6">
        <f t="shared" ref="P24:P36" si="28">IF($B24&gt;SUM($D24:$O24),B24/C24,0)</f>
        <v>0</v>
      </c>
      <c r="Q24" s="6">
        <f t="shared" ref="Q24:Q36" si="29">IF($B24&gt;SUM($D24:$P24),B24/C24,0)</f>
        <v>0</v>
      </c>
      <c r="R24" s="6">
        <f t="shared" ref="R24:R36" si="30">IF($B24&gt;SUM($D24:$Q24),B24/C24,0)</f>
        <v>0</v>
      </c>
      <c r="S24" s="12">
        <f t="shared" si="14"/>
        <v>0</v>
      </c>
      <c r="T24" s="13">
        <f t="shared" si="15"/>
        <v>0</v>
      </c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</row>
    <row r="25" spans="1:31">
      <c r="A25" s="4">
        <v>4</v>
      </c>
      <c r="B25" s="5">
        <f>+'FSE-AF-006'!G$28</f>
        <v>0</v>
      </c>
      <c r="C25" s="5">
        <f>+'FSE-AF-006'!G$29</f>
        <v>0</v>
      </c>
      <c r="D25" s="6" t="b">
        <f t="shared" si="16"/>
        <v>0</v>
      </c>
      <c r="E25" s="6">
        <f t="shared" si="17"/>
        <v>0</v>
      </c>
      <c r="F25" s="6">
        <f t="shared" si="18"/>
        <v>0</v>
      </c>
      <c r="G25" s="6">
        <f t="shared" si="19"/>
        <v>0</v>
      </c>
      <c r="H25" s="6">
        <f t="shared" si="20"/>
        <v>0</v>
      </c>
      <c r="I25" s="6">
        <f t="shared" si="21"/>
        <v>0</v>
      </c>
      <c r="J25" s="6">
        <f t="shared" si="22"/>
        <v>0</v>
      </c>
      <c r="K25" s="6">
        <f t="shared" si="23"/>
        <v>0</v>
      </c>
      <c r="L25" s="6">
        <f t="shared" si="24"/>
        <v>0</v>
      </c>
      <c r="M25" s="6">
        <f t="shared" si="25"/>
        <v>0</v>
      </c>
      <c r="N25" s="6">
        <f t="shared" si="26"/>
        <v>0</v>
      </c>
      <c r="O25" s="6">
        <f t="shared" si="27"/>
        <v>0</v>
      </c>
      <c r="P25" s="6">
        <f t="shared" si="28"/>
        <v>0</v>
      </c>
      <c r="Q25" s="6">
        <f t="shared" si="29"/>
        <v>0</v>
      </c>
      <c r="R25" s="6">
        <f t="shared" si="30"/>
        <v>0</v>
      </c>
      <c r="S25" s="12">
        <f t="shared" si="14"/>
        <v>0</v>
      </c>
      <c r="T25" s="13">
        <f t="shared" si="15"/>
        <v>0</v>
      </c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>
      <c r="A26" s="4">
        <v>5</v>
      </c>
      <c r="B26" s="5">
        <f>+'FSE-AF-006'!H$28</f>
        <v>0</v>
      </c>
      <c r="C26" s="5">
        <f>+'FSE-AF-006'!H$29</f>
        <v>0</v>
      </c>
      <c r="D26" s="6" t="b">
        <f t="shared" si="16"/>
        <v>0</v>
      </c>
      <c r="E26" s="6">
        <f t="shared" si="17"/>
        <v>0</v>
      </c>
      <c r="F26" s="6">
        <f t="shared" si="18"/>
        <v>0</v>
      </c>
      <c r="G26" s="6">
        <f t="shared" si="19"/>
        <v>0</v>
      </c>
      <c r="H26" s="6">
        <f t="shared" si="20"/>
        <v>0</v>
      </c>
      <c r="I26" s="6">
        <f t="shared" si="21"/>
        <v>0</v>
      </c>
      <c r="J26" s="6">
        <f t="shared" si="22"/>
        <v>0</v>
      </c>
      <c r="K26" s="6">
        <f t="shared" si="23"/>
        <v>0</v>
      </c>
      <c r="L26" s="6">
        <f t="shared" si="24"/>
        <v>0</v>
      </c>
      <c r="M26" s="6">
        <f t="shared" si="25"/>
        <v>0</v>
      </c>
      <c r="N26" s="6">
        <f t="shared" si="26"/>
        <v>0</v>
      </c>
      <c r="O26" s="6">
        <f t="shared" si="27"/>
        <v>0</v>
      </c>
      <c r="P26" s="6">
        <f t="shared" si="28"/>
        <v>0</v>
      </c>
      <c r="Q26" s="6">
        <f t="shared" si="29"/>
        <v>0</v>
      </c>
      <c r="R26" s="6">
        <f t="shared" si="30"/>
        <v>0</v>
      </c>
      <c r="S26" s="12">
        <f t="shared" si="14"/>
        <v>0</v>
      </c>
      <c r="T26" s="13">
        <f t="shared" si="15"/>
        <v>0</v>
      </c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>
      <c r="A27" s="4">
        <v>6</v>
      </c>
      <c r="B27" s="5">
        <f>+'FSE-AF-006'!I$28</f>
        <v>0</v>
      </c>
      <c r="C27" s="5">
        <f>+'FSE-AF-006'!I$29</f>
        <v>0</v>
      </c>
      <c r="D27" s="6" t="b">
        <f t="shared" si="16"/>
        <v>0</v>
      </c>
      <c r="E27" s="6">
        <f t="shared" si="17"/>
        <v>0</v>
      </c>
      <c r="F27" s="6">
        <f t="shared" si="18"/>
        <v>0</v>
      </c>
      <c r="G27" s="6">
        <f t="shared" si="19"/>
        <v>0</v>
      </c>
      <c r="H27" s="6">
        <f t="shared" si="20"/>
        <v>0</v>
      </c>
      <c r="I27" s="6">
        <f t="shared" si="21"/>
        <v>0</v>
      </c>
      <c r="J27" s="6">
        <f t="shared" si="22"/>
        <v>0</v>
      </c>
      <c r="K27" s="6">
        <f t="shared" si="23"/>
        <v>0</v>
      </c>
      <c r="L27" s="6">
        <f t="shared" si="24"/>
        <v>0</v>
      </c>
      <c r="M27" s="6">
        <f t="shared" si="25"/>
        <v>0</v>
      </c>
      <c r="N27" s="6">
        <f t="shared" si="26"/>
        <v>0</v>
      </c>
      <c r="O27" s="6">
        <f t="shared" si="27"/>
        <v>0</v>
      </c>
      <c r="P27" s="6">
        <f t="shared" si="28"/>
        <v>0</v>
      </c>
      <c r="Q27" s="6">
        <f t="shared" si="29"/>
        <v>0</v>
      </c>
      <c r="R27" s="6">
        <f t="shared" si="30"/>
        <v>0</v>
      </c>
      <c r="S27" s="12">
        <f t="shared" si="14"/>
        <v>0</v>
      </c>
      <c r="T27" s="13">
        <f t="shared" si="15"/>
        <v>0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>
      <c r="A28" s="4">
        <v>7</v>
      </c>
      <c r="B28" s="5">
        <f>+'FSE-AF-006'!J$28</f>
        <v>0</v>
      </c>
      <c r="C28" s="5">
        <f>+'FSE-AF-006'!J$29</f>
        <v>0</v>
      </c>
      <c r="D28" s="6" t="b">
        <f t="shared" si="16"/>
        <v>0</v>
      </c>
      <c r="E28" s="6">
        <f t="shared" si="17"/>
        <v>0</v>
      </c>
      <c r="F28" s="6">
        <f t="shared" si="18"/>
        <v>0</v>
      </c>
      <c r="G28" s="6">
        <f t="shared" si="19"/>
        <v>0</v>
      </c>
      <c r="H28" s="6">
        <f t="shared" si="20"/>
        <v>0</v>
      </c>
      <c r="I28" s="6">
        <f t="shared" si="21"/>
        <v>0</v>
      </c>
      <c r="J28" s="6">
        <f t="shared" si="22"/>
        <v>0</v>
      </c>
      <c r="K28" s="6">
        <f t="shared" si="23"/>
        <v>0</v>
      </c>
      <c r="L28" s="6">
        <f t="shared" si="24"/>
        <v>0</v>
      </c>
      <c r="M28" s="6">
        <f t="shared" si="25"/>
        <v>0</v>
      </c>
      <c r="N28" s="6">
        <f t="shared" si="26"/>
        <v>0</v>
      </c>
      <c r="O28" s="6">
        <f t="shared" si="27"/>
        <v>0</v>
      </c>
      <c r="P28" s="6">
        <f t="shared" si="28"/>
        <v>0</v>
      </c>
      <c r="Q28" s="6">
        <f t="shared" si="29"/>
        <v>0</v>
      </c>
      <c r="R28" s="6">
        <f t="shared" si="30"/>
        <v>0</v>
      </c>
      <c r="S28" s="12">
        <f t="shared" si="14"/>
        <v>0</v>
      </c>
      <c r="T28" s="13">
        <f t="shared" si="15"/>
        <v>0</v>
      </c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>
      <c r="A29" s="4">
        <v>8</v>
      </c>
      <c r="B29" s="5">
        <f>+'FSE-AF-006'!K$28</f>
        <v>0</v>
      </c>
      <c r="C29" s="5">
        <f>+'FSE-AF-006'!K$29</f>
        <v>0</v>
      </c>
      <c r="D29" s="6" t="b">
        <f t="shared" si="16"/>
        <v>0</v>
      </c>
      <c r="E29" s="6">
        <f t="shared" si="17"/>
        <v>0</v>
      </c>
      <c r="F29" s="6">
        <f t="shared" si="18"/>
        <v>0</v>
      </c>
      <c r="G29" s="6">
        <f t="shared" si="19"/>
        <v>0</v>
      </c>
      <c r="H29" s="6">
        <f t="shared" si="20"/>
        <v>0</v>
      </c>
      <c r="I29" s="6">
        <f t="shared" si="21"/>
        <v>0</v>
      </c>
      <c r="J29" s="6">
        <f t="shared" si="22"/>
        <v>0</v>
      </c>
      <c r="K29" s="6">
        <f t="shared" si="23"/>
        <v>0</v>
      </c>
      <c r="L29" s="6">
        <f t="shared" si="24"/>
        <v>0</v>
      </c>
      <c r="M29" s="6">
        <f t="shared" si="25"/>
        <v>0</v>
      </c>
      <c r="N29" s="6">
        <f t="shared" si="26"/>
        <v>0</v>
      </c>
      <c r="O29" s="6">
        <f t="shared" si="27"/>
        <v>0</v>
      </c>
      <c r="P29" s="6">
        <f t="shared" si="28"/>
        <v>0</v>
      </c>
      <c r="Q29" s="6">
        <f t="shared" si="29"/>
        <v>0</v>
      </c>
      <c r="R29" s="6">
        <f t="shared" si="30"/>
        <v>0</v>
      </c>
      <c r="S29" s="12">
        <f t="shared" si="14"/>
        <v>0</v>
      </c>
      <c r="T29" s="13">
        <f t="shared" si="15"/>
        <v>0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>
      <c r="A30" s="4">
        <v>9</v>
      </c>
      <c r="B30" s="5">
        <f>+'FSE-AF-006'!L$28</f>
        <v>0</v>
      </c>
      <c r="C30" s="5">
        <f>+'FSE-AF-006'!L$29</f>
        <v>0</v>
      </c>
      <c r="D30" s="6" t="b">
        <f t="shared" si="16"/>
        <v>0</v>
      </c>
      <c r="E30" s="6">
        <f t="shared" si="17"/>
        <v>0</v>
      </c>
      <c r="F30" s="6">
        <f t="shared" si="18"/>
        <v>0</v>
      </c>
      <c r="G30" s="6">
        <f t="shared" si="19"/>
        <v>0</v>
      </c>
      <c r="H30" s="6">
        <f t="shared" si="20"/>
        <v>0</v>
      </c>
      <c r="I30" s="6">
        <f t="shared" si="21"/>
        <v>0</v>
      </c>
      <c r="J30" s="6">
        <f t="shared" si="22"/>
        <v>0</v>
      </c>
      <c r="K30" s="6">
        <f t="shared" si="23"/>
        <v>0</v>
      </c>
      <c r="L30" s="6">
        <f t="shared" si="24"/>
        <v>0</v>
      </c>
      <c r="M30" s="6">
        <f t="shared" si="25"/>
        <v>0</v>
      </c>
      <c r="N30" s="6">
        <f t="shared" si="26"/>
        <v>0</v>
      </c>
      <c r="O30" s="6">
        <f t="shared" si="27"/>
        <v>0</v>
      </c>
      <c r="P30" s="6">
        <f t="shared" si="28"/>
        <v>0</v>
      </c>
      <c r="Q30" s="6">
        <f t="shared" si="29"/>
        <v>0</v>
      </c>
      <c r="R30" s="6">
        <f t="shared" si="30"/>
        <v>0</v>
      </c>
      <c r="S30" s="12">
        <f t="shared" si="14"/>
        <v>0</v>
      </c>
      <c r="T30" s="13">
        <f t="shared" si="15"/>
        <v>0</v>
      </c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>
      <c r="A31" s="4">
        <v>10</v>
      </c>
      <c r="B31" s="5">
        <f>+'FSE-AF-006'!M$28</f>
        <v>0</v>
      </c>
      <c r="C31" s="5">
        <f>+'FSE-AF-006'!M$29</f>
        <v>0</v>
      </c>
      <c r="D31" s="6" t="b">
        <f t="shared" si="16"/>
        <v>0</v>
      </c>
      <c r="E31" s="6">
        <f t="shared" si="17"/>
        <v>0</v>
      </c>
      <c r="F31" s="6">
        <f t="shared" si="18"/>
        <v>0</v>
      </c>
      <c r="G31" s="6">
        <f t="shared" si="19"/>
        <v>0</v>
      </c>
      <c r="H31" s="6">
        <f t="shared" si="20"/>
        <v>0</v>
      </c>
      <c r="I31" s="6">
        <f t="shared" si="21"/>
        <v>0</v>
      </c>
      <c r="J31" s="6">
        <f t="shared" si="22"/>
        <v>0</v>
      </c>
      <c r="K31" s="6">
        <f t="shared" si="23"/>
        <v>0</v>
      </c>
      <c r="L31" s="6">
        <f t="shared" si="24"/>
        <v>0</v>
      </c>
      <c r="M31" s="6">
        <f t="shared" si="25"/>
        <v>0</v>
      </c>
      <c r="N31" s="6">
        <f t="shared" si="26"/>
        <v>0</v>
      </c>
      <c r="O31" s="6">
        <f t="shared" si="27"/>
        <v>0</v>
      </c>
      <c r="P31" s="6">
        <f t="shared" si="28"/>
        <v>0</v>
      </c>
      <c r="Q31" s="6">
        <f t="shared" si="29"/>
        <v>0</v>
      </c>
      <c r="R31" s="6">
        <f t="shared" si="30"/>
        <v>0</v>
      </c>
      <c r="S31" s="12">
        <f t="shared" si="14"/>
        <v>0</v>
      </c>
      <c r="T31" s="13">
        <f t="shared" si="15"/>
        <v>0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>
      <c r="A32" s="4">
        <v>11</v>
      </c>
      <c r="B32" s="5">
        <f>+'FSE-AF-006'!N$28</f>
        <v>0</v>
      </c>
      <c r="C32" s="5">
        <f>+'FSE-AF-006'!N$29</f>
        <v>0</v>
      </c>
      <c r="D32" s="6" t="b">
        <f t="shared" si="16"/>
        <v>0</v>
      </c>
      <c r="E32" s="6">
        <f t="shared" si="17"/>
        <v>0</v>
      </c>
      <c r="F32" s="6">
        <f t="shared" si="18"/>
        <v>0</v>
      </c>
      <c r="G32" s="6">
        <f t="shared" si="19"/>
        <v>0</v>
      </c>
      <c r="H32" s="6">
        <f t="shared" si="20"/>
        <v>0</v>
      </c>
      <c r="I32" s="6">
        <f t="shared" si="21"/>
        <v>0</v>
      </c>
      <c r="J32" s="6">
        <f t="shared" si="22"/>
        <v>0</v>
      </c>
      <c r="K32" s="6">
        <f t="shared" si="23"/>
        <v>0</v>
      </c>
      <c r="L32" s="6">
        <f t="shared" si="24"/>
        <v>0</v>
      </c>
      <c r="M32" s="6">
        <f t="shared" si="25"/>
        <v>0</v>
      </c>
      <c r="N32" s="6">
        <f t="shared" si="26"/>
        <v>0</v>
      </c>
      <c r="O32" s="6">
        <f t="shared" si="27"/>
        <v>0</v>
      </c>
      <c r="P32" s="6">
        <f t="shared" si="28"/>
        <v>0</v>
      </c>
      <c r="Q32" s="6">
        <f t="shared" si="29"/>
        <v>0</v>
      </c>
      <c r="R32" s="6">
        <f t="shared" si="30"/>
        <v>0</v>
      </c>
      <c r="S32" s="12">
        <f t="shared" si="14"/>
        <v>0</v>
      </c>
      <c r="T32" s="13">
        <f t="shared" si="15"/>
        <v>0</v>
      </c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>
      <c r="A33" s="4">
        <v>12</v>
      </c>
      <c r="B33" s="5">
        <f>+'FSE-AF-006'!O$28</f>
        <v>0</v>
      </c>
      <c r="C33" s="5">
        <f>+'FSE-AF-006'!O$29</f>
        <v>0</v>
      </c>
      <c r="D33" s="6" t="b">
        <f t="shared" si="16"/>
        <v>0</v>
      </c>
      <c r="E33" s="6">
        <f t="shared" si="17"/>
        <v>0</v>
      </c>
      <c r="F33" s="6">
        <f t="shared" si="18"/>
        <v>0</v>
      </c>
      <c r="G33" s="6">
        <f t="shared" si="19"/>
        <v>0</v>
      </c>
      <c r="H33" s="6">
        <f t="shared" si="20"/>
        <v>0</v>
      </c>
      <c r="I33" s="6">
        <f t="shared" si="21"/>
        <v>0</v>
      </c>
      <c r="J33" s="6">
        <f t="shared" si="22"/>
        <v>0</v>
      </c>
      <c r="K33" s="6">
        <f t="shared" si="23"/>
        <v>0</v>
      </c>
      <c r="L33" s="6">
        <f t="shared" si="24"/>
        <v>0</v>
      </c>
      <c r="M33" s="6">
        <f t="shared" si="25"/>
        <v>0</v>
      </c>
      <c r="N33" s="6">
        <f t="shared" si="26"/>
        <v>0</v>
      </c>
      <c r="O33" s="6">
        <f t="shared" si="27"/>
        <v>0</v>
      </c>
      <c r="P33" s="6">
        <f t="shared" si="28"/>
        <v>0</v>
      </c>
      <c r="Q33" s="6">
        <f t="shared" si="29"/>
        <v>0</v>
      </c>
      <c r="R33" s="6">
        <f t="shared" si="30"/>
        <v>0</v>
      </c>
      <c r="S33" s="12">
        <f t="shared" si="14"/>
        <v>0</v>
      </c>
      <c r="T33" s="13">
        <f t="shared" si="15"/>
        <v>0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>
      <c r="A34" s="4">
        <v>13</v>
      </c>
      <c r="B34" s="5">
        <f>+'FSE-AF-006'!P$28</f>
        <v>0</v>
      </c>
      <c r="C34" s="5">
        <f>+'FSE-AF-006'!P$29</f>
        <v>0</v>
      </c>
      <c r="D34" s="6" t="b">
        <f t="shared" si="16"/>
        <v>0</v>
      </c>
      <c r="E34" s="6">
        <f t="shared" si="17"/>
        <v>0</v>
      </c>
      <c r="F34" s="6">
        <f t="shared" si="18"/>
        <v>0</v>
      </c>
      <c r="G34" s="6">
        <f t="shared" si="19"/>
        <v>0</v>
      </c>
      <c r="H34" s="6">
        <f t="shared" si="20"/>
        <v>0</v>
      </c>
      <c r="I34" s="6">
        <f t="shared" si="21"/>
        <v>0</v>
      </c>
      <c r="J34" s="6">
        <f t="shared" si="22"/>
        <v>0</v>
      </c>
      <c r="K34" s="6">
        <f t="shared" si="23"/>
        <v>0</v>
      </c>
      <c r="L34" s="6">
        <f t="shared" si="24"/>
        <v>0</v>
      </c>
      <c r="M34" s="6">
        <f t="shared" si="25"/>
        <v>0</v>
      </c>
      <c r="N34" s="6">
        <f t="shared" si="26"/>
        <v>0</v>
      </c>
      <c r="O34" s="6">
        <f t="shared" si="27"/>
        <v>0</v>
      </c>
      <c r="P34" s="6">
        <f t="shared" si="28"/>
        <v>0</v>
      </c>
      <c r="Q34" s="6">
        <f t="shared" si="29"/>
        <v>0</v>
      </c>
      <c r="R34" s="6">
        <f t="shared" si="30"/>
        <v>0</v>
      </c>
      <c r="S34" s="12">
        <f t="shared" si="14"/>
        <v>0</v>
      </c>
      <c r="T34" s="13">
        <f t="shared" si="15"/>
        <v>0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>
      <c r="A35" s="4">
        <v>14</v>
      </c>
      <c r="B35" s="5">
        <f>+'FSE-AF-006'!Q$28</f>
        <v>0</v>
      </c>
      <c r="C35" s="5">
        <f>+'FSE-AF-006'!Q$29</f>
        <v>0</v>
      </c>
      <c r="D35" s="6" t="b">
        <f t="shared" si="16"/>
        <v>0</v>
      </c>
      <c r="E35" s="6">
        <f t="shared" si="17"/>
        <v>0</v>
      </c>
      <c r="F35" s="6">
        <f t="shared" si="18"/>
        <v>0</v>
      </c>
      <c r="G35" s="6">
        <f t="shared" si="19"/>
        <v>0</v>
      </c>
      <c r="H35" s="6">
        <f t="shared" si="20"/>
        <v>0</v>
      </c>
      <c r="I35" s="6">
        <f t="shared" si="21"/>
        <v>0</v>
      </c>
      <c r="J35" s="6">
        <f t="shared" si="22"/>
        <v>0</v>
      </c>
      <c r="K35" s="6">
        <f t="shared" si="23"/>
        <v>0</v>
      </c>
      <c r="L35" s="6">
        <f t="shared" si="24"/>
        <v>0</v>
      </c>
      <c r="M35" s="6">
        <f t="shared" si="25"/>
        <v>0</v>
      </c>
      <c r="N35" s="6">
        <f t="shared" si="26"/>
        <v>0</v>
      </c>
      <c r="O35" s="6">
        <f t="shared" si="27"/>
        <v>0</v>
      </c>
      <c r="P35" s="6">
        <f t="shared" si="28"/>
        <v>0</v>
      </c>
      <c r="Q35" s="6">
        <f t="shared" si="29"/>
        <v>0</v>
      </c>
      <c r="R35" s="6">
        <f t="shared" si="30"/>
        <v>0</v>
      </c>
      <c r="S35" s="12">
        <f t="shared" si="14"/>
        <v>0</v>
      </c>
      <c r="T35" s="13">
        <f t="shared" si="15"/>
        <v>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>
      <c r="A36" s="4">
        <v>15</v>
      </c>
      <c r="B36" s="5">
        <f>+'FSE-AF-006'!R$28</f>
        <v>0</v>
      </c>
      <c r="C36" s="5">
        <f>+'FSE-AF-006'!R$29</f>
        <v>0</v>
      </c>
      <c r="D36" s="6" t="b">
        <f t="shared" si="16"/>
        <v>0</v>
      </c>
      <c r="E36" s="6">
        <f t="shared" si="17"/>
        <v>0</v>
      </c>
      <c r="F36" s="6">
        <f t="shared" si="18"/>
        <v>0</v>
      </c>
      <c r="G36" s="6">
        <f t="shared" si="19"/>
        <v>0</v>
      </c>
      <c r="H36" s="6">
        <f t="shared" si="20"/>
        <v>0</v>
      </c>
      <c r="I36" s="6">
        <f t="shared" si="21"/>
        <v>0</v>
      </c>
      <c r="J36" s="6">
        <f t="shared" si="22"/>
        <v>0</v>
      </c>
      <c r="K36" s="6">
        <f t="shared" si="23"/>
        <v>0</v>
      </c>
      <c r="L36" s="6">
        <f t="shared" si="24"/>
        <v>0</v>
      </c>
      <c r="M36" s="6">
        <f t="shared" si="25"/>
        <v>0</v>
      </c>
      <c r="N36" s="6">
        <f t="shared" si="26"/>
        <v>0</v>
      </c>
      <c r="O36" s="6">
        <f t="shared" si="27"/>
        <v>0</v>
      </c>
      <c r="P36" s="6">
        <f t="shared" si="28"/>
        <v>0</v>
      </c>
      <c r="Q36" s="6">
        <f t="shared" si="29"/>
        <v>0</v>
      </c>
      <c r="R36" s="6">
        <f t="shared" si="30"/>
        <v>0</v>
      </c>
      <c r="S36" s="12">
        <f t="shared" si="14"/>
        <v>0</v>
      </c>
      <c r="T36" s="13">
        <f t="shared" si="15"/>
        <v>0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>
      <c r="A37" s="7"/>
      <c r="B37" s="8">
        <f>SUM(B22:B36)</f>
        <v>0</v>
      </c>
      <c r="C37" s="7"/>
      <c r="D37" s="9">
        <f t="shared" ref="D37:S37" si="31">SUM(D22:D36)</f>
        <v>0</v>
      </c>
      <c r="E37" s="9">
        <f t="shared" si="31"/>
        <v>0</v>
      </c>
      <c r="F37" s="9">
        <f t="shared" si="31"/>
        <v>0</v>
      </c>
      <c r="G37" s="9">
        <f t="shared" si="31"/>
        <v>0</v>
      </c>
      <c r="H37" s="9">
        <f t="shared" si="31"/>
        <v>0</v>
      </c>
      <c r="I37" s="9">
        <f t="shared" si="31"/>
        <v>0</v>
      </c>
      <c r="J37" s="9">
        <f t="shared" si="31"/>
        <v>0</v>
      </c>
      <c r="K37" s="9">
        <f t="shared" si="31"/>
        <v>0</v>
      </c>
      <c r="L37" s="9">
        <f t="shared" si="31"/>
        <v>0</v>
      </c>
      <c r="M37" s="9">
        <f t="shared" si="31"/>
        <v>0</v>
      </c>
      <c r="N37" s="9">
        <f t="shared" si="31"/>
        <v>0</v>
      </c>
      <c r="O37" s="9">
        <f t="shared" si="31"/>
        <v>0</v>
      </c>
      <c r="P37" s="9">
        <f t="shared" si="31"/>
        <v>0</v>
      </c>
      <c r="Q37" s="9">
        <f t="shared" si="31"/>
        <v>0</v>
      </c>
      <c r="R37" s="9">
        <f t="shared" si="31"/>
        <v>0</v>
      </c>
      <c r="S37" s="14">
        <f t="shared" si="31"/>
        <v>0</v>
      </c>
      <c r="T37" s="13">
        <f t="shared" si="15"/>
        <v>0</v>
      </c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</sheetData>
  <sheetProtection password="CD55" sheet="1"/>
  <dataValidations count="1">
    <dataValidation type="custom" allowBlank="1" showInputMessage="1" showErrorMessage="1" sqref="E18:R18 E37:R37 D3:D18 D22:D37">
      <formula1>D3&lt;=D3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  <pageSetUpPr fitToPage="1"/>
  </sheetPr>
  <dimension ref="A1:AS875"/>
  <sheetViews>
    <sheetView showGridLines="0" zoomScale="75" workbookViewId="0">
      <pane ySplit="9" topLeftCell="A10" activePane="bottomLeft" state="frozen"/>
      <selection pane="bottomLeft" sqref="A1:M29"/>
    </sheetView>
  </sheetViews>
  <sheetFormatPr baseColWidth="10" defaultColWidth="11.5" defaultRowHeight="12.75"/>
  <cols>
    <col min="1" max="1" width="5.625" style="442" customWidth="1"/>
    <col min="2" max="2" width="11.5" style="442"/>
    <col min="3" max="3" width="13.375" style="442" customWidth="1"/>
    <col min="4" max="4" width="15" style="442" customWidth="1"/>
    <col min="5" max="6" width="11.5" style="442"/>
    <col min="7" max="7" width="25.5" style="442" customWidth="1"/>
    <col min="8" max="8" width="11.5" style="442" customWidth="1"/>
    <col min="9" max="10" width="11.5" style="442"/>
    <col min="11" max="11" width="21" style="442" customWidth="1"/>
    <col min="12" max="12" width="4.375" style="442" customWidth="1"/>
    <col min="13" max="13" width="11.5" style="442"/>
    <col min="14" max="14" width="11.5" style="442" hidden="1" customWidth="1"/>
    <col min="15" max="15" width="33.375" style="442" hidden="1" customWidth="1"/>
    <col min="16" max="16" width="19" style="442" hidden="1" customWidth="1"/>
    <col min="17" max="17" width="12.375" style="442" hidden="1" customWidth="1"/>
    <col min="18" max="18" width="10.875" style="442" hidden="1" customWidth="1"/>
    <col min="19" max="19" width="14.375" style="442" hidden="1" customWidth="1"/>
    <col min="20" max="20" width="9.5" style="442" hidden="1" customWidth="1"/>
    <col min="21" max="22" width="16.875" style="442" hidden="1" customWidth="1"/>
    <col min="23" max="23" width="36.5" style="442" hidden="1" customWidth="1"/>
    <col min="24" max="24" width="33.5" style="442" hidden="1" customWidth="1"/>
    <col min="25" max="25" width="47.125" style="442" hidden="1" customWidth="1"/>
    <col min="26" max="33" width="11.5" style="442" hidden="1" customWidth="1"/>
    <col min="34" max="16384" width="11.5" style="442"/>
  </cols>
  <sheetData>
    <row r="1" spans="1:45" ht="15">
      <c r="A1" s="589" t="s">
        <v>12</v>
      </c>
      <c r="B1" s="589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500"/>
      <c r="O1" s="500"/>
      <c r="P1" s="500"/>
      <c r="Q1" s="500"/>
      <c r="R1" s="500"/>
      <c r="S1" s="500"/>
      <c r="T1" s="500"/>
      <c r="U1" s="500"/>
      <c r="V1" s="500"/>
      <c r="W1" s="500" t="s">
        <v>13</v>
      </c>
      <c r="X1" s="446" t="s">
        <v>14</v>
      </c>
      <c r="Y1" s="446" t="s">
        <v>15</v>
      </c>
      <c r="Z1" s="446"/>
      <c r="AA1" s="446"/>
      <c r="AB1" s="446"/>
      <c r="AC1" s="446"/>
      <c r="AD1" s="446"/>
      <c r="AE1" s="446"/>
      <c r="AF1" s="446"/>
      <c r="AG1" s="446"/>
      <c r="AH1" s="446"/>
      <c r="AI1" s="446"/>
      <c r="AJ1" s="446"/>
      <c r="AK1" s="446"/>
      <c r="AL1" s="446"/>
      <c r="AM1" s="446"/>
      <c r="AN1" s="446"/>
      <c r="AO1" s="446"/>
      <c r="AP1" s="446"/>
      <c r="AQ1" s="446"/>
      <c r="AR1" s="446"/>
      <c r="AS1" s="446"/>
    </row>
    <row r="2" spans="1:45" ht="15" customHeight="1">
      <c r="A2" s="446"/>
      <c r="B2" s="602" t="s">
        <v>16</v>
      </c>
      <c r="C2" s="603"/>
      <c r="D2" s="603"/>
      <c r="E2" s="603"/>
      <c r="F2" s="603"/>
      <c r="G2" s="603"/>
      <c r="H2" s="491" t="s">
        <v>17</v>
      </c>
      <c r="I2" s="501"/>
      <c r="J2" s="608"/>
      <c r="K2" s="609"/>
      <c r="L2" s="610"/>
      <c r="M2" s="502"/>
      <c r="N2" s="500"/>
      <c r="O2" s="598" t="s">
        <v>18</v>
      </c>
      <c r="P2" s="599"/>
      <c r="Q2" s="590" t="s">
        <v>19</v>
      </c>
      <c r="R2" s="591"/>
      <c r="S2" s="592"/>
      <c r="T2" s="590" t="s">
        <v>20</v>
      </c>
      <c r="U2" s="591"/>
      <c r="V2" s="593"/>
      <c r="W2" s="500" t="s">
        <v>21</v>
      </c>
      <c r="X2" s="442" t="s">
        <v>22</v>
      </c>
      <c r="Y2" s="442" t="s">
        <v>23</v>
      </c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</row>
    <row r="3" spans="1:45" ht="15" customHeight="1">
      <c r="A3" s="446"/>
      <c r="B3" s="604"/>
      <c r="C3" s="605"/>
      <c r="D3" s="605"/>
      <c r="E3" s="605"/>
      <c r="F3" s="605"/>
      <c r="G3" s="605"/>
      <c r="H3" s="492"/>
      <c r="I3" s="503"/>
      <c r="J3" s="611"/>
      <c r="K3" s="612"/>
      <c r="L3" s="613"/>
      <c r="M3" s="502"/>
      <c r="N3" s="500"/>
      <c r="O3" s="600"/>
      <c r="P3" s="601"/>
      <c r="Q3" s="516" t="s">
        <v>24</v>
      </c>
      <c r="R3" s="516" t="s">
        <v>25</v>
      </c>
      <c r="S3" s="516" t="s">
        <v>26</v>
      </c>
      <c r="T3" s="516" t="s">
        <v>24</v>
      </c>
      <c r="U3" s="516" t="s">
        <v>25</v>
      </c>
      <c r="V3" s="517" t="s">
        <v>26</v>
      </c>
      <c r="W3" s="500" t="s">
        <v>27</v>
      </c>
      <c r="X3" s="442" t="s">
        <v>28</v>
      </c>
      <c r="Y3" s="442" t="s">
        <v>29</v>
      </c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</row>
    <row r="4" spans="1:45" ht="15" customHeight="1">
      <c r="A4" s="446"/>
      <c r="B4" s="604"/>
      <c r="C4" s="605"/>
      <c r="D4" s="605"/>
      <c r="E4" s="605"/>
      <c r="F4" s="605"/>
      <c r="G4" s="605"/>
      <c r="H4" s="493" t="s">
        <v>30</v>
      </c>
      <c r="I4" s="504"/>
      <c r="J4" s="611"/>
      <c r="K4" s="612"/>
      <c r="L4" s="613"/>
      <c r="M4" s="502"/>
      <c r="N4" s="500"/>
      <c r="O4" s="594" t="s">
        <v>31</v>
      </c>
      <c r="P4" s="595"/>
      <c r="Q4" s="518" t="s">
        <v>32</v>
      </c>
      <c r="R4" s="518" t="s">
        <v>33</v>
      </c>
      <c r="S4" s="518" t="s">
        <v>33</v>
      </c>
      <c r="T4" s="518" t="s">
        <v>34</v>
      </c>
      <c r="U4" s="518" t="s">
        <v>35</v>
      </c>
      <c r="V4" s="519" t="s">
        <v>35</v>
      </c>
      <c r="W4" s="500" t="s">
        <v>36</v>
      </c>
      <c r="X4" s="446" t="s">
        <v>37</v>
      </c>
      <c r="Y4" s="442" t="s">
        <v>38</v>
      </c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</row>
    <row r="5" spans="1:45" ht="15" customHeight="1">
      <c r="A5" s="446"/>
      <c r="B5" s="604"/>
      <c r="C5" s="605"/>
      <c r="D5" s="605"/>
      <c r="E5" s="605"/>
      <c r="F5" s="605"/>
      <c r="G5" s="605"/>
      <c r="H5" s="494" t="s">
        <v>39</v>
      </c>
      <c r="I5" s="505"/>
      <c r="J5" s="611"/>
      <c r="K5" s="612"/>
      <c r="L5" s="613"/>
      <c r="M5" s="502"/>
      <c r="N5" s="500"/>
      <c r="O5" s="594" t="s">
        <v>40</v>
      </c>
      <c r="P5" s="595"/>
      <c r="Q5" s="518" t="s">
        <v>32</v>
      </c>
      <c r="R5" s="518" t="s">
        <v>33</v>
      </c>
      <c r="S5" s="518" t="s">
        <v>33</v>
      </c>
      <c r="T5" s="518" t="s">
        <v>34</v>
      </c>
      <c r="U5" s="518" t="s">
        <v>35</v>
      </c>
      <c r="V5" s="519" t="s">
        <v>35</v>
      </c>
      <c r="W5" s="500" t="s">
        <v>41</v>
      </c>
      <c r="X5" s="446" t="s">
        <v>42</v>
      </c>
      <c r="Y5" s="442" t="s">
        <v>43</v>
      </c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6"/>
      <c r="AL5" s="446"/>
      <c r="AM5" s="446"/>
      <c r="AN5" s="446"/>
      <c r="AO5" s="446"/>
      <c r="AP5" s="446"/>
      <c r="AQ5" s="446"/>
      <c r="AR5" s="446"/>
      <c r="AS5" s="446"/>
    </row>
    <row r="6" spans="1:45" ht="26.25" customHeight="1">
      <c r="A6" s="446"/>
      <c r="B6" s="606"/>
      <c r="C6" s="607"/>
      <c r="D6" s="607"/>
      <c r="E6" s="607"/>
      <c r="F6" s="607"/>
      <c r="G6" s="607"/>
      <c r="H6" s="495"/>
      <c r="I6" s="506"/>
      <c r="J6" s="614"/>
      <c r="K6" s="615"/>
      <c r="L6" s="616"/>
      <c r="M6" s="502"/>
      <c r="N6" s="500"/>
      <c r="O6" s="596"/>
      <c r="P6" s="597"/>
      <c r="Q6" s="520" t="s">
        <v>32</v>
      </c>
      <c r="R6" s="520" t="s">
        <v>44</v>
      </c>
      <c r="S6" s="520" t="s">
        <v>44</v>
      </c>
      <c r="T6" s="520" t="s">
        <v>34</v>
      </c>
      <c r="U6" s="520" t="s">
        <v>35</v>
      </c>
      <c r="V6" s="521" t="s">
        <v>35</v>
      </c>
      <c r="W6" s="500" t="s">
        <v>45</v>
      </c>
      <c r="X6" s="442" t="s">
        <v>46</v>
      </c>
      <c r="Y6" s="442" t="s">
        <v>47</v>
      </c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6"/>
      <c r="AP6" s="446"/>
      <c r="AQ6" s="446"/>
      <c r="AR6" s="446"/>
      <c r="AS6" s="446"/>
    </row>
    <row r="7" spans="1:45" hidden="1">
      <c r="A7" s="446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500"/>
      <c r="O7" s="507"/>
      <c r="P7" s="507"/>
      <c r="Q7" s="507"/>
      <c r="R7" s="507"/>
      <c r="S7" s="507"/>
      <c r="T7" s="507"/>
      <c r="U7" s="507"/>
      <c r="V7" s="507"/>
      <c r="W7" s="500" t="s">
        <v>48</v>
      </c>
      <c r="X7" s="442" t="s">
        <v>49</v>
      </c>
      <c r="Y7" s="442" t="s">
        <v>50</v>
      </c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6"/>
      <c r="AL7" s="446"/>
      <c r="AM7" s="446"/>
      <c r="AN7" s="446"/>
      <c r="AO7" s="446"/>
      <c r="AP7" s="446"/>
      <c r="AQ7" s="446"/>
      <c r="AR7" s="446"/>
      <c r="AS7" s="446"/>
    </row>
    <row r="8" spans="1:45" ht="20.45" customHeight="1">
      <c r="A8" s="446"/>
      <c r="B8" s="562" t="s">
        <v>51</v>
      </c>
      <c r="C8" s="562"/>
      <c r="D8" s="562"/>
      <c r="E8" s="564"/>
      <c r="F8" s="564"/>
      <c r="G8" s="564"/>
      <c r="H8" s="564"/>
      <c r="I8" s="564"/>
      <c r="J8" s="564"/>
      <c r="K8" s="564"/>
      <c r="L8" s="564"/>
      <c r="M8" s="446"/>
      <c r="N8" s="500"/>
      <c r="O8" s="586" t="s">
        <v>52</v>
      </c>
      <c r="P8" s="587"/>
      <c r="Q8" s="507"/>
      <c r="R8" s="522" t="s">
        <v>53</v>
      </c>
      <c r="S8" s="507"/>
      <c r="T8" s="507"/>
      <c r="U8" s="507"/>
      <c r="V8" s="507"/>
      <c r="W8" s="500" t="s">
        <v>54</v>
      </c>
      <c r="X8" s="442" t="s">
        <v>55</v>
      </c>
      <c r="Y8" s="442" t="s">
        <v>56</v>
      </c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</row>
    <row r="9" spans="1:45">
      <c r="A9" s="446"/>
      <c r="B9" s="563"/>
      <c r="C9" s="563"/>
      <c r="D9" s="563"/>
      <c r="E9" s="564"/>
      <c r="F9" s="564"/>
      <c r="G9" s="564"/>
      <c r="H9" s="564"/>
      <c r="I9" s="564"/>
      <c r="J9" s="564"/>
      <c r="K9" s="564"/>
      <c r="L9" s="564"/>
      <c r="M9" s="446"/>
      <c r="N9" s="500"/>
      <c r="O9" s="508"/>
      <c r="P9" s="509"/>
      <c r="Q9" s="507"/>
      <c r="R9" s="507"/>
      <c r="S9" s="507"/>
      <c r="T9" s="507"/>
      <c r="U9" s="507"/>
      <c r="V9" s="507"/>
      <c r="W9" s="500" t="s">
        <v>57</v>
      </c>
      <c r="X9" s="442" t="s">
        <v>58</v>
      </c>
      <c r="Y9" s="442" t="s">
        <v>59</v>
      </c>
      <c r="Z9" s="446"/>
      <c r="AA9" s="446"/>
      <c r="AB9" s="446"/>
      <c r="AC9" s="446"/>
      <c r="AD9" s="446"/>
      <c r="AE9" s="446"/>
      <c r="AF9" s="446"/>
      <c r="AG9" s="446"/>
      <c r="AH9" s="446"/>
      <c r="AI9" s="446"/>
      <c r="AJ9" s="446"/>
      <c r="AK9" s="446"/>
      <c r="AL9" s="446"/>
      <c r="AM9" s="446"/>
      <c r="AN9" s="446"/>
      <c r="AO9" s="446"/>
      <c r="AP9" s="446"/>
      <c r="AQ9" s="446"/>
      <c r="AR9" s="446"/>
      <c r="AS9" s="446"/>
    </row>
    <row r="10" spans="1:45" ht="14.25">
      <c r="A10" s="446"/>
      <c r="B10" s="496"/>
      <c r="C10" s="496"/>
      <c r="D10" s="496"/>
      <c r="E10" s="496"/>
      <c r="F10" s="497"/>
      <c r="G10" s="497"/>
      <c r="H10" s="497"/>
      <c r="I10" s="497"/>
      <c r="J10" s="510"/>
      <c r="K10" s="510"/>
      <c r="L10" s="510"/>
      <c r="M10" s="443"/>
      <c r="N10" s="500"/>
      <c r="O10" s="508"/>
      <c r="P10" s="509"/>
      <c r="Q10" s="507"/>
      <c r="R10" s="507"/>
      <c r="S10" s="507"/>
      <c r="T10" s="507"/>
      <c r="U10" s="507"/>
      <c r="V10" s="507"/>
      <c r="W10" s="500"/>
      <c r="X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</row>
    <row r="11" spans="1:45" ht="19.899999999999999" customHeight="1">
      <c r="A11" s="446"/>
      <c r="B11" s="588" t="s">
        <v>60</v>
      </c>
      <c r="C11" s="551"/>
      <c r="D11" s="552"/>
      <c r="E11" s="583"/>
      <c r="F11" s="584"/>
      <c r="G11" s="584"/>
      <c r="H11" s="585"/>
      <c r="I11" s="497"/>
      <c r="J11" s="511"/>
      <c r="K11" s="512"/>
      <c r="L11" s="512"/>
      <c r="M11" s="443"/>
      <c r="N11" s="500"/>
      <c r="O11" s="513"/>
      <c r="P11" s="514"/>
      <c r="Q11" s="507"/>
      <c r="R11" s="507"/>
      <c r="S11" s="507"/>
      <c r="T11" s="507"/>
      <c r="U11" s="507"/>
      <c r="V11" s="507"/>
      <c r="W11" s="500" t="s">
        <v>61</v>
      </c>
      <c r="X11" s="446" t="s">
        <v>62</v>
      </c>
      <c r="Y11" s="446" t="s">
        <v>63</v>
      </c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</row>
    <row r="12" spans="1:45" ht="19.899999999999999" customHeight="1">
      <c r="A12" s="446"/>
      <c r="B12" s="588" t="s">
        <v>64</v>
      </c>
      <c r="C12" s="551"/>
      <c r="D12" s="552"/>
      <c r="E12" s="583"/>
      <c r="F12" s="584"/>
      <c r="G12" s="584"/>
      <c r="H12" s="585"/>
      <c r="I12" s="497"/>
      <c r="J12" s="511"/>
      <c r="K12" s="515"/>
      <c r="L12" s="515"/>
      <c r="M12" s="443"/>
      <c r="N12" s="446"/>
      <c r="O12" s="446"/>
      <c r="P12" s="446"/>
      <c r="Q12" s="446"/>
      <c r="R12" s="446"/>
      <c r="S12" s="446"/>
      <c r="T12" s="446"/>
      <c r="U12" s="446"/>
      <c r="V12" s="446"/>
      <c r="W12" s="446" t="s">
        <v>65</v>
      </c>
      <c r="X12" s="446" t="s">
        <v>66</v>
      </c>
      <c r="Y12" s="442" t="s">
        <v>67</v>
      </c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</row>
    <row r="13" spans="1:45" ht="19.899999999999999" customHeight="1">
      <c r="A13" s="446"/>
      <c r="B13" s="588" t="s">
        <v>68</v>
      </c>
      <c r="C13" s="551"/>
      <c r="D13" s="552"/>
      <c r="E13" s="583"/>
      <c r="F13" s="584"/>
      <c r="G13" s="584"/>
      <c r="H13" s="585"/>
      <c r="I13" s="496"/>
      <c r="J13" s="496"/>
      <c r="K13" s="496"/>
      <c r="L13" s="496"/>
      <c r="M13" s="443"/>
      <c r="N13" s="446"/>
      <c r="O13" s="446"/>
      <c r="P13" s="446"/>
      <c r="Q13" s="446"/>
      <c r="R13" s="446"/>
      <c r="S13" s="446"/>
      <c r="T13" s="446"/>
      <c r="U13" s="446"/>
      <c r="V13" s="446"/>
      <c r="W13" s="446" t="s">
        <v>69</v>
      </c>
      <c r="X13" s="442" t="s">
        <v>70</v>
      </c>
      <c r="Y13" s="442" t="s">
        <v>71</v>
      </c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6"/>
      <c r="AS13" s="446"/>
    </row>
    <row r="14" spans="1:45" ht="19.899999999999999" customHeight="1">
      <c r="A14" s="446"/>
      <c r="B14" s="580" t="s">
        <v>72</v>
      </c>
      <c r="C14" s="581"/>
      <c r="D14" s="582"/>
      <c r="E14" s="583"/>
      <c r="F14" s="584"/>
      <c r="G14" s="584"/>
      <c r="H14" s="585"/>
      <c r="I14" s="496"/>
      <c r="J14" s="496"/>
      <c r="K14" s="496"/>
      <c r="L14" s="496"/>
      <c r="M14" s="443"/>
      <c r="N14" s="446"/>
      <c r="O14" s="446"/>
      <c r="P14" s="446"/>
      <c r="Q14" s="446"/>
      <c r="R14" s="446"/>
      <c r="S14" s="446"/>
      <c r="T14" s="446"/>
      <c r="U14" s="446"/>
      <c r="V14" s="446"/>
      <c r="W14" s="446" t="s">
        <v>73</v>
      </c>
      <c r="X14" s="442" t="s">
        <v>74</v>
      </c>
      <c r="Y14" s="442" t="s">
        <v>75</v>
      </c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</row>
    <row r="15" spans="1:45" ht="19.899999999999999" customHeight="1">
      <c r="A15" s="446"/>
      <c r="B15" s="580" t="s">
        <v>76</v>
      </c>
      <c r="C15" s="581"/>
      <c r="D15" s="582"/>
      <c r="E15" s="583"/>
      <c r="F15" s="584"/>
      <c r="G15" s="584"/>
      <c r="H15" s="585"/>
      <c r="I15" s="496"/>
      <c r="J15" s="496"/>
      <c r="K15" s="496"/>
      <c r="L15" s="496"/>
      <c r="M15" s="443"/>
      <c r="N15" s="446"/>
      <c r="O15" s="446"/>
      <c r="P15" s="446"/>
      <c r="Q15" s="446"/>
      <c r="R15" s="446"/>
      <c r="S15" s="446"/>
      <c r="T15" s="446"/>
      <c r="U15" s="446"/>
      <c r="V15" s="446"/>
      <c r="W15" s="446" t="s">
        <v>77</v>
      </c>
      <c r="X15" s="446" t="s">
        <v>78</v>
      </c>
      <c r="Y15" s="442" t="s">
        <v>79</v>
      </c>
      <c r="Z15" s="446"/>
      <c r="AA15" s="446"/>
      <c r="AB15" s="446"/>
      <c r="AC15" s="446"/>
      <c r="AD15" s="446"/>
      <c r="AE15" s="446"/>
      <c r="AF15" s="446"/>
      <c r="AG15" s="446"/>
      <c r="AH15" s="446"/>
      <c r="AI15" s="446"/>
      <c r="AJ15" s="446"/>
      <c r="AK15" s="446"/>
      <c r="AL15" s="446"/>
      <c r="AM15" s="446"/>
      <c r="AN15" s="446"/>
      <c r="AO15" s="446"/>
      <c r="AP15" s="446"/>
      <c r="AQ15" s="446"/>
      <c r="AR15" s="446"/>
      <c r="AS15" s="446"/>
    </row>
    <row r="16" spans="1:45" ht="19.899999999999999" customHeight="1">
      <c r="A16" s="446"/>
      <c r="B16" s="580" t="s">
        <v>80</v>
      </c>
      <c r="C16" s="581"/>
      <c r="D16" s="582"/>
      <c r="E16" s="583"/>
      <c r="F16" s="584"/>
      <c r="G16" s="584"/>
      <c r="H16" s="585"/>
      <c r="I16" s="510"/>
      <c r="J16" s="510"/>
      <c r="K16" s="510"/>
      <c r="L16" s="510"/>
      <c r="M16" s="443"/>
      <c r="N16" s="446"/>
      <c r="O16" s="446"/>
      <c r="P16" s="446"/>
      <c r="Q16" s="446"/>
      <c r="R16" s="446"/>
      <c r="S16" s="446"/>
      <c r="T16" s="446"/>
      <c r="U16" s="446"/>
      <c r="V16" s="446"/>
      <c r="W16" s="446" t="s">
        <v>81</v>
      </c>
      <c r="X16" s="446" t="s">
        <v>82</v>
      </c>
      <c r="Y16" s="442" t="s">
        <v>83</v>
      </c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</row>
    <row r="17" spans="1:45" ht="19.899999999999999" customHeight="1">
      <c r="A17" s="446"/>
      <c r="B17" s="498"/>
      <c r="C17" s="498"/>
      <c r="D17" s="498"/>
      <c r="E17" s="498"/>
      <c r="F17" s="498"/>
      <c r="G17" s="498"/>
      <c r="H17" s="498"/>
      <c r="I17" s="498"/>
      <c r="J17" s="498"/>
      <c r="K17" s="498"/>
      <c r="L17" s="498"/>
      <c r="M17" s="443"/>
      <c r="N17" s="446"/>
      <c r="O17" s="446"/>
      <c r="P17" s="446"/>
      <c r="Q17" s="446"/>
      <c r="R17" s="446"/>
      <c r="S17" s="446"/>
      <c r="T17" s="446"/>
      <c r="U17" s="446"/>
      <c r="V17" s="446"/>
      <c r="W17" s="446" t="s">
        <v>84</v>
      </c>
      <c r="X17" s="446" t="s">
        <v>85</v>
      </c>
      <c r="Y17" s="442" t="s">
        <v>86</v>
      </c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</row>
    <row r="18" spans="1:45" ht="19.899999999999999" customHeight="1">
      <c r="A18" s="446"/>
      <c r="B18" s="568" t="s">
        <v>87</v>
      </c>
      <c r="C18" s="569"/>
      <c r="D18" s="569"/>
      <c r="E18" s="569"/>
      <c r="F18" s="569"/>
      <c r="G18" s="569"/>
      <c r="H18" s="569"/>
      <c r="I18" s="569"/>
      <c r="J18" s="569"/>
      <c r="K18" s="569"/>
      <c r="L18" s="570"/>
      <c r="M18" s="443"/>
      <c r="N18" s="446"/>
      <c r="O18" s="446"/>
      <c r="P18" s="446"/>
      <c r="Q18" s="446"/>
      <c r="R18" s="446"/>
      <c r="S18" s="446"/>
      <c r="T18" s="446"/>
      <c r="U18" s="446"/>
      <c r="V18" s="446"/>
      <c r="W18" s="446" t="s">
        <v>88</v>
      </c>
      <c r="X18" s="442" t="s">
        <v>89</v>
      </c>
      <c r="Y18" s="442" t="s">
        <v>37</v>
      </c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</row>
    <row r="19" spans="1:45" ht="19.899999999999999" customHeight="1">
      <c r="A19" s="446"/>
      <c r="B19" s="571" t="s">
        <v>90</v>
      </c>
      <c r="C19" s="572"/>
      <c r="D19" s="573"/>
      <c r="E19" s="574" t="s">
        <v>91</v>
      </c>
      <c r="F19" s="575"/>
      <c r="G19" s="575"/>
      <c r="H19" s="575"/>
      <c r="I19" s="575"/>
      <c r="J19" s="575"/>
      <c r="K19" s="575"/>
      <c r="L19" s="576"/>
      <c r="M19" s="443"/>
      <c r="N19" s="446"/>
      <c r="O19" s="446"/>
      <c r="P19" s="446"/>
      <c r="Q19" s="446"/>
      <c r="R19" s="446"/>
      <c r="S19" s="446"/>
      <c r="T19" s="446"/>
      <c r="U19" s="446"/>
      <c r="V19" s="446"/>
      <c r="W19" s="446" t="s">
        <v>92</v>
      </c>
      <c r="X19" s="446" t="s">
        <v>93</v>
      </c>
      <c r="Y19" s="442" t="s">
        <v>94</v>
      </c>
      <c r="Z19" s="446"/>
      <c r="AA19" s="446"/>
      <c r="AB19" s="446"/>
      <c r="AC19" s="446"/>
      <c r="AD19" s="446"/>
      <c r="AE19" s="446"/>
      <c r="AF19" s="446"/>
      <c r="AG19" s="446"/>
      <c r="AH19" s="446"/>
      <c r="AI19" s="446"/>
      <c r="AJ19" s="446"/>
      <c r="AK19" s="446"/>
      <c r="AL19" s="446"/>
      <c r="AM19" s="446"/>
      <c r="AN19" s="446"/>
      <c r="AO19" s="446"/>
      <c r="AP19" s="446"/>
      <c r="AQ19" s="446"/>
      <c r="AR19" s="446"/>
      <c r="AS19" s="446"/>
    </row>
    <row r="20" spans="1:45" ht="19.899999999999999" customHeight="1">
      <c r="A20" s="446"/>
      <c r="B20" s="550" t="s">
        <v>95</v>
      </c>
      <c r="C20" s="551"/>
      <c r="D20" s="552"/>
      <c r="E20" s="577"/>
      <c r="F20" s="578"/>
      <c r="G20" s="578"/>
      <c r="H20" s="578"/>
      <c r="I20" s="578"/>
      <c r="J20" s="578"/>
      <c r="K20" s="578"/>
      <c r="L20" s="579"/>
      <c r="M20" s="443"/>
      <c r="N20" s="446"/>
      <c r="O20" s="446"/>
      <c r="P20" s="446"/>
      <c r="Q20" s="446"/>
      <c r="R20" s="446"/>
      <c r="S20" s="446"/>
      <c r="T20" s="446"/>
      <c r="U20" s="446"/>
      <c r="V20" s="446"/>
      <c r="W20" s="446" t="s">
        <v>96</v>
      </c>
      <c r="X20" s="446" t="s">
        <v>27</v>
      </c>
      <c r="Y20" s="442" t="s">
        <v>97</v>
      </c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6"/>
      <c r="AL20" s="446"/>
      <c r="AM20" s="446"/>
      <c r="AN20" s="446"/>
      <c r="AO20" s="446"/>
      <c r="AP20" s="446"/>
      <c r="AQ20" s="446"/>
      <c r="AR20" s="446"/>
      <c r="AS20" s="446"/>
    </row>
    <row r="21" spans="1:45" ht="19.899999999999999" customHeight="1">
      <c r="A21" s="446"/>
      <c r="B21" s="550" t="s">
        <v>98</v>
      </c>
      <c r="C21" s="551"/>
      <c r="D21" s="552"/>
      <c r="E21" s="553"/>
      <c r="F21" s="554"/>
      <c r="G21" s="554"/>
      <c r="H21" s="554"/>
      <c r="I21" s="554"/>
      <c r="J21" s="554"/>
      <c r="K21" s="554"/>
      <c r="L21" s="555"/>
      <c r="M21" s="443"/>
      <c r="N21" s="446"/>
      <c r="O21" s="446"/>
      <c r="P21" s="446"/>
      <c r="Q21" s="446"/>
      <c r="R21" s="446"/>
      <c r="S21" s="446"/>
      <c r="T21" s="446"/>
      <c r="U21" s="446"/>
      <c r="V21" s="446"/>
      <c r="W21" s="446" t="s">
        <v>99</v>
      </c>
      <c r="X21" s="442" t="s">
        <v>27</v>
      </c>
      <c r="Y21" s="442" t="s">
        <v>100</v>
      </c>
      <c r="Z21" s="446"/>
      <c r="AA21" s="446"/>
      <c r="AB21" s="446"/>
      <c r="AC21" s="446"/>
      <c r="AD21" s="446"/>
      <c r="AE21" s="446"/>
      <c r="AF21" s="446"/>
      <c r="AG21" s="446"/>
      <c r="AH21" s="446"/>
      <c r="AI21" s="446"/>
      <c r="AJ21" s="446"/>
      <c r="AK21" s="446"/>
      <c r="AL21" s="446"/>
      <c r="AM21" s="446"/>
      <c r="AN21" s="446"/>
      <c r="AO21" s="446"/>
      <c r="AP21" s="446"/>
      <c r="AQ21" s="446"/>
      <c r="AR21" s="446"/>
      <c r="AS21" s="446"/>
    </row>
    <row r="22" spans="1:45" ht="19.899999999999999" customHeight="1">
      <c r="A22" s="446"/>
      <c r="B22" s="550" t="s">
        <v>101</v>
      </c>
      <c r="C22" s="551"/>
      <c r="D22" s="552"/>
      <c r="E22" s="553"/>
      <c r="F22" s="554"/>
      <c r="G22" s="554"/>
      <c r="H22" s="554"/>
      <c r="I22" s="554"/>
      <c r="J22" s="554"/>
      <c r="K22" s="554"/>
      <c r="L22" s="555"/>
      <c r="M22" s="443"/>
      <c r="N22" s="446"/>
      <c r="O22" s="446"/>
      <c r="P22" s="446"/>
      <c r="Q22" s="446"/>
      <c r="R22" s="446"/>
      <c r="S22" s="446"/>
      <c r="T22" s="446"/>
      <c r="U22" s="446"/>
      <c r="V22" s="446"/>
      <c r="W22" s="446" t="s">
        <v>102</v>
      </c>
      <c r="X22" s="442" t="s">
        <v>103</v>
      </c>
      <c r="Y22" s="442" t="s">
        <v>104</v>
      </c>
      <c r="Z22" s="446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6"/>
      <c r="AL22" s="446"/>
      <c r="AM22" s="446"/>
      <c r="AN22" s="446"/>
      <c r="AO22" s="446"/>
      <c r="AP22" s="446"/>
      <c r="AQ22" s="446"/>
      <c r="AR22" s="446"/>
      <c r="AS22" s="446"/>
    </row>
    <row r="23" spans="1:45" ht="19.899999999999999" customHeight="1">
      <c r="A23" s="446"/>
      <c r="B23" s="565" t="s">
        <v>105</v>
      </c>
      <c r="C23" s="566"/>
      <c r="D23" s="566"/>
      <c r="E23" s="566"/>
      <c r="F23" s="566"/>
      <c r="G23" s="566"/>
      <c r="H23" s="566"/>
      <c r="I23" s="566"/>
      <c r="J23" s="566"/>
      <c r="K23" s="566"/>
      <c r="L23" s="567"/>
      <c r="M23" s="443"/>
      <c r="N23" s="446"/>
      <c r="O23" s="446"/>
      <c r="P23" s="446"/>
      <c r="Q23" s="446"/>
      <c r="R23" s="446"/>
      <c r="S23" s="446"/>
      <c r="T23" s="446"/>
      <c r="U23" s="446"/>
      <c r="V23" s="446"/>
      <c r="W23" s="446" t="s">
        <v>106</v>
      </c>
      <c r="X23" s="446" t="s">
        <v>107</v>
      </c>
      <c r="Y23" s="442" t="s">
        <v>108</v>
      </c>
      <c r="Z23" s="446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6"/>
      <c r="AL23" s="446"/>
      <c r="AM23" s="446"/>
      <c r="AN23" s="446"/>
      <c r="AO23" s="446"/>
      <c r="AP23" s="446"/>
      <c r="AQ23" s="446"/>
      <c r="AR23" s="446"/>
      <c r="AS23" s="446"/>
    </row>
    <row r="24" spans="1:45" ht="19.899999999999999" customHeight="1">
      <c r="A24" s="446"/>
      <c r="B24" s="550" t="s">
        <v>109</v>
      </c>
      <c r="C24" s="551"/>
      <c r="D24" s="552"/>
      <c r="E24" s="553"/>
      <c r="F24" s="554"/>
      <c r="G24" s="554"/>
      <c r="H24" s="554"/>
      <c r="I24" s="554"/>
      <c r="J24" s="554"/>
      <c r="K24" s="554"/>
      <c r="L24" s="555"/>
      <c r="M24" s="443"/>
      <c r="N24" s="446"/>
      <c r="O24" s="446"/>
      <c r="P24" s="446"/>
      <c r="Q24" s="446"/>
      <c r="R24" s="446"/>
      <c r="S24" s="446"/>
      <c r="T24" s="446"/>
      <c r="U24" s="446"/>
      <c r="V24" s="446"/>
      <c r="W24" s="446" t="s">
        <v>110</v>
      </c>
      <c r="X24" s="442" t="s">
        <v>111</v>
      </c>
      <c r="Y24" s="442" t="s">
        <v>112</v>
      </c>
      <c r="Z24" s="446"/>
      <c r="AA24" s="446"/>
      <c r="AB24" s="446"/>
      <c r="AC24" s="446"/>
      <c r="AD24" s="446"/>
      <c r="AE24" s="446"/>
      <c r="AF24" s="446"/>
      <c r="AG24" s="446"/>
      <c r="AH24" s="446"/>
      <c r="AI24" s="446"/>
      <c r="AJ24" s="446"/>
      <c r="AK24" s="446"/>
      <c r="AL24" s="446"/>
      <c r="AM24" s="446"/>
      <c r="AN24" s="446"/>
      <c r="AO24" s="446"/>
      <c r="AP24" s="446"/>
      <c r="AQ24" s="446"/>
      <c r="AR24" s="446"/>
      <c r="AS24" s="446"/>
    </row>
    <row r="25" spans="1:45" ht="19.899999999999999" customHeight="1">
      <c r="A25" s="446"/>
      <c r="B25" s="550" t="s">
        <v>113</v>
      </c>
      <c r="C25" s="551"/>
      <c r="D25" s="552"/>
      <c r="E25" s="553"/>
      <c r="F25" s="554"/>
      <c r="G25" s="554"/>
      <c r="H25" s="554"/>
      <c r="I25" s="554"/>
      <c r="J25" s="554"/>
      <c r="K25" s="554"/>
      <c r="L25" s="555"/>
      <c r="M25" s="443"/>
      <c r="N25" s="446"/>
      <c r="O25" s="446"/>
      <c r="P25" s="446"/>
      <c r="Q25" s="446"/>
      <c r="R25" s="446"/>
      <c r="S25" s="446"/>
      <c r="T25" s="446"/>
      <c r="U25" s="446"/>
      <c r="V25" s="446"/>
      <c r="W25" s="446" t="s">
        <v>114</v>
      </c>
      <c r="X25" s="446" t="s">
        <v>115</v>
      </c>
      <c r="Y25" s="442" t="s">
        <v>116</v>
      </c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</row>
    <row r="26" spans="1:45" ht="19.899999999999999" customHeight="1">
      <c r="A26" s="446"/>
      <c r="B26" s="550" t="s">
        <v>117</v>
      </c>
      <c r="C26" s="551"/>
      <c r="D26" s="552"/>
      <c r="E26" s="553"/>
      <c r="F26" s="554"/>
      <c r="G26" s="554"/>
      <c r="H26" s="554"/>
      <c r="I26" s="554"/>
      <c r="J26" s="554"/>
      <c r="K26" s="554"/>
      <c r="L26" s="555"/>
      <c r="M26" s="443"/>
      <c r="N26" s="446"/>
      <c r="O26" s="446"/>
      <c r="P26" s="446"/>
      <c r="Q26" s="446"/>
      <c r="R26" s="446"/>
      <c r="S26" s="446"/>
      <c r="T26" s="446"/>
      <c r="U26" s="446"/>
      <c r="V26" s="446"/>
      <c r="W26" s="446"/>
      <c r="X26" s="446" t="s">
        <v>36</v>
      </c>
      <c r="Y26" s="442" t="s">
        <v>118</v>
      </c>
      <c r="Z26" s="446"/>
      <c r="AA26" s="446"/>
      <c r="AB26" s="446"/>
      <c r="AC26" s="446"/>
      <c r="AD26" s="446"/>
      <c r="AE26" s="446"/>
      <c r="AF26" s="446"/>
      <c r="AG26" s="446"/>
      <c r="AH26" s="446"/>
      <c r="AI26" s="446"/>
      <c r="AJ26" s="446"/>
      <c r="AK26" s="446"/>
      <c r="AL26" s="446"/>
      <c r="AM26" s="446"/>
      <c r="AN26" s="446"/>
      <c r="AO26" s="446"/>
      <c r="AP26" s="446"/>
      <c r="AQ26" s="446"/>
      <c r="AR26" s="446"/>
      <c r="AS26" s="446"/>
    </row>
    <row r="27" spans="1:45" ht="19.899999999999999" customHeight="1">
      <c r="A27" s="446"/>
      <c r="B27" s="556" t="s">
        <v>119</v>
      </c>
      <c r="C27" s="557"/>
      <c r="D27" s="558"/>
      <c r="E27" s="559"/>
      <c r="F27" s="560"/>
      <c r="G27" s="560"/>
      <c r="H27" s="560"/>
      <c r="I27" s="560"/>
      <c r="J27" s="560"/>
      <c r="K27" s="560"/>
      <c r="L27" s="561"/>
      <c r="M27" s="443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2" t="s">
        <v>120</v>
      </c>
      <c r="Y27" s="442" t="s">
        <v>121</v>
      </c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</row>
    <row r="28" spans="1:45" ht="13.9" customHeight="1">
      <c r="A28" s="446"/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43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2" t="s">
        <v>122</v>
      </c>
      <c r="Y28" s="446" t="s">
        <v>123</v>
      </c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</row>
    <row r="29" spans="1:45" ht="14.25">
      <c r="A29" s="446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43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2" t="s">
        <v>124</v>
      </c>
      <c r="Y29" s="442" t="s">
        <v>123</v>
      </c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</row>
    <row r="30" spans="1:45" ht="13.9" customHeight="1">
      <c r="A30" s="446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43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2" t="s">
        <v>125</v>
      </c>
      <c r="Y30" s="442" t="s">
        <v>126</v>
      </c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</row>
    <row r="31" spans="1:45" ht="14.25">
      <c r="A31" s="446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43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2" t="s">
        <v>127</v>
      </c>
      <c r="Y31" s="442" t="s">
        <v>128</v>
      </c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</row>
    <row r="32" spans="1:45" ht="14.25">
      <c r="A32" s="446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43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2" t="s">
        <v>129</v>
      </c>
      <c r="Y32" s="442" t="s">
        <v>130</v>
      </c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</row>
    <row r="33" spans="1:45" ht="14.25">
      <c r="A33" s="446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43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2" t="s">
        <v>131</v>
      </c>
      <c r="Y33" s="442" t="s">
        <v>46</v>
      </c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</row>
    <row r="34" spans="1:45" ht="14.25">
      <c r="A34" s="446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43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2" t="s">
        <v>132</v>
      </c>
      <c r="Y34" s="442" t="s">
        <v>133</v>
      </c>
      <c r="Z34" s="446"/>
      <c r="AA34" s="446"/>
      <c r="AB34" s="446"/>
      <c r="AC34" s="446"/>
      <c r="AD34" s="446"/>
      <c r="AE34" s="446"/>
      <c r="AF34" s="446"/>
      <c r="AG34" s="446"/>
      <c r="AH34" s="446"/>
      <c r="AI34" s="446"/>
      <c r="AJ34" s="446"/>
      <c r="AK34" s="446"/>
      <c r="AL34" s="446"/>
      <c r="AM34" s="446"/>
      <c r="AN34" s="446"/>
      <c r="AO34" s="446"/>
      <c r="AP34" s="446"/>
      <c r="AQ34" s="446"/>
      <c r="AR34" s="446"/>
      <c r="AS34" s="446"/>
    </row>
    <row r="35" spans="1:45">
      <c r="X35" s="442" t="s">
        <v>134</v>
      </c>
      <c r="Y35" s="442" t="s">
        <v>135</v>
      </c>
    </row>
    <row r="36" spans="1:45">
      <c r="X36" s="446" t="s">
        <v>136</v>
      </c>
      <c r="Y36" s="442" t="s">
        <v>137</v>
      </c>
    </row>
    <row r="37" spans="1:45">
      <c r="X37" s="442" t="s">
        <v>138</v>
      </c>
      <c r="Y37" s="442" t="s">
        <v>139</v>
      </c>
    </row>
    <row r="38" spans="1:45">
      <c r="X38" s="442" t="s">
        <v>140</v>
      </c>
      <c r="Y38" s="446" t="s">
        <v>141</v>
      </c>
    </row>
    <row r="39" spans="1:45">
      <c r="X39" s="442" t="s">
        <v>142</v>
      </c>
      <c r="Y39" s="442" t="s">
        <v>143</v>
      </c>
    </row>
    <row r="40" spans="1:45">
      <c r="X40" s="442" t="s">
        <v>144</v>
      </c>
      <c r="Y40" s="442" t="s">
        <v>145</v>
      </c>
    </row>
    <row r="41" spans="1:45">
      <c r="X41" s="446" t="s">
        <v>146</v>
      </c>
      <c r="Y41" s="442" t="s">
        <v>147</v>
      </c>
    </row>
    <row r="42" spans="1:45">
      <c r="X42" s="442" t="s">
        <v>96</v>
      </c>
      <c r="Y42" s="442" t="s">
        <v>148</v>
      </c>
    </row>
    <row r="43" spans="1:45">
      <c r="X43" s="446" t="s">
        <v>149</v>
      </c>
      <c r="Y43" s="442" t="s">
        <v>150</v>
      </c>
    </row>
    <row r="44" spans="1:45">
      <c r="X44" s="442" t="s">
        <v>151</v>
      </c>
      <c r="Y44" s="442" t="s">
        <v>152</v>
      </c>
    </row>
    <row r="45" spans="1:45">
      <c r="X45" s="446" t="s">
        <v>153</v>
      </c>
      <c r="Y45" s="442" t="s">
        <v>154</v>
      </c>
    </row>
    <row r="46" spans="1:45">
      <c r="X46" s="442" t="s">
        <v>155</v>
      </c>
      <c r="Y46" s="442" t="s">
        <v>156</v>
      </c>
    </row>
    <row r="47" spans="1:45">
      <c r="X47" s="442" t="s">
        <v>157</v>
      </c>
      <c r="Y47" s="442" t="s">
        <v>158</v>
      </c>
    </row>
    <row r="48" spans="1:45">
      <c r="X48" s="442" t="s">
        <v>159</v>
      </c>
      <c r="Y48" s="442" t="s">
        <v>158</v>
      </c>
    </row>
    <row r="49" spans="24:25">
      <c r="X49" s="446" t="s">
        <v>160</v>
      </c>
      <c r="Y49" s="442" t="s">
        <v>161</v>
      </c>
    </row>
    <row r="50" spans="24:25">
      <c r="X50" s="442" t="s">
        <v>162</v>
      </c>
      <c r="Y50" s="442" t="s">
        <v>163</v>
      </c>
    </row>
    <row r="51" spans="24:25">
      <c r="X51" s="446" t="s">
        <v>164</v>
      </c>
      <c r="Y51" s="442" t="s">
        <v>165</v>
      </c>
    </row>
    <row r="52" spans="24:25">
      <c r="X52" s="442" t="s">
        <v>166</v>
      </c>
      <c r="Y52" s="442" t="s">
        <v>167</v>
      </c>
    </row>
    <row r="53" spans="24:25">
      <c r="X53" s="446" t="s">
        <v>168</v>
      </c>
      <c r="Y53" s="442" t="s">
        <v>169</v>
      </c>
    </row>
    <row r="54" spans="24:25">
      <c r="X54" s="446" t="s">
        <v>170</v>
      </c>
      <c r="Y54" s="442" t="s">
        <v>171</v>
      </c>
    </row>
    <row r="55" spans="24:25">
      <c r="X55" s="442" t="s">
        <v>172</v>
      </c>
      <c r="Y55" s="442" t="s">
        <v>173</v>
      </c>
    </row>
    <row r="56" spans="24:25">
      <c r="X56" s="442" t="s">
        <v>174</v>
      </c>
      <c r="Y56" s="442" t="s">
        <v>175</v>
      </c>
    </row>
    <row r="57" spans="24:25">
      <c r="X57" s="442" t="s">
        <v>176</v>
      </c>
      <c r="Y57" s="442" t="s">
        <v>177</v>
      </c>
    </row>
    <row r="58" spans="24:25">
      <c r="X58" s="442" t="s">
        <v>178</v>
      </c>
      <c r="Y58" s="442" t="s">
        <v>179</v>
      </c>
    </row>
    <row r="59" spans="24:25">
      <c r="X59" s="442" t="s">
        <v>102</v>
      </c>
      <c r="Y59" s="442" t="s">
        <v>180</v>
      </c>
    </row>
    <row r="60" spans="24:25">
      <c r="X60" s="446" t="s">
        <v>181</v>
      </c>
      <c r="Y60" s="442" t="s">
        <v>182</v>
      </c>
    </row>
    <row r="61" spans="24:25">
      <c r="X61" s="442" t="s">
        <v>183</v>
      </c>
      <c r="Y61" s="442" t="s">
        <v>184</v>
      </c>
    </row>
    <row r="62" spans="24:25">
      <c r="X62" s="442" t="s">
        <v>185</v>
      </c>
      <c r="Y62" s="442" t="s">
        <v>186</v>
      </c>
    </row>
    <row r="63" spans="24:25">
      <c r="X63" s="442" t="s">
        <v>187</v>
      </c>
      <c r="Y63" s="442" t="s">
        <v>188</v>
      </c>
    </row>
    <row r="64" spans="24:25">
      <c r="X64" s="442" t="s">
        <v>189</v>
      </c>
      <c r="Y64" s="442" t="s">
        <v>190</v>
      </c>
    </row>
    <row r="65" spans="24:25">
      <c r="X65" s="442" t="s">
        <v>191</v>
      </c>
      <c r="Y65" s="442" t="s">
        <v>192</v>
      </c>
    </row>
    <row r="66" spans="24:25">
      <c r="X66" s="446" t="s">
        <v>193</v>
      </c>
      <c r="Y66" s="442" t="s">
        <v>194</v>
      </c>
    </row>
    <row r="67" spans="24:25">
      <c r="X67" s="442" t="s">
        <v>195</v>
      </c>
      <c r="Y67" s="442" t="s">
        <v>196</v>
      </c>
    </row>
    <row r="68" spans="24:25">
      <c r="X68" s="442" t="s">
        <v>197</v>
      </c>
      <c r="Y68" s="442" t="s">
        <v>198</v>
      </c>
    </row>
    <row r="69" spans="24:25">
      <c r="X69" s="442" t="s">
        <v>199</v>
      </c>
      <c r="Y69" s="446" t="s">
        <v>200</v>
      </c>
    </row>
    <row r="70" spans="24:25">
      <c r="X70" s="442" t="s">
        <v>201</v>
      </c>
      <c r="Y70" s="446" t="s">
        <v>202</v>
      </c>
    </row>
    <row r="71" spans="24:25">
      <c r="X71" s="442" t="s">
        <v>203</v>
      </c>
      <c r="Y71" s="442" t="s">
        <v>204</v>
      </c>
    </row>
    <row r="72" spans="24:25">
      <c r="X72" s="442" t="s">
        <v>205</v>
      </c>
      <c r="Y72" s="442" t="s">
        <v>206</v>
      </c>
    </row>
    <row r="73" spans="24:25">
      <c r="X73" s="442" t="s">
        <v>207</v>
      </c>
      <c r="Y73" s="442" t="s">
        <v>208</v>
      </c>
    </row>
    <row r="74" spans="24:25">
      <c r="X74" s="442" t="s">
        <v>209</v>
      </c>
      <c r="Y74" s="442" t="s">
        <v>210</v>
      </c>
    </row>
    <row r="75" spans="24:25">
      <c r="X75" s="446" t="s">
        <v>211</v>
      </c>
      <c r="Y75" s="446" t="s">
        <v>212</v>
      </c>
    </row>
    <row r="76" spans="24:25">
      <c r="Y76" s="442" t="s">
        <v>213</v>
      </c>
    </row>
    <row r="77" spans="24:25">
      <c r="Y77" s="442" t="s">
        <v>214</v>
      </c>
    </row>
    <row r="78" spans="24:25">
      <c r="Y78" s="442" t="s">
        <v>215</v>
      </c>
    </row>
    <row r="79" spans="24:25">
      <c r="Y79" s="442" t="s">
        <v>216</v>
      </c>
    </row>
    <row r="80" spans="24:25">
      <c r="Y80" s="442" t="s">
        <v>217</v>
      </c>
    </row>
    <row r="81" spans="25:25">
      <c r="Y81" s="442" t="s">
        <v>218</v>
      </c>
    </row>
    <row r="82" spans="25:25">
      <c r="Y82" s="442" t="s">
        <v>219</v>
      </c>
    </row>
    <row r="83" spans="25:25">
      <c r="Y83" s="446" t="s">
        <v>220</v>
      </c>
    </row>
    <row r="84" spans="25:25">
      <c r="Y84" s="442" t="s">
        <v>221</v>
      </c>
    </row>
    <row r="85" spans="25:25">
      <c r="Y85" s="442" t="s">
        <v>221</v>
      </c>
    </row>
    <row r="86" spans="25:25">
      <c r="Y86" s="442" t="s">
        <v>222</v>
      </c>
    </row>
    <row r="87" spans="25:25">
      <c r="Y87" s="442" t="s">
        <v>223</v>
      </c>
    </row>
    <row r="88" spans="25:25">
      <c r="Y88" s="442" t="s">
        <v>224</v>
      </c>
    </row>
    <row r="89" spans="25:25">
      <c r="Y89" s="442" t="s">
        <v>225</v>
      </c>
    </row>
    <row r="90" spans="25:25">
      <c r="Y90" s="442" t="s">
        <v>226</v>
      </c>
    </row>
    <row r="91" spans="25:25">
      <c r="Y91" s="446" t="s">
        <v>227</v>
      </c>
    </row>
    <row r="92" spans="25:25">
      <c r="Y92" s="442" t="s">
        <v>228</v>
      </c>
    </row>
    <row r="93" spans="25:25">
      <c r="Y93" s="446" t="s">
        <v>229</v>
      </c>
    </row>
    <row r="94" spans="25:25">
      <c r="Y94" s="442" t="s">
        <v>230</v>
      </c>
    </row>
    <row r="95" spans="25:25">
      <c r="Y95" s="442" t="s">
        <v>231</v>
      </c>
    </row>
    <row r="96" spans="25:25">
      <c r="Y96" s="442" t="s">
        <v>232</v>
      </c>
    </row>
    <row r="97" spans="25:25">
      <c r="Y97" s="442" t="s">
        <v>233</v>
      </c>
    </row>
    <row r="98" spans="25:25">
      <c r="Y98" s="442" t="s">
        <v>234</v>
      </c>
    </row>
    <row r="99" spans="25:25">
      <c r="Y99" s="446" t="s">
        <v>235</v>
      </c>
    </row>
    <row r="100" spans="25:25">
      <c r="Y100" s="442" t="s">
        <v>236</v>
      </c>
    </row>
    <row r="101" spans="25:25">
      <c r="Y101" s="442" t="s">
        <v>237</v>
      </c>
    </row>
    <row r="102" spans="25:25">
      <c r="Y102" s="446" t="s">
        <v>238</v>
      </c>
    </row>
    <row r="103" spans="25:25">
      <c r="Y103" s="442" t="s">
        <v>239</v>
      </c>
    </row>
    <row r="104" spans="25:25">
      <c r="Y104" s="442" t="s">
        <v>240</v>
      </c>
    </row>
    <row r="105" spans="25:25">
      <c r="Y105" s="442" t="s">
        <v>241</v>
      </c>
    </row>
    <row r="106" spans="25:25">
      <c r="Y106" s="442" t="s">
        <v>242</v>
      </c>
    </row>
    <row r="107" spans="25:25">
      <c r="Y107" s="442" t="s">
        <v>243</v>
      </c>
    </row>
    <row r="108" spans="25:25">
      <c r="Y108" s="442" t="s">
        <v>244</v>
      </c>
    </row>
    <row r="109" spans="25:25">
      <c r="Y109" s="442" t="s">
        <v>245</v>
      </c>
    </row>
    <row r="110" spans="25:25">
      <c r="Y110" s="442" t="s">
        <v>246</v>
      </c>
    </row>
    <row r="111" spans="25:25">
      <c r="Y111" s="442" t="s">
        <v>247</v>
      </c>
    </row>
    <row r="112" spans="25:25">
      <c r="Y112" s="442" t="s">
        <v>248</v>
      </c>
    </row>
    <row r="113" spans="25:25">
      <c r="Y113" s="442" t="s">
        <v>249</v>
      </c>
    </row>
    <row r="114" spans="25:25">
      <c r="Y114" s="442" t="s">
        <v>250</v>
      </c>
    </row>
    <row r="115" spans="25:25">
      <c r="Y115" s="442" t="s">
        <v>251</v>
      </c>
    </row>
    <row r="116" spans="25:25">
      <c r="Y116" s="442" t="s">
        <v>252</v>
      </c>
    </row>
    <row r="117" spans="25:25">
      <c r="Y117" s="442" t="s">
        <v>253</v>
      </c>
    </row>
    <row r="118" spans="25:25">
      <c r="Y118" s="442" t="s">
        <v>254</v>
      </c>
    </row>
    <row r="119" spans="25:25">
      <c r="Y119" s="442" t="s">
        <v>254</v>
      </c>
    </row>
    <row r="120" spans="25:25">
      <c r="Y120" s="442" t="s">
        <v>255</v>
      </c>
    </row>
    <row r="121" spans="25:25">
      <c r="Y121" s="442" t="s">
        <v>256</v>
      </c>
    </row>
    <row r="122" spans="25:25">
      <c r="Y122" s="446" t="s">
        <v>257</v>
      </c>
    </row>
    <row r="123" spans="25:25">
      <c r="Y123" s="442" t="s">
        <v>258</v>
      </c>
    </row>
    <row r="124" spans="25:25">
      <c r="Y124" s="442" t="s">
        <v>259</v>
      </c>
    </row>
    <row r="125" spans="25:25">
      <c r="Y125" s="442" t="s">
        <v>260</v>
      </c>
    </row>
    <row r="126" spans="25:25">
      <c r="Y126" s="442" t="s">
        <v>261</v>
      </c>
    </row>
    <row r="127" spans="25:25">
      <c r="Y127" s="442" t="s">
        <v>262</v>
      </c>
    </row>
    <row r="128" spans="25:25">
      <c r="Y128" s="442" t="s">
        <v>263</v>
      </c>
    </row>
    <row r="129" spans="25:25">
      <c r="Y129" s="442" t="s">
        <v>264</v>
      </c>
    </row>
    <row r="130" spans="25:25">
      <c r="Y130" s="446" t="s">
        <v>265</v>
      </c>
    </row>
    <row r="131" spans="25:25">
      <c r="Y131" s="442" t="s">
        <v>266</v>
      </c>
    </row>
    <row r="132" spans="25:25">
      <c r="Y132" s="442" t="s">
        <v>267</v>
      </c>
    </row>
    <row r="133" spans="25:25">
      <c r="Y133" s="442" t="s">
        <v>268</v>
      </c>
    </row>
    <row r="134" spans="25:25">
      <c r="Y134" s="442" t="s">
        <v>269</v>
      </c>
    </row>
    <row r="135" spans="25:25">
      <c r="Y135" s="442" t="s">
        <v>269</v>
      </c>
    </row>
    <row r="136" spans="25:25">
      <c r="Y136" s="442" t="s">
        <v>269</v>
      </c>
    </row>
    <row r="137" spans="25:25">
      <c r="Y137" s="442" t="s">
        <v>270</v>
      </c>
    </row>
    <row r="138" spans="25:25">
      <c r="Y138" s="442" t="s">
        <v>271</v>
      </c>
    </row>
    <row r="139" spans="25:25">
      <c r="Y139" s="442" t="s">
        <v>272</v>
      </c>
    </row>
    <row r="140" spans="25:25">
      <c r="Y140" s="442" t="s">
        <v>273</v>
      </c>
    </row>
    <row r="141" spans="25:25">
      <c r="Y141" s="442" t="s">
        <v>273</v>
      </c>
    </row>
    <row r="142" spans="25:25">
      <c r="Y142" s="442" t="s">
        <v>274</v>
      </c>
    </row>
    <row r="143" spans="25:25">
      <c r="Y143" s="442" t="s">
        <v>274</v>
      </c>
    </row>
    <row r="144" spans="25:25">
      <c r="Y144" s="442" t="s">
        <v>274</v>
      </c>
    </row>
    <row r="145" spans="25:25">
      <c r="Y145" s="442" t="s">
        <v>275</v>
      </c>
    </row>
    <row r="146" spans="25:25">
      <c r="Y146" s="442" t="s">
        <v>276</v>
      </c>
    </row>
    <row r="147" spans="25:25">
      <c r="Y147" s="442" t="s">
        <v>277</v>
      </c>
    </row>
    <row r="148" spans="25:25">
      <c r="Y148" s="442" t="s">
        <v>278</v>
      </c>
    </row>
    <row r="149" spans="25:25">
      <c r="Y149" s="442" t="s">
        <v>57</v>
      </c>
    </row>
    <row r="150" spans="25:25">
      <c r="Y150" s="442" t="s">
        <v>279</v>
      </c>
    </row>
    <row r="151" spans="25:25">
      <c r="Y151" s="442" t="s">
        <v>280</v>
      </c>
    </row>
    <row r="152" spans="25:25">
      <c r="Y152" s="446" t="s">
        <v>281</v>
      </c>
    </row>
    <row r="153" spans="25:25">
      <c r="Y153" s="442" t="s">
        <v>282</v>
      </c>
    </row>
    <row r="154" spans="25:25">
      <c r="Y154" s="442" t="s">
        <v>283</v>
      </c>
    </row>
    <row r="155" spans="25:25">
      <c r="Y155" s="442" t="s">
        <v>284</v>
      </c>
    </row>
    <row r="156" spans="25:25">
      <c r="Y156" s="442" t="s">
        <v>285</v>
      </c>
    </row>
    <row r="157" spans="25:25">
      <c r="Y157" s="442" t="s">
        <v>286</v>
      </c>
    </row>
    <row r="158" spans="25:25">
      <c r="Y158" s="442" t="s">
        <v>287</v>
      </c>
    </row>
    <row r="159" spans="25:25">
      <c r="Y159" s="442" t="s">
        <v>288</v>
      </c>
    </row>
    <row r="160" spans="25:25">
      <c r="Y160" s="442" t="s">
        <v>289</v>
      </c>
    </row>
    <row r="161" spans="25:25">
      <c r="Y161" s="442" t="s">
        <v>289</v>
      </c>
    </row>
    <row r="162" spans="25:25">
      <c r="Y162" s="442" t="s">
        <v>290</v>
      </c>
    </row>
    <row r="163" spans="25:25">
      <c r="Y163" s="442" t="s">
        <v>291</v>
      </c>
    </row>
    <row r="164" spans="25:25">
      <c r="Y164" s="442" t="s">
        <v>292</v>
      </c>
    </row>
    <row r="165" spans="25:25">
      <c r="Y165" s="442" t="s">
        <v>293</v>
      </c>
    </row>
    <row r="166" spans="25:25">
      <c r="Y166" s="442" t="s">
        <v>294</v>
      </c>
    </row>
    <row r="167" spans="25:25">
      <c r="Y167" s="442" t="s">
        <v>295</v>
      </c>
    </row>
    <row r="168" spans="25:25">
      <c r="Y168" s="442" t="s">
        <v>296</v>
      </c>
    </row>
    <row r="169" spans="25:25">
      <c r="Y169" s="446" t="s">
        <v>297</v>
      </c>
    </row>
    <row r="170" spans="25:25">
      <c r="Y170" s="442" t="s">
        <v>298</v>
      </c>
    </row>
    <row r="171" spans="25:25">
      <c r="Y171" s="442" t="s">
        <v>299</v>
      </c>
    </row>
    <row r="172" spans="25:25">
      <c r="Y172" s="442" t="s">
        <v>300</v>
      </c>
    </row>
    <row r="173" spans="25:25">
      <c r="Y173" s="442" t="s">
        <v>301</v>
      </c>
    </row>
    <row r="174" spans="25:25">
      <c r="Y174" s="442" t="s">
        <v>302</v>
      </c>
    </row>
    <row r="175" spans="25:25">
      <c r="Y175" s="442" t="s">
        <v>303</v>
      </c>
    </row>
    <row r="176" spans="25:25">
      <c r="Y176" s="442" t="s">
        <v>304</v>
      </c>
    </row>
    <row r="177" spans="25:25">
      <c r="Y177" s="442" t="s">
        <v>305</v>
      </c>
    </row>
    <row r="178" spans="25:25">
      <c r="Y178" s="442" t="s">
        <v>306</v>
      </c>
    </row>
    <row r="179" spans="25:25">
      <c r="Y179" s="442" t="s">
        <v>307</v>
      </c>
    </row>
    <row r="180" spans="25:25">
      <c r="Y180" s="446" t="s">
        <v>308</v>
      </c>
    </row>
    <row r="181" spans="25:25">
      <c r="Y181" s="442" t="s">
        <v>309</v>
      </c>
    </row>
    <row r="182" spans="25:25">
      <c r="Y182" s="442" t="s">
        <v>310</v>
      </c>
    </row>
    <row r="183" spans="25:25">
      <c r="Y183" s="446" t="s">
        <v>311</v>
      </c>
    </row>
    <row r="184" spans="25:25">
      <c r="Y184" s="442" t="s">
        <v>312</v>
      </c>
    </row>
    <row r="185" spans="25:25">
      <c r="Y185" s="442" t="s">
        <v>313</v>
      </c>
    </row>
    <row r="186" spans="25:25">
      <c r="Y186" s="442" t="s">
        <v>314</v>
      </c>
    </row>
    <row r="187" spans="25:25">
      <c r="Y187" s="442" t="s">
        <v>315</v>
      </c>
    </row>
    <row r="188" spans="25:25">
      <c r="Y188" s="442" t="s">
        <v>316</v>
      </c>
    </row>
    <row r="189" spans="25:25">
      <c r="Y189" s="442" t="s">
        <v>317</v>
      </c>
    </row>
    <row r="190" spans="25:25">
      <c r="Y190" s="442" t="s">
        <v>318</v>
      </c>
    </row>
    <row r="191" spans="25:25">
      <c r="Y191" s="442" t="s">
        <v>319</v>
      </c>
    </row>
    <row r="192" spans="25:25">
      <c r="Y192" s="442" t="s">
        <v>320</v>
      </c>
    </row>
    <row r="193" spans="25:25">
      <c r="Y193" s="442" t="s">
        <v>321</v>
      </c>
    </row>
    <row r="194" spans="25:25">
      <c r="Y194" s="442" t="s">
        <v>322</v>
      </c>
    </row>
    <row r="195" spans="25:25">
      <c r="Y195" s="442" t="s">
        <v>323</v>
      </c>
    </row>
    <row r="196" spans="25:25">
      <c r="Y196" s="442" t="s">
        <v>324</v>
      </c>
    </row>
    <row r="197" spans="25:25">
      <c r="Y197" s="446" t="s">
        <v>325</v>
      </c>
    </row>
    <row r="198" spans="25:25">
      <c r="Y198" s="446" t="s">
        <v>326</v>
      </c>
    </row>
    <row r="199" spans="25:25">
      <c r="Y199" s="442" t="s">
        <v>327</v>
      </c>
    </row>
    <row r="200" spans="25:25">
      <c r="Y200" s="442" t="s">
        <v>328</v>
      </c>
    </row>
    <row r="201" spans="25:25">
      <c r="Y201" s="442" t="s">
        <v>329</v>
      </c>
    </row>
    <row r="202" spans="25:25">
      <c r="Y202" s="442" t="s">
        <v>330</v>
      </c>
    </row>
    <row r="203" spans="25:25">
      <c r="Y203" s="442" t="s">
        <v>331</v>
      </c>
    </row>
    <row r="204" spans="25:25">
      <c r="Y204" s="442" t="s">
        <v>332</v>
      </c>
    </row>
    <row r="205" spans="25:25">
      <c r="Y205" s="442" t="s">
        <v>333</v>
      </c>
    </row>
    <row r="206" spans="25:25">
      <c r="Y206" s="442" t="s">
        <v>334</v>
      </c>
    </row>
    <row r="207" spans="25:25">
      <c r="Y207" s="446" t="s">
        <v>335</v>
      </c>
    </row>
    <row r="208" spans="25:25">
      <c r="Y208" s="442" t="s">
        <v>336</v>
      </c>
    </row>
    <row r="209" spans="25:25">
      <c r="Y209" s="442" t="s">
        <v>337</v>
      </c>
    </row>
    <row r="210" spans="25:25">
      <c r="Y210" s="442" t="s">
        <v>338</v>
      </c>
    </row>
    <row r="211" spans="25:25">
      <c r="Y211" s="442" t="s">
        <v>339</v>
      </c>
    </row>
    <row r="212" spans="25:25">
      <c r="Y212" s="442" t="s">
        <v>340</v>
      </c>
    </row>
    <row r="213" spans="25:25">
      <c r="Y213" s="442" t="s">
        <v>341</v>
      </c>
    </row>
    <row r="214" spans="25:25">
      <c r="Y214" s="442" t="s">
        <v>342</v>
      </c>
    </row>
    <row r="215" spans="25:25">
      <c r="Y215" s="442" t="s">
        <v>343</v>
      </c>
    </row>
    <row r="216" spans="25:25">
      <c r="Y216" s="442" t="s">
        <v>344</v>
      </c>
    </row>
    <row r="217" spans="25:25">
      <c r="Y217" s="442" t="s">
        <v>345</v>
      </c>
    </row>
    <row r="218" spans="25:25">
      <c r="Y218" s="442" t="s">
        <v>346</v>
      </c>
    </row>
    <row r="219" spans="25:25">
      <c r="Y219" s="442" t="s">
        <v>347</v>
      </c>
    </row>
    <row r="220" spans="25:25">
      <c r="Y220" s="442" t="s">
        <v>348</v>
      </c>
    </row>
    <row r="221" spans="25:25">
      <c r="Y221" s="442" t="s">
        <v>349</v>
      </c>
    </row>
    <row r="222" spans="25:25">
      <c r="Y222" s="442" t="s">
        <v>350</v>
      </c>
    </row>
    <row r="223" spans="25:25">
      <c r="Y223" s="442" t="s">
        <v>351</v>
      </c>
    </row>
    <row r="224" spans="25:25">
      <c r="Y224" s="442" t="s">
        <v>352</v>
      </c>
    </row>
    <row r="225" spans="25:25">
      <c r="Y225" s="442" t="s">
        <v>353</v>
      </c>
    </row>
    <row r="226" spans="25:25">
      <c r="Y226" s="442" t="s">
        <v>354</v>
      </c>
    </row>
    <row r="227" spans="25:25">
      <c r="Y227" s="442" t="s">
        <v>355</v>
      </c>
    </row>
    <row r="228" spans="25:25">
      <c r="Y228" s="442" t="s">
        <v>356</v>
      </c>
    </row>
    <row r="229" spans="25:25">
      <c r="Y229" s="442" t="s">
        <v>357</v>
      </c>
    </row>
    <row r="230" spans="25:25">
      <c r="Y230" s="442" t="s">
        <v>358</v>
      </c>
    </row>
    <row r="231" spans="25:25">
      <c r="Y231" s="442" t="s">
        <v>359</v>
      </c>
    </row>
    <row r="232" spans="25:25">
      <c r="Y232" s="446" t="s">
        <v>360</v>
      </c>
    </row>
    <row r="233" spans="25:25">
      <c r="Y233" s="442" t="s">
        <v>361</v>
      </c>
    </row>
    <row r="234" spans="25:25">
      <c r="Y234" s="442" t="s">
        <v>362</v>
      </c>
    </row>
    <row r="235" spans="25:25">
      <c r="Y235" s="442" t="s">
        <v>362</v>
      </c>
    </row>
    <row r="236" spans="25:25">
      <c r="Y236" s="442" t="s">
        <v>363</v>
      </c>
    </row>
    <row r="237" spans="25:25">
      <c r="Y237" s="442" t="s">
        <v>364</v>
      </c>
    </row>
    <row r="238" spans="25:25">
      <c r="Y238" s="442" t="s">
        <v>365</v>
      </c>
    </row>
    <row r="239" spans="25:25">
      <c r="Y239" s="442" t="s">
        <v>366</v>
      </c>
    </row>
    <row r="240" spans="25:25">
      <c r="Y240" s="442" t="s">
        <v>367</v>
      </c>
    </row>
    <row r="241" spans="25:25">
      <c r="Y241" s="446" t="s">
        <v>368</v>
      </c>
    </row>
    <row r="242" spans="25:25">
      <c r="Y242" s="442" t="s">
        <v>369</v>
      </c>
    </row>
    <row r="243" spans="25:25">
      <c r="Y243" s="442" t="s">
        <v>370</v>
      </c>
    </row>
    <row r="244" spans="25:25">
      <c r="Y244" s="442" t="s">
        <v>371</v>
      </c>
    </row>
    <row r="245" spans="25:25">
      <c r="Y245" s="442" t="s">
        <v>372</v>
      </c>
    </row>
    <row r="246" spans="25:25">
      <c r="Y246" s="442" t="s">
        <v>373</v>
      </c>
    </row>
    <row r="247" spans="25:25">
      <c r="Y247" s="442" t="s">
        <v>374</v>
      </c>
    </row>
    <row r="248" spans="25:25">
      <c r="Y248" s="442" t="s">
        <v>375</v>
      </c>
    </row>
    <row r="249" spans="25:25">
      <c r="Y249" s="442" t="s">
        <v>376</v>
      </c>
    </row>
    <row r="250" spans="25:25">
      <c r="Y250" s="442" t="s">
        <v>377</v>
      </c>
    </row>
    <row r="251" spans="25:25">
      <c r="Y251" s="442" t="s">
        <v>378</v>
      </c>
    </row>
    <row r="252" spans="25:25">
      <c r="Y252" s="442" t="s">
        <v>379</v>
      </c>
    </row>
    <row r="253" spans="25:25">
      <c r="Y253" s="442" t="s">
        <v>380</v>
      </c>
    </row>
    <row r="254" spans="25:25">
      <c r="Y254" s="446" t="s">
        <v>381</v>
      </c>
    </row>
    <row r="255" spans="25:25">
      <c r="Y255" s="442" t="s">
        <v>382</v>
      </c>
    </row>
    <row r="256" spans="25:25">
      <c r="Y256" s="442" t="s">
        <v>383</v>
      </c>
    </row>
    <row r="257" spans="25:25">
      <c r="Y257" s="442" t="s">
        <v>384</v>
      </c>
    </row>
    <row r="258" spans="25:25">
      <c r="Y258" s="442" t="s">
        <v>385</v>
      </c>
    </row>
    <row r="259" spans="25:25">
      <c r="Y259" s="442" t="s">
        <v>386</v>
      </c>
    </row>
    <row r="260" spans="25:25">
      <c r="Y260" s="442" t="s">
        <v>387</v>
      </c>
    </row>
    <row r="261" spans="25:25">
      <c r="Y261" s="442" t="s">
        <v>388</v>
      </c>
    </row>
    <row r="262" spans="25:25">
      <c r="Y262" s="442" t="s">
        <v>389</v>
      </c>
    </row>
    <row r="263" spans="25:25">
      <c r="Y263" s="442" t="s">
        <v>390</v>
      </c>
    </row>
    <row r="264" spans="25:25">
      <c r="Y264" s="442" t="s">
        <v>391</v>
      </c>
    </row>
    <row r="265" spans="25:25">
      <c r="Y265" s="442" t="s">
        <v>392</v>
      </c>
    </row>
    <row r="266" spans="25:25">
      <c r="Y266" s="442" t="s">
        <v>393</v>
      </c>
    </row>
    <row r="267" spans="25:25">
      <c r="Y267" s="442" t="s">
        <v>393</v>
      </c>
    </row>
    <row r="268" spans="25:25">
      <c r="Y268" s="442" t="s">
        <v>393</v>
      </c>
    </row>
    <row r="269" spans="25:25">
      <c r="Y269" s="442" t="s">
        <v>394</v>
      </c>
    </row>
    <row r="270" spans="25:25">
      <c r="Y270" s="442" t="s">
        <v>395</v>
      </c>
    </row>
    <row r="271" spans="25:25">
      <c r="Y271" s="442" t="s">
        <v>396</v>
      </c>
    </row>
    <row r="272" spans="25:25">
      <c r="Y272" s="442" t="s">
        <v>396</v>
      </c>
    </row>
    <row r="273" spans="25:25">
      <c r="Y273" s="442" t="s">
        <v>397</v>
      </c>
    </row>
    <row r="274" spans="25:25">
      <c r="Y274" s="442" t="s">
        <v>398</v>
      </c>
    </row>
    <row r="275" spans="25:25">
      <c r="Y275" s="442" t="s">
        <v>399</v>
      </c>
    </row>
    <row r="276" spans="25:25">
      <c r="Y276" s="442" t="s">
        <v>400</v>
      </c>
    </row>
    <row r="277" spans="25:25">
      <c r="Y277" s="442" t="s">
        <v>401</v>
      </c>
    </row>
    <row r="278" spans="25:25">
      <c r="Y278" s="442" t="s">
        <v>401</v>
      </c>
    </row>
    <row r="279" spans="25:25">
      <c r="Y279" s="442" t="s">
        <v>402</v>
      </c>
    </row>
    <row r="280" spans="25:25">
      <c r="Y280" s="442" t="s">
        <v>403</v>
      </c>
    </row>
    <row r="281" spans="25:25">
      <c r="Y281" s="442" t="s">
        <v>404</v>
      </c>
    </row>
    <row r="282" spans="25:25">
      <c r="Y282" s="442" t="s">
        <v>405</v>
      </c>
    </row>
    <row r="283" spans="25:25">
      <c r="Y283" s="442" t="s">
        <v>406</v>
      </c>
    </row>
    <row r="284" spans="25:25">
      <c r="Y284" s="442" t="s">
        <v>407</v>
      </c>
    </row>
    <row r="285" spans="25:25">
      <c r="Y285" s="442" t="s">
        <v>408</v>
      </c>
    </row>
    <row r="286" spans="25:25">
      <c r="Y286" s="446" t="s">
        <v>409</v>
      </c>
    </row>
    <row r="287" spans="25:25">
      <c r="Y287" s="442" t="s">
        <v>409</v>
      </c>
    </row>
    <row r="288" spans="25:25">
      <c r="Y288" s="442" t="s">
        <v>409</v>
      </c>
    </row>
    <row r="289" spans="25:25">
      <c r="Y289" s="442" t="s">
        <v>409</v>
      </c>
    </row>
    <row r="290" spans="25:25">
      <c r="Y290" s="442" t="s">
        <v>409</v>
      </c>
    </row>
    <row r="291" spans="25:25">
      <c r="Y291" s="442" t="s">
        <v>409</v>
      </c>
    </row>
    <row r="292" spans="25:25">
      <c r="Y292" s="442" t="s">
        <v>410</v>
      </c>
    </row>
    <row r="293" spans="25:25">
      <c r="Y293" s="442" t="s">
        <v>410</v>
      </c>
    </row>
    <row r="294" spans="25:25">
      <c r="Y294" s="442" t="s">
        <v>410</v>
      </c>
    </row>
    <row r="295" spans="25:25">
      <c r="Y295" s="442" t="s">
        <v>411</v>
      </c>
    </row>
    <row r="296" spans="25:25">
      <c r="Y296" s="442" t="s">
        <v>412</v>
      </c>
    </row>
    <row r="297" spans="25:25">
      <c r="Y297" s="442" t="s">
        <v>413</v>
      </c>
    </row>
    <row r="298" spans="25:25">
      <c r="Y298" s="442" t="s">
        <v>414</v>
      </c>
    </row>
    <row r="299" spans="25:25">
      <c r="Y299" s="442" t="s">
        <v>415</v>
      </c>
    </row>
    <row r="300" spans="25:25">
      <c r="Y300" s="446" t="s">
        <v>416</v>
      </c>
    </row>
    <row r="301" spans="25:25">
      <c r="Y301" s="446" t="s">
        <v>417</v>
      </c>
    </row>
    <row r="302" spans="25:25">
      <c r="Y302" s="442" t="s">
        <v>418</v>
      </c>
    </row>
    <row r="303" spans="25:25">
      <c r="Y303" s="442" t="s">
        <v>419</v>
      </c>
    </row>
    <row r="304" spans="25:25">
      <c r="Y304" s="442" t="s">
        <v>420</v>
      </c>
    </row>
    <row r="305" spans="25:25">
      <c r="Y305" s="442" t="s">
        <v>421</v>
      </c>
    </row>
    <row r="306" spans="25:25">
      <c r="Y306" s="442" t="s">
        <v>422</v>
      </c>
    </row>
    <row r="307" spans="25:25">
      <c r="Y307" s="442" t="s">
        <v>423</v>
      </c>
    </row>
    <row r="308" spans="25:25">
      <c r="Y308" s="442" t="s">
        <v>424</v>
      </c>
    </row>
    <row r="309" spans="25:25">
      <c r="Y309" s="442" t="s">
        <v>425</v>
      </c>
    </row>
    <row r="310" spans="25:25">
      <c r="Y310" s="442" t="s">
        <v>426</v>
      </c>
    </row>
    <row r="311" spans="25:25">
      <c r="Y311" s="442" t="s">
        <v>427</v>
      </c>
    </row>
    <row r="312" spans="25:25">
      <c r="Y312" s="442" t="s">
        <v>428</v>
      </c>
    </row>
    <row r="313" spans="25:25">
      <c r="Y313" s="442" t="s">
        <v>429</v>
      </c>
    </row>
    <row r="314" spans="25:25">
      <c r="Y314" s="446" t="s">
        <v>430</v>
      </c>
    </row>
    <row r="315" spans="25:25">
      <c r="Y315" s="442" t="s">
        <v>431</v>
      </c>
    </row>
    <row r="316" spans="25:25">
      <c r="Y316" s="442" t="s">
        <v>432</v>
      </c>
    </row>
    <row r="317" spans="25:25">
      <c r="Y317" s="442" t="s">
        <v>433</v>
      </c>
    </row>
    <row r="318" spans="25:25">
      <c r="Y318" s="442" t="s">
        <v>434</v>
      </c>
    </row>
    <row r="319" spans="25:25">
      <c r="Y319" s="442" t="s">
        <v>435</v>
      </c>
    </row>
    <row r="320" spans="25:25">
      <c r="Y320" s="442" t="s">
        <v>436</v>
      </c>
    </row>
    <row r="321" spans="25:25">
      <c r="Y321" s="442" t="s">
        <v>65</v>
      </c>
    </row>
    <row r="322" spans="25:25">
      <c r="Y322" s="442" t="s">
        <v>437</v>
      </c>
    </row>
    <row r="323" spans="25:25">
      <c r="Y323" s="442" t="s">
        <v>438</v>
      </c>
    </row>
    <row r="324" spans="25:25">
      <c r="Y324" s="442" t="s">
        <v>439</v>
      </c>
    </row>
    <row r="325" spans="25:25">
      <c r="Y325" s="442" t="s">
        <v>440</v>
      </c>
    </row>
    <row r="326" spans="25:25">
      <c r="Y326" s="442" t="s">
        <v>441</v>
      </c>
    </row>
    <row r="327" spans="25:25">
      <c r="Y327" s="442" t="s">
        <v>442</v>
      </c>
    </row>
    <row r="328" spans="25:25">
      <c r="Y328" s="446" t="s">
        <v>443</v>
      </c>
    </row>
    <row r="329" spans="25:25">
      <c r="Y329" s="442" t="s">
        <v>444</v>
      </c>
    </row>
    <row r="330" spans="25:25">
      <c r="Y330" s="446" t="s">
        <v>445</v>
      </c>
    </row>
    <row r="331" spans="25:25">
      <c r="Y331" s="446" t="s">
        <v>446</v>
      </c>
    </row>
    <row r="332" spans="25:25">
      <c r="Y332" s="442" t="s">
        <v>447</v>
      </c>
    </row>
    <row r="333" spans="25:25">
      <c r="Y333" s="442" t="s">
        <v>448</v>
      </c>
    </row>
    <row r="334" spans="25:25">
      <c r="Y334" s="442" t="s">
        <v>449</v>
      </c>
    </row>
    <row r="335" spans="25:25">
      <c r="Y335" s="442" t="s">
        <v>450</v>
      </c>
    </row>
    <row r="336" spans="25:25">
      <c r="Y336" s="442" t="s">
        <v>451</v>
      </c>
    </row>
    <row r="337" spans="25:25">
      <c r="Y337" s="442" t="s">
        <v>452</v>
      </c>
    </row>
    <row r="338" spans="25:25">
      <c r="Y338" s="442" t="s">
        <v>453</v>
      </c>
    </row>
    <row r="339" spans="25:25">
      <c r="Y339" s="442" t="s">
        <v>454</v>
      </c>
    </row>
    <row r="340" spans="25:25">
      <c r="Y340" s="442" t="s">
        <v>455</v>
      </c>
    </row>
    <row r="341" spans="25:25">
      <c r="Y341" s="442" t="s">
        <v>456</v>
      </c>
    </row>
    <row r="342" spans="25:25">
      <c r="Y342" s="446" t="s">
        <v>457</v>
      </c>
    </row>
    <row r="343" spans="25:25">
      <c r="Y343" s="442" t="s">
        <v>458</v>
      </c>
    </row>
    <row r="344" spans="25:25">
      <c r="Y344" s="442" t="s">
        <v>459</v>
      </c>
    </row>
    <row r="345" spans="25:25">
      <c r="Y345" s="442" t="s">
        <v>460</v>
      </c>
    </row>
    <row r="346" spans="25:25">
      <c r="Y346" s="442" t="s">
        <v>461</v>
      </c>
    </row>
    <row r="347" spans="25:25">
      <c r="Y347" s="442" t="s">
        <v>461</v>
      </c>
    </row>
    <row r="348" spans="25:25">
      <c r="Y348" s="442" t="s">
        <v>462</v>
      </c>
    </row>
    <row r="349" spans="25:25">
      <c r="Y349" s="442" t="s">
        <v>463</v>
      </c>
    </row>
    <row r="350" spans="25:25">
      <c r="Y350" s="442" t="s">
        <v>464</v>
      </c>
    </row>
    <row r="351" spans="25:25">
      <c r="Y351" s="442" t="s">
        <v>465</v>
      </c>
    </row>
    <row r="352" spans="25:25">
      <c r="Y352" s="442" t="s">
        <v>466</v>
      </c>
    </row>
    <row r="353" spans="25:25">
      <c r="Y353" s="442" t="s">
        <v>467</v>
      </c>
    </row>
    <row r="354" spans="25:25">
      <c r="Y354" s="442" t="s">
        <v>468</v>
      </c>
    </row>
    <row r="355" spans="25:25">
      <c r="Y355" s="442" t="s">
        <v>469</v>
      </c>
    </row>
    <row r="356" spans="25:25">
      <c r="Y356" s="442" t="s">
        <v>470</v>
      </c>
    </row>
    <row r="357" spans="25:25">
      <c r="Y357" s="442" t="s">
        <v>471</v>
      </c>
    </row>
    <row r="358" spans="25:25">
      <c r="Y358" s="442" t="s">
        <v>472</v>
      </c>
    </row>
    <row r="359" spans="25:25">
      <c r="Y359" s="446" t="s">
        <v>473</v>
      </c>
    </row>
    <row r="360" spans="25:25">
      <c r="Y360" s="442" t="s">
        <v>474</v>
      </c>
    </row>
    <row r="361" spans="25:25">
      <c r="Y361" s="442" t="s">
        <v>475</v>
      </c>
    </row>
    <row r="362" spans="25:25">
      <c r="Y362" s="442" t="s">
        <v>476</v>
      </c>
    </row>
    <row r="363" spans="25:25">
      <c r="Y363" s="442" t="s">
        <v>477</v>
      </c>
    </row>
    <row r="364" spans="25:25">
      <c r="Y364" s="442" t="s">
        <v>478</v>
      </c>
    </row>
    <row r="365" spans="25:25">
      <c r="Y365" s="442" t="s">
        <v>479</v>
      </c>
    </row>
    <row r="366" spans="25:25">
      <c r="Y366" s="442" t="s">
        <v>480</v>
      </c>
    </row>
    <row r="367" spans="25:25">
      <c r="Y367" s="442" t="s">
        <v>481</v>
      </c>
    </row>
    <row r="368" spans="25:25">
      <c r="Y368" s="442" t="s">
        <v>482</v>
      </c>
    </row>
    <row r="369" spans="25:25">
      <c r="Y369" s="442" t="s">
        <v>482</v>
      </c>
    </row>
    <row r="370" spans="25:25">
      <c r="Y370" s="442" t="s">
        <v>483</v>
      </c>
    </row>
    <row r="371" spans="25:25">
      <c r="Y371" s="442" t="s">
        <v>484</v>
      </c>
    </row>
    <row r="372" spans="25:25">
      <c r="Y372" s="442" t="s">
        <v>485</v>
      </c>
    </row>
    <row r="373" spans="25:25">
      <c r="Y373" s="442" t="s">
        <v>486</v>
      </c>
    </row>
    <row r="374" spans="25:25">
      <c r="Y374" s="446" t="s">
        <v>487</v>
      </c>
    </row>
    <row r="375" spans="25:25">
      <c r="Y375" s="442" t="s">
        <v>488</v>
      </c>
    </row>
    <row r="376" spans="25:25">
      <c r="Y376" s="442" t="s">
        <v>488</v>
      </c>
    </row>
    <row r="377" spans="25:25">
      <c r="Y377" s="442" t="s">
        <v>489</v>
      </c>
    </row>
    <row r="378" spans="25:25">
      <c r="Y378" s="442" t="s">
        <v>490</v>
      </c>
    </row>
    <row r="379" spans="25:25">
      <c r="Y379" s="442" t="s">
        <v>491</v>
      </c>
    </row>
    <row r="380" spans="25:25">
      <c r="Y380" s="442" t="s">
        <v>492</v>
      </c>
    </row>
    <row r="381" spans="25:25">
      <c r="Y381" s="442" t="s">
        <v>493</v>
      </c>
    </row>
    <row r="382" spans="25:25">
      <c r="Y382" s="442" t="s">
        <v>494</v>
      </c>
    </row>
    <row r="383" spans="25:25">
      <c r="Y383" s="442" t="s">
        <v>495</v>
      </c>
    </row>
    <row r="384" spans="25:25">
      <c r="Y384" s="442" t="s">
        <v>496</v>
      </c>
    </row>
    <row r="385" spans="25:25">
      <c r="Y385" s="442" t="s">
        <v>497</v>
      </c>
    </row>
    <row r="386" spans="25:25">
      <c r="Y386" s="442" t="s">
        <v>498</v>
      </c>
    </row>
    <row r="387" spans="25:25">
      <c r="Y387" s="442" t="s">
        <v>499</v>
      </c>
    </row>
    <row r="388" spans="25:25">
      <c r="Y388" s="442" t="s">
        <v>500</v>
      </c>
    </row>
    <row r="389" spans="25:25">
      <c r="Y389" s="442" t="s">
        <v>501</v>
      </c>
    </row>
    <row r="390" spans="25:25">
      <c r="Y390" s="442" t="s">
        <v>502</v>
      </c>
    </row>
    <row r="391" spans="25:25">
      <c r="Y391" s="446" t="s">
        <v>503</v>
      </c>
    </row>
    <row r="392" spans="25:25">
      <c r="Y392" s="442" t="s">
        <v>504</v>
      </c>
    </row>
    <row r="393" spans="25:25">
      <c r="Y393" s="442" t="s">
        <v>505</v>
      </c>
    </row>
    <row r="394" spans="25:25">
      <c r="Y394" s="442" t="s">
        <v>506</v>
      </c>
    </row>
    <row r="395" spans="25:25">
      <c r="Y395" s="442" t="s">
        <v>507</v>
      </c>
    </row>
    <row r="396" spans="25:25">
      <c r="Y396" s="442" t="s">
        <v>508</v>
      </c>
    </row>
    <row r="397" spans="25:25">
      <c r="Y397" s="442" t="s">
        <v>509</v>
      </c>
    </row>
    <row r="398" spans="25:25">
      <c r="Y398" s="442" t="s">
        <v>510</v>
      </c>
    </row>
    <row r="399" spans="25:25">
      <c r="Y399" s="442" t="s">
        <v>511</v>
      </c>
    </row>
    <row r="400" spans="25:25">
      <c r="Y400" s="442" t="s">
        <v>512</v>
      </c>
    </row>
    <row r="401" spans="25:25">
      <c r="Y401" s="442" t="s">
        <v>513</v>
      </c>
    </row>
    <row r="402" spans="25:25">
      <c r="Y402" s="442" t="s">
        <v>514</v>
      </c>
    </row>
    <row r="403" spans="25:25">
      <c r="Y403" s="442" t="s">
        <v>515</v>
      </c>
    </row>
    <row r="404" spans="25:25">
      <c r="Y404" s="442" t="s">
        <v>516</v>
      </c>
    </row>
    <row r="405" spans="25:25">
      <c r="Y405" s="442" t="s">
        <v>517</v>
      </c>
    </row>
    <row r="406" spans="25:25">
      <c r="Y406" s="442" t="s">
        <v>517</v>
      </c>
    </row>
    <row r="407" spans="25:25">
      <c r="Y407" s="442" t="s">
        <v>518</v>
      </c>
    </row>
    <row r="408" spans="25:25">
      <c r="Y408" s="442" t="s">
        <v>519</v>
      </c>
    </row>
    <row r="409" spans="25:25">
      <c r="Y409" s="446" t="s">
        <v>520</v>
      </c>
    </row>
    <row r="410" spans="25:25">
      <c r="Y410" s="446" t="s">
        <v>521</v>
      </c>
    </row>
    <row r="411" spans="25:25">
      <c r="Y411" s="442" t="s">
        <v>522</v>
      </c>
    </row>
    <row r="412" spans="25:25">
      <c r="Y412" s="442" t="s">
        <v>522</v>
      </c>
    </row>
    <row r="413" spans="25:25">
      <c r="Y413" s="442" t="s">
        <v>523</v>
      </c>
    </row>
    <row r="414" spans="25:25">
      <c r="Y414" s="442" t="s">
        <v>524</v>
      </c>
    </row>
    <row r="415" spans="25:25">
      <c r="Y415" s="442" t="s">
        <v>525</v>
      </c>
    </row>
    <row r="416" spans="25:25">
      <c r="Y416" s="442" t="s">
        <v>526</v>
      </c>
    </row>
    <row r="417" spans="25:25">
      <c r="Y417" s="442" t="s">
        <v>527</v>
      </c>
    </row>
    <row r="418" spans="25:25">
      <c r="Y418" s="442" t="s">
        <v>528</v>
      </c>
    </row>
    <row r="419" spans="25:25">
      <c r="Y419" s="442" t="s">
        <v>529</v>
      </c>
    </row>
    <row r="420" spans="25:25">
      <c r="Y420" s="442" t="s">
        <v>530</v>
      </c>
    </row>
    <row r="421" spans="25:25">
      <c r="Y421" s="446" t="s">
        <v>531</v>
      </c>
    </row>
    <row r="422" spans="25:25">
      <c r="Y422" s="442" t="s">
        <v>531</v>
      </c>
    </row>
    <row r="423" spans="25:25">
      <c r="Y423" s="442" t="s">
        <v>532</v>
      </c>
    </row>
    <row r="424" spans="25:25">
      <c r="Y424" s="442" t="s">
        <v>533</v>
      </c>
    </row>
    <row r="425" spans="25:25">
      <c r="Y425" s="442" t="s">
        <v>534</v>
      </c>
    </row>
    <row r="426" spans="25:25">
      <c r="Y426" s="446" t="s">
        <v>535</v>
      </c>
    </row>
    <row r="427" spans="25:25">
      <c r="Y427" s="442" t="s">
        <v>536</v>
      </c>
    </row>
    <row r="428" spans="25:25">
      <c r="Y428" s="442" t="s">
        <v>537</v>
      </c>
    </row>
    <row r="429" spans="25:25">
      <c r="Y429" s="442" t="s">
        <v>538</v>
      </c>
    </row>
    <row r="430" spans="25:25">
      <c r="Y430" s="442" t="s">
        <v>539</v>
      </c>
    </row>
    <row r="431" spans="25:25">
      <c r="Y431" s="442" t="s">
        <v>540</v>
      </c>
    </row>
    <row r="432" spans="25:25">
      <c r="Y432" s="442" t="s">
        <v>541</v>
      </c>
    </row>
    <row r="433" spans="25:25">
      <c r="Y433" s="442" t="s">
        <v>542</v>
      </c>
    </row>
    <row r="434" spans="25:25">
      <c r="Y434" s="442" t="s">
        <v>543</v>
      </c>
    </row>
    <row r="435" spans="25:25">
      <c r="Y435" s="442" t="s">
        <v>544</v>
      </c>
    </row>
    <row r="436" spans="25:25">
      <c r="Y436" s="442" t="s">
        <v>545</v>
      </c>
    </row>
    <row r="437" spans="25:25">
      <c r="Y437" s="442" t="s">
        <v>546</v>
      </c>
    </row>
    <row r="438" spans="25:25">
      <c r="Y438" s="442" t="s">
        <v>547</v>
      </c>
    </row>
    <row r="439" spans="25:25">
      <c r="Y439" s="442" t="s">
        <v>548</v>
      </c>
    </row>
    <row r="440" spans="25:25">
      <c r="Y440" s="442" t="s">
        <v>549</v>
      </c>
    </row>
    <row r="441" spans="25:25">
      <c r="Y441" s="442" t="s">
        <v>550</v>
      </c>
    </row>
    <row r="442" spans="25:25">
      <c r="Y442" s="442" t="s">
        <v>551</v>
      </c>
    </row>
    <row r="443" spans="25:25">
      <c r="Y443" s="442" t="s">
        <v>552</v>
      </c>
    </row>
    <row r="444" spans="25:25">
      <c r="Y444" s="442" t="s">
        <v>553</v>
      </c>
    </row>
    <row r="445" spans="25:25">
      <c r="Y445" s="442" t="s">
        <v>554</v>
      </c>
    </row>
    <row r="446" spans="25:25">
      <c r="Y446" s="442" t="s">
        <v>555</v>
      </c>
    </row>
    <row r="447" spans="25:25">
      <c r="Y447" s="442" t="s">
        <v>556</v>
      </c>
    </row>
    <row r="448" spans="25:25">
      <c r="Y448" s="442" t="s">
        <v>557</v>
      </c>
    </row>
    <row r="449" spans="25:25">
      <c r="Y449" s="442" t="s">
        <v>558</v>
      </c>
    </row>
    <row r="450" spans="25:25">
      <c r="Y450" s="442" t="s">
        <v>559</v>
      </c>
    </row>
    <row r="451" spans="25:25">
      <c r="Y451" s="446" t="s">
        <v>560</v>
      </c>
    </row>
    <row r="452" spans="25:25">
      <c r="Y452" s="442" t="s">
        <v>561</v>
      </c>
    </row>
    <row r="453" spans="25:25">
      <c r="Y453" s="442" t="s">
        <v>562</v>
      </c>
    </row>
    <row r="454" spans="25:25">
      <c r="Y454" s="442" t="s">
        <v>563</v>
      </c>
    </row>
    <row r="455" spans="25:25">
      <c r="Y455" s="442" t="s">
        <v>564</v>
      </c>
    </row>
    <row r="456" spans="25:25">
      <c r="Y456" s="442" t="s">
        <v>565</v>
      </c>
    </row>
    <row r="457" spans="25:25">
      <c r="Y457" s="442" t="s">
        <v>566</v>
      </c>
    </row>
    <row r="458" spans="25:25">
      <c r="Y458" s="442" t="s">
        <v>567</v>
      </c>
    </row>
    <row r="459" spans="25:25">
      <c r="Y459" s="442" t="s">
        <v>568</v>
      </c>
    </row>
    <row r="460" spans="25:25">
      <c r="Y460" s="442" t="s">
        <v>569</v>
      </c>
    </row>
    <row r="461" spans="25:25">
      <c r="Y461" s="442" t="s">
        <v>570</v>
      </c>
    </row>
    <row r="462" spans="25:25">
      <c r="Y462" s="442" t="s">
        <v>92</v>
      </c>
    </row>
    <row r="463" spans="25:25">
      <c r="Y463" s="442" t="s">
        <v>571</v>
      </c>
    </row>
    <row r="464" spans="25:25">
      <c r="Y464" s="442" t="s">
        <v>572</v>
      </c>
    </row>
    <row r="465" spans="25:25">
      <c r="Y465" s="442" t="s">
        <v>573</v>
      </c>
    </row>
    <row r="466" spans="25:25">
      <c r="Y466" s="442" t="s">
        <v>574</v>
      </c>
    </row>
    <row r="467" spans="25:25">
      <c r="Y467" s="442" t="s">
        <v>575</v>
      </c>
    </row>
    <row r="468" spans="25:25">
      <c r="Y468" s="442" t="s">
        <v>576</v>
      </c>
    </row>
    <row r="469" spans="25:25">
      <c r="Y469" s="442" t="s">
        <v>577</v>
      </c>
    </row>
    <row r="470" spans="25:25">
      <c r="Y470" s="442" t="s">
        <v>578</v>
      </c>
    </row>
    <row r="471" spans="25:25">
      <c r="Y471" s="442" t="s">
        <v>579</v>
      </c>
    </row>
    <row r="472" spans="25:25">
      <c r="Y472" s="442" t="s">
        <v>580</v>
      </c>
    </row>
    <row r="473" spans="25:25">
      <c r="Y473" s="442" t="s">
        <v>581</v>
      </c>
    </row>
    <row r="474" spans="25:25">
      <c r="Y474" s="442" t="s">
        <v>582</v>
      </c>
    </row>
    <row r="475" spans="25:25">
      <c r="Y475" s="442" t="s">
        <v>583</v>
      </c>
    </row>
    <row r="476" spans="25:25">
      <c r="Y476" s="442" t="s">
        <v>584</v>
      </c>
    </row>
    <row r="477" spans="25:25">
      <c r="Y477" s="442" t="s">
        <v>585</v>
      </c>
    </row>
    <row r="478" spans="25:25">
      <c r="Y478" s="442" t="s">
        <v>586</v>
      </c>
    </row>
    <row r="479" spans="25:25">
      <c r="Y479" s="442" t="s">
        <v>587</v>
      </c>
    </row>
    <row r="480" spans="25:25">
      <c r="Y480" s="442" t="s">
        <v>588</v>
      </c>
    </row>
    <row r="481" spans="25:25">
      <c r="Y481" s="442" t="s">
        <v>589</v>
      </c>
    </row>
    <row r="482" spans="25:25">
      <c r="Y482" s="442" t="s">
        <v>590</v>
      </c>
    </row>
    <row r="483" spans="25:25">
      <c r="Y483" s="442" t="s">
        <v>591</v>
      </c>
    </row>
    <row r="484" spans="25:25">
      <c r="Y484" s="442" t="s">
        <v>592</v>
      </c>
    </row>
    <row r="485" spans="25:25">
      <c r="Y485" s="442" t="s">
        <v>593</v>
      </c>
    </row>
    <row r="486" spans="25:25">
      <c r="Y486" s="442" t="s">
        <v>594</v>
      </c>
    </row>
    <row r="487" spans="25:25">
      <c r="Y487" s="442" t="s">
        <v>595</v>
      </c>
    </row>
    <row r="488" spans="25:25">
      <c r="Y488" s="446" t="s">
        <v>596</v>
      </c>
    </row>
    <row r="489" spans="25:25">
      <c r="Y489" s="442" t="s">
        <v>597</v>
      </c>
    </row>
    <row r="490" spans="25:25">
      <c r="Y490" s="442" t="s">
        <v>598</v>
      </c>
    </row>
    <row r="491" spans="25:25">
      <c r="Y491" s="446" t="s">
        <v>599</v>
      </c>
    </row>
    <row r="492" spans="25:25">
      <c r="Y492" s="442" t="s">
        <v>600</v>
      </c>
    </row>
    <row r="493" spans="25:25">
      <c r="Y493" s="442" t="s">
        <v>601</v>
      </c>
    </row>
    <row r="494" spans="25:25">
      <c r="Y494" s="442" t="s">
        <v>602</v>
      </c>
    </row>
    <row r="495" spans="25:25">
      <c r="Y495" s="442" t="s">
        <v>603</v>
      </c>
    </row>
    <row r="496" spans="25:25">
      <c r="Y496" s="442" t="s">
        <v>604</v>
      </c>
    </row>
    <row r="497" spans="25:25">
      <c r="Y497" s="442" t="s">
        <v>605</v>
      </c>
    </row>
    <row r="498" spans="25:25">
      <c r="Y498" s="442" t="s">
        <v>606</v>
      </c>
    </row>
    <row r="499" spans="25:25">
      <c r="Y499" s="442" t="s">
        <v>607</v>
      </c>
    </row>
    <row r="500" spans="25:25">
      <c r="Y500" s="442" t="s">
        <v>608</v>
      </c>
    </row>
    <row r="501" spans="25:25">
      <c r="Y501" s="442" t="s">
        <v>609</v>
      </c>
    </row>
    <row r="502" spans="25:25">
      <c r="Y502" s="442" t="s">
        <v>610</v>
      </c>
    </row>
    <row r="503" spans="25:25">
      <c r="Y503" s="442" t="s">
        <v>611</v>
      </c>
    </row>
    <row r="504" spans="25:25">
      <c r="Y504" s="442" t="s">
        <v>612</v>
      </c>
    </row>
    <row r="505" spans="25:25">
      <c r="Y505" s="442" t="s">
        <v>613</v>
      </c>
    </row>
    <row r="506" spans="25:25">
      <c r="Y506" s="442" t="s">
        <v>614</v>
      </c>
    </row>
    <row r="507" spans="25:25">
      <c r="Y507" s="442" t="s">
        <v>615</v>
      </c>
    </row>
    <row r="508" spans="25:25">
      <c r="Y508" s="442" t="s">
        <v>616</v>
      </c>
    </row>
    <row r="509" spans="25:25">
      <c r="Y509" s="442" t="s">
        <v>617</v>
      </c>
    </row>
    <row r="510" spans="25:25">
      <c r="Y510" s="442" t="s">
        <v>618</v>
      </c>
    </row>
    <row r="511" spans="25:25">
      <c r="Y511" s="442" t="s">
        <v>619</v>
      </c>
    </row>
    <row r="512" spans="25:25">
      <c r="Y512" s="442" t="s">
        <v>620</v>
      </c>
    </row>
    <row r="513" spans="25:25">
      <c r="Y513" s="442" t="s">
        <v>621</v>
      </c>
    </row>
    <row r="514" spans="25:25">
      <c r="Y514" s="442" t="s">
        <v>622</v>
      </c>
    </row>
    <row r="515" spans="25:25">
      <c r="Y515" s="442" t="s">
        <v>623</v>
      </c>
    </row>
    <row r="516" spans="25:25">
      <c r="Y516" s="442" t="s">
        <v>624</v>
      </c>
    </row>
    <row r="517" spans="25:25">
      <c r="Y517" s="442" t="s">
        <v>625</v>
      </c>
    </row>
    <row r="518" spans="25:25">
      <c r="Y518" s="442" t="s">
        <v>626</v>
      </c>
    </row>
    <row r="519" spans="25:25">
      <c r="Y519" s="442" t="s">
        <v>627</v>
      </c>
    </row>
    <row r="520" spans="25:25">
      <c r="Y520" s="442" t="s">
        <v>628</v>
      </c>
    </row>
    <row r="521" spans="25:25">
      <c r="Y521" s="442" t="s">
        <v>629</v>
      </c>
    </row>
    <row r="522" spans="25:25">
      <c r="Y522" s="442" t="s">
        <v>630</v>
      </c>
    </row>
    <row r="523" spans="25:25">
      <c r="Y523" s="442" t="s">
        <v>631</v>
      </c>
    </row>
    <row r="524" spans="25:25">
      <c r="Y524" s="442" t="s">
        <v>632</v>
      </c>
    </row>
    <row r="525" spans="25:25">
      <c r="Y525" s="442" t="s">
        <v>633</v>
      </c>
    </row>
    <row r="526" spans="25:25">
      <c r="Y526" s="442" t="s">
        <v>634</v>
      </c>
    </row>
    <row r="527" spans="25:25">
      <c r="Y527" s="442" t="s">
        <v>635</v>
      </c>
    </row>
    <row r="528" spans="25:25">
      <c r="Y528" s="446" t="s">
        <v>636</v>
      </c>
    </row>
    <row r="529" spans="25:25">
      <c r="Y529" s="442" t="s">
        <v>637</v>
      </c>
    </row>
    <row r="530" spans="25:25">
      <c r="Y530" s="442" t="s">
        <v>638</v>
      </c>
    </row>
    <row r="531" spans="25:25">
      <c r="Y531" s="442" t="s">
        <v>639</v>
      </c>
    </row>
    <row r="532" spans="25:25">
      <c r="Y532" s="442" t="s">
        <v>639</v>
      </c>
    </row>
    <row r="533" spans="25:25">
      <c r="Y533" s="442" t="s">
        <v>640</v>
      </c>
    </row>
    <row r="534" spans="25:25">
      <c r="Y534" s="442" t="s">
        <v>641</v>
      </c>
    </row>
    <row r="535" spans="25:25">
      <c r="Y535" s="442" t="s">
        <v>642</v>
      </c>
    </row>
    <row r="536" spans="25:25">
      <c r="Y536" s="446" t="s">
        <v>643</v>
      </c>
    </row>
    <row r="537" spans="25:25">
      <c r="Y537" s="446" t="s">
        <v>644</v>
      </c>
    </row>
    <row r="538" spans="25:25">
      <c r="Y538" s="446" t="s">
        <v>645</v>
      </c>
    </row>
    <row r="539" spans="25:25">
      <c r="Y539" s="442" t="s">
        <v>645</v>
      </c>
    </row>
    <row r="540" spans="25:25">
      <c r="Y540" s="442" t="s">
        <v>645</v>
      </c>
    </row>
    <row r="541" spans="25:25">
      <c r="Y541" s="442" t="s">
        <v>646</v>
      </c>
    </row>
    <row r="542" spans="25:25">
      <c r="Y542" s="442" t="s">
        <v>647</v>
      </c>
    </row>
    <row r="543" spans="25:25">
      <c r="Y543" s="442" t="s">
        <v>648</v>
      </c>
    </row>
    <row r="544" spans="25:25">
      <c r="Y544" s="442" t="s">
        <v>649</v>
      </c>
    </row>
    <row r="545" spans="25:25">
      <c r="Y545" s="442" t="s">
        <v>650</v>
      </c>
    </row>
    <row r="546" spans="25:25">
      <c r="Y546" s="442" t="s">
        <v>651</v>
      </c>
    </row>
    <row r="547" spans="25:25">
      <c r="Y547" s="442" t="s">
        <v>652</v>
      </c>
    </row>
    <row r="548" spans="25:25">
      <c r="Y548" s="442" t="s">
        <v>653</v>
      </c>
    </row>
    <row r="549" spans="25:25">
      <c r="Y549" s="442" t="s">
        <v>654</v>
      </c>
    </row>
    <row r="550" spans="25:25">
      <c r="Y550" s="442" t="s">
        <v>655</v>
      </c>
    </row>
    <row r="551" spans="25:25">
      <c r="Y551" s="442" t="s">
        <v>656</v>
      </c>
    </row>
    <row r="552" spans="25:25">
      <c r="Y552" s="442" t="s">
        <v>657</v>
      </c>
    </row>
    <row r="553" spans="25:25">
      <c r="Y553" s="442" t="s">
        <v>657</v>
      </c>
    </row>
    <row r="554" spans="25:25">
      <c r="Y554" s="442" t="s">
        <v>658</v>
      </c>
    </row>
    <row r="555" spans="25:25">
      <c r="Y555" s="442" t="s">
        <v>659</v>
      </c>
    </row>
    <row r="556" spans="25:25">
      <c r="Y556" s="442" t="s">
        <v>660</v>
      </c>
    </row>
    <row r="557" spans="25:25">
      <c r="Y557" s="442" t="s">
        <v>660</v>
      </c>
    </row>
    <row r="558" spans="25:25">
      <c r="Y558" s="442" t="s">
        <v>660</v>
      </c>
    </row>
    <row r="559" spans="25:25">
      <c r="Y559" s="442" t="s">
        <v>661</v>
      </c>
    </row>
    <row r="560" spans="25:25">
      <c r="Y560" s="442" t="s">
        <v>661</v>
      </c>
    </row>
    <row r="561" spans="25:25">
      <c r="Y561" s="442" t="s">
        <v>661</v>
      </c>
    </row>
    <row r="562" spans="25:25">
      <c r="Y562" s="442" t="s">
        <v>662</v>
      </c>
    </row>
    <row r="563" spans="25:25">
      <c r="Y563" s="442" t="s">
        <v>663</v>
      </c>
    </row>
    <row r="564" spans="25:25">
      <c r="Y564" s="442" t="s">
        <v>664</v>
      </c>
    </row>
    <row r="565" spans="25:25">
      <c r="Y565" s="442" t="s">
        <v>665</v>
      </c>
    </row>
    <row r="566" spans="25:25">
      <c r="Y566" s="442" t="s">
        <v>666</v>
      </c>
    </row>
    <row r="567" spans="25:25">
      <c r="Y567" s="442" t="s">
        <v>667</v>
      </c>
    </row>
    <row r="568" spans="25:25">
      <c r="Y568" s="446" t="s">
        <v>668</v>
      </c>
    </row>
    <row r="569" spans="25:25">
      <c r="Y569" s="442" t="s">
        <v>668</v>
      </c>
    </row>
    <row r="570" spans="25:25">
      <c r="Y570" s="442" t="s">
        <v>668</v>
      </c>
    </row>
    <row r="571" spans="25:25">
      <c r="Y571" s="442" t="s">
        <v>669</v>
      </c>
    </row>
    <row r="572" spans="25:25">
      <c r="Y572" s="442" t="s">
        <v>670</v>
      </c>
    </row>
    <row r="573" spans="25:25">
      <c r="Y573" s="442" t="s">
        <v>671</v>
      </c>
    </row>
    <row r="574" spans="25:25">
      <c r="Y574" s="442" t="s">
        <v>672</v>
      </c>
    </row>
    <row r="575" spans="25:25">
      <c r="Y575" s="442" t="s">
        <v>672</v>
      </c>
    </row>
    <row r="576" spans="25:25">
      <c r="Y576" s="442" t="s">
        <v>672</v>
      </c>
    </row>
    <row r="577" spans="25:25">
      <c r="Y577" s="442" t="s">
        <v>673</v>
      </c>
    </row>
    <row r="578" spans="25:25">
      <c r="Y578" s="442" t="s">
        <v>673</v>
      </c>
    </row>
    <row r="579" spans="25:25">
      <c r="Y579" s="442" t="s">
        <v>673</v>
      </c>
    </row>
    <row r="580" spans="25:25">
      <c r="Y580" s="442" t="s">
        <v>673</v>
      </c>
    </row>
    <row r="581" spans="25:25">
      <c r="Y581" s="442" t="s">
        <v>673</v>
      </c>
    </row>
    <row r="582" spans="25:25">
      <c r="Y582" s="442" t="s">
        <v>673</v>
      </c>
    </row>
    <row r="583" spans="25:25">
      <c r="Y583" s="442" t="s">
        <v>674</v>
      </c>
    </row>
    <row r="584" spans="25:25">
      <c r="Y584" s="442" t="s">
        <v>675</v>
      </c>
    </row>
    <row r="585" spans="25:25">
      <c r="Y585" s="442" t="s">
        <v>676</v>
      </c>
    </row>
    <row r="586" spans="25:25">
      <c r="Y586" s="442" t="s">
        <v>677</v>
      </c>
    </row>
    <row r="587" spans="25:25">
      <c r="Y587" s="446" t="s">
        <v>678</v>
      </c>
    </row>
    <row r="588" spans="25:25">
      <c r="Y588" s="442" t="s">
        <v>679</v>
      </c>
    </row>
    <row r="589" spans="25:25">
      <c r="Y589" s="442" t="s">
        <v>680</v>
      </c>
    </row>
    <row r="590" spans="25:25">
      <c r="Y590" s="442" t="s">
        <v>681</v>
      </c>
    </row>
    <row r="591" spans="25:25">
      <c r="Y591" s="442" t="s">
        <v>681</v>
      </c>
    </row>
    <row r="592" spans="25:25">
      <c r="Y592" s="442" t="s">
        <v>681</v>
      </c>
    </row>
    <row r="593" spans="25:25">
      <c r="Y593" s="442" t="s">
        <v>682</v>
      </c>
    </row>
    <row r="594" spans="25:25">
      <c r="Y594" s="442" t="s">
        <v>683</v>
      </c>
    </row>
    <row r="595" spans="25:25">
      <c r="Y595" s="446" t="s">
        <v>684</v>
      </c>
    </row>
    <row r="596" spans="25:25">
      <c r="Y596" s="442" t="s">
        <v>685</v>
      </c>
    </row>
    <row r="597" spans="25:25">
      <c r="Y597" s="442" t="s">
        <v>686</v>
      </c>
    </row>
    <row r="598" spans="25:25">
      <c r="Y598" s="442" t="s">
        <v>687</v>
      </c>
    </row>
    <row r="599" spans="25:25">
      <c r="Y599" s="446" t="s">
        <v>688</v>
      </c>
    </row>
    <row r="600" spans="25:25">
      <c r="Y600" s="446" t="s">
        <v>689</v>
      </c>
    </row>
    <row r="601" spans="25:25">
      <c r="Y601" s="442" t="s">
        <v>690</v>
      </c>
    </row>
    <row r="602" spans="25:25">
      <c r="Y602" s="442" t="s">
        <v>691</v>
      </c>
    </row>
    <row r="603" spans="25:25">
      <c r="Y603" s="442" t="s">
        <v>692</v>
      </c>
    </row>
    <row r="604" spans="25:25">
      <c r="Y604" s="442" t="s">
        <v>693</v>
      </c>
    </row>
    <row r="605" spans="25:25">
      <c r="Y605" s="442" t="s">
        <v>694</v>
      </c>
    </row>
    <row r="606" spans="25:25">
      <c r="Y606" s="442" t="s">
        <v>695</v>
      </c>
    </row>
    <row r="607" spans="25:25">
      <c r="Y607" s="442" t="s">
        <v>696</v>
      </c>
    </row>
    <row r="608" spans="25:25">
      <c r="Y608" s="446" t="s">
        <v>697</v>
      </c>
    </row>
    <row r="609" spans="25:25">
      <c r="Y609" s="442" t="s">
        <v>698</v>
      </c>
    </row>
    <row r="610" spans="25:25">
      <c r="Y610" s="442" t="s">
        <v>699</v>
      </c>
    </row>
    <row r="611" spans="25:25">
      <c r="Y611" s="442" t="s">
        <v>700</v>
      </c>
    </row>
    <row r="612" spans="25:25">
      <c r="Y612" s="442" t="s">
        <v>700</v>
      </c>
    </row>
    <row r="613" spans="25:25">
      <c r="Y613" s="442" t="s">
        <v>700</v>
      </c>
    </row>
    <row r="614" spans="25:25">
      <c r="Y614" s="442" t="s">
        <v>700</v>
      </c>
    </row>
    <row r="615" spans="25:25">
      <c r="Y615" s="442" t="s">
        <v>701</v>
      </c>
    </row>
    <row r="616" spans="25:25">
      <c r="Y616" s="442" t="s">
        <v>702</v>
      </c>
    </row>
    <row r="617" spans="25:25">
      <c r="Y617" s="442" t="s">
        <v>703</v>
      </c>
    </row>
    <row r="618" spans="25:25">
      <c r="Y618" s="442" t="s">
        <v>704</v>
      </c>
    </row>
    <row r="619" spans="25:25">
      <c r="Y619" s="442" t="s">
        <v>705</v>
      </c>
    </row>
    <row r="620" spans="25:25">
      <c r="Y620" s="442" t="s">
        <v>706</v>
      </c>
    </row>
    <row r="621" spans="25:25">
      <c r="Y621" s="442" t="s">
        <v>707</v>
      </c>
    </row>
    <row r="622" spans="25:25">
      <c r="Y622" s="446" t="s">
        <v>708</v>
      </c>
    </row>
    <row r="623" spans="25:25">
      <c r="Y623" s="442" t="s">
        <v>709</v>
      </c>
    </row>
    <row r="624" spans="25:25">
      <c r="Y624" s="442" t="s">
        <v>709</v>
      </c>
    </row>
    <row r="625" spans="25:25">
      <c r="Y625" s="442" t="s">
        <v>710</v>
      </c>
    </row>
    <row r="626" spans="25:25">
      <c r="Y626" s="442" t="s">
        <v>711</v>
      </c>
    </row>
    <row r="627" spans="25:25">
      <c r="Y627" s="442" t="s">
        <v>712</v>
      </c>
    </row>
    <row r="628" spans="25:25">
      <c r="Y628" s="442" t="s">
        <v>713</v>
      </c>
    </row>
    <row r="629" spans="25:25">
      <c r="Y629" s="442" t="s">
        <v>714</v>
      </c>
    </row>
    <row r="630" spans="25:25">
      <c r="Y630" s="442" t="s">
        <v>715</v>
      </c>
    </row>
    <row r="631" spans="25:25">
      <c r="Y631" s="442" t="s">
        <v>716</v>
      </c>
    </row>
    <row r="632" spans="25:25">
      <c r="Y632" s="442" t="s">
        <v>717</v>
      </c>
    </row>
    <row r="633" spans="25:25">
      <c r="Y633" s="442" t="s">
        <v>718</v>
      </c>
    </row>
    <row r="634" spans="25:25">
      <c r="Y634" s="442" t="s">
        <v>719</v>
      </c>
    </row>
    <row r="635" spans="25:25">
      <c r="Y635" s="442" t="s">
        <v>720</v>
      </c>
    </row>
    <row r="636" spans="25:25">
      <c r="Y636" s="442" t="s">
        <v>721</v>
      </c>
    </row>
    <row r="637" spans="25:25">
      <c r="Y637" s="446" t="s">
        <v>722</v>
      </c>
    </row>
    <row r="638" spans="25:25">
      <c r="Y638" s="442" t="s">
        <v>723</v>
      </c>
    </row>
    <row r="639" spans="25:25">
      <c r="Y639" s="446" t="s">
        <v>724</v>
      </c>
    </row>
    <row r="640" spans="25:25">
      <c r="Y640" s="446" t="s">
        <v>725</v>
      </c>
    </row>
    <row r="641" spans="25:25">
      <c r="Y641" s="442" t="s">
        <v>725</v>
      </c>
    </row>
    <row r="642" spans="25:25">
      <c r="Y642" s="442" t="s">
        <v>725</v>
      </c>
    </row>
    <row r="643" spans="25:25">
      <c r="Y643" s="442" t="s">
        <v>726</v>
      </c>
    </row>
    <row r="644" spans="25:25">
      <c r="Y644" s="442" t="s">
        <v>727</v>
      </c>
    </row>
    <row r="645" spans="25:25">
      <c r="Y645" s="442" t="s">
        <v>728</v>
      </c>
    </row>
    <row r="646" spans="25:25">
      <c r="Y646" s="442" t="s">
        <v>729</v>
      </c>
    </row>
    <row r="647" spans="25:25">
      <c r="Y647" s="446" t="s">
        <v>730</v>
      </c>
    </row>
    <row r="648" spans="25:25">
      <c r="Y648" s="442" t="s">
        <v>730</v>
      </c>
    </row>
    <row r="649" spans="25:25">
      <c r="Y649" s="442" t="s">
        <v>730</v>
      </c>
    </row>
    <row r="650" spans="25:25">
      <c r="Y650" s="442" t="s">
        <v>731</v>
      </c>
    </row>
    <row r="651" spans="25:25">
      <c r="Y651" s="442" t="s">
        <v>732</v>
      </c>
    </row>
    <row r="652" spans="25:25">
      <c r="Y652" s="442" t="s">
        <v>733</v>
      </c>
    </row>
    <row r="653" spans="25:25">
      <c r="Y653" s="442" t="s">
        <v>734</v>
      </c>
    </row>
    <row r="654" spans="25:25">
      <c r="Y654" s="446" t="s">
        <v>735</v>
      </c>
    </row>
    <row r="655" spans="25:25">
      <c r="Y655" s="446" t="s">
        <v>736</v>
      </c>
    </row>
    <row r="656" spans="25:25">
      <c r="Y656" s="442" t="s">
        <v>737</v>
      </c>
    </row>
    <row r="657" spans="25:25">
      <c r="Y657" s="446" t="s">
        <v>738</v>
      </c>
    </row>
    <row r="658" spans="25:25">
      <c r="Y658" s="442" t="s">
        <v>738</v>
      </c>
    </row>
    <row r="659" spans="25:25">
      <c r="Y659" s="442" t="s">
        <v>738</v>
      </c>
    </row>
    <row r="660" spans="25:25">
      <c r="Y660" s="442" t="s">
        <v>739</v>
      </c>
    </row>
    <row r="661" spans="25:25">
      <c r="Y661" s="442" t="s">
        <v>740</v>
      </c>
    </row>
    <row r="662" spans="25:25">
      <c r="Y662" s="442" t="s">
        <v>741</v>
      </c>
    </row>
    <row r="663" spans="25:25">
      <c r="Y663" s="442" t="s">
        <v>742</v>
      </c>
    </row>
    <row r="664" spans="25:25">
      <c r="Y664" s="442" t="s">
        <v>743</v>
      </c>
    </row>
    <row r="665" spans="25:25">
      <c r="Y665" s="442" t="s">
        <v>744</v>
      </c>
    </row>
    <row r="666" spans="25:25">
      <c r="Y666" s="442" t="s">
        <v>745</v>
      </c>
    </row>
    <row r="667" spans="25:25">
      <c r="Y667" s="446" t="s">
        <v>746</v>
      </c>
    </row>
    <row r="668" spans="25:25">
      <c r="Y668" s="442" t="s">
        <v>747</v>
      </c>
    </row>
    <row r="669" spans="25:25">
      <c r="Y669" s="442" t="s">
        <v>748</v>
      </c>
    </row>
    <row r="670" spans="25:25">
      <c r="Y670" s="442" t="s">
        <v>749</v>
      </c>
    </row>
    <row r="671" spans="25:25">
      <c r="Y671" s="442" t="s">
        <v>750</v>
      </c>
    </row>
    <row r="672" spans="25:25">
      <c r="Y672" s="442" t="s">
        <v>751</v>
      </c>
    </row>
    <row r="673" spans="25:25">
      <c r="Y673" s="442" t="s">
        <v>752</v>
      </c>
    </row>
    <row r="674" spans="25:25">
      <c r="Y674" s="442" t="s">
        <v>753</v>
      </c>
    </row>
    <row r="675" spans="25:25">
      <c r="Y675" s="442" t="s">
        <v>754</v>
      </c>
    </row>
    <row r="676" spans="25:25">
      <c r="Y676" s="442" t="s">
        <v>754</v>
      </c>
    </row>
    <row r="677" spans="25:25">
      <c r="Y677" s="446" t="s">
        <v>755</v>
      </c>
    </row>
    <row r="678" spans="25:25">
      <c r="Y678" s="442" t="s">
        <v>756</v>
      </c>
    </row>
    <row r="679" spans="25:25">
      <c r="Y679" s="442" t="s">
        <v>757</v>
      </c>
    </row>
    <row r="680" spans="25:25">
      <c r="Y680" s="442" t="s">
        <v>758</v>
      </c>
    </row>
    <row r="681" spans="25:25">
      <c r="Y681" s="446" t="s">
        <v>759</v>
      </c>
    </row>
    <row r="682" spans="25:25">
      <c r="Y682" s="442" t="s">
        <v>759</v>
      </c>
    </row>
    <row r="683" spans="25:25">
      <c r="Y683" s="442" t="s">
        <v>760</v>
      </c>
    </row>
    <row r="684" spans="25:25">
      <c r="Y684" s="442" t="s">
        <v>761</v>
      </c>
    </row>
    <row r="685" spans="25:25">
      <c r="Y685" s="446" t="s">
        <v>762</v>
      </c>
    </row>
    <row r="686" spans="25:25">
      <c r="Y686" s="446" t="s">
        <v>140</v>
      </c>
    </row>
    <row r="687" spans="25:25">
      <c r="Y687" s="442" t="s">
        <v>140</v>
      </c>
    </row>
    <row r="688" spans="25:25">
      <c r="Y688" s="442" t="s">
        <v>140</v>
      </c>
    </row>
    <row r="689" spans="25:25">
      <c r="Y689" s="442" t="s">
        <v>763</v>
      </c>
    </row>
    <row r="690" spans="25:25">
      <c r="Y690" s="442" t="s">
        <v>764</v>
      </c>
    </row>
    <row r="691" spans="25:25">
      <c r="Y691" s="442" t="s">
        <v>765</v>
      </c>
    </row>
    <row r="692" spans="25:25">
      <c r="Y692" s="442" t="s">
        <v>766</v>
      </c>
    </row>
    <row r="693" spans="25:25">
      <c r="Y693" s="442" t="s">
        <v>767</v>
      </c>
    </row>
    <row r="694" spans="25:25">
      <c r="Y694" s="446" t="s">
        <v>142</v>
      </c>
    </row>
    <row r="695" spans="25:25">
      <c r="Y695" s="442" t="s">
        <v>768</v>
      </c>
    </row>
    <row r="696" spans="25:25">
      <c r="Y696" s="442" t="s">
        <v>769</v>
      </c>
    </row>
    <row r="697" spans="25:25">
      <c r="Y697" s="442" t="s">
        <v>770</v>
      </c>
    </row>
    <row r="698" spans="25:25">
      <c r="Y698" s="442" t="s">
        <v>144</v>
      </c>
    </row>
    <row r="699" spans="25:25">
      <c r="Y699" s="442" t="s">
        <v>96</v>
      </c>
    </row>
    <row r="700" spans="25:25">
      <c r="Y700" s="442" t="s">
        <v>96</v>
      </c>
    </row>
    <row r="701" spans="25:25">
      <c r="Y701" s="442" t="s">
        <v>771</v>
      </c>
    </row>
    <row r="702" spans="25:25">
      <c r="Y702" s="446" t="s">
        <v>772</v>
      </c>
    </row>
    <row r="703" spans="25:25">
      <c r="Y703" s="442" t="s">
        <v>151</v>
      </c>
    </row>
    <row r="704" spans="25:25">
      <c r="Y704" s="442" t="s">
        <v>773</v>
      </c>
    </row>
    <row r="705" spans="25:25">
      <c r="Y705" s="442" t="s">
        <v>774</v>
      </c>
    </row>
    <row r="706" spans="25:25">
      <c r="Y706" s="442" t="s">
        <v>775</v>
      </c>
    </row>
    <row r="707" spans="25:25">
      <c r="Y707" s="442" t="s">
        <v>776</v>
      </c>
    </row>
    <row r="708" spans="25:25">
      <c r="Y708" s="442" t="s">
        <v>777</v>
      </c>
    </row>
    <row r="709" spans="25:25">
      <c r="Y709" s="442" t="s">
        <v>778</v>
      </c>
    </row>
    <row r="710" spans="25:25">
      <c r="Y710" s="442" t="s">
        <v>153</v>
      </c>
    </row>
    <row r="711" spans="25:25">
      <c r="Y711" s="442" t="s">
        <v>153</v>
      </c>
    </row>
    <row r="712" spans="25:25">
      <c r="Y712" s="442" t="s">
        <v>153</v>
      </c>
    </row>
    <row r="713" spans="25:25">
      <c r="Y713" s="442" t="s">
        <v>779</v>
      </c>
    </row>
    <row r="714" spans="25:25">
      <c r="Y714" s="442" t="s">
        <v>780</v>
      </c>
    </row>
    <row r="715" spans="25:25">
      <c r="Y715" s="442" t="s">
        <v>781</v>
      </c>
    </row>
    <row r="716" spans="25:25">
      <c r="Y716" s="442" t="s">
        <v>782</v>
      </c>
    </row>
    <row r="717" spans="25:25">
      <c r="Y717" s="442" t="s">
        <v>783</v>
      </c>
    </row>
    <row r="718" spans="25:25">
      <c r="Y718" s="446" t="s">
        <v>784</v>
      </c>
    </row>
    <row r="719" spans="25:25">
      <c r="Y719" s="442" t="s">
        <v>155</v>
      </c>
    </row>
    <row r="720" spans="25:25">
      <c r="Y720" s="442" t="s">
        <v>155</v>
      </c>
    </row>
    <row r="721" spans="25:25">
      <c r="Y721" s="442" t="s">
        <v>155</v>
      </c>
    </row>
    <row r="722" spans="25:25">
      <c r="Y722" s="442" t="s">
        <v>785</v>
      </c>
    </row>
    <row r="723" spans="25:25">
      <c r="Y723" s="442" t="s">
        <v>786</v>
      </c>
    </row>
    <row r="724" spans="25:25">
      <c r="Y724" s="442" t="s">
        <v>787</v>
      </c>
    </row>
    <row r="725" spans="25:25">
      <c r="Y725" s="442" t="s">
        <v>788</v>
      </c>
    </row>
    <row r="726" spans="25:25">
      <c r="Y726" s="442" t="s">
        <v>789</v>
      </c>
    </row>
    <row r="727" spans="25:25">
      <c r="Y727" s="442" t="s">
        <v>160</v>
      </c>
    </row>
    <row r="728" spans="25:25">
      <c r="Y728" s="442" t="s">
        <v>790</v>
      </c>
    </row>
    <row r="729" spans="25:25">
      <c r="Y729" s="442" t="s">
        <v>162</v>
      </c>
    </row>
    <row r="730" spans="25:25">
      <c r="Y730" s="442" t="s">
        <v>791</v>
      </c>
    </row>
    <row r="731" spans="25:25">
      <c r="Y731" s="442" t="s">
        <v>792</v>
      </c>
    </row>
    <row r="732" spans="25:25">
      <c r="Y732" s="446" t="s">
        <v>793</v>
      </c>
    </row>
    <row r="733" spans="25:25">
      <c r="Y733" s="442" t="s">
        <v>794</v>
      </c>
    </row>
    <row r="734" spans="25:25">
      <c r="Y734" s="442" t="s">
        <v>794</v>
      </c>
    </row>
    <row r="735" spans="25:25">
      <c r="Y735" s="442" t="s">
        <v>795</v>
      </c>
    </row>
    <row r="736" spans="25:25">
      <c r="Y736" s="442" t="s">
        <v>796</v>
      </c>
    </row>
    <row r="737" spans="25:25">
      <c r="Y737" s="442" t="s">
        <v>796</v>
      </c>
    </row>
    <row r="738" spans="25:25">
      <c r="Y738" s="446" t="s">
        <v>164</v>
      </c>
    </row>
    <row r="739" spans="25:25">
      <c r="Y739" s="442" t="s">
        <v>797</v>
      </c>
    </row>
    <row r="740" spans="25:25">
      <c r="Y740" s="442" t="s">
        <v>798</v>
      </c>
    </row>
    <row r="741" spans="25:25">
      <c r="Y741" s="442" t="s">
        <v>799</v>
      </c>
    </row>
    <row r="742" spans="25:25">
      <c r="Y742" s="442" t="s">
        <v>166</v>
      </c>
    </row>
    <row r="743" spans="25:25">
      <c r="Y743" s="442" t="s">
        <v>800</v>
      </c>
    </row>
    <row r="744" spans="25:25">
      <c r="Y744" s="446" t="s">
        <v>801</v>
      </c>
    </row>
    <row r="745" spans="25:25">
      <c r="Y745" s="442" t="s">
        <v>802</v>
      </c>
    </row>
    <row r="746" spans="25:25">
      <c r="Y746" s="442" t="s">
        <v>168</v>
      </c>
    </row>
    <row r="747" spans="25:25">
      <c r="Y747" s="446" t="s">
        <v>170</v>
      </c>
    </row>
    <row r="748" spans="25:25">
      <c r="Y748" s="446" t="s">
        <v>803</v>
      </c>
    </row>
    <row r="749" spans="25:25">
      <c r="Y749" s="442" t="s">
        <v>172</v>
      </c>
    </row>
    <row r="750" spans="25:25">
      <c r="Y750" s="442" t="s">
        <v>804</v>
      </c>
    </row>
    <row r="751" spans="25:25">
      <c r="Y751" s="446" t="s">
        <v>805</v>
      </c>
    </row>
    <row r="752" spans="25:25">
      <c r="Y752" s="442" t="s">
        <v>806</v>
      </c>
    </row>
    <row r="753" spans="25:25">
      <c r="Y753" s="442" t="s">
        <v>807</v>
      </c>
    </row>
    <row r="754" spans="25:25">
      <c r="Y754" s="446" t="s">
        <v>808</v>
      </c>
    </row>
    <row r="755" spans="25:25">
      <c r="Y755" s="442" t="s">
        <v>809</v>
      </c>
    </row>
    <row r="756" spans="25:25">
      <c r="Y756" s="442" t="s">
        <v>810</v>
      </c>
    </row>
    <row r="757" spans="25:25">
      <c r="Y757" s="442" t="s">
        <v>174</v>
      </c>
    </row>
    <row r="758" spans="25:25">
      <c r="Y758" s="442" t="s">
        <v>811</v>
      </c>
    </row>
    <row r="759" spans="25:25">
      <c r="Y759" s="442" t="s">
        <v>812</v>
      </c>
    </row>
    <row r="760" spans="25:25">
      <c r="Y760" s="442" t="s">
        <v>176</v>
      </c>
    </row>
    <row r="761" spans="25:25">
      <c r="Y761" s="442" t="s">
        <v>813</v>
      </c>
    </row>
    <row r="762" spans="25:25">
      <c r="Y762" s="442" t="s">
        <v>178</v>
      </c>
    </row>
    <row r="763" spans="25:25">
      <c r="Y763" s="442" t="s">
        <v>814</v>
      </c>
    </row>
    <row r="764" spans="25:25">
      <c r="Y764" s="442" t="s">
        <v>815</v>
      </c>
    </row>
    <row r="765" spans="25:25">
      <c r="Y765" s="442" t="s">
        <v>181</v>
      </c>
    </row>
    <row r="766" spans="25:25">
      <c r="Y766" s="446" t="s">
        <v>816</v>
      </c>
    </row>
    <row r="767" spans="25:25">
      <c r="Y767" s="442" t="s">
        <v>817</v>
      </c>
    </row>
    <row r="768" spans="25:25">
      <c r="Y768" s="442" t="s">
        <v>818</v>
      </c>
    </row>
    <row r="769" spans="25:25">
      <c r="Y769" s="442" t="s">
        <v>819</v>
      </c>
    </row>
    <row r="770" spans="25:25">
      <c r="Y770" s="442" t="s">
        <v>820</v>
      </c>
    </row>
    <row r="771" spans="25:25">
      <c r="Y771" s="442" t="s">
        <v>821</v>
      </c>
    </row>
    <row r="772" spans="25:25">
      <c r="Y772" s="442" t="s">
        <v>822</v>
      </c>
    </row>
    <row r="773" spans="25:25">
      <c r="Y773" s="442" t="s">
        <v>183</v>
      </c>
    </row>
    <row r="774" spans="25:25">
      <c r="Y774" s="442" t="s">
        <v>823</v>
      </c>
    </row>
    <row r="775" spans="25:25">
      <c r="Y775" s="442" t="s">
        <v>824</v>
      </c>
    </row>
    <row r="776" spans="25:25">
      <c r="Y776" s="442" t="s">
        <v>824</v>
      </c>
    </row>
    <row r="777" spans="25:25">
      <c r="Y777" s="442" t="s">
        <v>825</v>
      </c>
    </row>
    <row r="778" spans="25:25">
      <c r="Y778" s="442" t="s">
        <v>826</v>
      </c>
    </row>
    <row r="779" spans="25:25">
      <c r="Y779" s="442" t="s">
        <v>827</v>
      </c>
    </row>
    <row r="780" spans="25:25">
      <c r="Y780" s="442" t="s">
        <v>828</v>
      </c>
    </row>
    <row r="781" spans="25:25">
      <c r="Y781" s="442" t="s">
        <v>829</v>
      </c>
    </row>
    <row r="782" spans="25:25">
      <c r="Y782" s="446" t="s">
        <v>830</v>
      </c>
    </row>
    <row r="783" spans="25:25">
      <c r="Y783" s="442" t="s">
        <v>830</v>
      </c>
    </row>
    <row r="784" spans="25:25">
      <c r="Y784" s="442" t="s">
        <v>831</v>
      </c>
    </row>
    <row r="785" spans="25:25">
      <c r="Y785" s="442" t="s">
        <v>832</v>
      </c>
    </row>
    <row r="786" spans="25:25">
      <c r="Y786" s="442" t="s">
        <v>833</v>
      </c>
    </row>
    <row r="787" spans="25:25">
      <c r="Y787" s="446" t="s">
        <v>834</v>
      </c>
    </row>
    <row r="788" spans="25:25">
      <c r="Y788" s="442" t="s">
        <v>185</v>
      </c>
    </row>
    <row r="789" spans="25:25">
      <c r="Y789" s="442" t="s">
        <v>835</v>
      </c>
    </row>
    <row r="790" spans="25:25">
      <c r="Y790" s="442" t="s">
        <v>836</v>
      </c>
    </row>
    <row r="791" spans="25:25">
      <c r="Y791" s="442" t="s">
        <v>837</v>
      </c>
    </row>
    <row r="792" spans="25:25">
      <c r="Y792" s="442" t="s">
        <v>838</v>
      </c>
    </row>
    <row r="793" spans="25:25">
      <c r="Y793" s="442" t="s">
        <v>839</v>
      </c>
    </row>
    <row r="794" spans="25:25">
      <c r="Y794" s="442" t="s">
        <v>840</v>
      </c>
    </row>
    <row r="795" spans="25:25">
      <c r="Y795" s="442" t="s">
        <v>841</v>
      </c>
    </row>
    <row r="796" spans="25:25">
      <c r="Y796" s="442" t="s">
        <v>187</v>
      </c>
    </row>
    <row r="797" spans="25:25">
      <c r="Y797" s="442" t="s">
        <v>842</v>
      </c>
    </row>
    <row r="798" spans="25:25">
      <c r="Y798" s="442" t="s">
        <v>843</v>
      </c>
    </row>
    <row r="799" spans="25:25">
      <c r="Y799" s="442" t="s">
        <v>844</v>
      </c>
    </row>
    <row r="800" spans="25:25">
      <c r="Y800" s="442" t="s">
        <v>845</v>
      </c>
    </row>
    <row r="801" spans="25:25">
      <c r="Y801" s="442" t="s">
        <v>846</v>
      </c>
    </row>
    <row r="802" spans="25:25">
      <c r="Y802" s="446" t="s">
        <v>847</v>
      </c>
    </row>
    <row r="803" spans="25:25">
      <c r="Y803" s="442" t="s">
        <v>848</v>
      </c>
    </row>
    <row r="804" spans="25:25">
      <c r="Y804" s="442" t="s">
        <v>849</v>
      </c>
    </row>
    <row r="805" spans="25:25">
      <c r="Y805" s="442" t="s">
        <v>850</v>
      </c>
    </row>
    <row r="806" spans="25:25">
      <c r="Y806" s="442" t="s">
        <v>191</v>
      </c>
    </row>
    <row r="807" spans="25:25">
      <c r="Y807" s="442" t="s">
        <v>851</v>
      </c>
    </row>
    <row r="808" spans="25:25">
      <c r="Y808" s="442" t="s">
        <v>852</v>
      </c>
    </row>
    <row r="809" spans="25:25">
      <c r="Y809" s="442" t="s">
        <v>853</v>
      </c>
    </row>
    <row r="810" spans="25:25">
      <c r="Y810" s="442" t="s">
        <v>193</v>
      </c>
    </row>
    <row r="811" spans="25:25">
      <c r="Y811" s="442" t="s">
        <v>854</v>
      </c>
    </row>
    <row r="812" spans="25:25">
      <c r="Y812" s="442" t="s">
        <v>855</v>
      </c>
    </row>
    <row r="813" spans="25:25">
      <c r="Y813" s="442" t="s">
        <v>856</v>
      </c>
    </row>
    <row r="814" spans="25:25">
      <c r="Y814" s="442" t="s">
        <v>857</v>
      </c>
    </row>
    <row r="815" spans="25:25">
      <c r="Y815" s="442" t="s">
        <v>858</v>
      </c>
    </row>
    <row r="816" spans="25:25">
      <c r="Y816" s="446" t="s">
        <v>859</v>
      </c>
    </row>
    <row r="817" spans="25:25">
      <c r="Y817" s="442" t="s">
        <v>860</v>
      </c>
    </row>
    <row r="818" spans="25:25">
      <c r="Y818" s="442" t="s">
        <v>861</v>
      </c>
    </row>
    <row r="819" spans="25:25">
      <c r="Y819" s="442" t="s">
        <v>862</v>
      </c>
    </row>
    <row r="820" spans="25:25">
      <c r="Y820" s="442" t="s">
        <v>863</v>
      </c>
    </row>
    <row r="821" spans="25:25">
      <c r="Y821" s="442" t="s">
        <v>864</v>
      </c>
    </row>
    <row r="822" spans="25:25">
      <c r="Y822" s="442" t="s">
        <v>865</v>
      </c>
    </row>
    <row r="823" spans="25:25">
      <c r="Y823" s="442" t="s">
        <v>866</v>
      </c>
    </row>
    <row r="824" spans="25:25">
      <c r="Y824" s="442" t="s">
        <v>867</v>
      </c>
    </row>
    <row r="825" spans="25:25">
      <c r="Y825" s="442" t="s">
        <v>868</v>
      </c>
    </row>
    <row r="826" spans="25:25">
      <c r="Y826" s="442" t="s">
        <v>869</v>
      </c>
    </row>
    <row r="827" spans="25:25">
      <c r="Y827" s="442" t="s">
        <v>870</v>
      </c>
    </row>
    <row r="828" spans="25:25">
      <c r="Y828" s="442" t="s">
        <v>871</v>
      </c>
    </row>
    <row r="829" spans="25:25">
      <c r="Y829" s="442" t="s">
        <v>872</v>
      </c>
    </row>
    <row r="830" spans="25:25">
      <c r="Y830" s="442" t="s">
        <v>873</v>
      </c>
    </row>
    <row r="831" spans="25:25">
      <c r="Y831" s="442" t="s">
        <v>874</v>
      </c>
    </row>
    <row r="832" spans="25:25">
      <c r="Y832" s="442" t="s">
        <v>197</v>
      </c>
    </row>
    <row r="833" spans="25:25">
      <c r="Y833" s="442" t="s">
        <v>875</v>
      </c>
    </row>
    <row r="834" spans="25:25">
      <c r="Y834" s="446" t="s">
        <v>876</v>
      </c>
    </row>
    <row r="835" spans="25:25">
      <c r="Y835" s="442" t="s">
        <v>877</v>
      </c>
    </row>
    <row r="836" spans="25:25">
      <c r="Y836" s="442" t="s">
        <v>878</v>
      </c>
    </row>
    <row r="837" spans="25:25">
      <c r="Y837" s="442" t="s">
        <v>879</v>
      </c>
    </row>
    <row r="838" spans="25:25">
      <c r="Y838" s="442" t="s">
        <v>880</v>
      </c>
    </row>
    <row r="839" spans="25:25">
      <c r="Y839" s="442" t="s">
        <v>199</v>
      </c>
    </row>
    <row r="840" spans="25:25">
      <c r="Y840" s="442" t="s">
        <v>881</v>
      </c>
    </row>
    <row r="841" spans="25:25">
      <c r="Y841" s="442" t="s">
        <v>882</v>
      </c>
    </row>
    <row r="842" spans="25:25">
      <c r="Y842" s="442" t="s">
        <v>883</v>
      </c>
    </row>
    <row r="843" spans="25:25">
      <c r="Y843" s="442" t="s">
        <v>884</v>
      </c>
    </row>
    <row r="844" spans="25:25">
      <c r="Y844" s="442" t="s">
        <v>885</v>
      </c>
    </row>
    <row r="845" spans="25:25">
      <c r="Y845" s="446" t="s">
        <v>886</v>
      </c>
    </row>
    <row r="846" spans="25:25">
      <c r="Y846" s="442" t="s">
        <v>887</v>
      </c>
    </row>
    <row r="847" spans="25:25">
      <c r="Y847" s="442" t="s">
        <v>888</v>
      </c>
    </row>
    <row r="848" spans="25:25">
      <c r="Y848" s="442" t="s">
        <v>201</v>
      </c>
    </row>
    <row r="849" spans="25:25">
      <c r="Y849" s="442" t="s">
        <v>889</v>
      </c>
    </row>
    <row r="850" spans="25:25">
      <c r="Y850" s="442" t="s">
        <v>890</v>
      </c>
    </row>
    <row r="851" spans="25:25">
      <c r="Y851" s="442" t="s">
        <v>891</v>
      </c>
    </row>
    <row r="852" spans="25:25">
      <c r="Y852" s="442" t="s">
        <v>892</v>
      </c>
    </row>
    <row r="853" spans="25:25">
      <c r="Y853" s="442" t="s">
        <v>893</v>
      </c>
    </row>
    <row r="854" spans="25:25">
      <c r="Y854" s="442" t="s">
        <v>894</v>
      </c>
    </row>
    <row r="855" spans="25:25">
      <c r="Y855" s="442" t="s">
        <v>895</v>
      </c>
    </row>
    <row r="856" spans="25:25">
      <c r="Y856" s="442" t="s">
        <v>896</v>
      </c>
    </row>
    <row r="857" spans="25:25">
      <c r="Y857" s="442" t="s">
        <v>897</v>
      </c>
    </row>
    <row r="858" spans="25:25">
      <c r="Y858" s="442" t="s">
        <v>898</v>
      </c>
    </row>
    <row r="859" spans="25:25">
      <c r="Y859" s="442" t="s">
        <v>899</v>
      </c>
    </row>
    <row r="860" spans="25:25">
      <c r="Y860" s="442" t="s">
        <v>900</v>
      </c>
    </row>
    <row r="861" spans="25:25">
      <c r="Y861" s="442" t="s">
        <v>901</v>
      </c>
    </row>
    <row r="862" spans="25:25">
      <c r="Y862" s="442" t="s">
        <v>902</v>
      </c>
    </row>
    <row r="863" spans="25:25">
      <c r="Y863" s="442" t="s">
        <v>207</v>
      </c>
    </row>
    <row r="864" spans="25:25">
      <c r="Y864" s="442" t="s">
        <v>903</v>
      </c>
    </row>
    <row r="865" spans="25:25">
      <c r="Y865" s="442" t="s">
        <v>904</v>
      </c>
    </row>
    <row r="866" spans="25:25">
      <c r="Y866" s="442" t="s">
        <v>209</v>
      </c>
    </row>
    <row r="867" spans="25:25">
      <c r="Y867" s="442" t="s">
        <v>211</v>
      </c>
    </row>
    <row r="868" spans="25:25">
      <c r="Y868" s="446" t="s">
        <v>905</v>
      </c>
    </row>
    <row r="869" spans="25:25">
      <c r="Y869" s="446" t="s">
        <v>906</v>
      </c>
    </row>
    <row r="870" spans="25:25">
      <c r="Y870" s="442" t="s">
        <v>907</v>
      </c>
    </row>
    <row r="871" spans="25:25">
      <c r="Y871" s="442" t="s">
        <v>908</v>
      </c>
    </row>
    <row r="872" spans="25:25">
      <c r="Y872" s="442" t="s">
        <v>909</v>
      </c>
    </row>
    <row r="873" spans="25:25">
      <c r="Y873" s="442" t="s">
        <v>910</v>
      </c>
    </row>
    <row r="874" spans="25:25">
      <c r="Y874" s="442" t="s">
        <v>911</v>
      </c>
    </row>
    <row r="875" spans="25:25">
      <c r="Y875" s="442" t="s">
        <v>912</v>
      </c>
    </row>
  </sheetData>
  <sheetProtection password="CD55" sheet="1"/>
  <mergeCells count="42">
    <mergeCell ref="B13:D13"/>
    <mergeCell ref="E13:H13"/>
    <mergeCell ref="A1:B1"/>
    <mergeCell ref="Q2:S2"/>
    <mergeCell ref="T2:V2"/>
    <mergeCell ref="O4:P4"/>
    <mergeCell ref="O5:P5"/>
    <mergeCell ref="O6:P6"/>
    <mergeCell ref="O2:P3"/>
    <mergeCell ref="B2:G6"/>
    <mergeCell ref="J2:L6"/>
    <mergeCell ref="O8:P8"/>
    <mergeCell ref="B11:D11"/>
    <mergeCell ref="E11:H11"/>
    <mergeCell ref="B12:D12"/>
    <mergeCell ref="E12:H12"/>
    <mergeCell ref="B20:D20"/>
    <mergeCell ref="E20:L20"/>
    <mergeCell ref="B21:D21"/>
    <mergeCell ref="E21:L21"/>
    <mergeCell ref="B14:D14"/>
    <mergeCell ref="E14:H14"/>
    <mergeCell ref="B15:D15"/>
    <mergeCell ref="E15:H15"/>
    <mergeCell ref="B16:D16"/>
    <mergeCell ref="E16:H16"/>
    <mergeCell ref="B26:D26"/>
    <mergeCell ref="E26:L26"/>
    <mergeCell ref="B27:D27"/>
    <mergeCell ref="E27:L27"/>
    <mergeCell ref="B8:D9"/>
    <mergeCell ref="E8:L9"/>
    <mergeCell ref="B22:D22"/>
    <mergeCell ref="E22:L22"/>
    <mergeCell ref="B23:L23"/>
    <mergeCell ref="B24:D24"/>
    <mergeCell ref="E24:L24"/>
    <mergeCell ref="B25:D25"/>
    <mergeCell ref="E25:L25"/>
    <mergeCell ref="B18:L18"/>
    <mergeCell ref="B19:D19"/>
    <mergeCell ref="E19:L19"/>
  </mergeCells>
  <hyperlinks>
    <hyperlink ref="A1" location="'INDICE FORMULARIOS'!A1" display="&lt; ATRÁS"/>
  </hyperlinks>
  <printOptions horizontalCentered="1"/>
  <pageMargins left="0.70866141732283472" right="0.31496062992125984" top="0.55118110236220474" bottom="0.55118110236220474" header="0.31496062992125984" footer="0.31496062992125984"/>
  <pageSetup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1:AN79"/>
  <sheetViews>
    <sheetView showGridLines="0" zoomScale="99" zoomScaleNormal="99" workbookViewId="0">
      <pane xSplit="2" ySplit="10" topLeftCell="C35" activePane="bottomRight" state="frozen"/>
      <selection pane="topRight"/>
      <selection pane="bottomLeft"/>
      <selection pane="bottomRight" activeCell="K9" sqref="K9"/>
    </sheetView>
  </sheetViews>
  <sheetFormatPr baseColWidth="10" defaultColWidth="11.5" defaultRowHeight="12.75"/>
  <cols>
    <col min="1" max="1" width="2.5" style="442" customWidth="1"/>
    <col min="2" max="2" width="22.5" style="442" customWidth="1"/>
    <col min="3" max="3" width="6" style="442" customWidth="1"/>
    <col min="4" max="11" width="20.25" style="442" customWidth="1"/>
    <col min="12" max="12" width="19.75" style="442" customWidth="1"/>
    <col min="13" max="13" width="6" style="442" hidden="1" customWidth="1"/>
    <col min="14" max="14" width="13" style="442" hidden="1" customWidth="1"/>
    <col min="15" max="15" width="6" style="442" hidden="1" customWidth="1"/>
    <col min="16" max="16" width="13" style="442" hidden="1" customWidth="1"/>
    <col min="17" max="17" width="6" style="442" hidden="1" customWidth="1"/>
    <col min="18" max="18" width="13" style="442" hidden="1" customWidth="1"/>
    <col min="19" max="19" width="6" style="442" hidden="1" customWidth="1"/>
    <col min="20" max="20" width="13" style="442" hidden="1" customWidth="1"/>
    <col min="21" max="21" width="6" style="442" hidden="1" customWidth="1"/>
    <col min="22" max="22" width="13" style="442" hidden="1" customWidth="1"/>
    <col min="23" max="23" width="6" style="442" hidden="1" customWidth="1"/>
    <col min="24" max="24" width="13" style="442" hidden="1" customWidth="1"/>
    <col min="25" max="25" width="6" style="442" hidden="1" customWidth="1"/>
    <col min="26" max="26" width="13" style="442" hidden="1" customWidth="1"/>
    <col min="27" max="27" width="6" style="442" hidden="1" customWidth="1"/>
    <col min="28" max="28" width="13" style="442" hidden="1" customWidth="1"/>
    <col min="29" max="29" width="6" style="442" hidden="1" customWidth="1"/>
    <col min="30" max="30" width="13" style="442" hidden="1" customWidth="1"/>
    <col min="31" max="31" width="6" style="442" hidden="1" customWidth="1"/>
    <col min="32" max="32" width="13" style="442" hidden="1" customWidth="1"/>
    <col min="33" max="33" width="3" style="442" customWidth="1"/>
    <col min="34" max="16384" width="11.5" style="442"/>
  </cols>
  <sheetData>
    <row r="1" spans="1:40" ht="15">
      <c r="A1" s="589" t="s">
        <v>12</v>
      </c>
      <c r="B1" s="589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  <c r="Y1" s="443"/>
      <c r="Z1" s="443"/>
      <c r="AA1" s="443"/>
      <c r="AB1" s="443"/>
      <c r="AC1" s="443"/>
      <c r="AD1" s="443"/>
      <c r="AE1" s="443"/>
      <c r="AF1" s="443"/>
      <c r="AG1" s="443"/>
      <c r="AH1" s="443"/>
      <c r="AI1" s="443"/>
      <c r="AJ1" s="446"/>
      <c r="AK1" s="446"/>
      <c r="AL1" s="446"/>
      <c r="AM1" s="446"/>
      <c r="AN1" s="446"/>
    </row>
    <row r="2" spans="1:40" ht="15" customHeight="1">
      <c r="A2" s="444"/>
      <c r="B2" s="534" t="s">
        <v>913</v>
      </c>
      <c r="C2" s="535"/>
      <c r="D2" s="535"/>
      <c r="E2" s="535"/>
      <c r="F2" s="535"/>
      <c r="G2" s="535"/>
      <c r="H2" s="535"/>
      <c r="I2" s="536"/>
      <c r="J2" s="472" t="s">
        <v>914</v>
      </c>
      <c r="K2" s="626"/>
      <c r="L2" s="626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477"/>
      <c r="AB2" s="618" t="s">
        <v>914</v>
      </c>
      <c r="AC2" s="619"/>
      <c r="AD2" s="525"/>
      <c r="AE2" s="526"/>
      <c r="AF2" s="527"/>
      <c r="AG2" s="443"/>
      <c r="AH2" s="443"/>
      <c r="AI2" s="443"/>
      <c r="AJ2" s="446"/>
      <c r="AK2" s="446"/>
      <c r="AL2" s="446"/>
      <c r="AM2" s="446"/>
      <c r="AN2" s="446"/>
    </row>
    <row r="3" spans="1:40" ht="15" customHeight="1">
      <c r="A3" s="444"/>
      <c r="B3" s="537"/>
      <c r="C3" s="538"/>
      <c r="D3" s="538"/>
      <c r="E3" s="538"/>
      <c r="F3" s="538"/>
      <c r="G3" s="538"/>
      <c r="H3" s="538"/>
      <c r="I3" s="539"/>
      <c r="J3" s="473"/>
      <c r="K3" s="627"/>
      <c r="L3" s="627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478"/>
      <c r="AB3" s="620"/>
      <c r="AC3" s="621"/>
      <c r="AD3" s="528"/>
      <c r="AE3" s="529"/>
      <c r="AF3" s="530"/>
      <c r="AG3" s="443"/>
      <c r="AH3" s="443"/>
      <c r="AI3" s="443"/>
      <c r="AJ3" s="446"/>
      <c r="AK3" s="446"/>
      <c r="AL3" s="446"/>
      <c r="AM3" s="446"/>
      <c r="AN3" s="446"/>
    </row>
    <row r="4" spans="1:40" ht="15" customHeight="1">
      <c r="A4" s="444"/>
      <c r="B4" s="537"/>
      <c r="C4" s="538"/>
      <c r="D4" s="538"/>
      <c r="E4" s="538"/>
      <c r="F4" s="538"/>
      <c r="G4" s="538"/>
      <c r="H4" s="538"/>
      <c r="I4" s="539"/>
      <c r="J4" s="474" t="s">
        <v>30</v>
      </c>
      <c r="K4" s="627"/>
      <c r="L4" s="627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478"/>
      <c r="AB4" s="644" t="s">
        <v>30</v>
      </c>
      <c r="AC4" s="645"/>
      <c r="AD4" s="528"/>
      <c r="AE4" s="529"/>
      <c r="AF4" s="530"/>
      <c r="AG4" s="443"/>
      <c r="AH4" s="443"/>
      <c r="AI4" s="443"/>
      <c r="AJ4" s="446"/>
      <c r="AK4" s="446"/>
      <c r="AL4" s="446"/>
      <c r="AM4" s="446"/>
      <c r="AN4" s="446"/>
    </row>
    <row r="5" spans="1:40" ht="15" customHeight="1">
      <c r="A5" s="444"/>
      <c r="B5" s="537"/>
      <c r="C5" s="538"/>
      <c r="D5" s="538"/>
      <c r="E5" s="538"/>
      <c r="F5" s="538"/>
      <c r="G5" s="538"/>
      <c r="H5" s="538"/>
      <c r="I5" s="539"/>
      <c r="J5" s="474" t="str">
        <f>'FSE-RH-001'!H5</f>
        <v>dd-mm-yyyy</v>
      </c>
      <c r="K5" s="627"/>
      <c r="L5" s="627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78"/>
      <c r="AB5" s="622" t="str">
        <f>+'FSE-RH-001'!H5</f>
        <v>dd-mm-yyyy</v>
      </c>
      <c r="AC5" s="623"/>
      <c r="AD5" s="528"/>
      <c r="AE5" s="529"/>
      <c r="AF5" s="530"/>
      <c r="AG5" s="443"/>
      <c r="AH5" s="443"/>
      <c r="AI5" s="443"/>
      <c r="AJ5" s="446"/>
      <c r="AK5" s="446"/>
      <c r="AL5" s="446"/>
      <c r="AM5" s="446"/>
      <c r="AN5" s="446"/>
    </row>
    <row r="6" spans="1:40" ht="15.75" hidden="1" customHeight="1">
      <c r="A6" s="444"/>
      <c r="B6" s="445"/>
      <c r="C6" s="325"/>
      <c r="D6" s="325"/>
      <c r="E6" s="325"/>
      <c r="F6" s="325"/>
      <c r="G6" s="325"/>
      <c r="H6" s="325"/>
      <c r="I6" s="325"/>
      <c r="J6" s="475"/>
      <c r="K6" s="476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479"/>
      <c r="AB6" s="624"/>
      <c r="AC6" s="625"/>
      <c r="AD6" s="531"/>
      <c r="AE6" s="532"/>
      <c r="AF6" s="533"/>
      <c r="AG6" s="443"/>
      <c r="AH6" s="443"/>
      <c r="AI6" s="443"/>
      <c r="AJ6" s="446"/>
      <c r="AK6" s="446"/>
      <c r="AL6" s="446"/>
      <c r="AM6" s="446"/>
      <c r="AN6" s="446"/>
    </row>
    <row r="7" spans="1:40" hidden="1">
      <c r="A7" s="443"/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6"/>
      <c r="AK7" s="446"/>
      <c r="AL7" s="446"/>
      <c r="AM7" s="446"/>
      <c r="AN7" s="446"/>
    </row>
    <row r="8" spans="1:40" ht="15" customHeight="1">
      <c r="A8" s="443"/>
      <c r="B8" s="646" t="s">
        <v>51</v>
      </c>
      <c r="C8" s="646"/>
      <c r="D8" s="646"/>
      <c r="E8" s="646"/>
      <c r="F8" s="646"/>
      <c r="G8" s="446"/>
      <c r="H8" s="647">
        <f>+'FSE-RH-001'!F8</f>
        <v>0</v>
      </c>
      <c r="I8" s="647"/>
      <c r="J8" s="647"/>
      <c r="K8" s="647"/>
      <c r="L8" s="647"/>
      <c r="M8" s="647"/>
      <c r="N8" s="647"/>
      <c r="O8" s="647"/>
      <c r="P8" s="647"/>
      <c r="Q8" s="647"/>
      <c r="R8" s="647"/>
      <c r="S8" s="647"/>
      <c r="T8" s="647"/>
      <c r="U8" s="647"/>
      <c r="V8" s="647"/>
      <c r="W8" s="647"/>
      <c r="X8" s="647"/>
      <c r="Y8" s="647"/>
      <c r="Z8" s="443"/>
      <c r="AA8" s="443"/>
      <c r="AB8" s="443"/>
      <c r="AC8" s="443"/>
      <c r="AD8" s="443"/>
      <c r="AE8" s="446"/>
      <c r="AF8" s="446"/>
      <c r="AG8" s="446"/>
      <c r="AH8" s="446"/>
      <c r="AI8" s="446"/>
      <c r="AJ8" s="446"/>
      <c r="AK8" s="446"/>
      <c r="AL8" s="446"/>
      <c r="AM8" s="446"/>
      <c r="AN8" s="446"/>
    </row>
    <row r="9" spans="1:40">
      <c r="A9" s="443"/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6"/>
      <c r="AK9" s="446"/>
      <c r="AL9" s="446"/>
      <c r="AM9" s="446"/>
      <c r="AN9" s="446"/>
    </row>
    <row r="10" spans="1:40">
      <c r="A10" s="443"/>
      <c r="B10" s="648" t="s">
        <v>915</v>
      </c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  <c r="T10" s="649"/>
      <c r="U10" s="649"/>
      <c r="V10" s="649"/>
      <c r="W10" s="649"/>
      <c r="X10" s="649"/>
      <c r="Y10" s="649"/>
      <c r="Z10" s="649"/>
      <c r="AA10" s="649"/>
      <c r="AB10" s="649"/>
      <c r="AC10" s="649"/>
      <c r="AD10" s="649"/>
      <c r="AE10" s="649"/>
      <c r="AF10" s="650"/>
      <c r="AG10" s="443"/>
      <c r="AH10" s="443"/>
      <c r="AI10" s="443"/>
      <c r="AJ10" s="446"/>
      <c r="AK10" s="446"/>
      <c r="AL10" s="446"/>
      <c r="AM10" s="446"/>
      <c r="AN10" s="446"/>
    </row>
    <row r="11" spans="1:40" ht="7.5" customHeight="1">
      <c r="A11" s="443"/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6"/>
      <c r="AK11" s="446"/>
      <c r="AL11" s="446"/>
      <c r="AM11" s="446"/>
      <c r="AN11" s="446"/>
    </row>
    <row r="12" spans="1:40">
      <c r="A12" s="443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3"/>
      <c r="AH12" s="443"/>
      <c r="AI12" s="443"/>
      <c r="AJ12" s="446"/>
      <c r="AK12" s="446"/>
      <c r="AL12" s="446"/>
      <c r="AM12" s="446"/>
      <c r="AN12" s="446"/>
    </row>
    <row r="13" spans="1:40">
      <c r="A13" s="443"/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3"/>
      <c r="AA13" s="443"/>
      <c r="AB13" s="443"/>
      <c r="AC13" s="443"/>
      <c r="AD13" s="443"/>
      <c r="AE13" s="443"/>
      <c r="AF13" s="443"/>
      <c r="AG13" s="443"/>
      <c r="AH13" s="443"/>
      <c r="AI13" s="443"/>
      <c r="AJ13" s="446"/>
      <c r="AK13" s="446"/>
      <c r="AL13" s="446"/>
      <c r="AM13" s="446"/>
      <c r="AN13" s="446"/>
    </row>
    <row r="14" spans="1:40">
      <c r="A14" s="443"/>
      <c r="B14" s="448" t="s">
        <v>916</v>
      </c>
      <c r="C14" s="634" t="s">
        <v>917</v>
      </c>
      <c r="D14" s="635"/>
      <c r="E14" s="634" t="s">
        <v>918</v>
      </c>
      <c r="F14" s="635"/>
      <c r="G14" s="634" t="s">
        <v>919</v>
      </c>
      <c r="H14" s="635"/>
      <c r="I14" s="634" t="s">
        <v>920</v>
      </c>
      <c r="J14" s="635"/>
      <c r="K14" s="634" t="s">
        <v>921</v>
      </c>
      <c r="L14" s="635"/>
      <c r="M14" s="634" t="s">
        <v>922</v>
      </c>
      <c r="N14" s="635"/>
      <c r="O14" s="634" t="s">
        <v>923</v>
      </c>
      <c r="P14" s="635"/>
      <c r="Q14" s="634" t="s">
        <v>924</v>
      </c>
      <c r="R14" s="635"/>
      <c r="S14" s="634" t="s">
        <v>925</v>
      </c>
      <c r="T14" s="635"/>
      <c r="U14" s="634" t="s">
        <v>926</v>
      </c>
      <c r="V14" s="635"/>
      <c r="W14" s="634" t="s">
        <v>927</v>
      </c>
      <c r="X14" s="643"/>
      <c r="Y14" s="641" t="s">
        <v>928</v>
      </c>
      <c r="Z14" s="642"/>
      <c r="AA14" s="643" t="s">
        <v>929</v>
      </c>
      <c r="AB14" s="635"/>
      <c r="AC14" s="634" t="s">
        <v>930</v>
      </c>
      <c r="AD14" s="635"/>
      <c r="AE14" s="634" t="s">
        <v>931</v>
      </c>
      <c r="AF14" s="636"/>
      <c r="AG14" s="443"/>
      <c r="AH14" s="443"/>
      <c r="AI14" s="443"/>
      <c r="AJ14" s="446"/>
      <c r="AK14" s="446"/>
      <c r="AL14" s="446"/>
      <c r="AM14" s="446"/>
      <c r="AN14" s="446"/>
    </row>
    <row r="15" spans="1:40">
      <c r="A15" s="443"/>
      <c r="B15" s="449" t="s">
        <v>932</v>
      </c>
      <c r="C15" s="450" t="s">
        <v>933</v>
      </c>
      <c r="D15" s="451" t="s">
        <v>934</v>
      </c>
      <c r="E15" s="450" t="s">
        <v>933</v>
      </c>
      <c r="F15" s="451" t="s">
        <v>934</v>
      </c>
      <c r="G15" s="452" t="s">
        <v>933</v>
      </c>
      <c r="H15" s="451" t="s">
        <v>934</v>
      </c>
      <c r="I15" s="450" t="s">
        <v>933</v>
      </c>
      <c r="J15" s="451" t="s">
        <v>934</v>
      </c>
      <c r="K15" s="450" t="s">
        <v>933</v>
      </c>
      <c r="L15" s="451" t="s">
        <v>934</v>
      </c>
      <c r="M15" s="450" t="s">
        <v>933</v>
      </c>
      <c r="N15" s="451" t="s">
        <v>934</v>
      </c>
      <c r="O15" s="450" t="s">
        <v>933</v>
      </c>
      <c r="P15" s="451" t="s">
        <v>934</v>
      </c>
      <c r="Q15" s="450" t="s">
        <v>933</v>
      </c>
      <c r="R15" s="451" t="s">
        <v>934</v>
      </c>
      <c r="S15" s="450" t="s">
        <v>933</v>
      </c>
      <c r="T15" s="451" t="s">
        <v>934</v>
      </c>
      <c r="U15" s="450" t="s">
        <v>933</v>
      </c>
      <c r="V15" s="451" t="s">
        <v>934</v>
      </c>
      <c r="W15" s="450" t="s">
        <v>933</v>
      </c>
      <c r="X15" s="451" t="s">
        <v>934</v>
      </c>
      <c r="Y15" s="480" t="s">
        <v>933</v>
      </c>
      <c r="Z15" s="481" t="s">
        <v>934</v>
      </c>
      <c r="AA15" s="450" t="s">
        <v>933</v>
      </c>
      <c r="AB15" s="451" t="s">
        <v>934</v>
      </c>
      <c r="AC15" s="450" t="s">
        <v>933</v>
      </c>
      <c r="AD15" s="451" t="s">
        <v>934</v>
      </c>
      <c r="AE15" s="452" t="s">
        <v>933</v>
      </c>
      <c r="AF15" s="482" t="s">
        <v>934</v>
      </c>
      <c r="AG15" s="443"/>
      <c r="AH15" s="443"/>
      <c r="AI15" s="443"/>
      <c r="AJ15" s="446"/>
      <c r="AK15" s="446"/>
      <c r="AL15" s="446"/>
      <c r="AM15" s="446"/>
      <c r="AN15" s="446"/>
    </row>
    <row r="16" spans="1:40">
      <c r="A16" s="443"/>
      <c r="B16" s="453"/>
      <c r="C16" s="454"/>
      <c r="D16" s="455"/>
      <c r="E16" s="454"/>
      <c r="F16" s="455"/>
      <c r="G16" s="454"/>
      <c r="H16" s="455"/>
      <c r="I16" s="454"/>
      <c r="J16" s="455"/>
      <c r="K16" s="454"/>
      <c r="L16" s="455"/>
      <c r="M16" s="454"/>
      <c r="N16" s="455"/>
      <c r="O16" s="454"/>
      <c r="P16" s="455"/>
      <c r="Q16" s="454"/>
      <c r="R16" s="455"/>
      <c r="S16" s="454"/>
      <c r="T16" s="455"/>
      <c r="U16" s="454"/>
      <c r="V16" s="455"/>
      <c r="W16" s="454"/>
      <c r="X16" s="455"/>
      <c r="Y16" s="454"/>
      <c r="Z16" s="455"/>
      <c r="AA16" s="454"/>
      <c r="AB16" s="455"/>
      <c r="AC16" s="454"/>
      <c r="AD16" s="455"/>
      <c r="AE16" s="454"/>
      <c r="AF16" s="483"/>
      <c r="AG16" s="443"/>
      <c r="AH16" s="443"/>
      <c r="AI16" s="443"/>
      <c r="AJ16" s="446"/>
      <c r="AK16" s="446"/>
      <c r="AL16" s="446"/>
      <c r="AM16" s="446"/>
      <c r="AN16" s="446"/>
    </row>
    <row r="17" spans="1:40">
      <c r="A17" s="443"/>
      <c r="B17" s="453"/>
      <c r="C17" s="454"/>
      <c r="D17" s="455"/>
      <c r="E17" s="454"/>
      <c r="F17" s="455"/>
      <c r="G17" s="454"/>
      <c r="H17" s="455"/>
      <c r="I17" s="454"/>
      <c r="J17" s="455"/>
      <c r="K17" s="454"/>
      <c r="L17" s="455"/>
      <c r="M17" s="454"/>
      <c r="N17" s="455"/>
      <c r="O17" s="454"/>
      <c r="P17" s="455"/>
      <c r="Q17" s="454"/>
      <c r="R17" s="455"/>
      <c r="S17" s="454"/>
      <c r="T17" s="455"/>
      <c r="U17" s="454"/>
      <c r="V17" s="455"/>
      <c r="W17" s="454"/>
      <c r="X17" s="455"/>
      <c r="Y17" s="454"/>
      <c r="Z17" s="455"/>
      <c r="AA17" s="454"/>
      <c r="AB17" s="455"/>
      <c r="AC17" s="454"/>
      <c r="AD17" s="455"/>
      <c r="AE17" s="454"/>
      <c r="AF17" s="483"/>
      <c r="AG17" s="443"/>
      <c r="AH17" s="443"/>
      <c r="AI17" s="443"/>
      <c r="AJ17" s="446"/>
      <c r="AK17" s="446"/>
      <c r="AL17" s="446"/>
      <c r="AM17" s="446"/>
      <c r="AN17" s="446"/>
    </row>
    <row r="18" spans="1:40">
      <c r="A18" s="443"/>
      <c r="B18" s="453"/>
      <c r="C18" s="454"/>
      <c r="D18" s="455"/>
      <c r="E18" s="454"/>
      <c r="F18" s="455"/>
      <c r="G18" s="454"/>
      <c r="H18" s="455"/>
      <c r="I18" s="454"/>
      <c r="J18" s="455"/>
      <c r="K18" s="454"/>
      <c r="L18" s="455"/>
      <c r="M18" s="454"/>
      <c r="N18" s="455"/>
      <c r="O18" s="454"/>
      <c r="P18" s="455"/>
      <c r="Q18" s="454"/>
      <c r="R18" s="455"/>
      <c r="S18" s="454"/>
      <c r="T18" s="455"/>
      <c r="U18" s="454"/>
      <c r="V18" s="455"/>
      <c r="W18" s="454"/>
      <c r="X18" s="455"/>
      <c r="Y18" s="454"/>
      <c r="Z18" s="455"/>
      <c r="AA18" s="454"/>
      <c r="AB18" s="455"/>
      <c r="AC18" s="454"/>
      <c r="AD18" s="455"/>
      <c r="AE18" s="454"/>
      <c r="AF18" s="483"/>
      <c r="AG18" s="443"/>
      <c r="AH18" s="443"/>
      <c r="AI18" s="443"/>
      <c r="AJ18" s="446"/>
      <c r="AK18" s="446"/>
      <c r="AL18" s="446"/>
      <c r="AM18" s="446"/>
      <c r="AN18" s="446"/>
    </row>
    <row r="19" spans="1:40">
      <c r="A19" s="443"/>
      <c r="B19" s="453"/>
      <c r="C19" s="454"/>
      <c r="D19" s="455"/>
      <c r="E19" s="454"/>
      <c r="F19" s="455"/>
      <c r="G19" s="454"/>
      <c r="H19" s="455"/>
      <c r="I19" s="454"/>
      <c r="J19" s="455"/>
      <c r="K19" s="454"/>
      <c r="L19" s="455"/>
      <c r="M19" s="454"/>
      <c r="N19" s="455"/>
      <c r="O19" s="454"/>
      <c r="P19" s="455"/>
      <c r="Q19" s="454"/>
      <c r="R19" s="455"/>
      <c r="S19" s="454"/>
      <c r="T19" s="455"/>
      <c r="U19" s="454"/>
      <c r="V19" s="455"/>
      <c r="W19" s="454"/>
      <c r="X19" s="455"/>
      <c r="Y19" s="454"/>
      <c r="Z19" s="455"/>
      <c r="AA19" s="454"/>
      <c r="AB19" s="455"/>
      <c r="AC19" s="454"/>
      <c r="AD19" s="455"/>
      <c r="AE19" s="454"/>
      <c r="AF19" s="483"/>
      <c r="AG19" s="443"/>
      <c r="AH19" s="443"/>
      <c r="AI19" s="443"/>
      <c r="AJ19" s="446"/>
      <c r="AK19" s="446"/>
      <c r="AL19" s="446"/>
      <c r="AM19" s="446"/>
      <c r="AN19" s="446"/>
    </row>
    <row r="20" spans="1:40">
      <c r="A20" s="443"/>
      <c r="B20" s="453"/>
      <c r="C20" s="454"/>
      <c r="D20" s="455"/>
      <c r="E20" s="454"/>
      <c r="F20" s="455"/>
      <c r="G20" s="454"/>
      <c r="H20" s="455"/>
      <c r="I20" s="454"/>
      <c r="J20" s="455"/>
      <c r="K20" s="454"/>
      <c r="L20" s="455"/>
      <c r="M20" s="454"/>
      <c r="N20" s="455"/>
      <c r="O20" s="454"/>
      <c r="P20" s="455"/>
      <c r="Q20" s="454"/>
      <c r="R20" s="455"/>
      <c r="S20" s="454"/>
      <c r="T20" s="455"/>
      <c r="U20" s="454"/>
      <c r="V20" s="455"/>
      <c r="W20" s="454"/>
      <c r="X20" s="455"/>
      <c r="Y20" s="454"/>
      <c r="Z20" s="455"/>
      <c r="AA20" s="454"/>
      <c r="AB20" s="455"/>
      <c r="AC20" s="454"/>
      <c r="AD20" s="455"/>
      <c r="AE20" s="454"/>
      <c r="AF20" s="483"/>
      <c r="AG20" s="443"/>
      <c r="AH20" s="443"/>
      <c r="AI20" s="443"/>
      <c r="AJ20" s="446"/>
      <c r="AK20" s="446"/>
      <c r="AL20" s="446"/>
      <c r="AM20" s="446"/>
      <c r="AN20" s="446"/>
    </row>
    <row r="21" spans="1:40">
      <c r="A21" s="443"/>
      <c r="B21" s="453"/>
      <c r="C21" s="454"/>
      <c r="D21" s="455"/>
      <c r="E21" s="454"/>
      <c r="F21" s="455"/>
      <c r="G21" s="454"/>
      <c r="H21" s="455"/>
      <c r="I21" s="454"/>
      <c r="J21" s="455"/>
      <c r="K21" s="454"/>
      <c r="L21" s="455"/>
      <c r="M21" s="454"/>
      <c r="N21" s="455"/>
      <c r="O21" s="454"/>
      <c r="P21" s="455"/>
      <c r="Q21" s="454"/>
      <c r="R21" s="455"/>
      <c r="S21" s="454"/>
      <c r="T21" s="455"/>
      <c r="U21" s="454"/>
      <c r="V21" s="455"/>
      <c r="W21" s="454"/>
      <c r="X21" s="455"/>
      <c r="Y21" s="454"/>
      <c r="Z21" s="455"/>
      <c r="AA21" s="454"/>
      <c r="AB21" s="455"/>
      <c r="AC21" s="454"/>
      <c r="AD21" s="455"/>
      <c r="AE21" s="454"/>
      <c r="AF21" s="483"/>
      <c r="AG21" s="443"/>
      <c r="AH21" s="443"/>
      <c r="AI21" s="443"/>
      <c r="AJ21" s="446"/>
      <c r="AK21" s="446"/>
      <c r="AL21" s="446"/>
      <c r="AM21" s="446"/>
      <c r="AN21" s="446"/>
    </row>
    <row r="22" spans="1:40">
      <c r="A22" s="443"/>
      <c r="B22" s="453"/>
      <c r="C22" s="454"/>
      <c r="D22" s="455"/>
      <c r="E22" s="454"/>
      <c r="F22" s="455"/>
      <c r="G22" s="454"/>
      <c r="H22" s="455"/>
      <c r="I22" s="454"/>
      <c r="J22" s="455"/>
      <c r="K22" s="454"/>
      <c r="L22" s="455"/>
      <c r="M22" s="454"/>
      <c r="N22" s="455"/>
      <c r="O22" s="454"/>
      <c r="P22" s="455"/>
      <c r="Q22" s="454"/>
      <c r="R22" s="455"/>
      <c r="S22" s="454"/>
      <c r="T22" s="455"/>
      <c r="U22" s="454"/>
      <c r="V22" s="455"/>
      <c r="W22" s="454"/>
      <c r="X22" s="455"/>
      <c r="Y22" s="454"/>
      <c r="Z22" s="455"/>
      <c r="AA22" s="454"/>
      <c r="AB22" s="455"/>
      <c r="AC22" s="454"/>
      <c r="AD22" s="455"/>
      <c r="AE22" s="454"/>
      <c r="AF22" s="483"/>
      <c r="AG22" s="443"/>
      <c r="AH22" s="443"/>
      <c r="AI22" s="443"/>
      <c r="AJ22" s="446"/>
      <c r="AK22" s="446"/>
      <c r="AL22" s="446"/>
      <c r="AM22" s="446"/>
      <c r="AN22" s="446"/>
    </row>
    <row r="23" spans="1:40">
      <c r="A23" s="443"/>
      <c r="B23" s="453"/>
      <c r="C23" s="454"/>
      <c r="D23" s="455"/>
      <c r="E23" s="454"/>
      <c r="F23" s="455"/>
      <c r="G23" s="454"/>
      <c r="H23" s="455"/>
      <c r="I23" s="454"/>
      <c r="J23" s="455"/>
      <c r="K23" s="454"/>
      <c r="L23" s="455"/>
      <c r="M23" s="454"/>
      <c r="N23" s="455"/>
      <c r="O23" s="454"/>
      <c r="P23" s="455"/>
      <c r="Q23" s="454"/>
      <c r="R23" s="455"/>
      <c r="S23" s="454"/>
      <c r="T23" s="455"/>
      <c r="U23" s="454"/>
      <c r="V23" s="455"/>
      <c r="W23" s="454"/>
      <c r="X23" s="455"/>
      <c r="Y23" s="454"/>
      <c r="Z23" s="455"/>
      <c r="AA23" s="454"/>
      <c r="AB23" s="455"/>
      <c r="AC23" s="454"/>
      <c r="AD23" s="455"/>
      <c r="AE23" s="454"/>
      <c r="AF23" s="483"/>
      <c r="AG23" s="443"/>
      <c r="AH23" s="443"/>
      <c r="AI23" s="443"/>
      <c r="AJ23" s="446"/>
      <c r="AK23" s="446"/>
      <c r="AL23" s="446"/>
      <c r="AM23" s="446"/>
      <c r="AN23" s="446"/>
    </row>
    <row r="24" spans="1:40">
      <c r="A24" s="443"/>
      <c r="B24" s="453"/>
      <c r="C24" s="454"/>
      <c r="D24" s="455"/>
      <c r="E24" s="454"/>
      <c r="F24" s="455"/>
      <c r="G24" s="454"/>
      <c r="H24" s="455"/>
      <c r="I24" s="454"/>
      <c r="J24" s="455"/>
      <c r="K24" s="454"/>
      <c r="L24" s="455"/>
      <c r="M24" s="454"/>
      <c r="N24" s="455"/>
      <c r="O24" s="454"/>
      <c r="P24" s="455"/>
      <c r="Q24" s="454"/>
      <c r="R24" s="455"/>
      <c r="S24" s="454"/>
      <c r="T24" s="455"/>
      <c r="U24" s="454"/>
      <c r="V24" s="455"/>
      <c r="W24" s="454"/>
      <c r="X24" s="455"/>
      <c r="Y24" s="454"/>
      <c r="Z24" s="455"/>
      <c r="AA24" s="454"/>
      <c r="AB24" s="455"/>
      <c r="AC24" s="454"/>
      <c r="AD24" s="455"/>
      <c r="AE24" s="454"/>
      <c r="AF24" s="483"/>
      <c r="AG24" s="443"/>
      <c r="AH24" s="443"/>
      <c r="AI24" s="443"/>
      <c r="AJ24" s="446"/>
      <c r="AK24" s="446"/>
      <c r="AL24" s="446"/>
      <c r="AM24" s="446"/>
      <c r="AN24" s="446"/>
    </row>
    <row r="25" spans="1:40">
      <c r="A25" s="443"/>
      <c r="B25" s="453"/>
      <c r="C25" s="454"/>
      <c r="D25" s="455"/>
      <c r="E25" s="454"/>
      <c r="F25" s="455"/>
      <c r="G25" s="454"/>
      <c r="H25" s="455"/>
      <c r="I25" s="454"/>
      <c r="J25" s="455"/>
      <c r="K25" s="454"/>
      <c r="L25" s="455"/>
      <c r="M25" s="454"/>
      <c r="N25" s="455"/>
      <c r="O25" s="454"/>
      <c r="P25" s="455"/>
      <c r="Q25" s="454"/>
      <c r="R25" s="455"/>
      <c r="S25" s="454"/>
      <c r="T25" s="455"/>
      <c r="U25" s="454"/>
      <c r="V25" s="455"/>
      <c r="W25" s="454"/>
      <c r="X25" s="455"/>
      <c r="Y25" s="454"/>
      <c r="Z25" s="455"/>
      <c r="AA25" s="454"/>
      <c r="AB25" s="455"/>
      <c r="AC25" s="454"/>
      <c r="AD25" s="455"/>
      <c r="AE25" s="454"/>
      <c r="AF25" s="483"/>
      <c r="AG25" s="443"/>
      <c r="AH25" s="443"/>
      <c r="AI25" s="443"/>
      <c r="AJ25" s="446"/>
      <c r="AK25" s="446"/>
      <c r="AL25" s="446"/>
      <c r="AM25" s="446"/>
      <c r="AN25" s="446"/>
    </row>
    <row r="26" spans="1:40">
      <c r="A26" s="443"/>
      <c r="B26" s="453"/>
      <c r="C26" s="454"/>
      <c r="D26" s="455"/>
      <c r="E26" s="454"/>
      <c r="F26" s="455"/>
      <c r="G26" s="454"/>
      <c r="H26" s="455"/>
      <c r="I26" s="454"/>
      <c r="J26" s="455"/>
      <c r="K26" s="454"/>
      <c r="L26" s="455"/>
      <c r="M26" s="454"/>
      <c r="N26" s="455"/>
      <c r="O26" s="454"/>
      <c r="P26" s="455"/>
      <c r="Q26" s="454"/>
      <c r="R26" s="455"/>
      <c r="S26" s="454"/>
      <c r="T26" s="455"/>
      <c r="U26" s="454"/>
      <c r="V26" s="455"/>
      <c r="W26" s="454"/>
      <c r="X26" s="455"/>
      <c r="Y26" s="454"/>
      <c r="Z26" s="455"/>
      <c r="AA26" s="454"/>
      <c r="AB26" s="455"/>
      <c r="AC26" s="454"/>
      <c r="AD26" s="455"/>
      <c r="AE26" s="454"/>
      <c r="AF26" s="483"/>
      <c r="AG26" s="443"/>
      <c r="AH26" s="443"/>
      <c r="AI26" s="443"/>
      <c r="AJ26" s="446"/>
      <c r="AK26" s="446"/>
      <c r="AL26" s="446"/>
      <c r="AM26" s="446"/>
      <c r="AN26" s="446"/>
    </row>
    <row r="27" spans="1:40">
      <c r="A27" s="443"/>
      <c r="B27" s="453"/>
      <c r="C27" s="454"/>
      <c r="D27" s="455"/>
      <c r="E27" s="454"/>
      <c r="F27" s="455"/>
      <c r="G27" s="454"/>
      <c r="H27" s="455"/>
      <c r="I27" s="454"/>
      <c r="J27" s="455"/>
      <c r="K27" s="454"/>
      <c r="L27" s="455"/>
      <c r="M27" s="454"/>
      <c r="N27" s="455"/>
      <c r="O27" s="454"/>
      <c r="P27" s="455"/>
      <c r="Q27" s="454"/>
      <c r="R27" s="455"/>
      <c r="S27" s="454"/>
      <c r="T27" s="455"/>
      <c r="U27" s="454"/>
      <c r="V27" s="455"/>
      <c r="W27" s="454"/>
      <c r="X27" s="455"/>
      <c r="Y27" s="454"/>
      <c r="Z27" s="455"/>
      <c r="AA27" s="454"/>
      <c r="AB27" s="455"/>
      <c r="AC27" s="454"/>
      <c r="AD27" s="455"/>
      <c r="AE27" s="454"/>
      <c r="AF27" s="483"/>
      <c r="AG27" s="443"/>
      <c r="AH27" s="443"/>
      <c r="AI27" s="443"/>
      <c r="AJ27" s="446"/>
      <c r="AK27" s="446"/>
      <c r="AL27" s="446"/>
      <c r="AM27" s="446"/>
      <c r="AN27" s="446"/>
    </row>
    <row r="28" spans="1:40">
      <c r="A28" s="443"/>
      <c r="B28" s="453"/>
      <c r="C28" s="454"/>
      <c r="D28" s="455"/>
      <c r="E28" s="454"/>
      <c r="F28" s="455"/>
      <c r="G28" s="454"/>
      <c r="H28" s="455"/>
      <c r="I28" s="454"/>
      <c r="J28" s="455"/>
      <c r="K28" s="454"/>
      <c r="L28" s="455"/>
      <c r="M28" s="454"/>
      <c r="N28" s="455"/>
      <c r="O28" s="454"/>
      <c r="P28" s="455"/>
      <c r="Q28" s="454"/>
      <c r="R28" s="455"/>
      <c r="S28" s="454"/>
      <c r="T28" s="455"/>
      <c r="U28" s="454"/>
      <c r="V28" s="455"/>
      <c r="W28" s="454"/>
      <c r="X28" s="455"/>
      <c r="Y28" s="454"/>
      <c r="Z28" s="455"/>
      <c r="AA28" s="454"/>
      <c r="AB28" s="455"/>
      <c r="AC28" s="454"/>
      <c r="AD28" s="455"/>
      <c r="AE28" s="454"/>
      <c r="AF28" s="483"/>
      <c r="AG28" s="443"/>
      <c r="AH28" s="443"/>
      <c r="AI28" s="443"/>
      <c r="AJ28" s="446"/>
      <c r="AK28" s="446"/>
      <c r="AL28" s="446"/>
      <c r="AM28" s="446"/>
      <c r="AN28" s="446"/>
    </row>
    <row r="29" spans="1:40">
      <c r="A29" s="443"/>
      <c r="B29" s="453"/>
      <c r="C29" s="454"/>
      <c r="D29" s="455"/>
      <c r="E29" s="454"/>
      <c r="F29" s="455"/>
      <c r="G29" s="454"/>
      <c r="H29" s="455"/>
      <c r="I29" s="454"/>
      <c r="J29" s="455"/>
      <c r="K29" s="454"/>
      <c r="L29" s="455"/>
      <c r="M29" s="454"/>
      <c r="N29" s="455"/>
      <c r="O29" s="454"/>
      <c r="P29" s="455"/>
      <c r="Q29" s="454"/>
      <c r="R29" s="455"/>
      <c r="S29" s="454"/>
      <c r="T29" s="455"/>
      <c r="U29" s="454"/>
      <c r="V29" s="455"/>
      <c r="W29" s="454"/>
      <c r="X29" s="455"/>
      <c r="Y29" s="454"/>
      <c r="Z29" s="455"/>
      <c r="AA29" s="454"/>
      <c r="AB29" s="455"/>
      <c r="AC29" s="454"/>
      <c r="AD29" s="455"/>
      <c r="AE29" s="454"/>
      <c r="AF29" s="483"/>
      <c r="AG29" s="443"/>
      <c r="AH29" s="443"/>
      <c r="AI29" s="443"/>
      <c r="AJ29" s="446"/>
      <c r="AK29" s="446"/>
      <c r="AL29" s="446"/>
      <c r="AM29" s="446"/>
      <c r="AN29" s="446"/>
    </row>
    <row r="30" spans="1:40">
      <c r="A30" s="443"/>
      <c r="B30" s="453"/>
      <c r="C30" s="454"/>
      <c r="D30" s="455"/>
      <c r="E30" s="454"/>
      <c r="F30" s="455"/>
      <c r="G30" s="454"/>
      <c r="H30" s="455"/>
      <c r="I30" s="454"/>
      <c r="J30" s="455"/>
      <c r="K30" s="454"/>
      <c r="L30" s="455"/>
      <c r="M30" s="454"/>
      <c r="N30" s="455"/>
      <c r="O30" s="454"/>
      <c r="P30" s="455"/>
      <c r="Q30" s="454"/>
      <c r="R30" s="455"/>
      <c r="S30" s="454"/>
      <c r="T30" s="455"/>
      <c r="U30" s="454"/>
      <c r="V30" s="455"/>
      <c r="W30" s="454"/>
      <c r="X30" s="455"/>
      <c r="Y30" s="454"/>
      <c r="Z30" s="455"/>
      <c r="AA30" s="454"/>
      <c r="AB30" s="455"/>
      <c r="AC30" s="454"/>
      <c r="AD30" s="455"/>
      <c r="AE30" s="454"/>
      <c r="AF30" s="483"/>
      <c r="AG30" s="443"/>
      <c r="AH30" s="443"/>
      <c r="AI30" s="443"/>
      <c r="AJ30" s="446"/>
      <c r="AK30" s="446"/>
      <c r="AL30" s="446"/>
      <c r="AM30" s="446"/>
      <c r="AN30" s="446"/>
    </row>
    <row r="31" spans="1:40">
      <c r="A31" s="443"/>
      <c r="B31" s="453"/>
      <c r="C31" s="454"/>
      <c r="D31" s="455"/>
      <c r="E31" s="454"/>
      <c r="F31" s="455"/>
      <c r="G31" s="454"/>
      <c r="H31" s="455"/>
      <c r="I31" s="454"/>
      <c r="J31" s="455"/>
      <c r="K31" s="454"/>
      <c r="L31" s="455"/>
      <c r="M31" s="454"/>
      <c r="N31" s="455"/>
      <c r="O31" s="454"/>
      <c r="P31" s="455"/>
      <c r="Q31" s="454"/>
      <c r="R31" s="455"/>
      <c r="S31" s="454"/>
      <c r="T31" s="455"/>
      <c r="U31" s="454"/>
      <c r="V31" s="455"/>
      <c r="W31" s="454"/>
      <c r="X31" s="455"/>
      <c r="Y31" s="454"/>
      <c r="Z31" s="455"/>
      <c r="AA31" s="454"/>
      <c r="AB31" s="455"/>
      <c r="AC31" s="454"/>
      <c r="AD31" s="455"/>
      <c r="AE31" s="454"/>
      <c r="AF31" s="483"/>
      <c r="AG31" s="443"/>
      <c r="AH31" s="443"/>
      <c r="AI31" s="443"/>
      <c r="AJ31" s="446"/>
      <c r="AK31" s="446"/>
      <c r="AL31" s="446"/>
      <c r="AM31" s="446"/>
      <c r="AN31" s="446"/>
    </row>
    <row r="32" spans="1:40">
      <c r="A32" s="443"/>
      <c r="B32" s="456" t="s">
        <v>935</v>
      </c>
      <c r="C32" s="457">
        <f t="shared" ref="C32:AF32" si="0">SUM(C16:C31)</f>
        <v>0</v>
      </c>
      <c r="D32" s="458">
        <f t="shared" si="0"/>
        <v>0</v>
      </c>
      <c r="E32" s="457">
        <f t="shared" si="0"/>
        <v>0</v>
      </c>
      <c r="F32" s="458">
        <f t="shared" si="0"/>
        <v>0</v>
      </c>
      <c r="G32" s="457">
        <f t="shared" si="0"/>
        <v>0</v>
      </c>
      <c r="H32" s="458">
        <f t="shared" si="0"/>
        <v>0</v>
      </c>
      <c r="I32" s="457">
        <f t="shared" si="0"/>
        <v>0</v>
      </c>
      <c r="J32" s="458">
        <f t="shared" si="0"/>
        <v>0</v>
      </c>
      <c r="K32" s="457">
        <f t="shared" si="0"/>
        <v>0</v>
      </c>
      <c r="L32" s="458">
        <f t="shared" si="0"/>
        <v>0</v>
      </c>
      <c r="M32" s="457">
        <f t="shared" si="0"/>
        <v>0</v>
      </c>
      <c r="N32" s="458">
        <f t="shared" si="0"/>
        <v>0</v>
      </c>
      <c r="O32" s="457">
        <f t="shared" si="0"/>
        <v>0</v>
      </c>
      <c r="P32" s="458">
        <f t="shared" si="0"/>
        <v>0</v>
      </c>
      <c r="Q32" s="457">
        <f t="shared" si="0"/>
        <v>0</v>
      </c>
      <c r="R32" s="458">
        <f t="shared" si="0"/>
        <v>0</v>
      </c>
      <c r="S32" s="457">
        <f t="shared" si="0"/>
        <v>0</v>
      </c>
      <c r="T32" s="458">
        <f t="shared" si="0"/>
        <v>0</v>
      </c>
      <c r="U32" s="457">
        <f t="shared" si="0"/>
        <v>0</v>
      </c>
      <c r="V32" s="458">
        <f t="shared" si="0"/>
        <v>0</v>
      </c>
      <c r="W32" s="457">
        <f t="shared" si="0"/>
        <v>0</v>
      </c>
      <c r="X32" s="458">
        <f t="shared" si="0"/>
        <v>0</v>
      </c>
      <c r="Y32" s="457">
        <f t="shared" si="0"/>
        <v>0</v>
      </c>
      <c r="Z32" s="458">
        <f t="shared" si="0"/>
        <v>0</v>
      </c>
      <c r="AA32" s="457">
        <f t="shared" si="0"/>
        <v>0</v>
      </c>
      <c r="AB32" s="458">
        <f t="shared" si="0"/>
        <v>0</v>
      </c>
      <c r="AC32" s="457">
        <f t="shared" si="0"/>
        <v>0</v>
      </c>
      <c r="AD32" s="458">
        <f t="shared" si="0"/>
        <v>0</v>
      </c>
      <c r="AE32" s="457">
        <f t="shared" si="0"/>
        <v>0</v>
      </c>
      <c r="AF32" s="484">
        <f t="shared" si="0"/>
        <v>0</v>
      </c>
      <c r="AG32" s="443"/>
      <c r="AH32" s="443"/>
      <c r="AI32" s="443"/>
      <c r="AJ32" s="446"/>
      <c r="AK32" s="446"/>
      <c r="AL32" s="446"/>
      <c r="AM32" s="446"/>
      <c r="AN32" s="446"/>
    </row>
    <row r="33" spans="1:40">
      <c r="A33" s="443"/>
      <c r="B33" s="448" t="s">
        <v>936</v>
      </c>
      <c r="C33" s="634" t="s">
        <v>917</v>
      </c>
      <c r="D33" s="635"/>
      <c r="E33" s="634" t="s">
        <v>918</v>
      </c>
      <c r="F33" s="635"/>
      <c r="G33" s="634" t="s">
        <v>919</v>
      </c>
      <c r="H33" s="635"/>
      <c r="I33" s="634" t="s">
        <v>920</v>
      </c>
      <c r="J33" s="635"/>
      <c r="K33" s="634" t="s">
        <v>921</v>
      </c>
      <c r="L33" s="635"/>
      <c r="M33" s="634" t="s">
        <v>922</v>
      </c>
      <c r="N33" s="635"/>
      <c r="O33" s="634" t="s">
        <v>923</v>
      </c>
      <c r="P33" s="635"/>
      <c r="Q33" s="634" t="s">
        <v>924</v>
      </c>
      <c r="R33" s="635"/>
      <c r="S33" s="634" t="s">
        <v>925</v>
      </c>
      <c r="T33" s="635"/>
      <c r="U33" s="634" t="s">
        <v>926</v>
      </c>
      <c r="V33" s="635"/>
      <c r="W33" s="634" t="s">
        <v>927</v>
      </c>
      <c r="X33" s="635"/>
      <c r="Y33" s="634" t="s">
        <v>928</v>
      </c>
      <c r="Z33" s="635"/>
      <c r="AA33" s="634" t="s">
        <v>929</v>
      </c>
      <c r="AB33" s="635"/>
      <c r="AC33" s="634" t="s">
        <v>930</v>
      </c>
      <c r="AD33" s="635"/>
      <c r="AE33" s="634" t="s">
        <v>931</v>
      </c>
      <c r="AF33" s="636"/>
      <c r="AG33" s="443"/>
      <c r="AH33" s="443"/>
      <c r="AI33" s="443"/>
      <c r="AJ33" s="446"/>
      <c r="AK33" s="446"/>
      <c r="AL33" s="446"/>
      <c r="AM33" s="446"/>
      <c r="AN33" s="446"/>
    </row>
    <row r="34" spans="1:40">
      <c r="A34" s="443"/>
      <c r="B34" s="449" t="s">
        <v>932</v>
      </c>
      <c r="C34" s="450" t="s">
        <v>933</v>
      </c>
      <c r="D34" s="451" t="s">
        <v>934</v>
      </c>
      <c r="E34" s="450" t="s">
        <v>933</v>
      </c>
      <c r="F34" s="451" t="s">
        <v>934</v>
      </c>
      <c r="G34" s="452" t="s">
        <v>933</v>
      </c>
      <c r="H34" s="451" t="s">
        <v>934</v>
      </c>
      <c r="I34" s="450" t="s">
        <v>933</v>
      </c>
      <c r="J34" s="451" t="s">
        <v>934</v>
      </c>
      <c r="K34" s="450" t="s">
        <v>933</v>
      </c>
      <c r="L34" s="451" t="s">
        <v>934</v>
      </c>
      <c r="M34" s="450" t="s">
        <v>933</v>
      </c>
      <c r="N34" s="451" t="s">
        <v>934</v>
      </c>
      <c r="O34" s="450" t="s">
        <v>933</v>
      </c>
      <c r="P34" s="451" t="s">
        <v>934</v>
      </c>
      <c r="Q34" s="450" t="s">
        <v>933</v>
      </c>
      <c r="R34" s="451" t="s">
        <v>934</v>
      </c>
      <c r="S34" s="450" t="s">
        <v>933</v>
      </c>
      <c r="T34" s="451" t="s">
        <v>934</v>
      </c>
      <c r="U34" s="450" t="s">
        <v>933</v>
      </c>
      <c r="V34" s="451" t="s">
        <v>934</v>
      </c>
      <c r="W34" s="450" t="s">
        <v>933</v>
      </c>
      <c r="X34" s="451" t="s">
        <v>934</v>
      </c>
      <c r="Y34" s="450" t="s">
        <v>933</v>
      </c>
      <c r="Z34" s="451" t="s">
        <v>934</v>
      </c>
      <c r="AA34" s="450" t="s">
        <v>933</v>
      </c>
      <c r="AB34" s="451" t="s">
        <v>934</v>
      </c>
      <c r="AC34" s="450" t="s">
        <v>933</v>
      </c>
      <c r="AD34" s="451" t="s">
        <v>934</v>
      </c>
      <c r="AE34" s="452" t="s">
        <v>933</v>
      </c>
      <c r="AF34" s="485" t="s">
        <v>934</v>
      </c>
      <c r="AG34" s="443"/>
      <c r="AH34" s="443"/>
      <c r="AI34" s="443"/>
      <c r="AJ34" s="446"/>
      <c r="AK34" s="446"/>
      <c r="AL34" s="446"/>
      <c r="AM34" s="446"/>
      <c r="AN34" s="446"/>
    </row>
    <row r="35" spans="1:40">
      <c r="A35" s="443"/>
      <c r="B35" s="453"/>
      <c r="C35" s="454"/>
      <c r="D35" s="455"/>
      <c r="E35" s="454"/>
      <c r="F35" s="455"/>
      <c r="G35" s="454"/>
      <c r="H35" s="455"/>
      <c r="I35" s="454"/>
      <c r="J35" s="455"/>
      <c r="K35" s="454"/>
      <c r="L35" s="455"/>
      <c r="M35" s="454"/>
      <c r="N35" s="455"/>
      <c r="O35" s="454"/>
      <c r="P35" s="455"/>
      <c r="Q35" s="454"/>
      <c r="R35" s="455"/>
      <c r="S35" s="454"/>
      <c r="T35" s="455"/>
      <c r="U35" s="454"/>
      <c r="V35" s="455"/>
      <c r="W35" s="454"/>
      <c r="X35" s="455"/>
      <c r="Y35" s="454"/>
      <c r="Z35" s="455"/>
      <c r="AA35" s="454"/>
      <c r="AB35" s="455"/>
      <c r="AC35" s="454"/>
      <c r="AD35" s="455"/>
      <c r="AE35" s="454"/>
      <c r="AF35" s="483"/>
      <c r="AG35" s="443"/>
      <c r="AH35" s="443"/>
      <c r="AI35" s="443"/>
      <c r="AJ35" s="446"/>
      <c r="AK35" s="446"/>
      <c r="AL35" s="446"/>
      <c r="AM35" s="446"/>
      <c r="AN35" s="446"/>
    </row>
    <row r="36" spans="1:40">
      <c r="A36" s="443"/>
      <c r="B36" s="453"/>
      <c r="C36" s="454"/>
      <c r="D36" s="455"/>
      <c r="E36" s="454"/>
      <c r="F36" s="455"/>
      <c r="G36" s="454"/>
      <c r="H36" s="455"/>
      <c r="I36" s="454"/>
      <c r="J36" s="455"/>
      <c r="K36" s="454"/>
      <c r="L36" s="455"/>
      <c r="M36" s="454"/>
      <c r="N36" s="455"/>
      <c r="O36" s="454"/>
      <c r="P36" s="455"/>
      <c r="Q36" s="454"/>
      <c r="R36" s="455"/>
      <c r="S36" s="454"/>
      <c r="T36" s="455"/>
      <c r="U36" s="454"/>
      <c r="V36" s="455"/>
      <c r="W36" s="454"/>
      <c r="X36" s="455"/>
      <c r="Y36" s="454"/>
      <c r="Z36" s="455"/>
      <c r="AA36" s="454"/>
      <c r="AB36" s="455"/>
      <c r="AC36" s="454"/>
      <c r="AD36" s="455"/>
      <c r="AE36" s="454"/>
      <c r="AF36" s="483"/>
      <c r="AG36" s="443"/>
      <c r="AH36" s="443"/>
      <c r="AI36" s="443"/>
      <c r="AJ36" s="446"/>
      <c r="AK36" s="446"/>
      <c r="AL36" s="446"/>
      <c r="AM36" s="446"/>
      <c r="AN36" s="446"/>
    </row>
    <row r="37" spans="1:40">
      <c r="A37" s="443"/>
      <c r="B37" s="453"/>
      <c r="C37" s="454"/>
      <c r="D37" s="455"/>
      <c r="E37" s="454"/>
      <c r="F37" s="455"/>
      <c r="G37" s="454"/>
      <c r="H37" s="455"/>
      <c r="I37" s="454"/>
      <c r="J37" s="455"/>
      <c r="K37" s="454"/>
      <c r="L37" s="455"/>
      <c r="M37" s="454"/>
      <c r="N37" s="455"/>
      <c r="O37" s="454"/>
      <c r="P37" s="455"/>
      <c r="Q37" s="454"/>
      <c r="R37" s="455"/>
      <c r="S37" s="454"/>
      <c r="T37" s="455"/>
      <c r="U37" s="454"/>
      <c r="V37" s="455"/>
      <c r="W37" s="454"/>
      <c r="X37" s="455"/>
      <c r="Y37" s="454"/>
      <c r="Z37" s="455"/>
      <c r="AA37" s="454"/>
      <c r="AB37" s="455"/>
      <c r="AC37" s="454"/>
      <c r="AD37" s="455"/>
      <c r="AE37" s="454"/>
      <c r="AF37" s="483"/>
      <c r="AG37" s="443"/>
      <c r="AH37" s="443"/>
      <c r="AI37" s="443"/>
      <c r="AJ37" s="446"/>
      <c r="AK37" s="446"/>
      <c r="AL37" s="446"/>
      <c r="AM37" s="446"/>
      <c r="AN37" s="446"/>
    </row>
    <row r="38" spans="1:40">
      <c r="A38" s="443"/>
      <c r="B38" s="453"/>
      <c r="C38" s="454"/>
      <c r="D38" s="455"/>
      <c r="E38" s="454"/>
      <c r="F38" s="455"/>
      <c r="G38" s="454"/>
      <c r="H38" s="455"/>
      <c r="I38" s="454"/>
      <c r="J38" s="455"/>
      <c r="K38" s="454"/>
      <c r="L38" s="455"/>
      <c r="M38" s="454"/>
      <c r="N38" s="455"/>
      <c r="O38" s="454"/>
      <c r="P38" s="455"/>
      <c r="Q38" s="454"/>
      <c r="R38" s="455"/>
      <c r="S38" s="454"/>
      <c r="T38" s="455"/>
      <c r="U38" s="454"/>
      <c r="V38" s="455"/>
      <c r="W38" s="454"/>
      <c r="X38" s="455"/>
      <c r="Y38" s="454"/>
      <c r="Z38" s="455"/>
      <c r="AA38" s="454"/>
      <c r="AB38" s="455"/>
      <c r="AC38" s="454"/>
      <c r="AD38" s="455"/>
      <c r="AE38" s="454"/>
      <c r="AF38" s="483"/>
      <c r="AG38" s="443"/>
      <c r="AH38" s="443"/>
      <c r="AI38" s="443"/>
      <c r="AJ38" s="446"/>
      <c r="AK38" s="446"/>
      <c r="AL38" s="446"/>
      <c r="AM38" s="446"/>
      <c r="AN38" s="446"/>
    </row>
    <row r="39" spans="1:40">
      <c r="A39" s="443"/>
      <c r="B39" s="453"/>
      <c r="C39" s="454"/>
      <c r="D39" s="455"/>
      <c r="E39" s="454"/>
      <c r="F39" s="455"/>
      <c r="G39" s="454"/>
      <c r="H39" s="455"/>
      <c r="I39" s="454"/>
      <c r="J39" s="455"/>
      <c r="K39" s="454"/>
      <c r="L39" s="455"/>
      <c r="M39" s="454"/>
      <c r="N39" s="455"/>
      <c r="O39" s="454"/>
      <c r="P39" s="455"/>
      <c r="Q39" s="454"/>
      <c r="R39" s="455"/>
      <c r="S39" s="454"/>
      <c r="T39" s="455"/>
      <c r="U39" s="454"/>
      <c r="V39" s="455"/>
      <c r="W39" s="454"/>
      <c r="X39" s="455"/>
      <c r="Y39" s="454"/>
      <c r="Z39" s="455"/>
      <c r="AA39" s="454"/>
      <c r="AB39" s="455"/>
      <c r="AC39" s="454"/>
      <c r="AD39" s="455"/>
      <c r="AE39" s="454"/>
      <c r="AF39" s="483"/>
      <c r="AG39" s="443"/>
      <c r="AH39" s="443"/>
      <c r="AI39" s="443"/>
      <c r="AJ39" s="446"/>
      <c r="AK39" s="446"/>
      <c r="AL39" s="446"/>
      <c r="AM39" s="446"/>
      <c r="AN39" s="446"/>
    </row>
    <row r="40" spans="1:40">
      <c r="A40" s="443"/>
      <c r="B40" s="453"/>
      <c r="C40" s="454"/>
      <c r="D40" s="455"/>
      <c r="E40" s="454"/>
      <c r="F40" s="455"/>
      <c r="G40" s="454"/>
      <c r="H40" s="455"/>
      <c r="I40" s="454"/>
      <c r="J40" s="455"/>
      <c r="K40" s="454"/>
      <c r="L40" s="455"/>
      <c r="M40" s="454"/>
      <c r="N40" s="455"/>
      <c r="O40" s="454"/>
      <c r="P40" s="455"/>
      <c r="Q40" s="454"/>
      <c r="R40" s="455"/>
      <c r="S40" s="454"/>
      <c r="T40" s="455"/>
      <c r="U40" s="454"/>
      <c r="V40" s="455"/>
      <c r="W40" s="454"/>
      <c r="X40" s="455"/>
      <c r="Y40" s="454"/>
      <c r="Z40" s="455"/>
      <c r="AA40" s="454"/>
      <c r="AB40" s="455"/>
      <c r="AC40" s="454"/>
      <c r="AD40" s="455"/>
      <c r="AE40" s="454"/>
      <c r="AF40" s="483"/>
      <c r="AG40" s="443"/>
      <c r="AH40" s="443"/>
      <c r="AI40" s="443"/>
      <c r="AJ40" s="446"/>
      <c r="AK40" s="446"/>
      <c r="AL40" s="446"/>
      <c r="AM40" s="446"/>
      <c r="AN40" s="446"/>
    </row>
    <row r="41" spans="1:40">
      <c r="A41" s="443"/>
      <c r="B41" s="453"/>
      <c r="C41" s="454"/>
      <c r="D41" s="455"/>
      <c r="E41" s="454"/>
      <c r="F41" s="455"/>
      <c r="G41" s="454"/>
      <c r="H41" s="455"/>
      <c r="I41" s="454"/>
      <c r="J41" s="455"/>
      <c r="K41" s="454"/>
      <c r="L41" s="455"/>
      <c r="M41" s="454"/>
      <c r="N41" s="455"/>
      <c r="O41" s="454"/>
      <c r="P41" s="455"/>
      <c r="Q41" s="454"/>
      <c r="R41" s="455"/>
      <c r="S41" s="454"/>
      <c r="T41" s="455"/>
      <c r="U41" s="454"/>
      <c r="V41" s="455"/>
      <c r="W41" s="454"/>
      <c r="X41" s="455"/>
      <c r="Y41" s="454"/>
      <c r="Z41" s="455"/>
      <c r="AA41" s="454"/>
      <c r="AB41" s="455"/>
      <c r="AC41" s="454"/>
      <c r="AD41" s="455"/>
      <c r="AE41" s="454"/>
      <c r="AF41" s="483"/>
      <c r="AG41" s="443"/>
      <c r="AH41" s="443"/>
      <c r="AI41" s="443"/>
      <c r="AJ41" s="446"/>
      <c r="AK41" s="446"/>
      <c r="AL41" s="446"/>
      <c r="AM41" s="446"/>
      <c r="AN41" s="446"/>
    </row>
    <row r="42" spans="1:40">
      <c r="A42" s="443"/>
      <c r="B42" s="459" t="s">
        <v>937</v>
      </c>
      <c r="C42" s="460">
        <f t="shared" ref="C42:AF42" si="1">SUM(C33:C41)</f>
        <v>0</v>
      </c>
      <c r="D42" s="461">
        <f t="shared" si="1"/>
        <v>0</v>
      </c>
      <c r="E42" s="460">
        <f t="shared" si="1"/>
        <v>0</v>
      </c>
      <c r="F42" s="461">
        <f t="shared" si="1"/>
        <v>0</v>
      </c>
      <c r="G42" s="460">
        <f t="shared" si="1"/>
        <v>0</v>
      </c>
      <c r="H42" s="461">
        <f t="shared" si="1"/>
        <v>0</v>
      </c>
      <c r="I42" s="460">
        <f t="shared" si="1"/>
        <v>0</v>
      </c>
      <c r="J42" s="461">
        <f t="shared" si="1"/>
        <v>0</v>
      </c>
      <c r="K42" s="460">
        <f t="shared" si="1"/>
        <v>0</v>
      </c>
      <c r="L42" s="461">
        <f t="shared" si="1"/>
        <v>0</v>
      </c>
      <c r="M42" s="460">
        <f t="shared" si="1"/>
        <v>0</v>
      </c>
      <c r="N42" s="461">
        <f t="shared" si="1"/>
        <v>0</v>
      </c>
      <c r="O42" s="460">
        <f t="shared" si="1"/>
        <v>0</v>
      </c>
      <c r="P42" s="461">
        <f t="shared" si="1"/>
        <v>0</v>
      </c>
      <c r="Q42" s="460">
        <f t="shared" si="1"/>
        <v>0</v>
      </c>
      <c r="R42" s="461">
        <f t="shared" si="1"/>
        <v>0</v>
      </c>
      <c r="S42" s="460">
        <f t="shared" si="1"/>
        <v>0</v>
      </c>
      <c r="T42" s="461">
        <f t="shared" si="1"/>
        <v>0</v>
      </c>
      <c r="U42" s="460">
        <f t="shared" si="1"/>
        <v>0</v>
      </c>
      <c r="V42" s="461">
        <f t="shared" si="1"/>
        <v>0</v>
      </c>
      <c r="W42" s="460">
        <f t="shared" si="1"/>
        <v>0</v>
      </c>
      <c r="X42" s="461">
        <f t="shared" si="1"/>
        <v>0</v>
      </c>
      <c r="Y42" s="460">
        <f t="shared" si="1"/>
        <v>0</v>
      </c>
      <c r="Z42" s="461">
        <f t="shared" si="1"/>
        <v>0</v>
      </c>
      <c r="AA42" s="460">
        <f t="shared" si="1"/>
        <v>0</v>
      </c>
      <c r="AB42" s="461">
        <f t="shared" si="1"/>
        <v>0</v>
      </c>
      <c r="AC42" s="460">
        <f t="shared" si="1"/>
        <v>0</v>
      </c>
      <c r="AD42" s="461">
        <f t="shared" si="1"/>
        <v>0</v>
      </c>
      <c r="AE42" s="460">
        <f t="shared" si="1"/>
        <v>0</v>
      </c>
      <c r="AF42" s="486">
        <f t="shared" si="1"/>
        <v>0</v>
      </c>
      <c r="AG42" s="443"/>
      <c r="AH42" s="443"/>
      <c r="AI42" s="443"/>
      <c r="AJ42" s="446"/>
      <c r="AK42" s="446"/>
      <c r="AL42" s="446"/>
      <c r="AM42" s="446"/>
      <c r="AN42" s="446"/>
    </row>
    <row r="43" spans="1:40">
      <c r="A43" s="443"/>
      <c r="B43" s="462" t="s">
        <v>938</v>
      </c>
      <c r="C43" s="457">
        <f t="shared" ref="C43:AF43" si="2">+C32+C42</f>
        <v>0</v>
      </c>
      <c r="D43" s="463">
        <f t="shared" si="2"/>
        <v>0</v>
      </c>
      <c r="E43" s="457">
        <f t="shared" si="2"/>
        <v>0</v>
      </c>
      <c r="F43" s="463">
        <f t="shared" si="2"/>
        <v>0</v>
      </c>
      <c r="G43" s="457">
        <f t="shared" si="2"/>
        <v>0</v>
      </c>
      <c r="H43" s="463">
        <f t="shared" si="2"/>
        <v>0</v>
      </c>
      <c r="I43" s="457">
        <f t="shared" si="2"/>
        <v>0</v>
      </c>
      <c r="J43" s="463">
        <f t="shared" si="2"/>
        <v>0</v>
      </c>
      <c r="K43" s="457">
        <f t="shared" si="2"/>
        <v>0</v>
      </c>
      <c r="L43" s="463">
        <f t="shared" si="2"/>
        <v>0</v>
      </c>
      <c r="M43" s="457">
        <f t="shared" si="2"/>
        <v>0</v>
      </c>
      <c r="N43" s="463">
        <f t="shared" si="2"/>
        <v>0</v>
      </c>
      <c r="O43" s="457">
        <f t="shared" si="2"/>
        <v>0</v>
      </c>
      <c r="P43" s="463">
        <f t="shared" si="2"/>
        <v>0</v>
      </c>
      <c r="Q43" s="457">
        <f t="shared" si="2"/>
        <v>0</v>
      </c>
      <c r="R43" s="463">
        <f t="shared" si="2"/>
        <v>0</v>
      </c>
      <c r="S43" s="457">
        <f t="shared" si="2"/>
        <v>0</v>
      </c>
      <c r="T43" s="463">
        <f t="shared" si="2"/>
        <v>0</v>
      </c>
      <c r="U43" s="457">
        <f t="shared" si="2"/>
        <v>0</v>
      </c>
      <c r="V43" s="463">
        <f t="shared" si="2"/>
        <v>0</v>
      </c>
      <c r="W43" s="457">
        <f t="shared" si="2"/>
        <v>0</v>
      </c>
      <c r="X43" s="463">
        <f t="shared" si="2"/>
        <v>0</v>
      </c>
      <c r="Y43" s="457">
        <f t="shared" si="2"/>
        <v>0</v>
      </c>
      <c r="Z43" s="463">
        <f t="shared" si="2"/>
        <v>0</v>
      </c>
      <c r="AA43" s="457">
        <f t="shared" si="2"/>
        <v>0</v>
      </c>
      <c r="AB43" s="463">
        <f t="shared" si="2"/>
        <v>0</v>
      </c>
      <c r="AC43" s="457">
        <f t="shared" si="2"/>
        <v>0</v>
      </c>
      <c r="AD43" s="463">
        <f t="shared" si="2"/>
        <v>0</v>
      </c>
      <c r="AE43" s="457">
        <f t="shared" si="2"/>
        <v>0</v>
      </c>
      <c r="AF43" s="487">
        <f t="shared" si="2"/>
        <v>0</v>
      </c>
      <c r="AG43" s="443"/>
      <c r="AH43" s="443"/>
      <c r="AI43" s="443"/>
      <c r="AJ43" s="446"/>
      <c r="AK43" s="446"/>
      <c r="AL43" s="446"/>
      <c r="AM43" s="446"/>
      <c r="AN43" s="446"/>
    </row>
    <row r="44" spans="1:40">
      <c r="A44" s="443"/>
      <c r="B44" s="464"/>
      <c r="C44" s="465"/>
      <c r="D44" s="465"/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  <c r="V44" s="465"/>
      <c r="W44" s="465"/>
      <c r="X44" s="465"/>
      <c r="Y44" s="465"/>
      <c r="Z44" s="465"/>
      <c r="AA44" s="465"/>
      <c r="AB44" s="465"/>
      <c r="AC44" s="465"/>
      <c r="AD44" s="465"/>
      <c r="AE44" s="465"/>
      <c r="AF44" s="465"/>
      <c r="AG44" s="443"/>
      <c r="AH44" s="443"/>
      <c r="AI44" s="443"/>
      <c r="AJ44" s="446"/>
      <c r="AK44" s="446"/>
      <c r="AL44" s="446"/>
      <c r="AM44" s="446"/>
      <c r="AN44" s="446"/>
    </row>
    <row r="45" spans="1:40">
      <c r="A45" s="443"/>
      <c r="B45" s="466" t="s">
        <v>939</v>
      </c>
      <c r="C45" s="467">
        <f t="shared" ref="C45:AF45" si="3">IF(C$43&gt;0,+C$32/C$43,0)</f>
        <v>0</v>
      </c>
      <c r="D45" s="467">
        <f t="shared" si="3"/>
        <v>0</v>
      </c>
      <c r="E45" s="467">
        <f t="shared" si="3"/>
        <v>0</v>
      </c>
      <c r="F45" s="467">
        <f t="shared" si="3"/>
        <v>0</v>
      </c>
      <c r="G45" s="467">
        <f t="shared" si="3"/>
        <v>0</v>
      </c>
      <c r="H45" s="467">
        <f t="shared" si="3"/>
        <v>0</v>
      </c>
      <c r="I45" s="467">
        <f t="shared" si="3"/>
        <v>0</v>
      </c>
      <c r="J45" s="467">
        <f t="shared" si="3"/>
        <v>0</v>
      </c>
      <c r="K45" s="467">
        <f t="shared" si="3"/>
        <v>0</v>
      </c>
      <c r="L45" s="467">
        <f t="shared" si="3"/>
        <v>0</v>
      </c>
      <c r="M45" s="467">
        <f t="shared" si="3"/>
        <v>0</v>
      </c>
      <c r="N45" s="467">
        <f t="shared" si="3"/>
        <v>0</v>
      </c>
      <c r="O45" s="467">
        <f t="shared" si="3"/>
        <v>0</v>
      </c>
      <c r="P45" s="467">
        <f t="shared" si="3"/>
        <v>0</v>
      </c>
      <c r="Q45" s="467">
        <f t="shared" si="3"/>
        <v>0</v>
      </c>
      <c r="R45" s="467">
        <f t="shared" si="3"/>
        <v>0</v>
      </c>
      <c r="S45" s="467">
        <f t="shared" si="3"/>
        <v>0</v>
      </c>
      <c r="T45" s="467">
        <f t="shared" si="3"/>
        <v>0</v>
      </c>
      <c r="U45" s="467">
        <f t="shared" si="3"/>
        <v>0</v>
      </c>
      <c r="V45" s="467">
        <f t="shared" si="3"/>
        <v>0</v>
      </c>
      <c r="W45" s="467">
        <f t="shared" si="3"/>
        <v>0</v>
      </c>
      <c r="X45" s="467">
        <f t="shared" si="3"/>
        <v>0</v>
      </c>
      <c r="Y45" s="467">
        <f t="shared" si="3"/>
        <v>0</v>
      </c>
      <c r="Z45" s="467">
        <f t="shared" si="3"/>
        <v>0</v>
      </c>
      <c r="AA45" s="467">
        <f t="shared" si="3"/>
        <v>0</v>
      </c>
      <c r="AB45" s="467">
        <f t="shared" si="3"/>
        <v>0</v>
      </c>
      <c r="AC45" s="467">
        <f t="shared" si="3"/>
        <v>0</v>
      </c>
      <c r="AD45" s="467">
        <f t="shared" si="3"/>
        <v>0</v>
      </c>
      <c r="AE45" s="467">
        <f t="shared" si="3"/>
        <v>0</v>
      </c>
      <c r="AF45" s="488">
        <f t="shared" si="3"/>
        <v>0</v>
      </c>
      <c r="AG45" s="443"/>
      <c r="AH45" s="443"/>
      <c r="AI45" s="443"/>
      <c r="AJ45" s="446"/>
      <c r="AK45" s="446"/>
      <c r="AL45" s="446"/>
      <c r="AM45" s="446"/>
      <c r="AN45" s="446"/>
    </row>
    <row r="46" spans="1:40">
      <c r="A46" s="443"/>
      <c r="B46" s="468" t="s">
        <v>940</v>
      </c>
      <c r="C46" s="469">
        <f>IF(C$43&gt;0,+C$42/C$43,0)</f>
        <v>0</v>
      </c>
      <c r="D46" s="469">
        <f t="shared" ref="D46:AF46" si="4">IF(D$43&gt;0,+D$42/D$43,0)</f>
        <v>0</v>
      </c>
      <c r="E46" s="469">
        <f t="shared" si="4"/>
        <v>0</v>
      </c>
      <c r="F46" s="469">
        <f t="shared" si="4"/>
        <v>0</v>
      </c>
      <c r="G46" s="469">
        <f t="shared" si="4"/>
        <v>0</v>
      </c>
      <c r="H46" s="469">
        <f t="shared" si="4"/>
        <v>0</v>
      </c>
      <c r="I46" s="469">
        <f t="shared" si="4"/>
        <v>0</v>
      </c>
      <c r="J46" s="469">
        <f t="shared" si="4"/>
        <v>0</v>
      </c>
      <c r="K46" s="469">
        <f t="shared" si="4"/>
        <v>0</v>
      </c>
      <c r="L46" s="469">
        <f t="shared" si="4"/>
        <v>0</v>
      </c>
      <c r="M46" s="469">
        <f t="shared" si="4"/>
        <v>0</v>
      </c>
      <c r="N46" s="469">
        <f t="shared" si="4"/>
        <v>0</v>
      </c>
      <c r="O46" s="469">
        <f t="shared" si="4"/>
        <v>0</v>
      </c>
      <c r="P46" s="469">
        <f t="shared" si="4"/>
        <v>0</v>
      </c>
      <c r="Q46" s="469">
        <f t="shared" si="4"/>
        <v>0</v>
      </c>
      <c r="R46" s="469">
        <f t="shared" si="4"/>
        <v>0</v>
      </c>
      <c r="S46" s="469">
        <f t="shared" si="4"/>
        <v>0</v>
      </c>
      <c r="T46" s="469">
        <f t="shared" si="4"/>
        <v>0</v>
      </c>
      <c r="U46" s="469">
        <f t="shared" si="4"/>
        <v>0</v>
      </c>
      <c r="V46" s="469">
        <f t="shared" si="4"/>
        <v>0</v>
      </c>
      <c r="W46" s="469">
        <f t="shared" si="4"/>
        <v>0</v>
      </c>
      <c r="X46" s="469">
        <f t="shared" si="4"/>
        <v>0</v>
      </c>
      <c r="Y46" s="469">
        <f t="shared" si="4"/>
        <v>0</v>
      </c>
      <c r="Z46" s="469">
        <f t="shared" si="4"/>
        <v>0</v>
      </c>
      <c r="AA46" s="469">
        <f t="shared" si="4"/>
        <v>0</v>
      </c>
      <c r="AB46" s="469">
        <f t="shared" si="4"/>
        <v>0</v>
      </c>
      <c r="AC46" s="469">
        <f t="shared" si="4"/>
        <v>0</v>
      </c>
      <c r="AD46" s="469">
        <f t="shared" si="4"/>
        <v>0</v>
      </c>
      <c r="AE46" s="469">
        <f t="shared" si="4"/>
        <v>0</v>
      </c>
      <c r="AF46" s="489">
        <f t="shared" si="4"/>
        <v>0</v>
      </c>
      <c r="AG46" s="443"/>
      <c r="AH46" s="443"/>
      <c r="AI46" s="443"/>
      <c r="AJ46" s="446"/>
      <c r="AK46" s="446"/>
      <c r="AL46" s="446"/>
      <c r="AM46" s="446"/>
      <c r="AN46" s="446"/>
    </row>
    <row r="47" spans="1:40">
      <c r="A47" s="443"/>
      <c r="B47" s="462" t="s">
        <v>941</v>
      </c>
      <c r="C47" s="470">
        <f>+C45+C46</f>
        <v>0</v>
      </c>
      <c r="D47" s="470">
        <f t="shared" ref="D47:AF47" si="5">+D45+D46</f>
        <v>0</v>
      </c>
      <c r="E47" s="470">
        <f t="shared" si="5"/>
        <v>0</v>
      </c>
      <c r="F47" s="470">
        <f t="shared" si="5"/>
        <v>0</v>
      </c>
      <c r="G47" s="470">
        <f t="shared" si="5"/>
        <v>0</v>
      </c>
      <c r="H47" s="470">
        <f t="shared" si="5"/>
        <v>0</v>
      </c>
      <c r="I47" s="470">
        <f t="shared" si="5"/>
        <v>0</v>
      </c>
      <c r="J47" s="470">
        <f t="shared" si="5"/>
        <v>0</v>
      </c>
      <c r="K47" s="470">
        <f t="shared" si="5"/>
        <v>0</v>
      </c>
      <c r="L47" s="470">
        <f t="shared" si="5"/>
        <v>0</v>
      </c>
      <c r="M47" s="470">
        <f t="shared" si="5"/>
        <v>0</v>
      </c>
      <c r="N47" s="470">
        <f t="shared" si="5"/>
        <v>0</v>
      </c>
      <c r="O47" s="470">
        <f t="shared" si="5"/>
        <v>0</v>
      </c>
      <c r="P47" s="470">
        <f t="shared" si="5"/>
        <v>0</v>
      </c>
      <c r="Q47" s="470">
        <f t="shared" si="5"/>
        <v>0</v>
      </c>
      <c r="R47" s="470">
        <f t="shared" si="5"/>
        <v>0</v>
      </c>
      <c r="S47" s="470">
        <f t="shared" si="5"/>
        <v>0</v>
      </c>
      <c r="T47" s="470">
        <f t="shared" si="5"/>
        <v>0</v>
      </c>
      <c r="U47" s="470">
        <f t="shared" si="5"/>
        <v>0</v>
      </c>
      <c r="V47" s="470">
        <f t="shared" si="5"/>
        <v>0</v>
      </c>
      <c r="W47" s="470">
        <f t="shared" si="5"/>
        <v>0</v>
      </c>
      <c r="X47" s="470">
        <f t="shared" si="5"/>
        <v>0</v>
      </c>
      <c r="Y47" s="470">
        <f t="shared" si="5"/>
        <v>0</v>
      </c>
      <c r="Z47" s="470">
        <f t="shared" si="5"/>
        <v>0</v>
      </c>
      <c r="AA47" s="470">
        <f t="shared" si="5"/>
        <v>0</v>
      </c>
      <c r="AB47" s="470">
        <f t="shared" si="5"/>
        <v>0</v>
      </c>
      <c r="AC47" s="470">
        <f t="shared" si="5"/>
        <v>0</v>
      </c>
      <c r="AD47" s="470">
        <f t="shared" si="5"/>
        <v>0</v>
      </c>
      <c r="AE47" s="470">
        <f t="shared" si="5"/>
        <v>0</v>
      </c>
      <c r="AF47" s="490">
        <f t="shared" si="5"/>
        <v>0</v>
      </c>
      <c r="AG47" s="443"/>
      <c r="AH47" s="443"/>
      <c r="AI47" s="443"/>
      <c r="AJ47" s="446"/>
      <c r="AK47" s="446"/>
      <c r="AL47" s="446"/>
      <c r="AM47" s="446"/>
      <c r="AN47" s="446"/>
    </row>
    <row r="48" spans="1:40">
      <c r="A48" s="443"/>
      <c r="B48" s="464"/>
      <c r="C48" s="465"/>
      <c r="D48" s="465"/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  <c r="Q48" s="465"/>
      <c r="R48" s="465"/>
      <c r="S48" s="465"/>
      <c r="T48" s="465"/>
      <c r="U48" s="465"/>
      <c r="V48" s="465"/>
      <c r="W48" s="465"/>
      <c r="X48" s="465"/>
      <c r="Y48" s="465"/>
      <c r="Z48" s="465"/>
      <c r="AA48" s="465"/>
      <c r="AB48" s="465"/>
      <c r="AC48" s="465"/>
      <c r="AD48" s="465"/>
      <c r="AE48" s="465"/>
      <c r="AF48" s="465"/>
      <c r="AG48" s="443"/>
      <c r="AH48" s="443"/>
      <c r="AI48" s="443"/>
      <c r="AJ48" s="446"/>
      <c r="AK48" s="446"/>
      <c r="AL48" s="446"/>
      <c r="AM48" s="446"/>
      <c r="AN48" s="446"/>
    </row>
    <row r="49" spans="1:40" ht="12.75" customHeight="1">
      <c r="A49" s="443"/>
      <c r="B49" s="637" t="s">
        <v>942</v>
      </c>
      <c r="C49" s="638"/>
      <c r="D49" s="638"/>
      <c r="E49" s="638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39"/>
      <c r="Q49" s="639"/>
      <c r="R49" s="639"/>
      <c r="S49" s="639"/>
      <c r="T49" s="639"/>
      <c r="U49" s="639"/>
      <c r="V49" s="639"/>
      <c r="W49" s="639"/>
      <c r="X49" s="639"/>
      <c r="Y49" s="639"/>
      <c r="Z49" s="639"/>
      <c r="AA49" s="639"/>
      <c r="AB49" s="639"/>
      <c r="AC49" s="639"/>
      <c r="AD49" s="639"/>
      <c r="AE49" s="639"/>
      <c r="AF49" s="640"/>
      <c r="AG49" s="443"/>
      <c r="AH49" s="443"/>
      <c r="AI49" s="443"/>
      <c r="AJ49" s="446"/>
      <c r="AK49" s="446"/>
      <c r="AL49" s="446"/>
      <c r="AM49" s="446"/>
      <c r="AN49" s="446"/>
    </row>
    <row r="50" spans="1:40" ht="15" customHeight="1">
      <c r="A50" s="443"/>
      <c r="B50" s="628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30"/>
      <c r="AG50" s="443"/>
      <c r="AH50" s="443"/>
      <c r="AI50" s="443"/>
      <c r="AJ50" s="446"/>
      <c r="AK50" s="446"/>
      <c r="AL50" s="446"/>
      <c r="AM50" s="446"/>
      <c r="AN50" s="446"/>
    </row>
    <row r="51" spans="1:40" ht="15.75" customHeight="1">
      <c r="A51" s="443"/>
      <c r="B51" s="631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3"/>
      <c r="AG51" s="443"/>
      <c r="AH51" s="443"/>
      <c r="AI51" s="443"/>
      <c r="AJ51" s="446"/>
      <c r="AK51" s="446"/>
      <c r="AL51" s="446"/>
      <c r="AM51" s="446"/>
      <c r="AN51" s="446"/>
    </row>
    <row r="52" spans="1:40">
      <c r="A52" s="443"/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43"/>
      <c r="AH52" s="443"/>
      <c r="AI52" s="443"/>
      <c r="AJ52" s="446"/>
      <c r="AK52" s="446"/>
      <c r="AL52" s="446"/>
      <c r="AM52" s="446"/>
      <c r="AN52" s="446"/>
    </row>
    <row r="53" spans="1:40">
      <c r="A53" s="443"/>
      <c r="B53" s="617" t="s">
        <v>943</v>
      </c>
      <c r="C53" s="617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443"/>
      <c r="AH53" s="443"/>
      <c r="AI53" s="443"/>
      <c r="AJ53" s="446"/>
      <c r="AK53" s="446"/>
      <c r="AL53" s="446"/>
      <c r="AM53" s="446"/>
      <c r="AN53" s="446"/>
    </row>
    <row r="54" spans="1:40">
      <c r="A54" s="443"/>
      <c r="B54" s="617" t="s">
        <v>944</v>
      </c>
      <c r="C54" s="617"/>
      <c r="D54" s="617"/>
      <c r="E54" s="617"/>
      <c r="F54" s="617"/>
      <c r="G54" s="617"/>
      <c r="H54" s="617"/>
      <c r="I54" s="617"/>
      <c r="J54" s="617"/>
      <c r="K54" s="617"/>
      <c r="L54" s="617"/>
      <c r="M54" s="617"/>
      <c r="N54" s="617"/>
      <c r="O54" s="617"/>
      <c r="P54" s="617"/>
      <c r="Q54" s="617"/>
      <c r="R54" s="617"/>
      <c r="S54" s="617"/>
      <c r="T54" s="617"/>
      <c r="U54" s="617"/>
      <c r="V54" s="617"/>
      <c r="W54" s="617"/>
      <c r="X54" s="617"/>
      <c r="Y54" s="617"/>
      <c r="Z54" s="617"/>
      <c r="AA54" s="617"/>
      <c r="AB54" s="617"/>
      <c r="AC54" s="617"/>
      <c r="AD54" s="617"/>
      <c r="AE54" s="617"/>
      <c r="AF54" s="617"/>
      <c r="AG54" s="443"/>
      <c r="AH54" s="443"/>
      <c r="AI54" s="443"/>
      <c r="AJ54" s="446"/>
      <c r="AK54" s="446"/>
      <c r="AL54" s="446"/>
      <c r="AM54" s="446"/>
      <c r="AN54" s="446"/>
    </row>
    <row r="55" spans="1:40">
      <c r="A55" s="446"/>
      <c r="B55" s="446"/>
      <c r="C55" s="44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</row>
    <row r="56" spans="1:40">
      <c r="A56" s="446"/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46"/>
      <c r="O56" s="446"/>
      <c r="P56" s="446"/>
      <c r="Q56" s="446"/>
      <c r="R56" s="446"/>
      <c r="S56" s="446"/>
      <c r="T56" s="446"/>
      <c r="U56" s="446"/>
      <c r="V56" s="446"/>
      <c r="W56" s="446"/>
      <c r="X56" s="446"/>
      <c r="Y56" s="446"/>
      <c r="Z56" s="446"/>
      <c r="AA56" s="446"/>
      <c r="AB56" s="446"/>
      <c r="AC56" s="446"/>
      <c r="AD56" s="446"/>
      <c r="AE56" s="446"/>
      <c r="AF56" s="446"/>
      <c r="AG56" s="446"/>
      <c r="AH56" s="446"/>
      <c r="AI56" s="446"/>
      <c r="AJ56" s="446"/>
      <c r="AK56" s="446"/>
      <c r="AL56" s="446"/>
      <c r="AM56" s="446"/>
      <c r="AN56" s="446"/>
    </row>
    <row r="57" spans="1:40">
      <c r="A57" s="446"/>
      <c r="B57" s="446"/>
      <c r="C57" s="446"/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  <c r="R57" s="446"/>
      <c r="S57" s="446"/>
      <c r="T57" s="446"/>
      <c r="U57" s="446"/>
      <c r="V57" s="446"/>
      <c r="W57" s="446"/>
      <c r="X57" s="446"/>
      <c r="Y57" s="446"/>
      <c r="Z57" s="446"/>
      <c r="AA57" s="446"/>
      <c r="AB57" s="446"/>
      <c r="AC57" s="446"/>
      <c r="AD57" s="446"/>
      <c r="AE57" s="446"/>
      <c r="AF57" s="446"/>
      <c r="AG57" s="446"/>
      <c r="AH57" s="446"/>
      <c r="AI57" s="446"/>
      <c r="AJ57" s="446"/>
      <c r="AK57" s="446"/>
      <c r="AL57" s="446"/>
      <c r="AM57" s="446"/>
      <c r="AN57" s="446"/>
    </row>
    <row r="58" spans="1:40">
      <c r="A58" s="446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  <c r="R58" s="446"/>
      <c r="S58" s="446"/>
      <c r="T58" s="446"/>
      <c r="U58" s="446"/>
      <c r="V58" s="446"/>
      <c r="W58" s="446"/>
      <c r="X58" s="446"/>
      <c r="Y58" s="446"/>
      <c r="Z58" s="446"/>
      <c r="AA58" s="446"/>
      <c r="AB58" s="446"/>
      <c r="AC58" s="446"/>
      <c r="AD58" s="446"/>
      <c r="AE58" s="446"/>
      <c r="AF58" s="446"/>
      <c r="AG58" s="446"/>
      <c r="AH58" s="446"/>
      <c r="AI58" s="446"/>
      <c r="AJ58" s="446"/>
      <c r="AK58" s="446"/>
      <c r="AL58" s="446"/>
      <c r="AM58" s="446"/>
      <c r="AN58" s="446"/>
    </row>
    <row r="59" spans="1:40">
      <c r="A59" s="446"/>
      <c r="B59" s="446"/>
      <c r="C59" s="446"/>
      <c r="D59" s="446"/>
      <c r="E59" s="446"/>
      <c r="F59" s="446"/>
      <c r="G59" s="446"/>
      <c r="H59" s="446"/>
      <c r="I59" s="446"/>
      <c r="J59" s="446"/>
      <c r="K59" s="446"/>
      <c r="L59" s="446"/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</row>
    <row r="60" spans="1:40">
      <c r="A60" s="446"/>
      <c r="B60" s="446"/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46"/>
      <c r="AH60" s="446"/>
      <c r="AI60" s="446"/>
      <c r="AJ60" s="446"/>
      <c r="AK60" s="446"/>
      <c r="AL60" s="446"/>
      <c r="AM60" s="446"/>
      <c r="AN60" s="446"/>
    </row>
    <row r="61" spans="1:40">
      <c r="A61" s="446"/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6"/>
      <c r="Y61" s="446"/>
      <c r="Z61" s="446"/>
      <c r="AA61" s="446"/>
      <c r="AB61" s="446"/>
      <c r="AC61" s="446"/>
      <c r="AD61" s="446"/>
      <c r="AE61" s="446"/>
      <c r="AF61" s="446"/>
      <c r="AG61" s="446"/>
      <c r="AH61" s="446"/>
      <c r="AI61" s="446"/>
      <c r="AJ61" s="446"/>
      <c r="AK61" s="446"/>
      <c r="AL61" s="446"/>
      <c r="AM61" s="446"/>
      <c r="AN61" s="446"/>
    </row>
    <row r="62" spans="1:40">
      <c r="A62" s="446"/>
      <c r="B62" s="446"/>
      <c r="C62" s="44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46"/>
      <c r="O62" s="446"/>
      <c r="P62" s="446"/>
      <c r="Q62" s="446"/>
      <c r="R62" s="446"/>
      <c r="S62" s="446"/>
      <c r="T62" s="446"/>
      <c r="U62" s="446"/>
      <c r="V62" s="446"/>
      <c r="W62" s="446"/>
      <c r="X62" s="446"/>
      <c r="Y62" s="446"/>
      <c r="Z62" s="446"/>
      <c r="AA62" s="446"/>
      <c r="AB62" s="446"/>
      <c r="AC62" s="446"/>
      <c r="AD62" s="446"/>
      <c r="AE62" s="446"/>
      <c r="AF62" s="446"/>
      <c r="AG62" s="446"/>
      <c r="AH62" s="446"/>
      <c r="AI62" s="446"/>
      <c r="AJ62" s="446"/>
      <c r="AK62" s="446"/>
      <c r="AL62" s="446"/>
      <c r="AM62" s="446"/>
      <c r="AN62" s="446"/>
    </row>
    <row r="63" spans="1:40">
      <c r="A63" s="446"/>
      <c r="B63" s="446"/>
      <c r="C63" s="44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446"/>
      <c r="AA63" s="446"/>
      <c r="AB63" s="446"/>
      <c r="AC63" s="446"/>
      <c r="AD63" s="446"/>
      <c r="AE63" s="446"/>
      <c r="AF63" s="446"/>
      <c r="AG63" s="446"/>
      <c r="AH63" s="446"/>
      <c r="AI63" s="446"/>
      <c r="AJ63" s="446"/>
      <c r="AK63" s="446"/>
      <c r="AL63" s="446"/>
      <c r="AM63" s="446"/>
      <c r="AN63" s="446"/>
    </row>
    <row r="64" spans="1:40">
      <c r="A64" s="446"/>
      <c r="B64" s="446"/>
      <c r="C64" s="44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46"/>
      <c r="O64" s="446"/>
      <c r="P64" s="446"/>
      <c r="Q64" s="446"/>
      <c r="R64" s="446"/>
      <c r="S64" s="446"/>
      <c r="T64" s="446"/>
      <c r="U64" s="446"/>
      <c r="V64" s="446"/>
      <c r="W64" s="446"/>
      <c r="X64" s="446"/>
      <c r="Y64" s="446"/>
      <c r="Z64" s="446"/>
      <c r="AA64" s="446"/>
      <c r="AB64" s="446"/>
      <c r="AC64" s="446"/>
      <c r="AD64" s="446"/>
      <c r="AE64" s="446"/>
      <c r="AF64" s="446"/>
      <c r="AG64" s="446"/>
      <c r="AH64" s="446"/>
      <c r="AI64" s="446"/>
      <c r="AJ64" s="446"/>
      <c r="AK64" s="446"/>
      <c r="AL64" s="446"/>
      <c r="AM64" s="446"/>
      <c r="AN64" s="446"/>
    </row>
    <row r="65" spans="1:40">
      <c r="A65" s="446"/>
      <c r="B65" s="446"/>
      <c r="C65" s="446"/>
      <c r="D65" s="446"/>
      <c r="E65" s="446"/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446"/>
      <c r="R65" s="446"/>
      <c r="S65" s="446"/>
      <c r="T65" s="446"/>
      <c r="U65" s="446"/>
      <c r="V65" s="446"/>
      <c r="W65" s="446"/>
      <c r="X65" s="446"/>
      <c r="Y65" s="446"/>
      <c r="Z65" s="446"/>
      <c r="AA65" s="446"/>
      <c r="AB65" s="446"/>
      <c r="AC65" s="446"/>
      <c r="AD65" s="446"/>
      <c r="AE65" s="446"/>
      <c r="AF65" s="446"/>
      <c r="AG65" s="446"/>
      <c r="AH65" s="446"/>
      <c r="AI65" s="446"/>
      <c r="AJ65" s="446"/>
      <c r="AK65" s="446"/>
      <c r="AL65" s="446"/>
      <c r="AM65" s="446"/>
      <c r="AN65" s="446"/>
    </row>
    <row r="66" spans="1:40">
      <c r="A66" s="446"/>
      <c r="B66" s="446"/>
      <c r="C66" s="446"/>
      <c r="D66" s="446"/>
      <c r="E66" s="446"/>
      <c r="F66" s="446"/>
      <c r="G66" s="446"/>
      <c r="H66" s="446"/>
      <c r="I66" s="446"/>
      <c r="J66" s="446"/>
      <c r="K66" s="446"/>
      <c r="L66" s="446"/>
      <c r="M66" s="446"/>
      <c r="N66" s="446"/>
      <c r="O66" s="446"/>
      <c r="P66" s="446"/>
      <c r="Q66" s="446"/>
      <c r="R66" s="446"/>
      <c r="S66" s="446"/>
      <c r="T66" s="446"/>
      <c r="U66" s="446"/>
      <c r="V66" s="446"/>
      <c r="W66" s="446"/>
      <c r="X66" s="446"/>
      <c r="Y66" s="446"/>
      <c r="Z66" s="446"/>
      <c r="AA66" s="446"/>
      <c r="AB66" s="446"/>
      <c r="AC66" s="446"/>
      <c r="AD66" s="446"/>
      <c r="AE66" s="446"/>
      <c r="AF66" s="446"/>
      <c r="AG66" s="446"/>
      <c r="AH66" s="446"/>
      <c r="AI66" s="446"/>
      <c r="AJ66" s="446"/>
      <c r="AK66" s="446"/>
      <c r="AL66" s="446"/>
      <c r="AM66" s="446"/>
      <c r="AN66" s="446"/>
    </row>
    <row r="67" spans="1:40">
      <c r="A67" s="446"/>
      <c r="B67" s="446"/>
      <c r="C67" s="44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46"/>
      <c r="O67" s="446"/>
      <c r="P67" s="446"/>
      <c r="Q67" s="446"/>
      <c r="R67" s="446"/>
      <c r="S67" s="446"/>
      <c r="T67" s="446"/>
      <c r="U67" s="446"/>
      <c r="V67" s="446"/>
      <c r="W67" s="446"/>
      <c r="X67" s="446"/>
      <c r="Y67" s="446"/>
      <c r="Z67" s="446"/>
      <c r="AA67" s="446"/>
      <c r="AB67" s="446"/>
      <c r="AC67" s="446"/>
      <c r="AD67" s="446"/>
      <c r="AE67" s="446"/>
      <c r="AF67" s="446"/>
      <c r="AG67" s="446"/>
      <c r="AH67" s="446"/>
      <c r="AI67" s="446"/>
      <c r="AJ67" s="446"/>
      <c r="AK67" s="446"/>
      <c r="AL67" s="446"/>
      <c r="AM67" s="446"/>
      <c r="AN67" s="446"/>
    </row>
    <row r="68" spans="1:40">
      <c r="A68" s="446"/>
      <c r="B68" s="446"/>
      <c r="C68" s="44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46"/>
      <c r="O68" s="446"/>
      <c r="P68" s="446"/>
      <c r="Q68" s="446"/>
      <c r="R68" s="446"/>
      <c r="S68" s="446"/>
      <c r="T68" s="446"/>
      <c r="U68" s="446"/>
      <c r="V68" s="446"/>
      <c r="W68" s="446"/>
      <c r="X68" s="446"/>
      <c r="Y68" s="446"/>
      <c r="Z68" s="446"/>
      <c r="AA68" s="446"/>
      <c r="AB68" s="446"/>
      <c r="AC68" s="446"/>
      <c r="AD68" s="446"/>
      <c r="AE68" s="446"/>
      <c r="AF68" s="446"/>
      <c r="AG68" s="446"/>
      <c r="AH68" s="446"/>
      <c r="AI68" s="446"/>
      <c r="AJ68" s="446"/>
      <c r="AK68" s="446"/>
      <c r="AL68" s="446"/>
      <c r="AM68" s="446"/>
      <c r="AN68" s="446"/>
    </row>
    <row r="69" spans="1:40">
      <c r="A69" s="446"/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446"/>
      <c r="S69" s="446"/>
      <c r="T69" s="446"/>
      <c r="U69" s="446"/>
      <c r="V69" s="446"/>
      <c r="W69" s="446"/>
      <c r="X69" s="446"/>
      <c r="Y69" s="446"/>
      <c r="Z69" s="446"/>
      <c r="AA69" s="446"/>
      <c r="AB69" s="446"/>
      <c r="AC69" s="446"/>
      <c r="AD69" s="446"/>
      <c r="AE69" s="446"/>
      <c r="AF69" s="446"/>
      <c r="AG69" s="446"/>
      <c r="AH69" s="446"/>
      <c r="AI69" s="446"/>
      <c r="AJ69" s="446"/>
      <c r="AK69" s="446"/>
      <c r="AL69" s="446"/>
      <c r="AM69" s="446"/>
      <c r="AN69" s="446"/>
    </row>
    <row r="70" spans="1:40">
      <c r="A70" s="446"/>
      <c r="B70" s="446"/>
      <c r="C70" s="446"/>
      <c r="D70" s="446"/>
      <c r="E70" s="446"/>
      <c r="F70" s="446"/>
      <c r="G70" s="446"/>
      <c r="H70" s="446"/>
      <c r="I70" s="446"/>
      <c r="J70" s="446"/>
      <c r="K70" s="446"/>
      <c r="L70" s="446"/>
      <c r="M70" s="446"/>
      <c r="N70" s="446"/>
      <c r="O70" s="446"/>
      <c r="P70" s="446"/>
      <c r="Q70" s="446"/>
      <c r="R70" s="446"/>
      <c r="S70" s="446"/>
      <c r="T70" s="446"/>
      <c r="U70" s="446"/>
      <c r="V70" s="446"/>
      <c r="W70" s="446"/>
      <c r="X70" s="446"/>
      <c r="Y70" s="446"/>
      <c r="Z70" s="446"/>
      <c r="AA70" s="446"/>
      <c r="AB70" s="446"/>
      <c r="AC70" s="446"/>
      <c r="AD70" s="446"/>
      <c r="AE70" s="446"/>
      <c r="AF70" s="446"/>
      <c r="AG70" s="446"/>
      <c r="AH70" s="446"/>
      <c r="AI70" s="446"/>
      <c r="AJ70" s="446"/>
      <c r="AK70" s="446"/>
      <c r="AL70" s="446"/>
      <c r="AM70" s="446"/>
      <c r="AN70" s="446"/>
    </row>
    <row r="71" spans="1:40">
      <c r="A71" s="446"/>
      <c r="B71" s="446"/>
      <c r="C71" s="446"/>
      <c r="D71" s="446"/>
      <c r="E71" s="446"/>
      <c r="F71" s="446"/>
      <c r="G71" s="446"/>
      <c r="H71" s="446"/>
      <c r="I71" s="446"/>
      <c r="J71" s="446"/>
      <c r="K71" s="446"/>
      <c r="L71" s="446"/>
      <c r="M71" s="446"/>
      <c r="N71" s="446"/>
      <c r="O71" s="446"/>
      <c r="P71" s="446"/>
      <c r="Q71" s="446"/>
      <c r="R71" s="446"/>
      <c r="S71" s="446"/>
      <c r="T71" s="446"/>
      <c r="U71" s="446"/>
      <c r="V71" s="446"/>
      <c r="W71" s="446"/>
      <c r="X71" s="446"/>
      <c r="Y71" s="446"/>
      <c r="Z71" s="446"/>
      <c r="AA71" s="446"/>
      <c r="AB71" s="446"/>
      <c r="AC71" s="446"/>
      <c r="AD71" s="446"/>
      <c r="AE71" s="446"/>
      <c r="AF71" s="446"/>
      <c r="AG71" s="446"/>
      <c r="AH71" s="446"/>
      <c r="AI71" s="446"/>
      <c r="AJ71" s="446"/>
      <c r="AK71" s="446"/>
      <c r="AL71" s="446"/>
      <c r="AM71" s="446"/>
      <c r="AN71" s="446"/>
    </row>
    <row r="72" spans="1:40">
      <c r="A72" s="446"/>
      <c r="B72" s="446"/>
      <c r="C72" s="44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446"/>
      <c r="Z72" s="446"/>
      <c r="AA72" s="446"/>
      <c r="AB72" s="446"/>
      <c r="AC72" s="446"/>
      <c r="AD72" s="446"/>
      <c r="AE72" s="446"/>
      <c r="AF72" s="446"/>
      <c r="AG72" s="446"/>
      <c r="AH72" s="446"/>
      <c r="AI72" s="446"/>
      <c r="AJ72" s="446"/>
      <c r="AK72" s="446"/>
      <c r="AL72" s="446"/>
      <c r="AM72" s="446"/>
      <c r="AN72" s="446"/>
    </row>
    <row r="73" spans="1:40">
      <c r="A73" s="446"/>
      <c r="B73" s="446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446"/>
      <c r="P73" s="446"/>
      <c r="Q73" s="446"/>
      <c r="R73" s="446"/>
      <c r="S73" s="446"/>
      <c r="T73" s="446"/>
      <c r="U73" s="446"/>
      <c r="V73" s="446"/>
      <c r="W73" s="446"/>
      <c r="X73" s="446"/>
      <c r="Y73" s="446"/>
      <c r="Z73" s="446"/>
      <c r="AA73" s="446"/>
      <c r="AB73" s="446"/>
      <c r="AC73" s="446"/>
      <c r="AD73" s="446"/>
      <c r="AE73" s="446"/>
      <c r="AF73" s="446"/>
      <c r="AG73" s="446"/>
      <c r="AH73" s="446"/>
      <c r="AI73" s="446"/>
      <c r="AJ73" s="446"/>
      <c r="AK73" s="446"/>
      <c r="AL73" s="446"/>
      <c r="AM73" s="446"/>
      <c r="AN73" s="446"/>
    </row>
    <row r="74" spans="1:40">
      <c r="A74" s="446"/>
      <c r="B74" s="446"/>
      <c r="C74" s="446"/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446"/>
      <c r="Z74" s="446"/>
      <c r="AA74" s="446"/>
      <c r="AB74" s="446"/>
      <c r="AC74" s="446"/>
      <c r="AD74" s="446"/>
      <c r="AE74" s="446"/>
      <c r="AF74" s="446"/>
      <c r="AG74" s="446"/>
      <c r="AH74" s="446"/>
      <c r="AI74" s="446"/>
      <c r="AJ74" s="446"/>
      <c r="AK74" s="446"/>
      <c r="AL74" s="446"/>
      <c r="AM74" s="446"/>
      <c r="AN74" s="446"/>
    </row>
    <row r="75" spans="1:40">
      <c r="A75" s="446"/>
      <c r="B75" s="4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</row>
    <row r="76" spans="1:40">
      <c r="A76" s="446"/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446"/>
      <c r="AL76" s="446"/>
      <c r="AM76" s="446"/>
      <c r="AN76" s="446"/>
    </row>
    <row r="77" spans="1:40">
      <c r="A77" s="446"/>
      <c r="B77" s="446"/>
      <c r="C77" s="446"/>
      <c r="D77" s="446"/>
      <c r="E77" s="446"/>
      <c r="F77" s="446"/>
      <c r="G77" s="446"/>
      <c r="H77" s="446"/>
      <c r="I77" s="446"/>
      <c r="J77" s="446"/>
      <c r="K77" s="446"/>
      <c r="L77" s="446"/>
      <c r="M77" s="446"/>
      <c r="N77" s="446"/>
      <c r="O77" s="446"/>
      <c r="P77" s="446"/>
      <c r="Q77" s="446"/>
      <c r="R77" s="446"/>
      <c r="S77" s="446"/>
      <c r="T77" s="446"/>
      <c r="U77" s="446"/>
      <c r="V77" s="446"/>
      <c r="W77" s="446"/>
      <c r="X77" s="446"/>
      <c r="Y77" s="446"/>
      <c r="Z77" s="446"/>
      <c r="AA77" s="446"/>
      <c r="AB77" s="446"/>
      <c r="AC77" s="446"/>
      <c r="AD77" s="446"/>
      <c r="AE77" s="446"/>
      <c r="AF77" s="446"/>
      <c r="AG77" s="446"/>
      <c r="AH77" s="446"/>
      <c r="AI77" s="446"/>
      <c r="AJ77" s="446"/>
      <c r="AK77" s="446"/>
      <c r="AL77" s="446"/>
      <c r="AM77" s="446"/>
      <c r="AN77" s="446"/>
    </row>
    <row r="78" spans="1:40">
      <c r="A78" s="446"/>
      <c r="B78" s="446"/>
      <c r="C78" s="446"/>
      <c r="D78" s="446"/>
      <c r="E78" s="446"/>
      <c r="F78" s="446"/>
      <c r="G78" s="446"/>
      <c r="H78" s="446"/>
      <c r="I78" s="446"/>
      <c r="J78" s="446"/>
      <c r="K78" s="446"/>
      <c r="L78" s="446"/>
      <c r="M78" s="446"/>
      <c r="N78" s="446"/>
      <c r="O78" s="446"/>
      <c r="P78" s="446"/>
      <c r="Q78" s="446"/>
      <c r="R78" s="446"/>
      <c r="S78" s="446"/>
      <c r="T78" s="446"/>
      <c r="U78" s="446"/>
      <c r="V78" s="446"/>
      <c r="W78" s="446"/>
      <c r="X78" s="446"/>
      <c r="Y78" s="446"/>
      <c r="Z78" s="446"/>
      <c r="AA78" s="446"/>
      <c r="AB78" s="446"/>
      <c r="AC78" s="446"/>
      <c r="AD78" s="446"/>
      <c r="AE78" s="446"/>
      <c r="AF78" s="446"/>
      <c r="AG78" s="446"/>
      <c r="AH78" s="446"/>
      <c r="AI78" s="446"/>
      <c r="AJ78" s="446"/>
      <c r="AK78" s="446"/>
      <c r="AL78" s="446"/>
      <c r="AM78" s="446"/>
      <c r="AN78" s="446"/>
    </row>
    <row r="79" spans="1:40">
      <c r="A79" s="446"/>
      <c r="B79" s="446"/>
      <c r="C79" s="446"/>
      <c r="D79" s="446"/>
      <c r="E79" s="446"/>
      <c r="F79" s="446"/>
      <c r="G79" s="446"/>
      <c r="H79" s="446"/>
      <c r="I79" s="446"/>
      <c r="J79" s="446"/>
      <c r="K79" s="446"/>
      <c r="L79" s="446"/>
      <c r="M79" s="446"/>
      <c r="N79" s="446"/>
      <c r="O79" s="446"/>
      <c r="P79" s="446"/>
      <c r="Q79" s="446"/>
      <c r="R79" s="446"/>
      <c r="S79" s="446"/>
      <c r="T79" s="446"/>
      <c r="U79" s="446"/>
      <c r="V79" s="446"/>
      <c r="W79" s="446"/>
      <c r="X79" s="446"/>
      <c r="Y79" s="446"/>
      <c r="Z79" s="446"/>
      <c r="AA79" s="446"/>
      <c r="AB79" s="446"/>
      <c r="AC79" s="446"/>
      <c r="AD79" s="446"/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</row>
  </sheetData>
  <sheetProtection password="CD55" sheet="1" formatColumns="0"/>
  <mergeCells count="45">
    <mergeCell ref="G14:H14"/>
    <mergeCell ref="I14:J14"/>
    <mergeCell ref="K14:L14"/>
    <mergeCell ref="A1:B1"/>
    <mergeCell ref="AB4:AC4"/>
    <mergeCell ref="B8:F8"/>
    <mergeCell ref="H8:Y8"/>
    <mergeCell ref="B10:AF10"/>
    <mergeCell ref="AC14:AD14"/>
    <mergeCell ref="AE14:AF14"/>
    <mergeCell ref="C33:D33"/>
    <mergeCell ref="E33:F33"/>
    <mergeCell ref="G33:H33"/>
    <mergeCell ref="I33:J33"/>
    <mergeCell ref="K33:L33"/>
    <mergeCell ref="M33:N33"/>
    <mergeCell ref="M14:N14"/>
    <mergeCell ref="O14:P14"/>
    <mergeCell ref="Q14:R14"/>
    <mergeCell ref="S14:T14"/>
    <mergeCell ref="U14:V14"/>
    <mergeCell ref="W14:X14"/>
    <mergeCell ref="C14:D14"/>
    <mergeCell ref="E14:F14"/>
    <mergeCell ref="U33:V33"/>
    <mergeCell ref="W33:X33"/>
    <mergeCell ref="Y33:Z33"/>
    <mergeCell ref="Y14:Z14"/>
    <mergeCell ref="AA14:AB14"/>
    <mergeCell ref="B54:AF54"/>
    <mergeCell ref="AD2:AF6"/>
    <mergeCell ref="AB2:AC3"/>
    <mergeCell ref="AB5:AC6"/>
    <mergeCell ref="K2:L5"/>
    <mergeCell ref="B2:I5"/>
    <mergeCell ref="B50:AF51"/>
    <mergeCell ref="AA33:AB33"/>
    <mergeCell ref="AC33:AD33"/>
    <mergeCell ref="AE33:AF33"/>
    <mergeCell ref="B49:E49"/>
    <mergeCell ref="F49:AF49"/>
    <mergeCell ref="B53:AF53"/>
    <mergeCell ref="O33:P33"/>
    <mergeCell ref="Q33:R33"/>
    <mergeCell ref="S33:T33"/>
  </mergeCells>
  <hyperlinks>
    <hyperlink ref="A1" location="'INDICE FORMULARIOS'!A1" display="&lt; ATRÁS"/>
  </hyperlinks>
  <printOptions horizontalCentered="1"/>
  <pageMargins left="0.11811023622047245" right="0.11811023622047245" top="0.35433070866141736" bottom="0.74803149606299213" header="0.31496062992125984" footer="0.31496062992125984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FF00"/>
    <pageSetUpPr fitToPage="1"/>
  </sheetPr>
  <dimension ref="A1:AI311"/>
  <sheetViews>
    <sheetView zoomScale="75" workbookViewId="0">
      <pane xSplit="3" ySplit="8" topLeftCell="D22" activePane="bottomRight" state="frozen"/>
      <selection pane="topRight"/>
      <selection pane="bottomLeft"/>
      <selection pane="bottomRight" sqref="A1:S66"/>
    </sheetView>
  </sheetViews>
  <sheetFormatPr baseColWidth="10" defaultRowHeight="12.75"/>
  <cols>
    <col min="1" max="1" width="3.5" style="82" customWidth="1"/>
    <col min="2" max="2" width="28.625" style="82" customWidth="1"/>
    <col min="3" max="3" width="20.875" style="82" customWidth="1"/>
    <col min="4" max="8" width="20.25" style="82" customWidth="1"/>
    <col min="9" max="18" width="14.5" style="82" hidden="1" customWidth="1"/>
    <col min="19" max="19" width="3.875" style="83" customWidth="1"/>
    <col min="20" max="31" width="11" style="83"/>
    <col min="32" max="16384" width="11" style="82"/>
  </cols>
  <sheetData>
    <row r="1" spans="1:18" ht="18.75" customHeight="1">
      <c r="A1" s="589" t="s">
        <v>12</v>
      </c>
      <c r="B1" s="589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3.5" customHeight="1">
      <c r="A2" s="83"/>
      <c r="B2" s="672" t="s">
        <v>945</v>
      </c>
      <c r="C2" s="673"/>
      <c r="D2" s="673"/>
      <c r="E2" s="673"/>
      <c r="F2" s="673"/>
      <c r="G2" s="668" t="s">
        <v>946</v>
      </c>
      <c r="H2" s="380"/>
      <c r="I2" s="115"/>
      <c r="J2" s="115"/>
      <c r="K2" s="115"/>
      <c r="L2" s="115"/>
      <c r="M2" s="115"/>
      <c r="N2" s="426"/>
      <c r="O2" s="668" t="s">
        <v>946</v>
      </c>
      <c r="P2" s="525"/>
      <c r="Q2" s="526"/>
      <c r="R2" s="527"/>
    </row>
    <row r="3" spans="1:18" ht="12.75" customHeight="1">
      <c r="A3" s="83"/>
      <c r="B3" s="674"/>
      <c r="C3" s="675"/>
      <c r="D3" s="675"/>
      <c r="E3" s="675"/>
      <c r="F3" s="675"/>
      <c r="G3" s="669"/>
      <c r="H3" s="381"/>
      <c r="I3" s="116"/>
      <c r="J3" s="116"/>
      <c r="K3" s="116"/>
      <c r="L3" s="116"/>
      <c r="M3" s="116"/>
      <c r="N3" s="427"/>
      <c r="O3" s="669"/>
      <c r="P3" s="528"/>
      <c r="Q3" s="529"/>
      <c r="R3" s="530"/>
    </row>
    <row r="4" spans="1:18" ht="12.75" customHeight="1">
      <c r="A4" s="83"/>
      <c r="B4" s="674"/>
      <c r="C4" s="675"/>
      <c r="D4" s="675"/>
      <c r="E4" s="675"/>
      <c r="F4" s="675"/>
      <c r="G4" s="382" t="s">
        <v>30</v>
      </c>
      <c r="H4" s="381"/>
      <c r="I4" s="116"/>
      <c r="J4" s="116"/>
      <c r="K4" s="116"/>
      <c r="L4" s="116"/>
      <c r="M4" s="116"/>
      <c r="N4" s="427"/>
      <c r="O4" s="382" t="s">
        <v>30</v>
      </c>
      <c r="P4" s="528"/>
      <c r="Q4" s="529"/>
      <c r="R4" s="530"/>
    </row>
    <row r="5" spans="1:18" ht="12.75" customHeight="1">
      <c r="A5" s="83"/>
      <c r="B5" s="674"/>
      <c r="C5" s="675"/>
      <c r="D5" s="675"/>
      <c r="E5" s="675"/>
      <c r="F5" s="675"/>
      <c r="G5" s="383" t="str">
        <f>'FSE-RH-001'!H5</f>
        <v>dd-mm-yyyy</v>
      </c>
      <c r="H5" s="381"/>
      <c r="I5" s="116"/>
      <c r="J5" s="116"/>
      <c r="K5" s="116"/>
      <c r="L5" s="116"/>
      <c r="M5" s="116"/>
      <c r="N5" s="427"/>
      <c r="O5" s="670" t="str">
        <f>+'FSE-RH-001'!H5</f>
        <v>dd-mm-yyyy</v>
      </c>
      <c r="P5" s="528"/>
      <c r="Q5" s="529"/>
      <c r="R5" s="530"/>
    </row>
    <row r="6" spans="1:18" ht="13.5" customHeight="1">
      <c r="A6" s="83"/>
      <c r="B6" s="676"/>
      <c r="C6" s="677"/>
      <c r="D6" s="677"/>
      <c r="E6" s="677"/>
      <c r="F6" s="677"/>
      <c r="G6" s="384"/>
      <c r="H6" s="385"/>
      <c r="I6" s="120"/>
      <c r="J6" s="120"/>
      <c r="K6" s="120"/>
      <c r="L6" s="120"/>
      <c r="M6" s="120"/>
      <c r="N6" s="428"/>
      <c r="O6" s="671"/>
      <c r="P6" s="531"/>
      <c r="Q6" s="532"/>
      <c r="R6" s="533"/>
    </row>
    <row r="7" spans="1:18" hidden="1">
      <c r="A7" s="83"/>
      <c r="B7" s="386"/>
      <c r="C7" s="386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ht="28.5" customHeight="1">
      <c r="A8" s="83"/>
      <c r="B8" s="682" t="s">
        <v>51</v>
      </c>
      <c r="C8" s="683"/>
      <c r="D8" s="684">
        <f>+'FSE-RH-001'!F8</f>
        <v>0</v>
      </c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4"/>
      <c r="P8" s="684"/>
      <c r="Q8" s="684"/>
      <c r="R8" s="684"/>
    </row>
    <row r="9" spans="1:18" hidden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ht="15.75" customHeight="1">
      <c r="A10" s="83"/>
      <c r="B10" s="665" t="s">
        <v>947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7"/>
    </row>
    <row r="11" spans="1:18" hidden="1">
      <c r="A11" s="83"/>
      <c r="B11" s="388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429"/>
    </row>
    <row r="12" spans="1:18" hidden="1">
      <c r="A12" s="83"/>
      <c r="B12" s="390"/>
      <c r="C12" s="391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429"/>
    </row>
    <row r="13" spans="1:18">
      <c r="A13" s="83"/>
      <c r="B13" s="678" t="s">
        <v>948</v>
      </c>
      <c r="C13" s="679"/>
      <c r="D13" s="392" t="s">
        <v>949</v>
      </c>
      <c r="E13" s="392" t="s">
        <v>950</v>
      </c>
      <c r="F13" s="392" t="s">
        <v>951</v>
      </c>
      <c r="G13" s="392" t="s">
        <v>952</v>
      </c>
      <c r="H13" s="392" t="s">
        <v>953</v>
      </c>
      <c r="I13" s="392" t="s">
        <v>954</v>
      </c>
      <c r="J13" s="392" t="s">
        <v>955</v>
      </c>
      <c r="K13" s="392" t="s">
        <v>956</v>
      </c>
      <c r="L13" s="392" t="s">
        <v>957</v>
      </c>
      <c r="M13" s="392" t="s">
        <v>958</v>
      </c>
      <c r="N13" s="392" t="s">
        <v>959</v>
      </c>
      <c r="O13" s="392" t="s">
        <v>960</v>
      </c>
      <c r="P13" s="392" t="s">
        <v>961</v>
      </c>
      <c r="Q13" s="392" t="s">
        <v>962</v>
      </c>
      <c r="R13" s="430" t="s">
        <v>963</v>
      </c>
    </row>
    <row r="14" spans="1:18">
      <c r="A14" s="83"/>
      <c r="B14" s="393">
        <f t="shared" ref="B14:B20" si="0">B30</f>
        <v>0</v>
      </c>
      <c r="C14" s="394"/>
      <c r="D14" s="395">
        <f>D30*D38</f>
        <v>0</v>
      </c>
      <c r="E14" s="395">
        <f t="shared" ref="E14:R14" si="1">E30*E38</f>
        <v>0</v>
      </c>
      <c r="F14" s="395">
        <f t="shared" si="1"/>
        <v>0</v>
      </c>
      <c r="G14" s="395">
        <f t="shared" si="1"/>
        <v>0</v>
      </c>
      <c r="H14" s="395">
        <f t="shared" si="1"/>
        <v>0</v>
      </c>
      <c r="I14" s="395">
        <f t="shared" si="1"/>
        <v>0</v>
      </c>
      <c r="J14" s="395">
        <f t="shared" si="1"/>
        <v>0</v>
      </c>
      <c r="K14" s="395">
        <f t="shared" si="1"/>
        <v>0</v>
      </c>
      <c r="L14" s="395">
        <f t="shared" si="1"/>
        <v>0</v>
      </c>
      <c r="M14" s="395">
        <f t="shared" si="1"/>
        <v>0</v>
      </c>
      <c r="N14" s="395">
        <f t="shared" si="1"/>
        <v>0</v>
      </c>
      <c r="O14" s="395">
        <f t="shared" si="1"/>
        <v>0</v>
      </c>
      <c r="P14" s="395">
        <f t="shared" si="1"/>
        <v>0</v>
      </c>
      <c r="Q14" s="395">
        <f t="shared" si="1"/>
        <v>0</v>
      </c>
      <c r="R14" s="395">
        <f t="shared" si="1"/>
        <v>0</v>
      </c>
    </row>
    <row r="15" spans="1:18">
      <c r="A15" s="83"/>
      <c r="B15" s="393">
        <f t="shared" si="0"/>
        <v>0</v>
      </c>
      <c r="C15" s="394"/>
      <c r="D15" s="395">
        <f t="shared" ref="D15:R20" si="2">D31*D39</f>
        <v>0</v>
      </c>
      <c r="E15" s="395">
        <f t="shared" si="2"/>
        <v>0</v>
      </c>
      <c r="F15" s="395">
        <f t="shared" si="2"/>
        <v>0</v>
      </c>
      <c r="G15" s="395">
        <f t="shared" si="2"/>
        <v>0</v>
      </c>
      <c r="H15" s="395">
        <f t="shared" si="2"/>
        <v>0</v>
      </c>
      <c r="I15" s="395">
        <f t="shared" si="2"/>
        <v>0</v>
      </c>
      <c r="J15" s="395">
        <f t="shared" si="2"/>
        <v>0</v>
      </c>
      <c r="K15" s="395">
        <f t="shared" si="2"/>
        <v>0</v>
      </c>
      <c r="L15" s="395">
        <f t="shared" si="2"/>
        <v>0</v>
      </c>
      <c r="M15" s="395">
        <f t="shared" si="2"/>
        <v>0</v>
      </c>
      <c r="N15" s="395">
        <f t="shared" si="2"/>
        <v>0</v>
      </c>
      <c r="O15" s="395">
        <f t="shared" si="2"/>
        <v>0</v>
      </c>
      <c r="P15" s="395">
        <f t="shared" si="2"/>
        <v>0</v>
      </c>
      <c r="Q15" s="395">
        <f t="shared" si="2"/>
        <v>0</v>
      </c>
      <c r="R15" s="395">
        <f t="shared" si="2"/>
        <v>0</v>
      </c>
    </row>
    <row r="16" spans="1:18">
      <c r="A16" s="83"/>
      <c r="B16" s="393">
        <f t="shared" si="0"/>
        <v>0</v>
      </c>
      <c r="C16" s="394"/>
      <c r="D16" s="395">
        <f t="shared" si="2"/>
        <v>0</v>
      </c>
      <c r="E16" s="395">
        <f t="shared" si="2"/>
        <v>0</v>
      </c>
      <c r="F16" s="395">
        <f t="shared" si="2"/>
        <v>0</v>
      </c>
      <c r="G16" s="395">
        <f t="shared" si="2"/>
        <v>0</v>
      </c>
      <c r="H16" s="395">
        <f t="shared" si="2"/>
        <v>0</v>
      </c>
      <c r="I16" s="395">
        <f t="shared" si="2"/>
        <v>0</v>
      </c>
      <c r="J16" s="395">
        <f t="shared" si="2"/>
        <v>0</v>
      </c>
      <c r="K16" s="395">
        <f t="shared" si="2"/>
        <v>0</v>
      </c>
      <c r="L16" s="395">
        <f t="shared" si="2"/>
        <v>0</v>
      </c>
      <c r="M16" s="395">
        <f t="shared" si="2"/>
        <v>0</v>
      </c>
      <c r="N16" s="395">
        <f t="shared" si="2"/>
        <v>0</v>
      </c>
      <c r="O16" s="395">
        <f t="shared" si="2"/>
        <v>0</v>
      </c>
      <c r="P16" s="395">
        <f t="shared" si="2"/>
        <v>0</v>
      </c>
      <c r="Q16" s="395">
        <f t="shared" si="2"/>
        <v>0</v>
      </c>
      <c r="R16" s="395">
        <f t="shared" si="2"/>
        <v>0</v>
      </c>
    </row>
    <row r="17" spans="1:18">
      <c r="A17" s="83"/>
      <c r="B17" s="393">
        <f t="shared" si="0"/>
        <v>0</v>
      </c>
      <c r="C17" s="394"/>
      <c r="D17" s="395">
        <f t="shared" si="2"/>
        <v>0</v>
      </c>
      <c r="E17" s="395">
        <f t="shared" si="2"/>
        <v>0</v>
      </c>
      <c r="F17" s="395">
        <f t="shared" si="2"/>
        <v>0</v>
      </c>
      <c r="G17" s="395">
        <f t="shared" si="2"/>
        <v>0</v>
      </c>
      <c r="H17" s="395">
        <f t="shared" si="2"/>
        <v>0</v>
      </c>
      <c r="I17" s="395">
        <f t="shared" si="2"/>
        <v>0</v>
      </c>
      <c r="J17" s="395">
        <f t="shared" si="2"/>
        <v>0</v>
      </c>
      <c r="K17" s="395">
        <f t="shared" si="2"/>
        <v>0</v>
      </c>
      <c r="L17" s="395">
        <f t="shared" si="2"/>
        <v>0</v>
      </c>
      <c r="M17" s="395">
        <f t="shared" si="2"/>
        <v>0</v>
      </c>
      <c r="N17" s="395">
        <f t="shared" si="2"/>
        <v>0</v>
      </c>
      <c r="O17" s="395">
        <f t="shared" si="2"/>
        <v>0</v>
      </c>
      <c r="P17" s="395">
        <f t="shared" si="2"/>
        <v>0</v>
      </c>
      <c r="Q17" s="395">
        <f t="shared" si="2"/>
        <v>0</v>
      </c>
      <c r="R17" s="395">
        <f t="shared" si="2"/>
        <v>0</v>
      </c>
    </row>
    <row r="18" spans="1:18">
      <c r="A18" s="83"/>
      <c r="B18" s="393">
        <f t="shared" si="0"/>
        <v>0</v>
      </c>
      <c r="C18" s="394"/>
      <c r="D18" s="395">
        <f t="shared" si="2"/>
        <v>0</v>
      </c>
      <c r="E18" s="395">
        <f t="shared" si="2"/>
        <v>0</v>
      </c>
      <c r="F18" s="395">
        <f t="shared" si="2"/>
        <v>0</v>
      </c>
      <c r="G18" s="395">
        <f t="shared" si="2"/>
        <v>0</v>
      </c>
      <c r="H18" s="395">
        <f t="shared" si="2"/>
        <v>0</v>
      </c>
      <c r="I18" s="395">
        <f t="shared" si="2"/>
        <v>0</v>
      </c>
      <c r="J18" s="395">
        <f t="shared" si="2"/>
        <v>0</v>
      </c>
      <c r="K18" s="395">
        <f t="shared" si="2"/>
        <v>0</v>
      </c>
      <c r="L18" s="395">
        <f t="shared" si="2"/>
        <v>0</v>
      </c>
      <c r="M18" s="395">
        <f t="shared" si="2"/>
        <v>0</v>
      </c>
      <c r="N18" s="395">
        <f t="shared" si="2"/>
        <v>0</v>
      </c>
      <c r="O18" s="395">
        <f t="shared" si="2"/>
        <v>0</v>
      </c>
      <c r="P18" s="395">
        <f t="shared" si="2"/>
        <v>0</v>
      </c>
      <c r="Q18" s="395">
        <f t="shared" si="2"/>
        <v>0</v>
      </c>
      <c r="R18" s="395">
        <f t="shared" si="2"/>
        <v>0</v>
      </c>
    </row>
    <row r="19" spans="1:18">
      <c r="A19" s="83"/>
      <c r="B19" s="393">
        <f t="shared" si="0"/>
        <v>0</v>
      </c>
      <c r="C19" s="394"/>
      <c r="D19" s="395">
        <f t="shared" si="2"/>
        <v>0</v>
      </c>
      <c r="E19" s="395">
        <f t="shared" si="2"/>
        <v>0</v>
      </c>
      <c r="F19" s="395">
        <f t="shared" si="2"/>
        <v>0</v>
      </c>
      <c r="G19" s="395">
        <f t="shared" si="2"/>
        <v>0</v>
      </c>
      <c r="H19" s="395">
        <f t="shared" si="2"/>
        <v>0</v>
      </c>
      <c r="I19" s="395">
        <f t="shared" si="2"/>
        <v>0</v>
      </c>
      <c r="J19" s="395">
        <f t="shared" si="2"/>
        <v>0</v>
      </c>
      <c r="K19" s="395">
        <f t="shared" si="2"/>
        <v>0</v>
      </c>
      <c r="L19" s="395">
        <f t="shared" si="2"/>
        <v>0</v>
      </c>
      <c r="M19" s="395">
        <f t="shared" si="2"/>
        <v>0</v>
      </c>
      <c r="N19" s="395">
        <f t="shared" si="2"/>
        <v>0</v>
      </c>
      <c r="O19" s="395">
        <f t="shared" si="2"/>
        <v>0</v>
      </c>
      <c r="P19" s="395">
        <f t="shared" si="2"/>
        <v>0</v>
      </c>
      <c r="Q19" s="395">
        <f t="shared" si="2"/>
        <v>0</v>
      </c>
      <c r="R19" s="395">
        <f t="shared" si="2"/>
        <v>0</v>
      </c>
    </row>
    <row r="20" spans="1:18">
      <c r="A20" s="83"/>
      <c r="B20" s="393">
        <f t="shared" si="0"/>
        <v>0</v>
      </c>
      <c r="C20" s="394"/>
      <c r="D20" s="395">
        <f t="shared" si="2"/>
        <v>0</v>
      </c>
      <c r="E20" s="395">
        <f t="shared" si="2"/>
        <v>0</v>
      </c>
      <c r="F20" s="395">
        <f t="shared" si="2"/>
        <v>0</v>
      </c>
      <c r="G20" s="395">
        <f t="shared" si="2"/>
        <v>0</v>
      </c>
      <c r="H20" s="395">
        <f t="shared" si="2"/>
        <v>0</v>
      </c>
      <c r="I20" s="395">
        <f t="shared" si="2"/>
        <v>0</v>
      </c>
      <c r="J20" s="395">
        <f t="shared" si="2"/>
        <v>0</v>
      </c>
      <c r="K20" s="395">
        <f t="shared" si="2"/>
        <v>0</v>
      </c>
      <c r="L20" s="395">
        <f t="shared" si="2"/>
        <v>0</v>
      </c>
      <c r="M20" s="395">
        <f t="shared" si="2"/>
        <v>0</v>
      </c>
      <c r="N20" s="395">
        <f t="shared" si="2"/>
        <v>0</v>
      </c>
      <c r="O20" s="395">
        <f t="shared" si="2"/>
        <v>0</v>
      </c>
      <c r="P20" s="395">
        <f t="shared" si="2"/>
        <v>0</v>
      </c>
      <c r="Q20" s="395">
        <f t="shared" si="2"/>
        <v>0</v>
      </c>
      <c r="R20" s="395">
        <f t="shared" si="2"/>
        <v>0</v>
      </c>
    </row>
    <row r="21" spans="1:18">
      <c r="A21" s="83"/>
      <c r="B21" s="396" t="s">
        <v>964</v>
      </c>
      <c r="C21" s="397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431"/>
    </row>
    <row r="22" spans="1:18">
      <c r="A22" s="83"/>
      <c r="B22" s="399" t="s">
        <v>965</v>
      </c>
      <c r="C22" s="400"/>
      <c r="D22" s="401">
        <f>SUM(D14:D21)</f>
        <v>0</v>
      </c>
      <c r="E22" s="401">
        <f>SUM(E14:E21)</f>
        <v>0</v>
      </c>
      <c r="F22" s="401">
        <f t="shared" ref="F22:R22" si="3">SUM(F14:F21)</f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</v>
      </c>
      <c r="M22" s="401">
        <f t="shared" si="3"/>
        <v>0</v>
      </c>
      <c r="N22" s="401">
        <f t="shared" si="3"/>
        <v>0</v>
      </c>
      <c r="O22" s="401">
        <f t="shared" si="3"/>
        <v>0</v>
      </c>
      <c r="P22" s="401">
        <f t="shared" si="3"/>
        <v>0</v>
      </c>
      <c r="Q22" s="401">
        <f t="shared" si="3"/>
        <v>0</v>
      </c>
      <c r="R22" s="432">
        <f t="shared" si="3"/>
        <v>0</v>
      </c>
    </row>
    <row r="23" spans="1:18">
      <c r="A23" s="83"/>
      <c r="B23" s="402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33"/>
    </row>
    <row r="24" spans="1:18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>
      <c r="A26" s="83"/>
      <c r="B26" s="665" t="s">
        <v>966</v>
      </c>
      <c r="C26" s="666"/>
      <c r="D26" s="666"/>
      <c r="E26" s="666"/>
      <c r="F26" s="666"/>
      <c r="G26" s="666"/>
      <c r="H26" s="666"/>
      <c r="I26" s="666"/>
      <c r="J26" s="666"/>
      <c r="K26" s="666"/>
      <c r="L26" s="666"/>
      <c r="M26" s="666"/>
      <c r="N26" s="666"/>
      <c r="O26" s="666"/>
      <c r="P26" s="666"/>
      <c r="Q26" s="666"/>
      <c r="R26" s="667"/>
    </row>
    <row r="27" spans="1:18">
      <c r="A27" s="83"/>
      <c r="B27" s="404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429"/>
    </row>
    <row r="28" spans="1:18">
      <c r="A28" s="83"/>
      <c r="B28" s="678" t="s">
        <v>967</v>
      </c>
      <c r="C28" s="679"/>
      <c r="D28" s="392" t="s">
        <v>949</v>
      </c>
      <c r="E28" s="392" t="s">
        <v>950</v>
      </c>
      <c r="F28" s="392" t="s">
        <v>951</v>
      </c>
      <c r="G28" s="392" t="s">
        <v>952</v>
      </c>
      <c r="H28" s="392" t="s">
        <v>953</v>
      </c>
      <c r="I28" s="392" t="s">
        <v>954</v>
      </c>
      <c r="J28" s="392" t="s">
        <v>955</v>
      </c>
      <c r="K28" s="392" t="s">
        <v>956</v>
      </c>
      <c r="L28" s="392" t="s">
        <v>957</v>
      </c>
      <c r="M28" s="392" t="s">
        <v>958</v>
      </c>
      <c r="N28" s="392" t="s">
        <v>959</v>
      </c>
      <c r="O28" s="392" t="s">
        <v>960</v>
      </c>
      <c r="P28" s="392" t="s">
        <v>961</v>
      </c>
      <c r="Q28" s="392" t="s">
        <v>962</v>
      </c>
      <c r="R28" s="430" t="s">
        <v>963</v>
      </c>
    </row>
    <row r="29" spans="1:18">
      <c r="A29" s="83"/>
      <c r="B29" s="678" t="s">
        <v>968</v>
      </c>
      <c r="C29" s="680"/>
      <c r="D29" s="680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1"/>
    </row>
    <row r="30" spans="1:18">
      <c r="A30" s="83"/>
      <c r="B30" s="405"/>
      <c r="C30" s="406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431"/>
    </row>
    <row r="31" spans="1:18">
      <c r="A31" s="83"/>
      <c r="B31" s="660"/>
      <c r="C31" s="661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431"/>
    </row>
    <row r="32" spans="1:18">
      <c r="A32" s="83"/>
      <c r="B32" s="660"/>
      <c r="C32" s="661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431"/>
    </row>
    <row r="33" spans="1:35">
      <c r="A33" s="83"/>
      <c r="B33" s="660"/>
      <c r="C33" s="661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431"/>
    </row>
    <row r="34" spans="1:35">
      <c r="A34" s="83"/>
      <c r="B34" s="660"/>
      <c r="C34" s="661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431"/>
    </row>
    <row r="35" spans="1:35">
      <c r="A35" s="83"/>
      <c r="B35" s="660"/>
      <c r="C35" s="661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431"/>
    </row>
    <row r="36" spans="1:35">
      <c r="A36" s="83"/>
      <c r="B36" s="660"/>
      <c r="C36" s="661"/>
      <c r="D36" s="407"/>
      <c r="E36" s="407"/>
      <c r="F36" s="407"/>
      <c r="G36" s="407"/>
      <c r="H36" s="407"/>
      <c r="I36" s="407"/>
      <c r="J36" s="407"/>
      <c r="K36" s="407"/>
      <c r="L36" s="407"/>
      <c r="M36" s="407"/>
      <c r="N36" s="407"/>
      <c r="O36" s="407"/>
      <c r="P36" s="407"/>
      <c r="Q36" s="407"/>
      <c r="R36" s="434"/>
    </row>
    <row r="37" spans="1:35">
      <c r="A37" s="83"/>
      <c r="B37" s="662" t="s">
        <v>969</v>
      </c>
      <c r="C37" s="663"/>
      <c r="D37" s="663"/>
      <c r="E37" s="663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663"/>
      <c r="Q37" s="663"/>
      <c r="R37" s="664"/>
    </row>
    <row r="38" spans="1:35">
      <c r="A38" s="83"/>
      <c r="B38" s="408">
        <f>B30</f>
        <v>0</v>
      </c>
      <c r="C38" s="409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</row>
    <row r="39" spans="1:35">
      <c r="A39" s="83"/>
      <c r="B39" s="408">
        <f t="shared" ref="B39:B44" si="4">B31</f>
        <v>0</v>
      </c>
      <c r="C39" s="409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35"/>
    </row>
    <row r="40" spans="1:35">
      <c r="A40" s="83"/>
      <c r="B40" s="408">
        <f t="shared" si="4"/>
        <v>0</v>
      </c>
      <c r="C40" s="409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35"/>
    </row>
    <row r="41" spans="1:35">
      <c r="A41" s="83"/>
      <c r="B41" s="408">
        <f t="shared" si="4"/>
        <v>0</v>
      </c>
      <c r="C41" s="409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35"/>
    </row>
    <row r="42" spans="1:35">
      <c r="A42" s="83"/>
      <c r="B42" s="408">
        <f t="shared" si="4"/>
        <v>0</v>
      </c>
      <c r="C42" s="409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35"/>
    </row>
    <row r="43" spans="1:35">
      <c r="A43" s="83"/>
      <c r="B43" s="408">
        <f t="shared" si="4"/>
        <v>0</v>
      </c>
      <c r="C43" s="409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35"/>
    </row>
    <row r="44" spans="1:35">
      <c r="A44" s="83"/>
      <c r="B44" s="408">
        <f t="shared" si="4"/>
        <v>0</v>
      </c>
      <c r="C44" s="409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36"/>
    </row>
    <row r="45" spans="1:35" hidden="1">
      <c r="A45" s="83"/>
      <c r="B45" s="413">
        <f t="shared" ref="B45:B57" si="5">$B$30</f>
        <v>0</v>
      </c>
      <c r="C45" s="414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</row>
    <row r="46" spans="1:35" ht="15" hidden="1">
      <c r="A46" s="83"/>
      <c r="B46" s="413">
        <f t="shared" si="5"/>
        <v>0</v>
      </c>
      <c r="C46" s="416" t="s">
        <v>970</v>
      </c>
      <c r="D46" s="417"/>
      <c r="E46" s="418">
        <v>16</v>
      </c>
      <c r="F46" s="419"/>
      <c r="G46" s="419"/>
      <c r="H46" s="418">
        <v>18</v>
      </c>
      <c r="I46" s="419"/>
      <c r="J46" s="419"/>
      <c r="K46" s="418">
        <v>20</v>
      </c>
      <c r="L46" s="419"/>
      <c r="M46" s="419"/>
      <c r="N46" s="418">
        <v>22</v>
      </c>
      <c r="O46" s="419"/>
      <c r="P46" s="419"/>
      <c r="Q46" s="418">
        <v>24</v>
      </c>
      <c r="R46" s="437"/>
      <c r="S46" s="83">
        <v>10</v>
      </c>
      <c r="AF46" s="83"/>
      <c r="AG46" s="83"/>
      <c r="AH46" s="83"/>
      <c r="AI46" s="83"/>
    </row>
    <row r="47" spans="1:35" ht="15" hidden="1">
      <c r="A47" s="83"/>
      <c r="B47" s="413">
        <f t="shared" si="5"/>
        <v>0</v>
      </c>
      <c r="C47" s="420" t="s">
        <v>971</v>
      </c>
      <c r="D47" s="421" t="s">
        <v>972</v>
      </c>
      <c r="E47" s="421" t="s">
        <v>973</v>
      </c>
      <c r="F47" s="421" t="s">
        <v>974</v>
      </c>
      <c r="G47" s="421" t="s">
        <v>972</v>
      </c>
      <c r="H47" s="421" t="s">
        <v>973</v>
      </c>
      <c r="I47" s="421" t="s">
        <v>974</v>
      </c>
      <c r="J47" s="421" t="s">
        <v>972</v>
      </c>
      <c r="K47" s="421" t="s">
        <v>973</v>
      </c>
      <c r="L47" s="421" t="s">
        <v>974</v>
      </c>
      <c r="M47" s="421" t="s">
        <v>972</v>
      </c>
      <c r="N47" s="421" t="s">
        <v>973</v>
      </c>
      <c r="O47" s="421" t="s">
        <v>974</v>
      </c>
      <c r="P47" s="421" t="s">
        <v>972</v>
      </c>
      <c r="Q47" s="421" t="s">
        <v>973</v>
      </c>
      <c r="R47" s="421" t="s">
        <v>974</v>
      </c>
      <c r="S47" s="83">
        <v>15</v>
      </c>
      <c r="AF47" s="83"/>
      <c r="AG47" s="83"/>
      <c r="AH47" s="83"/>
    </row>
    <row r="48" spans="1:35" ht="15" hidden="1">
      <c r="A48" s="83"/>
      <c r="B48" s="413">
        <f t="shared" si="5"/>
        <v>0</v>
      </c>
      <c r="C48" s="422">
        <v>10</v>
      </c>
      <c r="D48" s="423">
        <f t="shared" ref="D48:D54" si="6">+R30*$C48*$E$46</f>
        <v>0</v>
      </c>
      <c r="E48" s="423">
        <f>15*$C48*360*$E$46</f>
        <v>864000</v>
      </c>
      <c r="F48" s="424" t="str">
        <f>+IF(D48&gt;E48,"Revisar","Verdadero")</f>
        <v>Verdadero</v>
      </c>
      <c r="G48" s="423">
        <f t="shared" ref="G48:G54" si="7">+$R30*$C48*$H$46</f>
        <v>0</v>
      </c>
      <c r="H48" s="423">
        <f t="shared" ref="H48:H54" si="8">15*$C48*360*$H$46</f>
        <v>972000</v>
      </c>
      <c r="I48" s="424" t="str">
        <f t="shared" ref="I48:I54" si="9">+IF(D48&gt;H48,"Revisar","Verdadero")</f>
        <v>Verdadero</v>
      </c>
      <c r="J48" s="423">
        <f t="shared" ref="J48:J54" si="10">+$R30*$C48*$K$46</f>
        <v>0</v>
      </c>
      <c r="K48" s="423">
        <f t="shared" ref="K48:K54" si="11">15*$C48*360*$K$46</f>
        <v>1080000</v>
      </c>
      <c r="L48" s="424" t="str">
        <f t="shared" ref="L48:L54" si="12">+IF(D48&gt;K48,"Revisar","Verdadero")</f>
        <v>Verdadero</v>
      </c>
      <c r="M48" s="423">
        <f t="shared" ref="M48:M54" si="13">+$R30*$C48*$N$46</f>
        <v>0</v>
      </c>
      <c r="N48" s="423">
        <f t="shared" ref="N48:N54" si="14">15*$C48*360*$N$46</f>
        <v>1188000</v>
      </c>
      <c r="O48" s="424" t="str">
        <f t="shared" ref="O48:O54" si="15">+IF(D48&gt;N48,"Revisar","Verdadero")</f>
        <v>Verdadero</v>
      </c>
      <c r="P48" s="423">
        <f t="shared" ref="P48:P54" si="16">+$R30*$C48*$Q$46</f>
        <v>0</v>
      </c>
      <c r="Q48" s="423">
        <f t="shared" ref="Q48:Q54" si="17">15*$C48*360*$Q$46</f>
        <v>1296000</v>
      </c>
      <c r="R48" s="424" t="str">
        <f>+IF(D48&gt;Q48,"Revisar","Verdadero")</f>
        <v>Verdadero</v>
      </c>
      <c r="S48" s="83">
        <v>20</v>
      </c>
      <c r="AF48" s="83"/>
      <c r="AG48" s="83"/>
      <c r="AH48" s="83"/>
    </row>
    <row r="49" spans="1:34" ht="15" hidden="1">
      <c r="A49" s="83"/>
      <c r="B49" s="413">
        <f t="shared" si="5"/>
        <v>0</v>
      </c>
      <c r="C49" s="422">
        <v>20</v>
      </c>
      <c r="D49" s="423">
        <f t="shared" si="6"/>
        <v>0</v>
      </c>
      <c r="E49" s="423">
        <f t="shared" ref="E49:E54" si="18">15*$C49*360*$E$46</f>
        <v>1728000</v>
      </c>
      <c r="F49" s="424" t="str">
        <f t="shared" ref="F49:F54" si="19">+IF(D49&gt;E49,"Revisar","Verdadero")</f>
        <v>Verdadero</v>
      </c>
      <c r="G49" s="423">
        <f t="shared" si="7"/>
        <v>0</v>
      </c>
      <c r="H49" s="423">
        <f t="shared" si="8"/>
        <v>1944000</v>
      </c>
      <c r="I49" s="424" t="str">
        <f t="shared" si="9"/>
        <v>Verdadero</v>
      </c>
      <c r="J49" s="423">
        <f t="shared" si="10"/>
        <v>0</v>
      </c>
      <c r="K49" s="423">
        <f t="shared" si="11"/>
        <v>2160000</v>
      </c>
      <c r="L49" s="424" t="str">
        <f t="shared" si="12"/>
        <v>Verdadero</v>
      </c>
      <c r="M49" s="423">
        <f t="shared" si="13"/>
        <v>0</v>
      </c>
      <c r="N49" s="423">
        <f t="shared" si="14"/>
        <v>2376000</v>
      </c>
      <c r="O49" s="424" t="str">
        <f t="shared" si="15"/>
        <v>Verdadero</v>
      </c>
      <c r="P49" s="423">
        <f t="shared" si="16"/>
        <v>0</v>
      </c>
      <c r="Q49" s="423">
        <f t="shared" si="17"/>
        <v>2592000</v>
      </c>
      <c r="R49" s="424" t="str">
        <f t="shared" ref="R49:R54" si="20">+IF(G49&gt;Q49,"Revisar","Verdadero")</f>
        <v>Verdadero</v>
      </c>
      <c r="S49" s="83">
        <v>25</v>
      </c>
      <c r="AF49" s="83"/>
      <c r="AG49" s="83"/>
      <c r="AH49" s="83"/>
    </row>
    <row r="50" spans="1:34" ht="15" hidden="1">
      <c r="A50" s="83"/>
      <c r="B50" s="413">
        <f t="shared" si="5"/>
        <v>0</v>
      </c>
      <c r="C50" s="422">
        <v>30</v>
      </c>
      <c r="D50" s="423">
        <f t="shared" si="6"/>
        <v>0</v>
      </c>
      <c r="E50" s="423">
        <f t="shared" si="18"/>
        <v>2592000</v>
      </c>
      <c r="F50" s="424" t="str">
        <f t="shared" si="19"/>
        <v>Verdadero</v>
      </c>
      <c r="G50" s="423">
        <f t="shared" si="7"/>
        <v>0</v>
      </c>
      <c r="H50" s="423">
        <f t="shared" si="8"/>
        <v>2916000</v>
      </c>
      <c r="I50" s="424" t="str">
        <f t="shared" si="9"/>
        <v>Verdadero</v>
      </c>
      <c r="J50" s="423">
        <f t="shared" si="10"/>
        <v>0</v>
      </c>
      <c r="K50" s="423">
        <f t="shared" si="11"/>
        <v>3240000</v>
      </c>
      <c r="L50" s="424" t="str">
        <f t="shared" si="12"/>
        <v>Verdadero</v>
      </c>
      <c r="M50" s="423">
        <f t="shared" si="13"/>
        <v>0</v>
      </c>
      <c r="N50" s="423">
        <f t="shared" si="14"/>
        <v>3564000</v>
      </c>
      <c r="O50" s="424" t="str">
        <f t="shared" si="15"/>
        <v>Verdadero</v>
      </c>
      <c r="P50" s="423">
        <f t="shared" si="16"/>
        <v>0</v>
      </c>
      <c r="Q50" s="423">
        <f t="shared" si="17"/>
        <v>3888000</v>
      </c>
      <c r="R50" s="424" t="str">
        <f t="shared" si="20"/>
        <v>Verdadero</v>
      </c>
      <c r="S50" s="83">
        <v>30</v>
      </c>
      <c r="AF50" s="83"/>
      <c r="AG50" s="83"/>
      <c r="AH50" s="83"/>
    </row>
    <row r="51" spans="1:34" ht="15" hidden="1">
      <c r="A51" s="83"/>
      <c r="B51" s="413">
        <f t="shared" si="5"/>
        <v>0</v>
      </c>
      <c r="C51" s="422">
        <v>40</v>
      </c>
      <c r="D51" s="423">
        <f t="shared" si="6"/>
        <v>0</v>
      </c>
      <c r="E51" s="423">
        <f t="shared" si="18"/>
        <v>3456000</v>
      </c>
      <c r="F51" s="424" t="str">
        <f t="shared" si="19"/>
        <v>Verdadero</v>
      </c>
      <c r="G51" s="423">
        <f t="shared" si="7"/>
        <v>0</v>
      </c>
      <c r="H51" s="423">
        <f t="shared" si="8"/>
        <v>3888000</v>
      </c>
      <c r="I51" s="424" t="str">
        <f t="shared" si="9"/>
        <v>Verdadero</v>
      </c>
      <c r="J51" s="423">
        <f t="shared" si="10"/>
        <v>0</v>
      </c>
      <c r="K51" s="423">
        <f t="shared" si="11"/>
        <v>4320000</v>
      </c>
      <c r="L51" s="424" t="str">
        <f t="shared" si="12"/>
        <v>Verdadero</v>
      </c>
      <c r="M51" s="423">
        <f t="shared" si="13"/>
        <v>0</v>
      </c>
      <c r="N51" s="423">
        <f t="shared" si="14"/>
        <v>4752000</v>
      </c>
      <c r="O51" s="424" t="str">
        <f t="shared" si="15"/>
        <v>Verdadero</v>
      </c>
      <c r="P51" s="423">
        <f t="shared" si="16"/>
        <v>0</v>
      </c>
      <c r="Q51" s="423">
        <f t="shared" si="17"/>
        <v>5184000</v>
      </c>
      <c r="R51" s="424" t="str">
        <f t="shared" si="20"/>
        <v>Verdadero</v>
      </c>
      <c r="S51" s="83">
        <v>35</v>
      </c>
      <c r="AF51" s="83"/>
      <c r="AG51" s="83"/>
      <c r="AH51" s="83"/>
    </row>
    <row r="52" spans="1:34" ht="15" hidden="1">
      <c r="A52" s="83"/>
      <c r="B52" s="413">
        <f t="shared" si="5"/>
        <v>0</v>
      </c>
      <c r="C52" s="422">
        <v>45</v>
      </c>
      <c r="D52" s="423">
        <f t="shared" si="6"/>
        <v>0</v>
      </c>
      <c r="E52" s="423">
        <f t="shared" si="18"/>
        <v>3888000</v>
      </c>
      <c r="F52" s="424" t="str">
        <f t="shared" si="19"/>
        <v>Verdadero</v>
      </c>
      <c r="G52" s="423">
        <f t="shared" si="7"/>
        <v>0</v>
      </c>
      <c r="H52" s="423">
        <f t="shared" si="8"/>
        <v>4374000</v>
      </c>
      <c r="I52" s="424" t="str">
        <f t="shared" si="9"/>
        <v>Verdadero</v>
      </c>
      <c r="J52" s="423">
        <f t="shared" si="10"/>
        <v>0</v>
      </c>
      <c r="K52" s="423">
        <f t="shared" si="11"/>
        <v>4860000</v>
      </c>
      <c r="L52" s="424" t="str">
        <f t="shared" si="12"/>
        <v>Verdadero</v>
      </c>
      <c r="M52" s="423">
        <f t="shared" si="13"/>
        <v>0</v>
      </c>
      <c r="N52" s="423">
        <f t="shared" si="14"/>
        <v>5346000</v>
      </c>
      <c r="O52" s="424" t="str">
        <f t="shared" si="15"/>
        <v>Verdadero</v>
      </c>
      <c r="P52" s="423">
        <f t="shared" si="16"/>
        <v>0</v>
      </c>
      <c r="Q52" s="423">
        <f t="shared" si="17"/>
        <v>5832000</v>
      </c>
      <c r="R52" s="424" t="str">
        <f t="shared" si="20"/>
        <v>Verdadero</v>
      </c>
      <c r="S52" s="83">
        <v>40</v>
      </c>
      <c r="AF52" s="83"/>
      <c r="AG52" s="83"/>
      <c r="AH52" s="83"/>
    </row>
    <row r="53" spans="1:34" ht="15" hidden="1">
      <c r="A53" s="83"/>
      <c r="B53" s="413">
        <f t="shared" si="5"/>
        <v>0</v>
      </c>
      <c r="C53" s="422">
        <v>50</v>
      </c>
      <c r="D53" s="423">
        <f t="shared" si="6"/>
        <v>0</v>
      </c>
      <c r="E53" s="423">
        <f t="shared" si="18"/>
        <v>4320000</v>
      </c>
      <c r="F53" s="424" t="str">
        <f t="shared" si="19"/>
        <v>Verdadero</v>
      </c>
      <c r="G53" s="423">
        <f t="shared" si="7"/>
        <v>0</v>
      </c>
      <c r="H53" s="423">
        <f t="shared" si="8"/>
        <v>4860000</v>
      </c>
      <c r="I53" s="424" t="str">
        <f t="shared" si="9"/>
        <v>Verdadero</v>
      </c>
      <c r="J53" s="423">
        <f t="shared" si="10"/>
        <v>0</v>
      </c>
      <c r="K53" s="423">
        <f t="shared" si="11"/>
        <v>5400000</v>
      </c>
      <c r="L53" s="424" t="str">
        <f t="shared" si="12"/>
        <v>Verdadero</v>
      </c>
      <c r="M53" s="423">
        <f t="shared" si="13"/>
        <v>0</v>
      </c>
      <c r="N53" s="423">
        <f t="shared" si="14"/>
        <v>5940000</v>
      </c>
      <c r="O53" s="424" t="str">
        <f t="shared" si="15"/>
        <v>Verdadero</v>
      </c>
      <c r="P53" s="423">
        <f t="shared" si="16"/>
        <v>0</v>
      </c>
      <c r="Q53" s="423">
        <f t="shared" si="17"/>
        <v>6480000</v>
      </c>
      <c r="R53" s="424" t="str">
        <f t="shared" si="20"/>
        <v>Verdadero</v>
      </c>
      <c r="S53" s="83">
        <v>45</v>
      </c>
      <c r="AF53" s="83"/>
      <c r="AG53" s="83"/>
      <c r="AH53" s="83"/>
    </row>
    <row r="54" spans="1:34" ht="15" hidden="1">
      <c r="A54" s="83"/>
      <c r="B54" s="413">
        <f t="shared" si="5"/>
        <v>0</v>
      </c>
      <c r="C54" s="422">
        <v>60</v>
      </c>
      <c r="D54" s="423">
        <f t="shared" si="6"/>
        <v>0</v>
      </c>
      <c r="E54" s="423">
        <f t="shared" si="18"/>
        <v>5184000</v>
      </c>
      <c r="F54" s="424" t="str">
        <f t="shared" si="19"/>
        <v>Verdadero</v>
      </c>
      <c r="G54" s="423">
        <f t="shared" si="7"/>
        <v>0</v>
      </c>
      <c r="H54" s="423">
        <f t="shared" si="8"/>
        <v>5832000</v>
      </c>
      <c r="I54" s="424" t="str">
        <f t="shared" si="9"/>
        <v>Verdadero</v>
      </c>
      <c r="J54" s="423">
        <f t="shared" si="10"/>
        <v>0</v>
      </c>
      <c r="K54" s="423">
        <f t="shared" si="11"/>
        <v>6480000</v>
      </c>
      <c r="L54" s="424" t="str">
        <f t="shared" si="12"/>
        <v>Verdadero</v>
      </c>
      <c r="M54" s="423">
        <f t="shared" si="13"/>
        <v>0</v>
      </c>
      <c r="N54" s="423">
        <f t="shared" si="14"/>
        <v>7128000</v>
      </c>
      <c r="O54" s="424" t="str">
        <f t="shared" si="15"/>
        <v>Verdadero</v>
      </c>
      <c r="P54" s="423">
        <f t="shared" si="16"/>
        <v>0</v>
      </c>
      <c r="Q54" s="423">
        <f t="shared" si="17"/>
        <v>7776000</v>
      </c>
      <c r="R54" s="424" t="str">
        <f t="shared" si="20"/>
        <v>Verdadero</v>
      </c>
      <c r="S54" s="83">
        <v>50</v>
      </c>
      <c r="AF54" s="83"/>
      <c r="AG54" s="83"/>
      <c r="AH54" s="83"/>
    </row>
    <row r="55" spans="1:34" hidden="1">
      <c r="A55" s="83"/>
      <c r="B55" s="413">
        <f t="shared" si="5"/>
        <v>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>
        <v>55</v>
      </c>
      <c r="AF55" s="83"/>
      <c r="AG55" s="83"/>
      <c r="AH55" s="83"/>
    </row>
    <row r="56" spans="1:34" hidden="1">
      <c r="A56" s="83"/>
      <c r="B56" s="413">
        <f t="shared" si="5"/>
        <v>0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>
        <v>60</v>
      </c>
      <c r="AE56" s="82"/>
    </row>
    <row r="57" spans="1:34" hidden="1">
      <c r="A57" s="83"/>
      <c r="B57" s="413">
        <f t="shared" si="5"/>
        <v>0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34">
      <c r="A58" s="83"/>
      <c r="B58" s="665" t="s">
        <v>975</v>
      </c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6"/>
      <c r="O58" s="666"/>
      <c r="P58" s="666"/>
      <c r="Q58" s="666"/>
      <c r="R58" s="667"/>
    </row>
    <row r="59" spans="1:34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34">
      <c r="A60" s="83"/>
      <c r="B60" s="296" t="s">
        <v>976</v>
      </c>
      <c r="C60" s="297"/>
      <c r="D60" s="301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3"/>
      <c r="R60" s="304"/>
    </row>
    <row r="61" spans="1:34">
      <c r="A61" s="83"/>
      <c r="B61" s="651"/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3"/>
    </row>
    <row r="62" spans="1:34">
      <c r="A62" s="83"/>
      <c r="B62" s="654"/>
      <c r="C62" s="655"/>
      <c r="D62" s="655"/>
      <c r="E62" s="655"/>
      <c r="F62" s="655"/>
      <c r="G62" s="655"/>
      <c r="H62" s="655"/>
      <c r="I62" s="655"/>
      <c r="J62" s="655"/>
      <c r="K62" s="655"/>
      <c r="L62" s="655"/>
      <c r="M62" s="655"/>
      <c r="N62" s="655"/>
      <c r="O62" s="655"/>
      <c r="P62" s="655"/>
      <c r="Q62" s="655"/>
      <c r="R62" s="656"/>
    </row>
    <row r="63" spans="1:34">
      <c r="A63" s="83"/>
      <c r="B63" s="657"/>
      <c r="C63" s="658"/>
      <c r="D63" s="658"/>
      <c r="E63" s="658"/>
      <c r="F63" s="658"/>
      <c r="G63" s="658"/>
      <c r="H63" s="658"/>
      <c r="I63" s="658"/>
      <c r="J63" s="658"/>
      <c r="K63" s="658"/>
      <c r="L63" s="658"/>
      <c r="M63" s="658"/>
      <c r="N63" s="658"/>
      <c r="O63" s="658"/>
      <c r="P63" s="658"/>
      <c r="Q63" s="658"/>
      <c r="R63" s="659"/>
    </row>
    <row r="64" spans="1:34">
      <c r="A64" s="83"/>
      <c r="B64" s="425"/>
      <c r="C64" s="297"/>
      <c r="D64" s="301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3"/>
      <c r="R64" s="438"/>
    </row>
    <row r="65" spans="1:31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31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31" s="379" customFormat="1">
      <c r="A67" s="439"/>
      <c r="B67" s="439"/>
      <c r="C67" s="439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40"/>
      <c r="T67" s="440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</row>
    <row r="68" spans="1:31" s="379" customFormat="1">
      <c r="A68" s="440"/>
      <c r="B68" s="440"/>
      <c r="C68" s="440"/>
      <c r="D68" s="440"/>
      <c r="E68" s="440"/>
      <c r="F68" s="440"/>
      <c r="G68" s="440"/>
      <c r="H68" s="440"/>
      <c r="I68" s="440"/>
      <c r="J68" s="440"/>
      <c r="K68" s="440"/>
      <c r="L68" s="440"/>
      <c r="M68" s="440"/>
      <c r="N68" s="440"/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</row>
    <row r="69" spans="1:31" s="379" customFormat="1">
      <c r="A69" s="440"/>
      <c r="B69" s="440"/>
      <c r="C69" s="440"/>
      <c r="D69" s="440"/>
      <c r="E69" s="440"/>
      <c r="F69" s="440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0"/>
      <c r="S69" s="440"/>
      <c r="T69" s="440"/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</row>
    <row r="70" spans="1:31" s="379" customFormat="1">
      <c r="A70" s="440"/>
      <c r="B70" s="440"/>
      <c r="C70" s="440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0"/>
      <c r="Q70" s="440"/>
      <c r="R70" s="440"/>
      <c r="S70" s="440"/>
      <c r="T70" s="440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</row>
    <row r="71" spans="1:31" s="379" customFormat="1">
      <c r="A71" s="440"/>
      <c r="B71" s="440"/>
      <c r="C71" s="440"/>
      <c r="D71" s="440"/>
      <c r="E71" s="440"/>
      <c r="F71" s="440"/>
      <c r="G71" s="440"/>
      <c r="H71" s="440"/>
      <c r="I71" s="440"/>
      <c r="J71" s="440"/>
      <c r="K71" s="440"/>
      <c r="L71" s="440"/>
      <c r="M71" s="440"/>
      <c r="N71" s="440"/>
      <c r="O71" s="440"/>
      <c r="P71" s="440"/>
      <c r="Q71" s="440"/>
      <c r="R71" s="440"/>
      <c r="S71" s="440"/>
      <c r="T71" s="440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</row>
    <row r="72" spans="1:31" s="379" customFormat="1">
      <c r="A72" s="440"/>
      <c r="B72" s="440"/>
      <c r="C72" s="440"/>
      <c r="D72" s="440"/>
      <c r="E72" s="440"/>
      <c r="F72" s="440"/>
      <c r="G72" s="440"/>
      <c r="H72" s="440"/>
      <c r="I72" s="440"/>
      <c r="J72" s="440"/>
      <c r="K72" s="440"/>
      <c r="L72" s="440"/>
      <c r="M72" s="440"/>
      <c r="N72" s="440"/>
      <c r="O72" s="440"/>
      <c r="P72" s="440"/>
      <c r="Q72" s="440"/>
      <c r="R72" s="440"/>
      <c r="S72" s="440"/>
      <c r="T72" s="440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</row>
    <row r="73" spans="1:31" s="379" customFormat="1">
      <c r="A73" s="440"/>
      <c r="B73" s="440"/>
      <c r="C73" s="440"/>
      <c r="D73" s="440"/>
      <c r="E73" s="440"/>
      <c r="F73" s="440"/>
      <c r="G73" s="440"/>
      <c r="H73" s="440"/>
      <c r="I73" s="440"/>
      <c r="J73" s="440"/>
      <c r="K73" s="440"/>
      <c r="L73" s="440"/>
      <c r="M73" s="440"/>
      <c r="N73" s="440"/>
      <c r="O73" s="440"/>
      <c r="P73" s="440"/>
      <c r="Q73" s="440"/>
      <c r="R73" s="440"/>
      <c r="S73" s="440"/>
      <c r="T73" s="440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</row>
    <row r="74" spans="1:31" s="379" customFormat="1">
      <c r="A74" s="440"/>
      <c r="B74" s="440"/>
      <c r="C74" s="440"/>
      <c r="D74" s="440"/>
      <c r="E74" s="440"/>
      <c r="F74" s="440"/>
      <c r="G74" s="440"/>
      <c r="H74" s="440"/>
      <c r="I74" s="440"/>
      <c r="J74" s="440"/>
      <c r="K74" s="440"/>
      <c r="L74" s="440"/>
      <c r="M74" s="440"/>
      <c r="N74" s="440"/>
      <c r="O74" s="440"/>
      <c r="P74" s="440"/>
      <c r="Q74" s="440"/>
      <c r="R74" s="440"/>
      <c r="S74" s="440"/>
      <c r="T74" s="440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</row>
    <row r="75" spans="1:31" s="379" customFormat="1">
      <c r="A75" s="440"/>
      <c r="B75" s="440"/>
      <c r="C75" s="440"/>
      <c r="D75" s="440"/>
      <c r="E75" s="440"/>
      <c r="F75" s="440"/>
      <c r="G75" s="440"/>
      <c r="H75" s="440"/>
      <c r="I75" s="440"/>
      <c r="J75" s="440"/>
      <c r="K75" s="440"/>
      <c r="L75" s="440"/>
      <c r="M75" s="440"/>
      <c r="N75" s="440"/>
      <c r="O75" s="440"/>
      <c r="P75" s="440"/>
      <c r="Q75" s="440"/>
      <c r="R75" s="440"/>
      <c r="S75" s="440"/>
      <c r="T75" s="440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</row>
    <row r="76" spans="1:31" s="379" customFormat="1">
      <c r="A76" s="440"/>
      <c r="B76" s="440"/>
      <c r="C76" s="440"/>
      <c r="D76" s="440"/>
      <c r="E76" s="440"/>
      <c r="F76" s="440"/>
      <c r="G76" s="440"/>
      <c r="H76" s="440"/>
      <c r="I76" s="440"/>
      <c r="J76" s="440"/>
      <c r="K76" s="440"/>
      <c r="L76" s="440"/>
      <c r="M76" s="440"/>
      <c r="N76" s="440"/>
      <c r="O76" s="440"/>
      <c r="P76" s="440"/>
      <c r="Q76" s="440"/>
      <c r="R76" s="440"/>
      <c r="S76" s="440"/>
      <c r="T76" s="440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</row>
    <row r="77" spans="1:31" s="379" customFormat="1">
      <c r="A77" s="440"/>
      <c r="B77" s="440"/>
      <c r="C77" s="440"/>
      <c r="D77" s="440"/>
      <c r="E77" s="440"/>
      <c r="F77" s="440"/>
      <c r="G77" s="440"/>
      <c r="H77" s="440"/>
      <c r="I77" s="440"/>
      <c r="J77" s="440"/>
      <c r="K77" s="440"/>
      <c r="L77" s="440"/>
      <c r="M77" s="440"/>
      <c r="N77" s="440"/>
      <c r="O77" s="440"/>
      <c r="P77" s="440"/>
      <c r="Q77" s="440"/>
      <c r="R77" s="440"/>
      <c r="S77" s="440"/>
      <c r="T77" s="440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</row>
    <row r="78" spans="1:31" s="379" customFormat="1">
      <c r="A78" s="440"/>
      <c r="B78" s="440"/>
      <c r="C78" s="440"/>
      <c r="D78" s="440"/>
      <c r="E78" s="440"/>
      <c r="F78" s="440"/>
      <c r="G78" s="440"/>
      <c r="H78" s="440"/>
      <c r="I78" s="440"/>
      <c r="J78" s="440"/>
      <c r="K78" s="440"/>
      <c r="L78" s="440"/>
      <c r="M78" s="440"/>
      <c r="N78" s="440"/>
      <c r="O78" s="440"/>
      <c r="P78" s="440"/>
      <c r="Q78" s="440"/>
      <c r="R78" s="440"/>
      <c r="S78" s="440"/>
      <c r="T78" s="440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</row>
    <row r="79" spans="1:31" s="379" customFormat="1">
      <c r="A79" s="440"/>
      <c r="B79" s="440"/>
      <c r="C79" s="440"/>
      <c r="D79" s="440"/>
      <c r="E79" s="440"/>
      <c r="F79" s="440"/>
      <c r="G79" s="440"/>
      <c r="H79" s="440"/>
      <c r="I79" s="440"/>
      <c r="J79" s="440"/>
      <c r="K79" s="440"/>
      <c r="L79" s="440"/>
      <c r="M79" s="440"/>
      <c r="N79" s="440"/>
      <c r="O79" s="440"/>
      <c r="P79" s="440"/>
      <c r="Q79" s="440"/>
      <c r="R79" s="440"/>
      <c r="S79" s="440"/>
      <c r="T79" s="440"/>
      <c r="U79" s="440"/>
      <c r="V79" s="440"/>
      <c r="W79" s="440"/>
      <c r="X79" s="440"/>
      <c r="Y79" s="440"/>
      <c r="Z79" s="440"/>
      <c r="AA79" s="440"/>
      <c r="AB79" s="440"/>
      <c r="AC79" s="440"/>
      <c r="AD79" s="440"/>
      <c r="AE79" s="440"/>
    </row>
    <row r="80" spans="1:31" s="379" customFormat="1">
      <c r="A80" s="440"/>
      <c r="B80" s="440"/>
      <c r="C80" s="440"/>
      <c r="D80" s="440"/>
      <c r="E80" s="440"/>
      <c r="F80" s="440"/>
      <c r="G80" s="440"/>
      <c r="H80" s="440"/>
      <c r="I80" s="440"/>
      <c r="J80" s="440"/>
      <c r="K80" s="440"/>
      <c r="L80" s="440"/>
      <c r="M80" s="440"/>
      <c r="N80" s="440"/>
      <c r="O80" s="440"/>
      <c r="P80" s="440"/>
      <c r="Q80" s="440"/>
      <c r="R80" s="440"/>
      <c r="S80" s="440"/>
      <c r="T80" s="440"/>
      <c r="U80" s="440"/>
      <c r="V80" s="440"/>
      <c r="W80" s="440"/>
      <c r="X80" s="440"/>
      <c r="Y80" s="440"/>
      <c r="Z80" s="440"/>
      <c r="AA80" s="440"/>
      <c r="AB80" s="440"/>
      <c r="AC80" s="440"/>
      <c r="AD80" s="440"/>
      <c r="AE80" s="440"/>
    </row>
    <row r="81" spans="1:31" s="379" customFormat="1">
      <c r="A81" s="440"/>
      <c r="B81" s="440"/>
      <c r="C81" s="440"/>
      <c r="D81" s="440"/>
      <c r="E81" s="440"/>
      <c r="F81" s="440"/>
      <c r="G81" s="440"/>
      <c r="H81" s="440"/>
      <c r="I81" s="440"/>
      <c r="J81" s="440"/>
      <c r="K81" s="440"/>
      <c r="L81" s="440"/>
      <c r="M81" s="440"/>
      <c r="N81" s="440"/>
      <c r="O81" s="440"/>
      <c r="P81" s="440"/>
      <c r="Q81" s="440"/>
      <c r="R81" s="440"/>
      <c r="S81" s="440"/>
      <c r="T81" s="440"/>
      <c r="U81" s="440"/>
      <c r="V81" s="440"/>
      <c r="W81" s="440"/>
      <c r="X81" s="440"/>
      <c r="Y81" s="440"/>
      <c r="Z81" s="440"/>
      <c r="AA81" s="440"/>
      <c r="AB81" s="440"/>
      <c r="AC81" s="440"/>
      <c r="AD81" s="440"/>
      <c r="AE81" s="440"/>
    </row>
    <row r="82" spans="1:31" s="379" customFormat="1">
      <c r="A82" s="440"/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</row>
    <row r="83" spans="1:31" s="379" customFormat="1">
      <c r="A83" s="440"/>
      <c r="B83" s="440"/>
      <c r="C83" s="440"/>
      <c r="D83" s="440"/>
      <c r="E83" s="440"/>
      <c r="F83" s="440"/>
      <c r="G83" s="440"/>
      <c r="H83" s="440"/>
      <c r="I83" s="440"/>
      <c r="J83" s="440"/>
      <c r="K83" s="440"/>
      <c r="L83" s="440"/>
      <c r="M83" s="440"/>
      <c r="N83" s="440"/>
      <c r="O83" s="440"/>
      <c r="P83" s="440"/>
      <c r="Q83" s="440"/>
      <c r="R83" s="440"/>
      <c r="S83" s="440"/>
      <c r="T83" s="440"/>
      <c r="U83" s="440"/>
      <c r="V83" s="440"/>
      <c r="W83" s="440"/>
      <c r="X83" s="440"/>
      <c r="Y83" s="440"/>
      <c r="Z83" s="440"/>
      <c r="AA83" s="440"/>
      <c r="AB83" s="440"/>
      <c r="AC83" s="440"/>
      <c r="AD83" s="440"/>
      <c r="AE83" s="440"/>
    </row>
    <row r="84" spans="1:31" s="379" customFormat="1">
      <c r="A84" s="440"/>
      <c r="B84" s="440"/>
      <c r="C84" s="440"/>
      <c r="D84" s="440"/>
      <c r="E84" s="440"/>
      <c r="F84" s="440"/>
      <c r="G84" s="440"/>
      <c r="H84" s="440"/>
      <c r="I84" s="440"/>
      <c r="J84" s="440"/>
      <c r="K84" s="440"/>
      <c r="L84" s="440"/>
      <c r="M84" s="440"/>
      <c r="N84" s="440"/>
      <c r="O84" s="440"/>
      <c r="P84" s="440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</row>
    <row r="85" spans="1:31" s="379" customFormat="1">
      <c r="A85" s="440"/>
      <c r="B85" s="440"/>
      <c r="C85" s="440"/>
      <c r="D85" s="440"/>
      <c r="E85" s="440"/>
      <c r="F85" s="440"/>
      <c r="G85" s="440"/>
      <c r="H85" s="440"/>
      <c r="I85" s="440"/>
      <c r="J85" s="440"/>
      <c r="K85" s="440"/>
      <c r="L85" s="440"/>
      <c r="M85" s="440"/>
      <c r="N85" s="440"/>
      <c r="O85" s="440"/>
      <c r="P85" s="440"/>
      <c r="Q85" s="440"/>
      <c r="R85" s="440"/>
      <c r="S85" s="440"/>
      <c r="T85" s="440"/>
      <c r="U85" s="440"/>
      <c r="V85" s="440"/>
      <c r="W85" s="440"/>
      <c r="X85" s="440"/>
      <c r="Y85" s="440"/>
      <c r="Z85" s="440"/>
      <c r="AA85" s="440"/>
      <c r="AB85" s="440"/>
      <c r="AC85" s="440"/>
      <c r="AD85" s="440"/>
      <c r="AE85" s="440"/>
    </row>
    <row r="86" spans="1:31" s="379" customFormat="1">
      <c r="A86" s="440"/>
      <c r="B86" s="440"/>
      <c r="C86" s="440"/>
      <c r="D86" s="440"/>
      <c r="E86" s="440"/>
      <c r="F86" s="440"/>
      <c r="G86" s="440"/>
      <c r="H86" s="440"/>
      <c r="I86" s="440"/>
      <c r="J86" s="440"/>
      <c r="K86" s="440"/>
      <c r="L86" s="440"/>
      <c r="M86" s="440"/>
      <c r="N86" s="440"/>
      <c r="O86" s="440"/>
      <c r="P86" s="440"/>
      <c r="Q86" s="440"/>
      <c r="R86" s="440"/>
      <c r="S86" s="440"/>
      <c r="T86" s="440"/>
      <c r="U86" s="440"/>
      <c r="V86" s="440"/>
      <c r="W86" s="440"/>
      <c r="X86" s="440"/>
      <c r="Y86" s="440"/>
      <c r="Z86" s="440"/>
      <c r="AA86" s="440"/>
      <c r="AB86" s="440"/>
      <c r="AC86" s="440"/>
      <c r="AD86" s="440"/>
      <c r="AE86" s="440"/>
    </row>
    <row r="87" spans="1:31" s="379" customFormat="1">
      <c r="A87" s="440"/>
      <c r="B87" s="440"/>
      <c r="C87" s="440"/>
      <c r="D87" s="440"/>
      <c r="E87" s="440"/>
      <c r="F87" s="440"/>
      <c r="G87" s="440"/>
      <c r="H87" s="440"/>
      <c r="I87" s="440"/>
      <c r="J87" s="440"/>
      <c r="K87" s="440"/>
      <c r="L87" s="440"/>
      <c r="M87" s="440"/>
      <c r="N87" s="440"/>
      <c r="O87" s="440"/>
      <c r="P87" s="440"/>
      <c r="Q87" s="440"/>
      <c r="R87" s="440"/>
      <c r="S87" s="440"/>
      <c r="T87" s="440"/>
      <c r="U87" s="440"/>
      <c r="V87" s="440"/>
      <c r="W87" s="440"/>
      <c r="X87" s="440"/>
      <c r="Y87" s="440"/>
      <c r="Z87" s="440"/>
      <c r="AA87" s="440"/>
      <c r="AB87" s="440"/>
      <c r="AC87" s="440"/>
      <c r="AD87" s="440"/>
      <c r="AE87" s="440"/>
    </row>
    <row r="88" spans="1:31" s="379" customFormat="1">
      <c r="A88" s="440"/>
      <c r="B88" s="440"/>
      <c r="C88" s="440"/>
      <c r="D88" s="440"/>
      <c r="E88" s="440"/>
      <c r="F88" s="440"/>
      <c r="G88" s="440"/>
      <c r="H88" s="440"/>
      <c r="I88" s="440"/>
      <c r="J88" s="440"/>
      <c r="K88" s="440"/>
      <c r="L88" s="440"/>
      <c r="M88" s="440"/>
      <c r="N88" s="440"/>
      <c r="O88" s="440"/>
      <c r="P88" s="440"/>
      <c r="Q88" s="440"/>
      <c r="R88" s="440"/>
      <c r="S88" s="440"/>
      <c r="T88" s="440"/>
      <c r="U88" s="440"/>
      <c r="V88" s="440"/>
      <c r="W88" s="440"/>
      <c r="X88" s="440"/>
      <c r="Y88" s="440"/>
      <c r="Z88" s="440"/>
      <c r="AA88" s="440"/>
      <c r="AB88" s="440"/>
      <c r="AC88" s="440"/>
      <c r="AD88" s="440"/>
      <c r="AE88" s="440"/>
    </row>
    <row r="89" spans="1:31" s="379" customFormat="1">
      <c r="A89" s="440"/>
      <c r="B89" s="440"/>
      <c r="C89" s="440"/>
      <c r="D89" s="440"/>
      <c r="E89" s="440"/>
      <c r="F89" s="440"/>
      <c r="G89" s="440"/>
      <c r="H89" s="440"/>
      <c r="I89" s="440"/>
      <c r="J89" s="440"/>
      <c r="K89" s="440"/>
      <c r="L89" s="440"/>
      <c r="M89" s="440"/>
      <c r="N89" s="440"/>
      <c r="O89" s="440"/>
      <c r="P89" s="440"/>
      <c r="Q89" s="440"/>
      <c r="R89" s="440"/>
      <c r="S89" s="440"/>
      <c r="T89" s="440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440"/>
    </row>
    <row r="90" spans="1:31" s="379" customFormat="1">
      <c r="A90" s="440"/>
      <c r="B90" s="440"/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0"/>
      <c r="N90" s="440"/>
      <c r="O90" s="440"/>
      <c r="P90" s="440"/>
      <c r="Q90" s="440"/>
      <c r="R90" s="440"/>
      <c r="S90" s="440"/>
      <c r="T90" s="440"/>
      <c r="U90" s="440"/>
      <c r="V90" s="440"/>
      <c r="W90" s="440"/>
      <c r="X90" s="440"/>
      <c r="Y90" s="440"/>
      <c r="Z90" s="440"/>
      <c r="AA90" s="440"/>
      <c r="AB90" s="440"/>
      <c r="AC90" s="440"/>
      <c r="AD90" s="440"/>
      <c r="AE90" s="440"/>
    </row>
    <row r="91" spans="1:31" s="379" customFormat="1">
      <c r="A91" s="440"/>
      <c r="B91" s="440"/>
      <c r="C91" s="440"/>
      <c r="D91" s="440"/>
      <c r="E91" s="440"/>
      <c r="F91" s="440"/>
      <c r="G91" s="440"/>
      <c r="H91" s="440"/>
      <c r="I91" s="440"/>
      <c r="J91" s="440"/>
      <c r="K91" s="440"/>
      <c r="L91" s="440"/>
      <c r="M91" s="440"/>
      <c r="N91" s="440"/>
      <c r="O91" s="440"/>
      <c r="P91" s="440"/>
      <c r="Q91" s="440"/>
      <c r="R91" s="440"/>
      <c r="S91" s="440"/>
      <c r="T91" s="440"/>
      <c r="U91" s="440"/>
      <c r="V91" s="440"/>
      <c r="W91" s="440"/>
      <c r="X91" s="440"/>
      <c r="Y91" s="440"/>
      <c r="Z91" s="440"/>
      <c r="AA91" s="440"/>
      <c r="AB91" s="440"/>
      <c r="AC91" s="440"/>
      <c r="AD91" s="440"/>
      <c r="AE91" s="440"/>
    </row>
    <row r="92" spans="1:31" s="379" customFormat="1">
      <c r="A92" s="440"/>
      <c r="B92" s="440"/>
      <c r="C92" s="440"/>
      <c r="D92" s="440"/>
      <c r="E92" s="440"/>
      <c r="F92" s="440"/>
      <c r="G92" s="440"/>
      <c r="H92" s="440"/>
      <c r="I92" s="440"/>
      <c r="J92" s="440"/>
      <c r="K92" s="440"/>
      <c r="L92" s="440"/>
      <c r="M92" s="440"/>
      <c r="N92" s="440"/>
      <c r="O92" s="440"/>
      <c r="P92" s="440"/>
      <c r="Q92" s="440"/>
      <c r="R92" s="440"/>
      <c r="S92" s="440"/>
      <c r="T92" s="440"/>
      <c r="U92" s="440"/>
      <c r="V92" s="440"/>
      <c r="W92" s="440"/>
      <c r="X92" s="440"/>
      <c r="Y92" s="440"/>
      <c r="Z92" s="440"/>
      <c r="AA92" s="440"/>
      <c r="AB92" s="440"/>
      <c r="AC92" s="440"/>
      <c r="AD92" s="440"/>
      <c r="AE92" s="440"/>
    </row>
    <row r="93" spans="1:31" s="379" customFormat="1">
      <c r="A93" s="440"/>
      <c r="B93" s="440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0"/>
      <c r="U93" s="440"/>
      <c r="V93" s="440"/>
      <c r="W93" s="440"/>
      <c r="X93" s="440"/>
      <c r="Y93" s="440"/>
      <c r="Z93" s="440"/>
      <c r="AA93" s="440"/>
      <c r="AB93" s="440"/>
      <c r="AC93" s="440"/>
      <c r="AD93" s="440"/>
      <c r="AE93" s="440"/>
    </row>
    <row r="94" spans="1:31" s="379" customFormat="1">
      <c r="A94" s="440"/>
      <c r="B94" s="440"/>
      <c r="C94" s="440"/>
      <c r="D94" s="440"/>
      <c r="E94" s="440"/>
      <c r="F94" s="440"/>
      <c r="G94" s="440"/>
      <c r="H94" s="440"/>
      <c r="I94" s="440"/>
      <c r="J94" s="440"/>
      <c r="K94" s="440"/>
      <c r="L94" s="440"/>
      <c r="M94" s="440"/>
      <c r="N94" s="440"/>
      <c r="O94" s="440"/>
      <c r="P94" s="440"/>
      <c r="Q94" s="440"/>
      <c r="R94" s="440"/>
      <c r="S94" s="440"/>
      <c r="T94" s="440"/>
      <c r="U94" s="440"/>
      <c r="V94" s="440"/>
      <c r="W94" s="440"/>
      <c r="X94" s="440"/>
      <c r="Y94" s="440"/>
      <c r="Z94" s="440"/>
      <c r="AA94" s="440"/>
      <c r="AB94" s="440"/>
      <c r="AC94" s="440"/>
      <c r="AD94" s="440"/>
      <c r="AE94" s="440"/>
    </row>
    <row r="95" spans="1:31" s="379" customFormat="1">
      <c r="A95" s="440"/>
      <c r="B95" s="440"/>
      <c r="C95" s="440"/>
      <c r="D95" s="440"/>
      <c r="E95" s="440"/>
      <c r="F95" s="440"/>
      <c r="G95" s="440"/>
      <c r="H95" s="440"/>
      <c r="I95" s="440"/>
      <c r="J95" s="440"/>
      <c r="K95" s="440"/>
      <c r="L95" s="440"/>
      <c r="M95" s="440"/>
      <c r="N95" s="440"/>
      <c r="O95" s="440"/>
      <c r="P95" s="440"/>
      <c r="Q95" s="440"/>
      <c r="R95" s="440"/>
      <c r="S95" s="440"/>
      <c r="T95" s="440"/>
      <c r="U95" s="440"/>
      <c r="V95" s="440"/>
      <c r="W95" s="440"/>
      <c r="X95" s="440"/>
      <c r="Y95" s="440"/>
      <c r="Z95" s="440"/>
      <c r="AA95" s="440"/>
      <c r="AB95" s="440"/>
      <c r="AC95" s="440"/>
      <c r="AD95" s="440"/>
      <c r="AE95" s="440"/>
    </row>
    <row r="96" spans="1:31" s="379" customFormat="1">
      <c r="A96" s="440"/>
      <c r="B96" s="440"/>
      <c r="C96" s="440"/>
      <c r="D96" s="440"/>
      <c r="E96" s="440"/>
      <c r="F96" s="440"/>
      <c r="G96" s="440"/>
      <c r="H96" s="440"/>
      <c r="I96" s="440"/>
      <c r="J96" s="440"/>
      <c r="K96" s="440"/>
      <c r="L96" s="440"/>
      <c r="M96" s="440"/>
      <c r="N96" s="440"/>
      <c r="O96" s="440"/>
      <c r="P96" s="440"/>
      <c r="Q96" s="440"/>
      <c r="R96" s="440"/>
      <c r="S96" s="440"/>
      <c r="T96" s="440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</row>
    <row r="97" spans="1:31" s="379" customFormat="1">
      <c r="A97" s="440"/>
      <c r="B97" s="440"/>
      <c r="C97" s="440"/>
      <c r="D97" s="440"/>
      <c r="E97" s="440"/>
      <c r="F97" s="440"/>
      <c r="G97" s="440"/>
      <c r="H97" s="440"/>
      <c r="I97" s="440"/>
      <c r="J97" s="440"/>
      <c r="K97" s="440"/>
      <c r="L97" s="440"/>
      <c r="M97" s="440"/>
      <c r="N97" s="440"/>
      <c r="O97" s="440"/>
      <c r="P97" s="440"/>
      <c r="Q97" s="440"/>
      <c r="R97" s="440"/>
      <c r="S97" s="440"/>
      <c r="T97" s="440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</row>
    <row r="98" spans="1:31" s="379" customFormat="1">
      <c r="A98" s="440"/>
      <c r="B98" s="440"/>
      <c r="C98" s="440"/>
      <c r="D98" s="440"/>
      <c r="E98" s="440"/>
      <c r="F98" s="440"/>
      <c r="G98" s="440"/>
      <c r="H98" s="440"/>
      <c r="I98" s="440"/>
      <c r="J98" s="440"/>
      <c r="K98" s="440"/>
      <c r="L98" s="440"/>
      <c r="M98" s="440"/>
      <c r="N98" s="440"/>
      <c r="O98" s="440"/>
      <c r="P98" s="440"/>
      <c r="Q98" s="440"/>
      <c r="R98" s="440"/>
      <c r="S98" s="440"/>
      <c r="T98" s="440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</row>
    <row r="99" spans="1:31" s="379" customFormat="1">
      <c r="A99" s="440"/>
      <c r="B99" s="440"/>
      <c r="C99" s="440"/>
      <c r="D99" s="440"/>
      <c r="E99" s="440"/>
      <c r="F99" s="440"/>
      <c r="G99" s="440"/>
      <c r="H99" s="440"/>
      <c r="I99" s="440"/>
      <c r="J99" s="440"/>
      <c r="K99" s="440"/>
      <c r="L99" s="440"/>
      <c r="M99" s="440"/>
      <c r="N99" s="440"/>
      <c r="O99" s="440"/>
      <c r="P99" s="440"/>
      <c r="Q99" s="440"/>
      <c r="R99" s="440"/>
      <c r="S99" s="440"/>
      <c r="T99" s="440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</row>
    <row r="100" spans="1:31" s="379" customFormat="1">
      <c r="A100" s="440"/>
      <c r="B100" s="440"/>
      <c r="C100" s="440"/>
      <c r="D100" s="440"/>
      <c r="E100" s="440"/>
      <c r="F100" s="440"/>
      <c r="G100" s="440"/>
      <c r="H100" s="440"/>
      <c r="I100" s="440"/>
      <c r="J100" s="440"/>
      <c r="K100" s="440"/>
      <c r="L100" s="440"/>
      <c r="M100" s="440"/>
      <c r="N100" s="440"/>
      <c r="O100" s="440"/>
      <c r="P100" s="440"/>
      <c r="Q100" s="440"/>
      <c r="R100" s="440"/>
      <c r="S100" s="440"/>
      <c r="T100" s="440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</row>
    <row r="101" spans="1:31" s="379" customFormat="1">
      <c r="A101" s="440"/>
      <c r="B101" s="440"/>
      <c r="C101" s="440"/>
      <c r="D101" s="440"/>
      <c r="E101" s="440"/>
      <c r="F101" s="440"/>
      <c r="G101" s="440"/>
      <c r="H101" s="440"/>
      <c r="I101" s="440"/>
      <c r="J101" s="440"/>
      <c r="K101" s="440"/>
      <c r="L101" s="440"/>
      <c r="M101" s="440"/>
      <c r="N101" s="440"/>
      <c r="O101" s="440"/>
      <c r="P101" s="440"/>
      <c r="Q101" s="440"/>
      <c r="R101" s="440"/>
      <c r="S101" s="440"/>
      <c r="T101" s="440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</row>
    <row r="102" spans="1:31" s="379" customFormat="1">
      <c r="A102" s="440"/>
      <c r="B102" s="440"/>
      <c r="C102" s="440"/>
      <c r="D102" s="440"/>
      <c r="E102" s="440"/>
      <c r="F102" s="440"/>
      <c r="G102" s="440"/>
      <c r="H102" s="440"/>
      <c r="I102" s="440"/>
      <c r="J102" s="440"/>
      <c r="K102" s="440"/>
      <c r="L102" s="440"/>
      <c r="M102" s="440"/>
      <c r="N102" s="440"/>
      <c r="O102" s="440"/>
      <c r="P102" s="440"/>
      <c r="Q102" s="440"/>
      <c r="R102" s="440"/>
      <c r="S102" s="440"/>
      <c r="T102" s="440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</row>
    <row r="103" spans="1:31" s="379" customFormat="1">
      <c r="A103" s="440"/>
      <c r="B103" s="440"/>
      <c r="C103" s="440"/>
      <c r="D103" s="440"/>
      <c r="E103" s="440"/>
      <c r="F103" s="440"/>
      <c r="G103" s="440"/>
      <c r="H103" s="440"/>
      <c r="I103" s="440"/>
      <c r="J103" s="440"/>
      <c r="K103" s="440"/>
      <c r="L103" s="440"/>
      <c r="M103" s="440"/>
      <c r="N103" s="440"/>
      <c r="O103" s="440"/>
      <c r="P103" s="440"/>
      <c r="Q103" s="440"/>
      <c r="R103" s="440"/>
      <c r="S103" s="440"/>
      <c r="T103" s="440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</row>
    <row r="104" spans="1:31" s="379" customFormat="1">
      <c r="A104" s="440"/>
      <c r="B104" s="440"/>
      <c r="C104" s="440"/>
      <c r="D104" s="440"/>
      <c r="E104" s="440"/>
      <c r="F104" s="440"/>
      <c r="G104" s="440"/>
      <c r="H104" s="440"/>
      <c r="I104" s="440"/>
      <c r="J104" s="440"/>
      <c r="K104" s="440"/>
      <c r="L104" s="440"/>
      <c r="M104" s="440"/>
      <c r="N104" s="440"/>
      <c r="O104" s="440"/>
      <c r="P104" s="440"/>
      <c r="Q104" s="440"/>
      <c r="R104" s="440"/>
      <c r="S104" s="440"/>
      <c r="T104" s="440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</row>
    <row r="105" spans="1:31" s="379" customFormat="1">
      <c r="A105" s="440"/>
      <c r="B105" s="440"/>
      <c r="C105" s="440"/>
      <c r="D105" s="440"/>
      <c r="E105" s="440"/>
      <c r="F105" s="440"/>
      <c r="G105" s="440"/>
      <c r="H105" s="440"/>
      <c r="I105" s="440"/>
      <c r="J105" s="440"/>
      <c r="K105" s="440"/>
      <c r="L105" s="440"/>
      <c r="M105" s="440"/>
      <c r="N105" s="440"/>
      <c r="O105" s="440"/>
      <c r="P105" s="440"/>
      <c r="Q105" s="440"/>
      <c r="R105" s="440"/>
      <c r="S105" s="440"/>
      <c r="T105" s="440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</row>
    <row r="106" spans="1:31" s="379" customFormat="1">
      <c r="A106" s="440"/>
      <c r="B106" s="440"/>
      <c r="C106" s="440"/>
      <c r="D106" s="440"/>
      <c r="E106" s="440"/>
      <c r="F106" s="440"/>
      <c r="G106" s="440"/>
      <c r="H106" s="440"/>
      <c r="I106" s="440"/>
      <c r="J106" s="440"/>
      <c r="K106" s="440"/>
      <c r="L106" s="440"/>
      <c r="M106" s="440"/>
      <c r="N106" s="440"/>
      <c r="O106" s="440"/>
      <c r="P106" s="440"/>
      <c r="Q106" s="440"/>
      <c r="R106" s="440"/>
      <c r="S106" s="440"/>
      <c r="T106" s="440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</row>
    <row r="107" spans="1:31" s="379" customFormat="1">
      <c r="A107" s="440"/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440"/>
      <c r="M107" s="440"/>
      <c r="N107" s="440"/>
      <c r="O107" s="440"/>
      <c r="P107" s="440"/>
      <c r="Q107" s="440"/>
      <c r="R107" s="440"/>
      <c r="S107" s="440"/>
      <c r="T107" s="440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</row>
    <row r="108" spans="1:31" s="379" customFormat="1">
      <c r="A108" s="440"/>
      <c r="B108" s="440"/>
      <c r="C108" s="440"/>
      <c r="D108" s="440"/>
      <c r="E108" s="440"/>
      <c r="F108" s="440"/>
      <c r="G108" s="440"/>
      <c r="H108" s="440"/>
      <c r="I108" s="440"/>
      <c r="J108" s="440"/>
      <c r="K108" s="440"/>
      <c r="L108" s="440"/>
      <c r="M108" s="440"/>
      <c r="N108" s="440"/>
      <c r="O108" s="440"/>
      <c r="P108" s="440"/>
      <c r="Q108" s="440"/>
      <c r="R108" s="440"/>
      <c r="S108" s="440"/>
      <c r="T108" s="440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</row>
    <row r="109" spans="1:31" s="379" customFormat="1">
      <c r="A109" s="440"/>
      <c r="B109" s="440"/>
      <c r="C109" s="440"/>
      <c r="D109" s="440"/>
      <c r="E109" s="440"/>
      <c r="F109" s="440"/>
      <c r="G109" s="440"/>
      <c r="H109" s="440"/>
      <c r="I109" s="440"/>
      <c r="J109" s="440"/>
      <c r="K109" s="440"/>
      <c r="L109" s="440"/>
      <c r="M109" s="440"/>
      <c r="N109" s="440"/>
      <c r="O109" s="440"/>
      <c r="P109" s="440"/>
      <c r="Q109" s="440"/>
      <c r="R109" s="440"/>
      <c r="S109" s="440"/>
      <c r="T109" s="440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</row>
    <row r="110" spans="1:31" s="379" customFormat="1">
      <c r="A110" s="440"/>
      <c r="B110" s="440"/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</row>
    <row r="111" spans="1:31" s="379" customFormat="1">
      <c r="A111" s="440"/>
      <c r="B111" s="440"/>
      <c r="C111" s="440"/>
      <c r="D111" s="440"/>
      <c r="E111" s="440"/>
      <c r="F111" s="440"/>
      <c r="G111" s="440"/>
      <c r="H111" s="440"/>
      <c r="I111" s="440"/>
      <c r="J111" s="440"/>
      <c r="K111" s="440"/>
      <c r="L111" s="440"/>
      <c r="M111" s="440"/>
      <c r="N111" s="440"/>
      <c r="O111" s="440"/>
      <c r="P111" s="440"/>
      <c r="Q111" s="440"/>
      <c r="R111" s="440"/>
      <c r="S111" s="440"/>
      <c r="T111" s="440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</row>
    <row r="112" spans="1:31" s="379" customFormat="1">
      <c r="A112" s="440"/>
      <c r="B112" s="440"/>
      <c r="C112" s="440"/>
      <c r="D112" s="440"/>
      <c r="E112" s="440"/>
      <c r="F112" s="440"/>
      <c r="G112" s="440"/>
      <c r="H112" s="440"/>
      <c r="I112" s="440"/>
      <c r="J112" s="440"/>
      <c r="K112" s="440"/>
      <c r="L112" s="440"/>
      <c r="M112" s="440"/>
      <c r="N112" s="440"/>
      <c r="O112" s="440"/>
      <c r="P112" s="440"/>
      <c r="Q112" s="440"/>
      <c r="R112" s="440"/>
      <c r="S112" s="440"/>
      <c r="T112" s="440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</row>
    <row r="113" spans="1:31" s="379" customFormat="1">
      <c r="A113" s="440"/>
      <c r="B113" s="440"/>
      <c r="C113" s="440"/>
      <c r="D113" s="440"/>
      <c r="E113" s="440"/>
      <c r="F113" s="440"/>
      <c r="G113" s="440"/>
      <c r="H113" s="440"/>
      <c r="I113" s="440"/>
      <c r="J113" s="440"/>
      <c r="K113" s="440"/>
      <c r="L113" s="440"/>
      <c r="M113" s="440"/>
      <c r="N113" s="440"/>
      <c r="O113" s="440"/>
      <c r="P113" s="440"/>
      <c r="Q113" s="440"/>
      <c r="R113" s="440"/>
      <c r="S113" s="440"/>
      <c r="T113" s="440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</row>
    <row r="114" spans="1:31" s="379" customFormat="1">
      <c r="A114" s="440"/>
      <c r="B114" s="440"/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</row>
    <row r="115" spans="1:31" s="379" customFormat="1">
      <c r="A115" s="440"/>
      <c r="B115" s="440"/>
      <c r="C115" s="440"/>
      <c r="D115" s="440"/>
      <c r="E115" s="440"/>
      <c r="F115" s="440"/>
      <c r="G115" s="440"/>
      <c r="H115" s="440"/>
      <c r="I115" s="440"/>
      <c r="J115" s="440"/>
      <c r="K115" s="440"/>
      <c r="L115" s="440"/>
      <c r="M115" s="440"/>
      <c r="N115" s="440"/>
      <c r="O115" s="440"/>
      <c r="P115" s="440"/>
      <c r="Q115" s="440"/>
      <c r="R115" s="440"/>
      <c r="S115" s="440"/>
      <c r="T115" s="440"/>
      <c r="U115" s="440"/>
      <c r="V115" s="440"/>
      <c r="W115" s="440"/>
      <c r="X115" s="440"/>
      <c r="Y115" s="440"/>
      <c r="Z115" s="440"/>
      <c r="AA115" s="440"/>
      <c r="AB115" s="440"/>
      <c r="AC115" s="440"/>
      <c r="AD115" s="440"/>
      <c r="AE115" s="440"/>
    </row>
    <row r="116" spans="1:31" s="379" customFormat="1">
      <c r="A116" s="440"/>
      <c r="B116" s="440"/>
      <c r="C116" s="440"/>
      <c r="D116" s="440"/>
      <c r="E116" s="440"/>
      <c r="F116" s="440"/>
      <c r="G116" s="440"/>
      <c r="H116" s="440"/>
      <c r="I116" s="440"/>
      <c r="J116" s="440"/>
      <c r="K116" s="440"/>
      <c r="L116" s="440"/>
      <c r="M116" s="440"/>
      <c r="N116" s="440"/>
      <c r="O116" s="440"/>
      <c r="P116" s="440"/>
      <c r="Q116" s="440"/>
      <c r="R116" s="440"/>
      <c r="S116" s="440"/>
      <c r="T116" s="440"/>
      <c r="U116" s="440"/>
      <c r="V116" s="440"/>
      <c r="W116" s="440"/>
      <c r="X116" s="440"/>
      <c r="Y116" s="440"/>
      <c r="Z116" s="440"/>
      <c r="AA116" s="440"/>
      <c r="AB116" s="440"/>
      <c r="AC116" s="440"/>
      <c r="AD116" s="440"/>
      <c r="AE116" s="440"/>
    </row>
    <row r="117" spans="1:31" s="379" customFormat="1">
      <c r="A117" s="440"/>
      <c r="B117" s="440"/>
      <c r="C117" s="440"/>
      <c r="D117" s="440"/>
      <c r="E117" s="440"/>
      <c r="F117" s="440"/>
      <c r="G117" s="440"/>
      <c r="H117" s="440"/>
      <c r="I117" s="440"/>
      <c r="J117" s="440"/>
      <c r="K117" s="440"/>
      <c r="L117" s="440"/>
      <c r="M117" s="440"/>
      <c r="N117" s="440"/>
      <c r="O117" s="440"/>
      <c r="P117" s="440"/>
      <c r="Q117" s="440"/>
      <c r="R117" s="440"/>
      <c r="S117" s="440"/>
      <c r="T117" s="440"/>
      <c r="U117" s="440"/>
      <c r="V117" s="440"/>
      <c r="W117" s="440"/>
      <c r="X117" s="440"/>
      <c r="Y117" s="440"/>
      <c r="Z117" s="440"/>
      <c r="AA117" s="440"/>
      <c r="AB117" s="440"/>
      <c r="AC117" s="440"/>
      <c r="AD117" s="440"/>
      <c r="AE117" s="440"/>
    </row>
    <row r="118" spans="1:31" s="379" customFormat="1">
      <c r="A118" s="440"/>
      <c r="B118" s="440"/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  <c r="T118" s="440"/>
      <c r="U118" s="440"/>
      <c r="V118" s="440"/>
      <c r="W118" s="440"/>
      <c r="X118" s="440"/>
      <c r="Y118" s="440"/>
      <c r="Z118" s="440"/>
      <c r="AA118" s="440"/>
      <c r="AB118" s="440"/>
      <c r="AC118" s="440"/>
      <c r="AD118" s="440"/>
      <c r="AE118" s="440"/>
    </row>
    <row r="119" spans="1:31" s="379" customFormat="1">
      <c r="A119" s="440"/>
      <c r="B119" s="440"/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  <c r="T119" s="440"/>
      <c r="U119" s="440"/>
      <c r="V119" s="440"/>
      <c r="W119" s="440"/>
      <c r="X119" s="440"/>
      <c r="Y119" s="440"/>
      <c r="Z119" s="440"/>
      <c r="AA119" s="440"/>
      <c r="AB119" s="440"/>
      <c r="AC119" s="440"/>
      <c r="AD119" s="440"/>
      <c r="AE119" s="440"/>
    </row>
    <row r="120" spans="1:31" s="379" customFormat="1">
      <c r="A120" s="440"/>
      <c r="B120" s="440"/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  <c r="T120" s="440"/>
      <c r="U120" s="440"/>
      <c r="V120" s="440"/>
      <c r="W120" s="440"/>
      <c r="X120" s="440"/>
      <c r="Y120" s="440"/>
      <c r="Z120" s="440"/>
      <c r="AA120" s="440"/>
      <c r="AB120" s="440"/>
      <c r="AC120" s="440"/>
      <c r="AD120" s="440"/>
      <c r="AE120" s="440"/>
    </row>
    <row r="121" spans="1:31" s="379" customFormat="1">
      <c r="A121" s="440"/>
      <c r="B121" s="440"/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  <c r="T121" s="440"/>
      <c r="U121" s="440"/>
      <c r="V121" s="440"/>
      <c r="W121" s="440"/>
      <c r="X121" s="440"/>
      <c r="Y121" s="440"/>
      <c r="Z121" s="440"/>
      <c r="AA121" s="440"/>
      <c r="AB121" s="440"/>
      <c r="AC121" s="440"/>
      <c r="AD121" s="440"/>
      <c r="AE121" s="440"/>
    </row>
    <row r="122" spans="1:31" s="379" customFormat="1">
      <c r="A122" s="440"/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440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</row>
    <row r="123" spans="1:31" s="379" customFormat="1">
      <c r="A123" s="440"/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  <c r="T123" s="440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</row>
    <row r="124" spans="1:31" s="379" customFormat="1">
      <c r="A124" s="440"/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  <c r="T124" s="440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</row>
    <row r="125" spans="1:31" s="379" customFormat="1">
      <c r="A125" s="440"/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  <c r="T125" s="440"/>
      <c r="U125" s="440"/>
      <c r="V125" s="440"/>
      <c r="W125" s="440"/>
      <c r="X125" s="440"/>
      <c r="Y125" s="440"/>
      <c r="Z125" s="440"/>
      <c r="AA125" s="440"/>
      <c r="AB125" s="440"/>
      <c r="AC125" s="440"/>
      <c r="AD125" s="440"/>
      <c r="AE125" s="440"/>
    </row>
    <row r="126" spans="1:31" s="379" customFormat="1">
      <c r="A126" s="440"/>
      <c r="B126" s="440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  <c r="T126" s="440"/>
      <c r="U126" s="440"/>
      <c r="V126" s="440"/>
      <c r="W126" s="440"/>
      <c r="X126" s="440"/>
      <c r="Y126" s="440"/>
      <c r="Z126" s="440"/>
      <c r="AA126" s="440"/>
      <c r="AB126" s="440"/>
      <c r="AC126" s="440"/>
      <c r="AD126" s="440"/>
      <c r="AE126" s="440"/>
    </row>
    <row r="127" spans="1:31" s="379" customFormat="1">
      <c r="A127" s="440"/>
      <c r="B127" s="440"/>
      <c r="C127" s="440"/>
      <c r="D127" s="440"/>
      <c r="E127" s="440"/>
      <c r="F127" s="440"/>
      <c r="G127" s="440"/>
      <c r="H127" s="440"/>
      <c r="I127" s="440"/>
      <c r="J127" s="440"/>
      <c r="K127" s="440"/>
      <c r="L127" s="440"/>
      <c r="M127" s="440"/>
      <c r="N127" s="440"/>
      <c r="O127" s="440"/>
      <c r="P127" s="440"/>
      <c r="Q127" s="440"/>
      <c r="R127" s="440"/>
      <c r="S127" s="440"/>
      <c r="T127" s="440"/>
      <c r="U127" s="440"/>
      <c r="V127" s="440"/>
      <c r="W127" s="440"/>
      <c r="X127" s="440"/>
      <c r="Y127" s="440"/>
      <c r="Z127" s="440"/>
      <c r="AA127" s="440"/>
      <c r="AB127" s="440"/>
      <c r="AC127" s="440"/>
      <c r="AD127" s="440"/>
      <c r="AE127" s="440"/>
    </row>
    <row r="128" spans="1:31" s="379" customFormat="1">
      <c r="A128" s="440"/>
      <c r="B128" s="440"/>
      <c r="C128" s="440"/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0"/>
      <c r="V128" s="440"/>
      <c r="W128" s="440"/>
      <c r="X128" s="440"/>
      <c r="Y128" s="440"/>
      <c r="Z128" s="440"/>
      <c r="AA128" s="440"/>
      <c r="AB128" s="440"/>
      <c r="AC128" s="440"/>
      <c r="AD128" s="440"/>
      <c r="AE128" s="440"/>
    </row>
    <row r="129" spans="1:31" s="379" customFormat="1">
      <c r="A129" s="440"/>
      <c r="B129" s="440"/>
      <c r="C129" s="440"/>
      <c r="D129" s="440"/>
      <c r="E129" s="440"/>
      <c r="F129" s="440"/>
      <c r="G129" s="440"/>
      <c r="H129" s="440"/>
      <c r="I129" s="440"/>
      <c r="J129" s="440"/>
      <c r="K129" s="440"/>
      <c r="L129" s="440"/>
      <c r="M129" s="440"/>
      <c r="N129" s="440"/>
      <c r="O129" s="440"/>
      <c r="P129" s="440"/>
      <c r="Q129" s="440"/>
      <c r="R129" s="440"/>
      <c r="S129" s="440"/>
      <c r="T129" s="440"/>
      <c r="U129" s="440"/>
      <c r="V129" s="440"/>
      <c r="W129" s="440"/>
      <c r="X129" s="440"/>
      <c r="Y129" s="440"/>
      <c r="Z129" s="440"/>
      <c r="AA129" s="440"/>
      <c r="AB129" s="440"/>
      <c r="AC129" s="440"/>
      <c r="AD129" s="440"/>
      <c r="AE129" s="440"/>
    </row>
    <row r="130" spans="1:31" s="379" customFormat="1">
      <c r="A130" s="440"/>
      <c r="B130" s="440"/>
      <c r="C130" s="440"/>
      <c r="D130" s="440"/>
      <c r="E130" s="440"/>
      <c r="F130" s="440"/>
      <c r="G130" s="440"/>
      <c r="H130" s="440"/>
      <c r="I130" s="440"/>
      <c r="J130" s="440"/>
      <c r="K130" s="440"/>
      <c r="L130" s="440"/>
      <c r="M130" s="440"/>
      <c r="N130" s="440"/>
      <c r="O130" s="440"/>
      <c r="P130" s="440"/>
      <c r="Q130" s="440"/>
      <c r="R130" s="440"/>
      <c r="S130" s="440"/>
      <c r="T130" s="440"/>
      <c r="U130" s="440"/>
      <c r="V130" s="440"/>
      <c r="W130" s="440"/>
      <c r="X130" s="440"/>
      <c r="Y130" s="440"/>
      <c r="Z130" s="440"/>
      <c r="AA130" s="440"/>
      <c r="AB130" s="440"/>
      <c r="AC130" s="440"/>
      <c r="AD130" s="440"/>
      <c r="AE130" s="440"/>
    </row>
    <row r="131" spans="1:31" s="379" customFormat="1">
      <c r="A131" s="440"/>
      <c r="B131" s="440"/>
      <c r="C131" s="440"/>
      <c r="D131" s="440"/>
      <c r="E131" s="440"/>
      <c r="F131" s="440"/>
      <c r="G131" s="440"/>
      <c r="H131" s="440"/>
      <c r="I131" s="440"/>
      <c r="J131" s="440"/>
      <c r="K131" s="440"/>
      <c r="L131" s="440"/>
      <c r="M131" s="440"/>
      <c r="N131" s="440"/>
      <c r="O131" s="440"/>
      <c r="P131" s="440"/>
      <c r="Q131" s="440"/>
      <c r="R131" s="440"/>
      <c r="S131" s="440"/>
      <c r="T131" s="440"/>
      <c r="U131" s="440"/>
      <c r="V131" s="440"/>
      <c r="W131" s="440"/>
      <c r="X131" s="440"/>
      <c r="Y131" s="440"/>
      <c r="Z131" s="440"/>
      <c r="AA131" s="440"/>
      <c r="AB131" s="440"/>
      <c r="AC131" s="440"/>
      <c r="AD131" s="440"/>
      <c r="AE131" s="440"/>
    </row>
    <row r="132" spans="1:31" s="379" customFormat="1">
      <c r="A132" s="440"/>
      <c r="B132" s="440"/>
      <c r="C132" s="440"/>
      <c r="D132" s="440"/>
      <c r="E132" s="440"/>
      <c r="F132" s="440"/>
      <c r="G132" s="440"/>
      <c r="H132" s="440"/>
      <c r="I132" s="440"/>
      <c r="J132" s="440"/>
      <c r="K132" s="440"/>
      <c r="L132" s="440"/>
      <c r="M132" s="440"/>
      <c r="N132" s="440"/>
      <c r="O132" s="440"/>
      <c r="P132" s="440"/>
      <c r="Q132" s="440"/>
      <c r="R132" s="440"/>
      <c r="S132" s="440"/>
      <c r="T132" s="440"/>
      <c r="U132" s="440"/>
      <c r="V132" s="440"/>
      <c r="W132" s="440"/>
      <c r="X132" s="440"/>
      <c r="Y132" s="440"/>
      <c r="Z132" s="440"/>
      <c r="AA132" s="440"/>
      <c r="AB132" s="440"/>
      <c r="AC132" s="440"/>
      <c r="AD132" s="440"/>
      <c r="AE132" s="440"/>
    </row>
    <row r="133" spans="1:31" s="379" customFormat="1">
      <c r="A133" s="440"/>
      <c r="B133" s="440"/>
      <c r="C133" s="440"/>
      <c r="D133" s="440"/>
      <c r="E133" s="440"/>
      <c r="F133" s="440"/>
      <c r="G133" s="440"/>
      <c r="H133" s="440"/>
      <c r="I133" s="440"/>
      <c r="J133" s="440"/>
      <c r="K133" s="440"/>
      <c r="L133" s="440"/>
      <c r="M133" s="440"/>
      <c r="N133" s="440"/>
      <c r="O133" s="440"/>
      <c r="P133" s="440"/>
      <c r="Q133" s="440"/>
      <c r="R133" s="440"/>
      <c r="S133" s="440"/>
      <c r="T133" s="440"/>
      <c r="U133" s="440"/>
      <c r="V133" s="440"/>
      <c r="W133" s="440"/>
      <c r="X133" s="440"/>
      <c r="Y133" s="440"/>
      <c r="Z133" s="440"/>
      <c r="AA133" s="440"/>
      <c r="AB133" s="440"/>
      <c r="AC133" s="440"/>
      <c r="AD133" s="440"/>
      <c r="AE133" s="440"/>
    </row>
    <row r="134" spans="1:31" s="379" customFormat="1">
      <c r="A134" s="440"/>
      <c r="B134" s="440"/>
      <c r="C134" s="440"/>
      <c r="D134" s="440"/>
      <c r="E134" s="440"/>
      <c r="F134" s="440"/>
      <c r="G134" s="440"/>
      <c r="H134" s="440"/>
      <c r="I134" s="440"/>
      <c r="J134" s="440"/>
      <c r="K134" s="440"/>
      <c r="L134" s="440"/>
      <c r="M134" s="440"/>
      <c r="N134" s="440"/>
      <c r="O134" s="440"/>
      <c r="P134" s="440"/>
      <c r="Q134" s="440"/>
      <c r="R134" s="440"/>
      <c r="S134" s="440"/>
      <c r="T134" s="440"/>
      <c r="U134" s="440"/>
      <c r="V134" s="440"/>
      <c r="W134" s="440"/>
      <c r="X134" s="440"/>
      <c r="Y134" s="440"/>
      <c r="Z134" s="440"/>
      <c r="AA134" s="440"/>
      <c r="AB134" s="440"/>
      <c r="AC134" s="440"/>
      <c r="AD134" s="440"/>
      <c r="AE134" s="440"/>
    </row>
    <row r="135" spans="1:31" s="379" customFormat="1">
      <c r="A135" s="440"/>
      <c r="B135" s="440"/>
      <c r="C135" s="440"/>
      <c r="D135" s="440"/>
      <c r="E135" s="440"/>
      <c r="F135" s="440"/>
      <c r="G135" s="440"/>
      <c r="H135" s="440"/>
      <c r="I135" s="440"/>
      <c r="J135" s="440"/>
      <c r="K135" s="440"/>
      <c r="L135" s="440"/>
      <c r="M135" s="440"/>
      <c r="N135" s="440"/>
      <c r="O135" s="440"/>
      <c r="P135" s="440"/>
      <c r="Q135" s="440"/>
      <c r="R135" s="440"/>
      <c r="S135" s="440"/>
      <c r="T135" s="440"/>
      <c r="U135" s="440"/>
      <c r="V135" s="440"/>
      <c r="W135" s="440"/>
      <c r="X135" s="440"/>
      <c r="Y135" s="440"/>
      <c r="Z135" s="440"/>
      <c r="AA135" s="440"/>
      <c r="AB135" s="440"/>
      <c r="AC135" s="440"/>
      <c r="AD135" s="440"/>
      <c r="AE135" s="440"/>
    </row>
    <row r="136" spans="1:31" s="379" customFormat="1">
      <c r="A136" s="440"/>
      <c r="B136" s="440"/>
      <c r="C136" s="440"/>
      <c r="D136" s="440"/>
      <c r="E136" s="440"/>
      <c r="F136" s="440"/>
      <c r="G136" s="440"/>
      <c r="H136" s="440"/>
      <c r="I136" s="440"/>
      <c r="J136" s="440"/>
      <c r="K136" s="440"/>
      <c r="L136" s="440"/>
      <c r="M136" s="440"/>
      <c r="N136" s="440"/>
      <c r="O136" s="440"/>
      <c r="P136" s="440"/>
      <c r="Q136" s="440"/>
      <c r="R136" s="440"/>
      <c r="S136" s="440"/>
      <c r="T136" s="440"/>
      <c r="U136" s="440"/>
      <c r="V136" s="440"/>
      <c r="W136" s="440"/>
      <c r="X136" s="440"/>
      <c r="Y136" s="440"/>
      <c r="Z136" s="440"/>
      <c r="AA136" s="440"/>
      <c r="AB136" s="440"/>
      <c r="AC136" s="440"/>
      <c r="AD136" s="440"/>
      <c r="AE136" s="440"/>
    </row>
    <row r="137" spans="1:31" s="379" customFormat="1">
      <c r="A137" s="440"/>
      <c r="B137" s="440"/>
      <c r="C137" s="440"/>
      <c r="D137" s="440"/>
      <c r="E137" s="440"/>
      <c r="F137" s="440"/>
      <c r="G137" s="440"/>
      <c r="H137" s="440"/>
      <c r="I137" s="440"/>
      <c r="J137" s="440"/>
      <c r="K137" s="440"/>
      <c r="L137" s="440"/>
      <c r="M137" s="440"/>
      <c r="N137" s="440"/>
      <c r="O137" s="440"/>
      <c r="P137" s="440"/>
      <c r="Q137" s="440"/>
      <c r="R137" s="440"/>
      <c r="S137" s="440"/>
      <c r="T137" s="440"/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  <c r="AE137" s="440"/>
    </row>
    <row r="138" spans="1:31" s="379" customFormat="1">
      <c r="A138" s="440"/>
      <c r="B138" s="440"/>
      <c r="C138" s="440"/>
      <c r="D138" s="440"/>
      <c r="E138" s="440"/>
      <c r="F138" s="440"/>
      <c r="G138" s="440"/>
      <c r="H138" s="440"/>
      <c r="I138" s="440"/>
      <c r="J138" s="440"/>
      <c r="K138" s="440"/>
      <c r="L138" s="440"/>
      <c r="M138" s="440"/>
      <c r="N138" s="440"/>
      <c r="O138" s="440"/>
      <c r="P138" s="440"/>
      <c r="Q138" s="440"/>
      <c r="R138" s="440"/>
      <c r="S138" s="440"/>
      <c r="T138" s="440"/>
      <c r="U138" s="440"/>
      <c r="V138" s="440"/>
      <c r="W138" s="440"/>
      <c r="X138" s="440"/>
      <c r="Y138" s="440"/>
      <c r="Z138" s="440"/>
      <c r="AA138" s="440"/>
      <c r="AB138" s="440"/>
      <c r="AC138" s="440"/>
      <c r="AD138" s="440"/>
      <c r="AE138" s="440"/>
    </row>
    <row r="139" spans="1:31" s="379" customFormat="1">
      <c r="A139" s="440"/>
      <c r="B139" s="440"/>
      <c r="C139" s="440"/>
      <c r="D139" s="440"/>
      <c r="E139" s="440"/>
      <c r="F139" s="440"/>
      <c r="G139" s="440"/>
      <c r="H139" s="440"/>
      <c r="I139" s="440"/>
      <c r="J139" s="440"/>
      <c r="K139" s="440"/>
      <c r="L139" s="440"/>
      <c r="M139" s="440"/>
      <c r="N139" s="440"/>
      <c r="O139" s="440"/>
      <c r="P139" s="440"/>
      <c r="Q139" s="440"/>
      <c r="R139" s="440"/>
      <c r="S139" s="440"/>
      <c r="T139" s="440"/>
      <c r="U139" s="440"/>
      <c r="V139" s="440"/>
      <c r="W139" s="440"/>
      <c r="X139" s="440"/>
      <c r="Y139" s="440"/>
      <c r="Z139" s="440"/>
      <c r="AA139" s="440"/>
      <c r="AB139" s="440"/>
      <c r="AC139" s="440"/>
      <c r="AD139" s="440"/>
      <c r="AE139" s="440"/>
    </row>
    <row r="140" spans="1:31" s="379" customFormat="1">
      <c r="A140" s="440"/>
      <c r="B140" s="440"/>
      <c r="C140" s="440"/>
      <c r="D140" s="440"/>
      <c r="E140" s="440"/>
      <c r="F140" s="440"/>
      <c r="G140" s="440"/>
      <c r="H140" s="440"/>
      <c r="I140" s="440"/>
      <c r="J140" s="440"/>
      <c r="K140" s="440"/>
      <c r="L140" s="440"/>
      <c r="M140" s="440"/>
      <c r="N140" s="440"/>
      <c r="O140" s="440"/>
      <c r="P140" s="440"/>
      <c r="Q140" s="440"/>
      <c r="R140" s="440"/>
      <c r="S140" s="440"/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</row>
    <row r="141" spans="1:31" s="379" customFormat="1">
      <c r="A141" s="440"/>
      <c r="B141" s="440"/>
      <c r="C141" s="440"/>
      <c r="D141" s="440"/>
      <c r="E141" s="440"/>
      <c r="F141" s="440"/>
      <c r="G141" s="440"/>
      <c r="H141" s="440"/>
      <c r="I141" s="440"/>
      <c r="J141" s="440"/>
      <c r="K141" s="440"/>
      <c r="L141" s="440"/>
      <c r="M141" s="440"/>
      <c r="N141" s="440"/>
      <c r="O141" s="440"/>
      <c r="P141" s="440"/>
      <c r="Q141" s="440"/>
      <c r="R141" s="440"/>
      <c r="S141" s="440"/>
      <c r="T141" s="440"/>
      <c r="U141" s="440"/>
      <c r="V141" s="440"/>
      <c r="W141" s="440"/>
      <c r="X141" s="440"/>
      <c r="Y141" s="440"/>
      <c r="Z141" s="440"/>
      <c r="AA141" s="440"/>
      <c r="AB141" s="440"/>
      <c r="AC141" s="440"/>
      <c r="AD141" s="440"/>
      <c r="AE141" s="440"/>
    </row>
    <row r="142" spans="1:31" s="379" customFormat="1">
      <c r="A142" s="440"/>
      <c r="B142" s="440"/>
      <c r="C142" s="440"/>
      <c r="D142" s="440"/>
      <c r="E142" s="440"/>
      <c r="F142" s="440"/>
      <c r="G142" s="440"/>
      <c r="H142" s="440"/>
      <c r="I142" s="440"/>
      <c r="J142" s="440"/>
      <c r="K142" s="440"/>
      <c r="L142" s="440"/>
      <c r="M142" s="440"/>
      <c r="N142" s="440"/>
      <c r="O142" s="440"/>
      <c r="P142" s="440"/>
      <c r="Q142" s="440"/>
      <c r="R142" s="440"/>
      <c r="S142" s="440"/>
      <c r="T142" s="440"/>
      <c r="U142" s="440"/>
      <c r="V142" s="440"/>
      <c r="W142" s="440"/>
      <c r="X142" s="440"/>
      <c r="Y142" s="440"/>
      <c r="Z142" s="440"/>
      <c r="AA142" s="440"/>
      <c r="AB142" s="440"/>
      <c r="AC142" s="440"/>
      <c r="AD142" s="440"/>
      <c r="AE142" s="440"/>
    </row>
    <row r="143" spans="1:31" s="379" customFormat="1">
      <c r="A143" s="440"/>
      <c r="B143" s="440"/>
      <c r="C143" s="440"/>
      <c r="D143" s="440"/>
      <c r="E143" s="440"/>
      <c r="F143" s="440"/>
      <c r="G143" s="440"/>
      <c r="H143" s="440"/>
      <c r="I143" s="440"/>
      <c r="J143" s="440"/>
      <c r="K143" s="440"/>
      <c r="L143" s="440"/>
      <c r="M143" s="440"/>
      <c r="N143" s="440"/>
      <c r="O143" s="440"/>
      <c r="P143" s="440"/>
      <c r="Q143" s="440"/>
      <c r="R143" s="440"/>
      <c r="S143" s="440"/>
      <c r="T143" s="440"/>
      <c r="U143" s="440"/>
      <c r="V143" s="440"/>
      <c r="W143" s="440"/>
      <c r="X143" s="440"/>
      <c r="Y143" s="440"/>
      <c r="Z143" s="440"/>
      <c r="AA143" s="440"/>
      <c r="AB143" s="440"/>
      <c r="AC143" s="440"/>
      <c r="AD143" s="440"/>
      <c r="AE143" s="440"/>
    </row>
    <row r="144" spans="1:31" s="379" customFormat="1">
      <c r="A144" s="440"/>
      <c r="B144" s="440"/>
      <c r="C144" s="440"/>
      <c r="D144" s="440"/>
      <c r="E144" s="440"/>
      <c r="F144" s="440"/>
      <c r="G144" s="440"/>
      <c r="H144" s="440"/>
      <c r="I144" s="440"/>
      <c r="J144" s="440"/>
      <c r="K144" s="440"/>
      <c r="L144" s="440"/>
      <c r="M144" s="440"/>
      <c r="N144" s="440"/>
      <c r="O144" s="440"/>
      <c r="P144" s="440"/>
      <c r="Q144" s="440"/>
      <c r="R144" s="440"/>
      <c r="S144" s="440"/>
      <c r="T144" s="440"/>
      <c r="U144" s="440"/>
      <c r="V144" s="440"/>
      <c r="W144" s="440"/>
      <c r="X144" s="440"/>
      <c r="Y144" s="440"/>
      <c r="Z144" s="440"/>
      <c r="AA144" s="440"/>
      <c r="AB144" s="440"/>
      <c r="AC144" s="440"/>
      <c r="AD144" s="440"/>
      <c r="AE144" s="440"/>
    </row>
    <row r="145" spans="1:31" s="379" customFormat="1">
      <c r="A145" s="440"/>
      <c r="B145" s="440"/>
      <c r="C145" s="440"/>
      <c r="D145" s="440"/>
      <c r="E145" s="440"/>
      <c r="F145" s="440"/>
      <c r="G145" s="440"/>
      <c r="H145" s="440"/>
      <c r="I145" s="440"/>
      <c r="J145" s="440"/>
      <c r="K145" s="440"/>
      <c r="L145" s="440"/>
      <c r="M145" s="440"/>
      <c r="N145" s="440"/>
      <c r="O145" s="440"/>
      <c r="P145" s="440"/>
      <c r="Q145" s="440"/>
      <c r="R145" s="440"/>
      <c r="S145" s="440"/>
      <c r="T145" s="440"/>
      <c r="U145" s="440"/>
      <c r="V145" s="440"/>
      <c r="W145" s="440"/>
      <c r="X145" s="440"/>
      <c r="Y145" s="440"/>
      <c r="Z145" s="440"/>
      <c r="AA145" s="440"/>
      <c r="AB145" s="440"/>
      <c r="AC145" s="440"/>
      <c r="AD145" s="440"/>
      <c r="AE145" s="440"/>
    </row>
    <row r="146" spans="1:31" s="379" customFormat="1">
      <c r="A146" s="440"/>
      <c r="B146" s="440"/>
      <c r="C146" s="440"/>
      <c r="D146" s="440"/>
      <c r="E146" s="440"/>
      <c r="F146" s="440"/>
      <c r="G146" s="440"/>
      <c r="H146" s="440"/>
      <c r="I146" s="440"/>
      <c r="J146" s="440"/>
      <c r="K146" s="440"/>
      <c r="L146" s="440"/>
      <c r="M146" s="440"/>
      <c r="N146" s="440"/>
      <c r="O146" s="440"/>
      <c r="P146" s="440"/>
      <c r="Q146" s="440"/>
      <c r="R146" s="440"/>
      <c r="S146" s="440"/>
      <c r="T146" s="440"/>
      <c r="U146" s="440"/>
      <c r="V146" s="440"/>
      <c r="W146" s="440"/>
      <c r="X146" s="440"/>
      <c r="Y146" s="440"/>
      <c r="Z146" s="440"/>
      <c r="AA146" s="440"/>
      <c r="AB146" s="440"/>
      <c r="AC146" s="440"/>
      <c r="AD146" s="440"/>
      <c r="AE146" s="440"/>
    </row>
    <row r="147" spans="1:31" s="379" customFormat="1">
      <c r="A147" s="440"/>
      <c r="B147" s="440"/>
      <c r="C147" s="440"/>
      <c r="D147" s="440"/>
      <c r="E147" s="440"/>
      <c r="F147" s="440"/>
      <c r="G147" s="440"/>
      <c r="H147" s="440"/>
      <c r="I147" s="440"/>
      <c r="J147" s="440"/>
      <c r="K147" s="440"/>
      <c r="L147" s="440"/>
      <c r="M147" s="440"/>
      <c r="N147" s="440"/>
      <c r="O147" s="440"/>
      <c r="P147" s="440"/>
      <c r="Q147" s="440"/>
      <c r="R147" s="440"/>
      <c r="S147" s="440"/>
      <c r="T147" s="440"/>
      <c r="U147" s="440"/>
      <c r="V147" s="440"/>
      <c r="W147" s="440"/>
      <c r="X147" s="440"/>
      <c r="Y147" s="440"/>
      <c r="Z147" s="440"/>
      <c r="AA147" s="440"/>
      <c r="AB147" s="440"/>
      <c r="AC147" s="440"/>
      <c r="AD147" s="440"/>
      <c r="AE147" s="440"/>
    </row>
    <row r="148" spans="1:31" s="379" customFormat="1">
      <c r="A148" s="440"/>
      <c r="B148" s="440"/>
      <c r="C148" s="440"/>
      <c r="D148" s="440"/>
      <c r="E148" s="440"/>
      <c r="F148" s="440"/>
      <c r="G148" s="440"/>
      <c r="H148" s="440"/>
      <c r="I148" s="440"/>
      <c r="J148" s="440"/>
      <c r="K148" s="440"/>
      <c r="L148" s="440"/>
      <c r="M148" s="440"/>
      <c r="N148" s="440"/>
      <c r="O148" s="440"/>
      <c r="P148" s="440"/>
      <c r="Q148" s="440"/>
      <c r="R148" s="440"/>
      <c r="S148" s="440"/>
      <c r="T148" s="440"/>
      <c r="U148" s="440"/>
      <c r="V148" s="440"/>
      <c r="W148" s="440"/>
      <c r="X148" s="440"/>
      <c r="Y148" s="440"/>
      <c r="Z148" s="440"/>
      <c r="AA148" s="440"/>
      <c r="AB148" s="440"/>
      <c r="AC148" s="440"/>
      <c r="AD148" s="440"/>
      <c r="AE148" s="440"/>
    </row>
    <row r="149" spans="1:31" s="379" customFormat="1">
      <c r="A149" s="440"/>
      <c r="B149" s="440"/>
      <c r="C149" s="440"/>
      <c r="D149" s="440"/>
      <c r="E149" s="440"/>
      <c r="F149" s="440"/>
      <c r="G149" s="440"/>
      <c r="H149" s="440"/>
      <c r="I149" s="440"/>
      <c r="J149" s="440"/>
      <c r="K149" s="440"/>
      <c r="L149" s="440"/>
      <c r="M149" s="440"/>
      <c r="N149" s="440"/>
      <c r="O149" s="440"/>
      <c r="P149" s="440"/>
      <c r="Q149" s="440"/>
      <c r="R149" s="440"/>
      <c r="S149" s="440"/>
      <c r="T149" s="440"/>
      <c r="U149" s="440"/>
      <c r="V149" s="440"/>
      <c r="W149" s="440"/>
      <c r="X149" s="440"/>
      <c r="Y149" s="440"/>
      <c r="Z149" s="440"/>
      <c r="AA149" s="440"/>
      <c r="AB149" s="440"/>
      <c r="AC149" s="440"/>
      <c r="AD149" s="440"/>
      <c r="AE149" s="440"/>
    </row>
    <row r="150" spans="1:31" s="379" customFormat="1">
      <c r="A150" s="440"/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40"/>
      <c r="N150" s="440"/>
      <c r="O150" s="440"/>
      <c r="P150" s="440"/>
      <c r="Q150" s="440"/>
      <c r="R150" s="440"/>
      <c r="S150" s="440"/>
      <c r="T150" s="440"/>
      <c r="U150" s="440"/>
      <c r="V150" s="440"/>
      <c r="W150" s="440"/>
      <c r="X150" s="440"/>
      <c r="Y150" s="440"/>
      <c r="Z150" s="440"/>
      <c r="AA150" s="440"/>
      <c r="AB150" s="440"/>
      <c r="AC150" s="440"/>
      <c r="AD150" s="440"/>
      <c r="AE150" s="440"/>
    </row>
    <row r="151" spans="1:31" s="379" customFormat="1">
      <c r="A151" s="440"/>
      <c r="B151" s="440"/>
      <c r="C151" s="440"/>
      <c r="D151" s="440"/>
      <c r="E151" s="440"/>
      <c r="F151" s="440"/>
      <c r="G151" s="440"/>
      <c r="H151" s="440"/>
      <c r="I151" s="440"/>
      <c r="J151" s="440"/>
      <c r="K151" s="440"/>
      <c r="L151" s="440"/>
      <c r="M151" s="440"/>
      <c r="N151" s="440"/>
      <c r="O151" s="440"/>
      <c r="P151" s="440"/>
      <c r="Q151" s="440"/>
      <c r="R151" s="440"/>
      <c r="S151" s="440"/>
      <c r="T151" s="440"/>
      <c r="U151" s="440"/>
      <c r="V151" s="440"/>
      <c r="W151" s="440"/>
      <c r="X151" s="440"/>
      <c r="Y151" s="440"/>
      <c r="Z151" s="440"/>
      <c r="AA151" s="440"/>
      <c r="AB151" s="440"/>
      <c r="AC151" s="440"/>
      <c r="AD151" s="440"/>
      <c r="AE151" s="440"/>
    </row>
    <row r="152" spans="1:31" s="379" customFormat="1">
      <c r="A152" s="440"/>
      <c r="B152" s="440"/>
      <c r="C152" s="440"/>
      <c r="D152" s="440"/>
      <c r="E152" s="440"/>
      <c r="F152" s="440"/>
      <c r="G152" s="440"/>
      <c r="H152" s="440"/>
      <c r="I152" s="440"/>
      <c r="J152" s="440"/>
      <c r="K152" s="440"/>
      <c r="L152" s="440"/>
      <c r="M152" s="440"/>
      <c r="N152" s="440"/>
      <c r="O152" s="440"/>
      <c r="P152" s="440"/>
      <c r="Q152" s="440"/>
      <c r="R152" s="440"/>
      <c r="S152" s="440"/>
      <c r="T152" s="440"/>
      <c r="U152" s="440"/>
      <c r="V152" s="440"/>
      <c r="W152" s="440"/>
      <c r="X152" s="440"/>
      <c r="Y152" s="440"/>
      <c r="Z152" s="440"/>
      <c r="AA152" s="440"/>
      <c r="AB152" s="440"/>
      <c r="AC152" s="440"/>
      <c r="AD152" s="440"/>
      <c r="AE152" s="440"/>
    </row>
    <row r="153" spans="1:31" s="379" customFormat="1">
      <c r="A153" s="440"/>
      <c r="B153" s="440"/>
      <c r="C153" s="440"/>
      <c r="D153" s="440"/>
      <c r="E153" s="440"/>
      <c r="F153" s="440"/>
      <c r="G153" s="440"/>
      <c r="H153" s="440"/>
      <c r="I153" s="440"/>
      <c r="J153" s="440"/>
      <c r="K153" s="440"/>
      <c r="L153" s="440"/>
      <c r="M153" s="440"/>
      <c r="N153" s="440"/>
      <c r="O153" s="440"/>
      <c r="P153" s="440"/>
      <c r="Q153" s="440"/>
      <c r="R153" s="440"/>
      <c r="S153" s="440"/>
      <c r="T153" s="440"/>
      <c r="U153" s="440"/>
      <c r="V153" s="440"/>
      <c r="W153" s="440"/>
      <c r="X153" s="440"/>
      <c r="Y153" s="440"/>
      <c r="Z153" s="440"/>
      <c r="AA153" s="440"/>
      <c r="AB153" s="440"/>
      <c r="AC153" s="440"/>
      <c r="AD153" s="440"/>
      <c r="AE153" s="440"/>
    </row>
    <row r="154" spans="1:31" s="379" customFormat="1">
      <c r="A154" s="440"/>
      <c r="B154" s="440"/>
      <c r="C154" s="440"/>
      <c r="D154" s="440"/>
      <c r="E154" s="440"/>
      <c r="F154" s="440"/>
      <c r="G154" s="440"/>
      <c r="H154" s="440"/>
      <c r="I154" s="440"/>
      <c r="J154" s="440"/>
      <c r="K154" s="440"/>
      <c r="L154" s="440"/>
      <c r="M154" s="440"/>
      <c r="N154" s="440"/>
      <c r="O154" s="440"/>
      <c r="P154" s="440"/>
      <c r="Q154" s="440"/>
      <c r="R154" s="440"/>
      <c r="S154" s="440"/>
      <c r="T154" s="440"/>
      <c r="U154" s="440"/>
      <c r="V154" s="440"/>
      <c r="W154" s="440"/>
      <c r="X154" s="440"/>
      <c r="Y154" s="440"/>
      <c r="Z154" s="440"/>
      <c r="AA154" s="440"/>
      <c r="AB154" s="440"/>
      <c r="AC154" s="440"/>
      <c r="AD154" s="440"/>
      <c r="AE154" s="440"/>
    </row>
    <row r="155" spans="1:31" s="379" customFormat="1">
      <c r="A155" s="440"/>
      <c r="B155" s="440"/>
      <c r="C155" s="440"/>
      <c r="D155" s="440"/>
      <c r="E155" s="440"/>
      <c r="F155" s="440"/>
      <c r="G155" s="440"/>
      <c r="H155" s="440"/>
      <c r="I155" s="440"/>
      <c r="J155" s="440"/>
      <c r="K155" s="440"/>
      <c r="L155" s="440"/>
      <c r="M155" s="440"/>
      <c r="N155" s="440"/>
      <c r="O155" s="440"/>
      <c r="P155" s="440"/>
      <c r="Q155" s="440"/>
      <c r="R155" s="440"/>
      <c r="S155" s="440"/>
      <c r="T155" s="440"/>
      <c r="U155" s="440"/>
      <c r="V155" s="440"/>
      <c r="W155" s="440"/>
      <c r="X155" s="440"/>
      <c r="Y155" s="440"/>
      <c r="Z155" s="440"/>
      <c r="AA155" s="440"/>
      <c r="AB155" s="440"/>
      <c r="AC155" s="440"/>
      <c r="AD155" s="440"/>
      <c r="AE155" s="440"/>
    </row>
    <row r="156" spans="1:31" s="379" customFormat="1">
      <c r="A156" s="440"/>
      <c r="B156" s="440"/>
      <c r="C156" s="440"/>
      <c r="D156" s="440"/>
      <c r="E156" s="440"/>
      <c r="F156" s="440"/>
      <c r="G156" s="440"/>
      <c r="H156" s="440"/>
      <c r="I156" s="440"/>
      <c r="J156" s="440"/>
      <c r="K156" s="440"/>
      <c r="L156" s="440"/>
      <c r="M156" s="440"/>
      <c r="N156" s="440"/>
      <c r="O156" s="440"/>
      <c r="P156" s="440"/>
      <c r="Q156" s="440"/>
      <c r="R156" s="440"/>
      <c r="S156" s="440"/>
      <c r="T156" s="440"/>
      <c r="U156" s="440"/>
      <c r="V156" s="440"/>
      <c r="W156" s="440"/>
      <c r="X156" s="440"/>
      <c r="Y156" s="440"/>
      <c r="Z156" s="440"/>
      <c r="AA156" s="440"/>
      <c r="AB156" s="440"/>
      <c r="AC156" s="440"/>
      <c r="AD156" s="440"/>
      <c r="AE156" s="440"/>
    </row>
    <row r="157" spans="1:31" s="379" customFormat="1">
      <c r="A157" s="440"/>
      <c r="B157" s="440"/>
      <c r="C157" s="440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</row>
    <row r="158" spans="1:31" s="379" customFormat="1">
      <c r="A158" s="440"/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</row>
    <row r="159" spans="1:31" s="379" customFormat="1">
      <c r="A159" s="440"/>
      <c r="B159" s="440"/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</row>
    <row r="160" spans="1:31" s="379" customFormat="1">
      <c r="A160" s="440"/>
      <c r="B160" s="440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</row>
    <row r="161" spans="1:31" s="379" customFormat="1">
      <c r="A161" s="440"/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</row>
    <row r="162" spans="1:31" s="379" customFormat="1">
      <c r="A162" s="440"/>
      <c r="B162" s="440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</row>
    <row r="163" spans="1:31" s="379" customFormat="1">
      <c r="A163" s="440"/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</row>
    <row r="164" spans="1:31" s="379" customFormat="1">
      <c r="A164" s="440"/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</row>
    <row r="165" spans="1:31" s="379" customFormat="1">
      <c r="A165" s="440"/>
      <c r="B165" s="440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</row>
    <row r="166" spans="1:31" s="379" customFormat="1">
      <c r="A166" s="440"/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</row>
    <row r="167" spans="1:31" s="379" customFormat="1">
      <c r="A167" s="440"/>
      <c r="B167" s="440"/>
      <c r="C167" s="440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</row>
    <row r="168" spans="1:31" s="379" customFormat="1">
      <c r="A168" s="440"/>
      <c r="B168" s="440"/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</row>
    <row r="169" spans="1:31" s="379" customFormat="1">
      <c r="A169" s="440"/>
      <c r="B169" s="440"/>
      <c r="C169" s="440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</row>
    <row r="170" spans="1:31" s="379" customFormat="1">
      <c r="A170" s="440"/>
      <c r="B170" s="440"/>
      <c r="C170" s="440"/>
      <c r="D170" s="440"/>
      <c r="E170" s="440"/>
      <c r="F170" s="440"/>
      <c r="G170" s="440"/>
      <c r="H170" s="440"/>
      <c r="I170" s="440"/>
      <c r="J170" s="440"/>
      <c r="K170" s="440"/>
      <c r="L170" s="440"/>
      <c r="M170" s="440"/>
      <c r="N170" s="440"/>
      <c r="O170" s="440"/>
      <c r="P170" s="440"/>
      <c r="Q170" s="440"/>
      <c r="R170" s="440"/>
      <c r="S170" s="440"/>
      <c r="T170" s="440"/>
      <c r="U170" s="440"/>
      <c r="V170" s="440"/>
      <c r="W170" s="440"/>
      <c r="X170" s="440"/>
      <c r="Y170" s="440"/>
      <c r="Z170" s="440"/>
      <c r="AA170" s="440"/>
      <c r="AB170" s="440"/>
      <c r="AC170" s="440"/>
      <c r="AD170" s="440"/>
      <c r="AE170" s="440"/>
    </row>
    <row r="171" spans="1:31" s="379" customFormat="1">
      <c r="A171" s="440"/>
      <c r="B171" s="440"/>
      <c r="C171" s="440"/>
      <c r="D171" s="440"/>
      <c r="E171" s="440"/>
      <c r="F171" s="440"/>
      <c r="G171" s="440"/>
      <c r="H171" s="440"/>
      <c r="I171" s="440"/>
      <c r="J171" s="440"/>
      <c r="K171" s="440"/>
      <c r="L171" s="440"/>
      <c r="M171" s="440"/>
      <c r="N171" s="440"/>
      <c r="O171" s="440"/>
      <c r="P171" s="440"/>
      <c r="Q171" s="440"/>
      <c r="R171" s="440"/>
      <c r="S171" s="440"/>
      <c r="T171" s="440"/>
      <c r="U171" s="440"/>
      <c r="V171" s="440"/>
      <c r="W171" s="440"/>
      <c r="X171" s="440"/>
      <c r="Y171" s="440"/>
      <c r="Z171" s="440"/>
      <c r="AA171" s="440"/>
      <c r="AB171" s="440"/>
      <c r="AC171" s="440"/>
      <c r="AD171" s="440"/>
      <c r="AE171" s="440"/>
    </row>
    <row r="172" spans="1:31" s="379" customFormat="1">
      <c r="A172" s="440"/>
      <c r="B172" s="440"/>
      <c r="C172" s="440"/>
      <c r="D172" s="440"/>
      <c r="E172" s="440"/>
      <c r="F172" s="440"/>
      <c r="G172" s="440"/>
      <c r="H172" s="440"/>
      <c r="I172" s="440"/>
      <c r="J172" s="440"/>
      <c r="K172" s="440"/>
      <c r="L172" s="440"/>
      <c r="M172" s="440"/>
      <c r="N172" s="440"/>
      <c r="O172" s="440"/>
      <c r="P172" s="440"/>
      <c r="Q172" s="440"/>
      <c r="R172" s="440"/>
      <c r="S172" s="440"/>
      <c r="T172" s="440"/>
      <c r="U172" s="440"/>
      <c r="V172" s="440"/>
      <c r="W172" s="440"/>
      <c r="X172" s="440"/>
      <c r="Y172" s="440"/>
      <c r="Z172" s="440"/>
      <c r="AA172" s="440"/>
      <c r="AB172" s="440"/>
      <c r="AC172" s="440"/>
      <c r="AD172" s="440"/>
      <c r="AE172" s="440"/>
    </row>
    <row r="173" spans="1:31" s="379" customFormat="1">
      <c r="A173" s="440"/>
      <c r="B173" s="440"/>
      <c r="C173" s="440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</row>
    <row r="174" spans="1:31" s="379" customFormat="1">
      <c r="A174" s="440"/>
      <c r="B174" s="440"/>
      <c r="C174" s="440"/>
      <c r="D174" s="440"/>
      <c r="E174" s="440"/>
      <c r="F174" s="440"/>
      <c r="G174" s="440"/>
      <c r="H174" s="440"/>
      <c r="I174" s="440"/>
      <c r="J174" s="440"/>
      <c r="K174" s="440"/>
      <c r="L174" s="440"/>
      <c r="M174" s="440"/>
      <c r="N174" s="440"/>
      <c r="O174" s="440"/>
      <c r="P174" s="440"/>
      <c r="Q174" s="440"/>
      <c r="R174" s="440"/>
      <c r="S174" s="440"/>
      <c r="T174" s="440"/>
      <c r="U174" s="440"/>
      <c r="V174" s="440"/>
      <c r="W174" s="440"/>
      <c r="X174" s="440"/>
      <c r="Y174" s="440"/>
      <c r="Z174" s="440"/>
      <c r="AA174" s="440"/>
      <c r="AB174" s="440"/>
      <c r="AC174" s="440"/>
      <c r="AD174" s="440"/>
      <c r="AE174" s="440"/>
    </row>
    <row r="175" spans="1:31" s="379" customFormat="1">
      <c r="A175" s="440"/>
      <c r="B175" s="440"/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0"/>
      <c r="V175" s="440"/>
      <c r="W175" s="440"/>
      <c r="X175" s="440"/>
      <c r="Y175" s="440"/>
      <c r="Z175" s="440"/>
      <c r="AA175" s="440"/>
      <c r="AB175" s="440"/>
      <c r="AC175" s="440"/>
      <c r="AD175" s="440"/>
      <c r="AE175" s="440"/>
    </row>
    <row r="176" spans="1:31" s="379" customFormat="1">
      <c r="A176" s="440"/>
      <c r="B176" s="440"/>
      <c r="C176" s="440"/>
      <c r="D176" s="440"/>
      <c r="E176" s="440"/>
      <c r="F176" s="440"/>
      <c r="G176" s="440"/>
      <c r="H176" s="440"/>
      <c r="I176" s="440"/>
      <c r="J176" s="440"/>
      <c r="K176" s="440"/>
      <c r="L176" s="440"/>
      <c r="M176" s="440"/>
      <c r="N176" s="440"/>
      <c r="O176" s="440"/>
      <c r="P176" s="440"/>
      <c r="Q176" s="440"/>
      <c r="R176" s="440"/>
      <c r="S176" s="440"/>
      <c r="T176" s="440"/>
      <c r="U176" s="440"/>
      <c r="V176" s="440"/>
      <c r="W176" s="440"/>
      <c r="X176" s="440"/>
      <c r="Y176" s="440"/>
      <c r="Z176" s="440"/>
      <c r="AA176" s="440"/>
      <c r="AB176" s="440"/>
      <c r="AC176" s="440"/>
      <c r="AD176" s="440"/>
      <c r="AE176" s="440"/>
    </row>
    <row r="177" spans="1:31" s="379" customFormat="1">
      <c r="A177" s="440"/>
      <c r="B177" s="440"/>
      <c r="C177" s="440"/>
      <c r="D177" s="440"/>
      <c r="E177" s="440"/>
      <c r="F177" s="440"/>
      <c r="G177" s="440"/>
      <c r="H177" s="440"/>
      <c r="I177" s="440"/>
      <c r="J177" s="440"/>
      <c r="K177" s="440"/>
      <c r="L177" s="440"/>
      <c r="M177" s="440"/>
      <c r="N177" s="440"/>
      <c r="O177" s="440"/>
      <c r="P177" s="440"/>
      <c r="Q177" s="440"/>
      <c r="R177" s="440"/>
      <c r="S177" s="440"/>
      <c r="T177" s="440"/>
      <c r="U177" s="440"/>
      <c r="V177" s="440"/>
      <c r="W177" s="440"/>
      <c r="X177" s="440"/>
      <c r="Y177" s="440"/>
      <c r="Z177" s="440"/>
      <c r="AA177" s="440"/>
      <c r="AB177" s="440"/>
      <c r="AC177" s="440"/>
      <c r="AD177" s="440"/>
      <c r="AE177" s="440"/>
    </row>
    <row r="178" spans="1:31" s="379" customFormat="1">
      <c r="A178" s="440"/>
      <c r="B178" s="440"/>
      <c r="C178" s="440"/>
      <c r="D178" s="440"/>
      <c r="E178" s="440"/>
      <c r="F178" s="440"/>
      <c r="G178" s="440"/>
      <c r="H178" s="440"/>
      <c r="I178" s="440"/>
      <c r="J178" s="440"/>
      <c r="K178" s="440"/>
      <c r="L178" s="440"/>
      <c r="M178" s="440"/>
      <c r="N178" s="440"/>
      <c r="O178" s="440"/>
      <c r="P178" s="440"/>
      <c r="Q178" s="440"/>
      <c r="R178" s="440"/>
      <c r="S178" s="440"/>
      <c r="T178" s="440"/>
      <c r="U178" s="440"/>
      <c r="V178" s="440"/>
      <c r="W178" s="440"/>
      <c r="X178" s="440"/>
      <c r="Y178" s="440"/>
      <c r="Z178" s="440"/>
      <c r="AA178" s="440"/>
      <c r="AB178" s="440"/>
      <c r="AC178" s="440"/>
      <c r="AD178" s="440"/>
      <c r="AE178" s="440"/>
    </row>
    <row r="179" spans="1:31" s="379" customFormat="1">
      <c r="A179" s="440"/>
      <c r="B179" s="440"/>
      <c r="C179" s="440"/>
      <c r="D179" s="440"/>
      <c r="E179" s="440"/>
      <c r="F179" s="440"/>
      <c r="G179" s="440"/>
      <c r="H179" s="440"/>
      <c r="I179" s="440"/>
      <c r="J179" s="440"/>
      <c r="K179" s="440"/>
      <c r="L179" s="440"/>
      <c r="M179" s="440"/>
      <c r="N179" s="440"/>
      <c r="O179" s="440"/>
      <c r="P179" s="440"/>
      <c r="Q179" s="440"/>
      <c r="R179" s="440"/>
      <c r="S179" s="440"/>
      <c r="T179" s="440"/>
      <c r="U179" s="440"/>
      <c r="V179" s="440"/>
      <c r="W179" s="440"/>
      <c r="X179" s="440"/>
      <c r="Y179" s="440"/>
      <c r="Z179" s="440"/>
      <c r="AA179" s="440"/>
      <c r="AB179" s="440"/>
      <c r="AC179" s="440"/>
      <c r="AD179" s="440"/>
      <c r="AE179" s="440"/>
    </row>
    <row r="180" spans="1:31" s="379" customFormat="1">
      <c r="A180" s="440"/>
      <c r="B180" s="440"/>
      <c r="C180" s="440"/>
      <c r="D180" s="440"/>
      <c r="E180" s="440"/>
      <c r="F180" s="440"/>
      <c r="G180" s="440"/>
      <c r="H180" s="440"/>
      <c r="I180" s="440"/>
      <c r="J180" s="440"/>
      <c r="K180" s="440"/>
      <c r="L180" s="440"/>
      <c r="M180" s="440"/>
      <c r="N180" s="440"/>
      <c r="O180" s="440"/>
      <c r="P180" s="440"/>
      <c r="Q180" s="440"/>
      <c r="R180" s="440"/>
      <c r="S180" s="440"/>
      <c r="T180" s="440"/>
      <c r="U180" s="440"/>
      <c r="V180" s="440"/>
      <c r="W180" s="440"/>
      <c r="X180" s="440"/>
      <c r="Y180" s="440"/>
      <c r="Z180" s="440"/>
      <c r="AA180" s="440"/>
      <c r="AB180" s="440"/>
      <c r="AC180" s="440"/>
      <c r="AD180" s="440"/>
      <c r="AE180" s="440"/>
    </row>
    <row r="181" spans="1:31" s="379" customFormat="1">
      <c r="A181" s="440"/>
      <c r="B181" s="440"/>
      <c r="C181" s="440"/>
      <c r="D181" s="440"/>
      <c r="E181" s="440"/>
      <c r="F181" s="440"/>
      <c r="G181" s="440"/>
      <c r="H181" s="440"/>
      <c r="I181" s="440"/>
      <c r="J181" s="440"/>
      <c r="K181" s="440"/>
      <c r="L181" s="440"/>
      <c r="M181" s="440"/>
      <c r="N181" s="440"/>
      <c r="O181" s="440"/>
      <c r="P181" s="440"/>
      <c r="Q181" s="440"/>
      <c r="R181" s="440"/>
      <c r="S181" s="440"/>
      <c r="T181" s="440"/>
      <c r="U181" s="440"/>
      <c r="V181" s="440"/>
      <c r="W181" s="440"/>
      <c r="X181" s="440"/>
      <c r="Y181" s="440"/>
      <c r="Z181" s="440"/>
      <c r="AA181" s="440"/>
      <c r="AB181" s="440"/>
      <c r="AC181" s="440"/>
      <c r="AD181" s="440"/>
      <c r="AE181" s="440"/>
    </row>
    <row r="182" spans="1:31" s="379" customFormat="1">
      <c r="A182" s="440"/>
      <c r="B182" s="440"/>
      <c r="C182" s="440"/>
      <c r="D182" s="440"/>
      <c r="E182" s="440"/>
      <c r="F182" s="440"/>
      <c r="G182" s="440"/>
      <c r="H182" s="440"/>
      <c r="I182" s="440"/>
      <c r="J182" s="440"/>
      <c r="K182" s="440"/>
      <c r="L182" s="440"/>
      <c r="M182" s="440"/>
      <c r="N182" s="440"/>
      <c r="O182" s="440"/>
      <c r="P182" s="440"/>
      <c r="Q182" s="440"/>
      <c r="R182" s="440"/>
      <c r="S182" s="440"/>
      <c r="T182" s="440"/>
      <c r="U182" s="440"/>
      <c r="V182" s="440"/>
      <c r="W182" s="440"/>
      <c r="X182" s="440"/>
      <c r="Y182" s="440"/>
      <c r="Z182" s="440"/>
      <c r="AA182" s="440"/>
      <c r="AB182" s="440"/>
      <c r="AC182" s="440"/>
      <c r="AD182" s="440"/>
      <c r="AE182" s="440"/>
    </row>
    <row r="183" spans="1:31" s="379" customFormat="1">
      <c r="A183" s="440"/>
      <c r="B183" s="440"/>
      <c r="C183" s="440"/>
      <c r="D183" s="440"/>
      <c r="E183" s="440"/>
      <c r="F183" s="440"/>
      <c r="G183" s="440"/>
      <c r="H183" s="440"/>
      <c r="I183" s="440"/>
      <c r="J183" s="440"/>
      <c r="K183" s="440"/>
      <c r="L183" s="440"/>
      <c r="M183" s="440"/>
      <c r="N183" s="440"/>
      <c r="O183" s="440"/>
      <c r="P183" s="440"/>
      <c r="Q183" s="440"/>
      <c r="R183" s="440"/>
      <c r="S183" s="440"/>
      <c r="T183" s="440"/>
      <c r="U183" s="440"/>
      <c r="V183" s="440"/>
      <c r="W183" s="440"/>
      <c r="X183" s="440"/>
      <c r="Y183" s="440"/>
      <c r="Z183" s="440"/>
      <c r="AA183" s="440"/>
      <c r="AB183" s="440"/>
      <c r="AC183" s="440"/>
      <c r="AD183" s="440"/>
      <c r="AE183" s="440"/>
    </row>
    <row r="184" spans="1:31" s="379" customFormat="1">
      <c r="A184" s="440"/>
      <c r="B184" s="440"/>
      <c r="C184" s="440"/>
      <c r="D184" s="440"/>
      <c r="E184" s="440"/>
      <c r="F184" s="440"/>
      <c r="G184" s="440"/>
      <c r="H184" s="440"/>
      <c r="I184" s="440"/>
      <c r="J184" s="440"/>
      <c r="K184" s="440"/>
      <c r="L184" s="440"/>
      <c r="M184" s="440"/>
      <c r="N184" s="440"/>
      <c r="O184" s="440"/>
      <c r="P184" s="440"/>
      <c r="Q184" s="440"/>
      <c r="R184" s="440"/>
      <c r="S184" s="440"/>
      <c r="T184" s="440"/>
      <c r="U184" s="440"/>
      <c r="V184" s="440"/>
      <c r="W184" s="440"/>
      <c r="X184" s="440"/>
      <c r="Y184" s="440"/>
      <c r="Z184" s="440"/>
      <c r="AA184" s="440"/>
      <c r="AB184" s="440"/>
      <c r="AC184" s="440"/>
      <c r="AD184" s="440"/>
      <c r="AE184" s="440"/>
    </row>
    <row r="185" spans="1:31" s="379" customFormat="1">
      <c r="A185" s="440"/>
      <c r="B185" s="440"/>
      <c r="C185" s="440"/>
      <c r="D185" s="440"/>
      <c r="E185" s="440"/>
      <c r="F185" s="440"/>
      <c r="G185" s="440"/>
      <c r="H185" s="440"/>
      <c r="I185" s="440"/>
      <c r="J185" s="440"/>
      <c r="K185" s="440"/>
      <c r="L185" s="440"/>
      <c r="M185" s="440"/>
      <c r="N185" s="440"/>
      <c r="O185" s="440"/>
      <c r="P185" s="440"/>
      <c r="Q185" s="440"/>
      <c r="R185" s="440"/>
      <c r="S185" s="440"/>
      <c r="T185" s="440"/>
      <c r="U185" s="440"/>
      <c r="V185" s="440"/>
      <c r="W185" s="440"/>
      <c r="X185" s="440"/>
      <c r="Y185" s="440"/>
      <c r="Z185" s="440"/>
      <c r="AA185" s="440"/>
      <c r="AB185" s="440"/>
      <c r="AC185" s="440"/>
      <c r="AD185" s="440"/>
      <c r="AE185" s="440"/>
    </row>
    <row r="186" spans="1:31" s="379" customFormat="1">
      <c r="A186" s="440"/>
      <c r="B186" s="440"/>
      <c r="C186" s="440"/>
      <c r="D186" s="440"/>
      <c r="E186" s="440"/>
      <c r="F186" s="440"/>
      <c r="G186" s="440"/>
      <c r="H186" s="440"/>
      <c r="I186" s="440"/>
      <c r="J186" s="440"/>
      <c r="K186" s="440"/>
      <c r="L186" s="440"/>
      <c r="M186" s="440"/>
      <c r="N186" s="440"/>
      <c r="O186" s="440"/>
      <c r="P186" s="440"/>
      <c r="Q186" s="440"/>
      <c r="R186" s="440"/>
      <c r="S186" s="440"/>
      <c r="T186" s="440"/>
      <c r="U186" s="440"/>
      <c r="V186" s="440"/>
      <c r="W186" s="440"/>
      <c r="X186" s="440"/>
      <c r="Y186" s="440"/>
      <c r="Z186" s="440"/>
      <c r="AA186" s="440"/>
      <c r="AB186" s="440"/>
      <c r="AC186" s="440"/>
      <c r="AD186" s="440"/>
      <c r="AE186" s="440"/>
    </row>
    <row r="187" spans="1:31" s="379" customFormat="1">
      <c r="A187" s="440"/>
      <c r="B187" s="440"/>
      <c r="C187" s="440"/>
      <c r="D187" s="440"/>
      <c r="E187" s="440"/>
      <c r="F187" s="440"/>
      <c r="G187" s="440"/>
      <c r="H187" s="440"/>
      <c r="I187" s="440"/>
      <c r="J187" s="440"/>
      <c r="K187" s="440"/>
      <c r="L187" s="440"/>
      <c r="M187" s="440"/>
      <c r="N187" s="440"/>
      <c r="O187" s="440"/>
      <c r="P187" s="440"/>
      <c r="Q187" s="440"/>
      <c r="R187" s="440"/>
      <c r="S187" s="440"/>
      <c r="T187" s="440"/>
      <c r="U187" s="440"/>
      <c r="V187" s="440"/>
      <c r="W187" s="440"/>
      <c r="X187" s="440"/>
      <c r="Y187" s="440"/>
      <c r="Z187" s="440"/>
      <c r="AA187" s="440"/>
      <c r="AB187" s="440"/>
      <c r="AC187" s="440"/>
      <c r="AD187" s="440"/>
      <c r="AE187" s="440"/>
    </row>
    <row r="188" spans="1:31" s="379" customFormat="1">
      <c r="A188" s="440"/>
      <c r="B188" s="440"/>
      <c r="C188" s="440"/>
      <c r="D188" s="440"/>
      <c r="E188" s="440"/>
      <c r="F188" s="440"/>
      <c r="G188" s="440"/>
      <c r="H188" s="440"/>
      <c r="I188" s="440"/>
      <c r="J188" s="440"/>
      <c r="K188" s="440"/>
      <c r="L188" s="440"/>
      <c r="M188" s="440"/>
      <c r="N188" s="440"/>
      <c r="O188" s="440"/>
      <c r="P188" s="440"/>
      <c r="Q188" s="440"/>
      <c r="R188" s="440"/>
      <c r="S188" s="440"/>
      <c r="T188" s="440"/>
      <c r="U188" s="440"/>
      <c r="V188" s="440"/>
      <c r="W188" s="440"/>
      <c r="X188" s="440"/>
      <c r="Y188" s="440"/>
      <c r="Z188" s="440"/>
      <c r="AA188" s="440"/>
      <c r="AB188" s="440"/>
      <c r="AC188" s="440"/>
      <c r="AD188" s="440"/>
      <c r="AE188" s="440"/>
    </row>
    <row r="189" spans="1:31" s="379" customFormat="1">
      <c r="A189" s="440"/>
      <c r="B189" s="440"/>
      <c r="C189" s="440"/>
      <c r="D189" s="440"/>
      <c r="E189" s="440"/>
      <c r="F189" s="440"/>
      <c r="G189" s="440"/>
      <c r="H189" s="440"/>
      <c r="I189" s="440"/>
      <c r="J189" s="440"/>
      <c r="K189" s="440"/>
      <c r="L189" s="440"/>
      <c r="M189" s="440"/>
      <c r="N189" s="440"/>
      <c r="O189" s="440"/>
      <c r="P189" s="440"/>
      <c r="Q189" s="440"/>
      <c r="R189" s="440"/>
      <c r="S189" s="440"/>
      <c r="T189" s="440"/>
      <c r="U189" s="440"/>
      <c r="V189" s="440"/>
      <c r="W189" s="440"/>
      <c r="X189" s="440"/>
      <c r="Y189" s="440"/>
      <c r="Z189" s="440"/>
      <c r="AA189" s="440"/>
      <c r="AB189" s="440"/>
      <c r="AC189" s="440"/>
      <c r="AD189" s="440"/>
      <c r="AE189" s="440"/>
    </row>
    <row r="190" spans="1:31" s="379" customFormat="1">
      <c r="A190" s="440"/>
      <c r="B190" s="440"/>
      <c r="C190" s="440"/>
      <c r="D190" s="440"/>
      <c r="E190" s="440"/>
      <c r="F190" s="440"/>
      <c r="G190" s="440"/>
      <c r="H190" s="440"/>
      <c r="I190" s="440"/>
      <c r="J190" s="440"/>
      <c r="K190" s="440"/>
      <c r="L190" s="440"/>
      <c r="M190" s="440"/>
      <c r="N190" s="440"/>
      <c r="O190" s="440"/>
      <c r="P190" s="440"/>
      <c r="Q190" s="440"/>
      <c r="R190" s="440"/>
      <c r="S190" s="440"/>
      <c r="T190" s="440"/>
      <c r="U190" s="440"/>
      <c r="V190" s="440"/>
      <c r="W190" s="440"/>
      <c r="X190" s="440"/>
      <c r="Y190" s="440"/>
      <c r="Z190" s="440"/>
      <c r="AA190" s="440"/>
      <c r="AB190" s="440"/>
      <c r="AC190" s="440"/>
      <c r="AD190" s="440"/>
      <c r="AE190" s="440"/>
    </row>
    <row r="191" spans="1:31" s="379" customFormat="1">
      <c r="A191" s="440"/>
      <c r="B191" s="440"/>
      <c r="C191" s="440"/>
      <c r="D191" s="440"/>
      <c r="E191" s="440"/>
      <c r="F191" s="440"/>
      <c r="G191" s="440"/>
      <c r="H191" s="440"/>
      <c r="I191" s="440"/>
      <c r="J191" s="440"/>
      <c r="K191" s="440"/>
      <c r="L191" s="440"/>
      <c r="M191" s="440"/>
      <c r="N191" s="440"/>
      <c r="O191" s="440"/>
      <c r="P191" s="440"/>
      <c r="Q191" s="440"/>
      <c r="R191" s="440"/>
      <c r="S191" s="440"/>
      <c r="T191" s="440"/>
      <c r="U191" s="440"/>
      <c r="V191" s="440"/>
      <c r="W191" s="440"/>
      <c r="X191" s="440"/>
      <c r="Y191" s="440"/>
      <c r="Z191" s="440"/>
      <c r="AA191" s="440"/>
      <c r="AB191" s="440"/>
      <c r="AC191" s="440"/>
      <c r="AD191" s="440"/>
      <c r="AE191" s="440"/>
    </row>
    <row r="192" spans="1:31" s="379" customFormat="1">
      <c r="A192" s="440"/>
      <c r="B192" s="440"/>
      <c r="C192" s="440"/>
      <c r="D192" s="440"/>
      <c r="E192" s="440"/>
      <c r="F192" s="440"/>
      <c r="G192" s="440"/>
      <c r="H192" s="440"/>
      <c r="I192" s="440"/>
      <c r="J192" s="440"/>
      <c r="K192" s="440"/>
      <c r="L192" s="440"/>
      <c r="M192" s="440"/>
      <c r="N192" s="440"/>
      <c r="O192" s="440"/>
      <c r="P192" s="440"/>
      <c r="Q192" s="440"/>
      <c r="R192" s="440"/>
      <c r="S192" s="440"/>
      <c r="T192" s="440"/>
      <c r="U192" s="440"/>
      <c r="V192" s="440"/>
      <c r="W192" s="440"/>
      <c r="X192" s="440"/>
      <c r="Y192" s="440"/>
      <c r="Z192" s="440"/>
      <c r="AA192" s="440"/>
      <c r="AB192" s="440"/>
      <c r="AC192" s="440"/>
      <c r="AD192" s="440"/>
      <c r="AE192" s="440"/>
    </row>
    <row r="193" spans="1:31" s="379" customFormat="1">
      <c r="A193" s="440"/>
      <c r="B193" s="440"/>
      <c r="C193" s="440"/>
      <c r="D193" s="440"/>
      <c r="E193" s="440"/>
      <c r="F193" s="440"/>
      <c r="G193" s="440"/>
      <c r="H193" s="440"/>
      <c r="I193" s="440"/>
      <c r="J193" s="440"/>
      <c r="K193" s="440"/>
      <c r="L193" s="440"/>
      <c r="M193" s="440"/>
      <c r="N193" s="440"/>
      <c r="O193" s="440"/>
      <c r="P193" s="440"/>
      <c r="Q193" s="440"/>
      <c r="R193" s="440"/>
      <c r="S193" s="440"/>
      <c r="T193" s="440"/>
      <c r="U193" s="440"/>
      <c r="V193" s="440"/>
      <c r="W193" s="440"/>
      <c r="X193" s="440"/>
      <c r="Y193" s="440"/>
      <c r="Z193" s="440"/>
      <c r="AA193" s="440"/>
      <c r="AB193" s="440"/>
      <c r="AC193" s="440"/>
      <c r="AD193" s="440"/>
      <c r="AE193" s="440"/>
    </row>
    <row r="194" spans="1:31" s="379" customFormat="1">
      <c r="A194" s="440"/>
      <c r="B194" s="440"/>
      <c r="C194" s="440"/>
      <c r="D194" s="440"/>
      <c r="E194" s="440"/>
      <c r="F194" s="440"/>
      <c r="G194" s="440"/>
      <c r="H194" s="440"/>
      <c r="I194" s="440"/>
      <c r="J194" s="440"/>
      <c r="K194" s="440"/>
      <c r="L194" s="440"/>
      <c r="M194" s="440"/>
      <c r="N194" s="440"/>
      <c r="O194" s="440"/>
      <c r="P194" s="440"/>
      <c r="Q194" s="440"/>
      <c r="R194" s="440"/>
      <c r="S194" s="440"/>
      <c r="T194" s="440"/>
      <c r="U194" s="440"/>
      <c r="V194" s="440"/>
      <c r="W194" s="440"/>
      <c r="X194" s="440"/>
      <c r="Y194" s="440"/>
      <c r="Z194" s="440"/>
      <c r="AA194" s="440"/>
      <c r="AB194" s="440"/>
      <c r="AC194" s="440"/>
      <c r="AD194" s="440"/>
      <c r="AE194" s="440"/>
    </row>
    <row r="195" spans="1:31" s="379" customFormat="1">
      <c r="A195" s="440"/>
      <c r="B195" s="440"/>
      <c r="C195" s="440"/>
      <c r="D195" s="440"/>
      <c r="E195" s="440"/>
      <c r="F195" s="440"/>
      <c r="G195" s="440"/>
      <c r="H195" s="440"/>
      <c r="I195" s="440"/>
      <c r="J195" s="440"/>
      <c r="K195" s="440"/>
      <c r="L195" s="440"/>
      <c r="M195" s="440"/>
      <c r="N195" s="440"/>
      <c r="O195" s="440"/>
      <c r="P195" s="440"/>
      <c r="Q195" s="440"/>
      <c r="R195" s="440"/>
      <c r="S195" s="440"/>
      <c r="T195" s="440"/>
      <c r="U195" s="440"/>
      <c r="V195" s="440"/>
      <c r="W195" s="440"/>
      <c r="X195" s="440"/>
      <c r="Y195" s="440"/>
      <c r="Z195" s="440"/>
      <c r="AA195" s="440"/>
      <c r="AB195" s="440"/>
      <c r="AC195" s="440"/>
      <c r="AD195" s="440"/>
      <c r="AE195" s="440"/>
    </row>
    <row r="196" spans="1:31" s="379" customFormat="1">
      <c r="A196" s="440"/>
      <c r="B196" s="440"/>
      <c r="C196" s="440"/>
      <c r="D196" s="440"/>
      <c r="E196" s="440"/>
      <c r="F196" s="440"/>
      <c r="G196" s="440"/>
      <c r="H196" s="440"/>
      <c r="I196" s="440"/>
      <c r="J196" s="440"/>
      <c r="K196" s="440"/>
      <c r="L196" s="440"/>
      <c r="M196" s="440"/>
      <c r="N196" s="440"/>
      <c r="O196" s="440"/>
      <c r="P196" s="440"/>
      <c r="Q196" s="440"/>
      <c r="R196" s="440"/>
      <c r="S196" s="440"/>
      <c r="T196" s="440"/>
      <c r="U196" s="440"/>
      <c r="V196" s="440"/>
      <c r="W196" s="440"/>
      <c r="X196" s="440"/>
      <c r="Y196" s="440"/>
      <c r="Z196" s="440"/>
      <c r="AA196" s="440"/>
      <c r="AB196" s="440"/>
      <c r="AC196" s="440"/>
      <c r="AD196" s="440"/>
      <c r="AE196" s="440"/>
    </row>
    <row r="197" spans="1:31" s="379" customFormat="1">
      <c r="A197" s="440"/>
      <c r="B197" s="440"/>
      <c r="C197" s="440"/>
      <c r="D197" s="440"/>
      <c r="E197" s="440"/>
      <c r="F197" s="440"/>
      <c r="G197" s="440"/>
      <c r="H197" s="440"/>
      <c r="I197" s="440"/>
      <c r="J197" s="440"/>
      <c r="K197" s="440"/>
      <c r="L197" s="440"/>
      <c r="M197" s="440"/>
      <c r="N197" s="440"/>
      <c r="O197" s="440"/>
      <c r="P197" s="440"/>
      <c r="Q197" s="440"/>
      <c r="R197" s="440"/>
      <c r="S197" s="440"/>
      <c r="T197" s="440"/>
      <c r="U197" s="440"/>
      <c r="V197" s="440"/>
      <c r="W197" s="440"/>
      <c r="X197" s="440"/>
      <c r="Y197" s="440"/>
      <c r="Z197" s="440"/>
      <c r="AA197" s="440"/>
      <c r="AB197" s="440"/>
      <c r="AC197" s="440"/>
      <c r="AD197" s="440"/>
      <c r="AE197" s="440"/>
    </row>
    <row r="198" spans="1:31" s="379" customFormat="1">
      <c r="A198" s="440"/>
      <c r="B198" s="440"/>
      <c r="C198" s="440"/>
      <c r="D198" s="440"/>
      <c r="E198" s="440"/>
      <c r="F198" s="440"/>
      <c r="G198" s="440"/>
      <c r="H198" s="440"/>
      <c r="I198" s="440"/>
      <c r="J198" s="440"/>
      <c r="K198" s="440"/>
      <c r="L198" s="440"/>
      <c r="M198" s="440"/>
      <c r="N198" s="440"/>
      <c r="O198" s="440"/>
      <c r="P198" s="440"/>
      <c r="Q198" s="440"/>
      <c r="R198" s="440"/>
      <c r="S198" s="440"/>
      <c r="T198" s="440"/>
      <c r="U198" s="440"/>
      <c r="V198" s="440"/>
      <c r="W198" s="440"/>
      <c r="X198" s="440"/>
      <c r="Y198" s="440"/>
      <c r="Z198" s="440"/>
      <c r="AA198" s="440"/>
      <c r="AB198" s="440"/>
      <c r="AC198" s="440"/>
      <c r="AD198" s="440"/>
      <c r="AE198" s="440"/>
    </row>
    <row r="199" spans="1:31" s="379" customFormat="1">
      <c r="A199" s="440"/>
      <c r="B199" s="440"/>
      <c r="C199" s="440"/>
      <c r="D199" s="440"/>
      <c r="E199" s="440"/>
      <c r="F199" s="440"/>
      <c r="G199" s="440"/>
      <c r="H199" s="440"/>
      <c r="I199" s="440"/>
      <c r="J199" s="440"/>
      <c r="K199" s="440"/>
      <c r="L199" s="440"/>
      <c r="M199" s="440"/>
      <c r="N199" s="440"/>
      <c r="O199" s="440"/>
      <c r="P199" s="440"/>
      <c r="Q199" s="440"/>
      <c r="R199" s="440"/>
      <c r="S199" s="440"/>
      <c r="T199" s="440"/>
      <c r="U199" s="440"/>
      <c r="V199" s="440"/>
      <c r="W199" s="440"/>
      <c r="X199" s="440"/>
      <c r="Y199" s="440"/>
      <c r="Z199" s="440"/>
      <c r="AA199" s="440"/>
      <c r="AB199" s="440"/>
      <c r="AC199" s="440"/>
      <c r="AD199" s="440"/>
      <c r="AE199" s="440"/>
    </row>
    <row r="200" spans="1:31" s="379" customFormat="1">
      <c r="A200" s="440"/>
      <c r="B200" s="440"/>
      <c r="C200" s="440"/>
      <c r="D200" s="440"/>
      <c r="E200" s="440"/>
      <c r="F200" s="440"/>
      <c r="G200" s="440"/>
      <c r="H200" s="440"/>
      <c r="I200" s="440"/>
      <c r="J200" s="440"/>
      <c r="K200" s="440"/>
      <c r="L200" s="440"/>
      <c r="M200" s="440"/>
      <c r="N200" s="440"/>
      <c r="O200" s="440"/>
      <c r="P200" s="440"/>
      <c r="Q200" s="440"/>
      <c r="R200" s="440"/>
      <c r="S200" s="440"/>
      <c r="T200" s="440"/>
      <c r="U200" s="440"/>
      <c r="V200" s="440"/>
      <c r="W200" s="440"/>
      <c r="X200" s="440"/>
      <c r="Y200" s="440"/>
      <c r="Z200" s="440"/>
      <c r="AA200" s="440"/>
      <c r="AB200" s="440"/>
      <c r="AC200" s="440"/>
      <c r="AD200" s="440"/>
      <c r="AE200" s="440"/>
    </row>
    <row r="201" spans="1:31" s="379" customFormat="1">
      <c r="A201" s="440"/>
      <c r="B201" s="440"/>
      <c r="C201" s="440"/>
      <c r="D201" s="440"/>
      <c r="E201" s="440"/>
      <c r="F201" s="440"/>
      <c r="G201" s="440"/>
      <c r="H201" s="440"/>
      <c r="I201" s="440"/>
      <c r="J201" s="440"/>
      <c r="K201" s="440"/>
      <c r="L201" s="440"/>
      <c r="M201" s="440"/>
      <c r="N201" s="440"/>
      <c r="O201" s="440"/>
      <c r="P201" s="440"/>
      <c r="Q201" s="440"/>
      <c r="R201" s="440"/>
      <c r="S201" s="440"/>
      <c r="T201" s="440"/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  <c r="AE201" s="440"/>
    </row>
    <row r="202" spans="1:31" s="379" customFormat="1">
      <c r="A202" s="440"/>
      <c r="B202" s="440"/>
      <c r="C202" s="440"/>
      <c r="D202" s="440"/>
      <c r="E202" s="440"/>
      <c r="F202" s="440"/>
      <c r="G202" s="440"/>
      <c r="H202" s="440"/>
      <c r="I202" s="440"/>
      <c r="J202" s="440"/>
      <c r="K202" s="440"/>
      <c r="L202" s="440"/>
      <c r="M202" s="440"/>
      <c r="N202" s="440"/>
      <c r="O202" s="440"/>
      <c r="P202" s="440"/>
      <c r="Q202" s="440"/>
      <c r="R202" s="440"/>
      <c r="S202" s="440"/>
      <c r="T202" s="440"/>
      <c r="U202" s="440"/>
      <c r="V202" s="440"/>
      <c r="W202" s="440"/>
      <c r="X202" s="440"/>
      <c r="Y202" s="440"/>
      <c r="Z202" s="440"/>
      <c r="AA202" s="440"/>
      <c r="AB202" s="440"/>
      <c r="AC202" s="440"/>
      <c r="AD202" s="440"/>
      <c r="AE202" s="440"/>
    </row>
    <row r="203" spans="1:31" s="379" customFormat="1">
      <c r="A203" s="440"/>
      <c r="B203" s="440"/>
      <c r="C203" s="440"/>
      <c r="D203" s="440"/>
      <c r="E203" s="440"/>
      <c r="F203" s="440"/>
      <c r="G203" s="440"/>
      <c r="H203" s="440"/>
      <c r="I203" s="440"/>
      <c r="J203" s="440"/>
      <c r="K203" s="440"/>
      <c r="L203" s="440"/>
      <c r="M203" s="440"/>
      <c r="N203" s="440"/>
      <c r="O203" s="440"/>
      <c r="P203" s="440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</row>
    <row r="204" spans="1:31" s="379" customFormat="1">
      <c r="A204" s="440"/>
      <c r="B204" s="440"/>
      <c r="C204" s="440"/>
      <c r="D204" s="440"/>
      <c r="E204" s="440"/>
      <c r="F204" s="440"/>
      <c r="G204" s="440"/>
      <c r="H204" s="440"/>
      <c r="I204" s="440"/>
      <c r="J204" s="440"/>
      <c r="K204" s="440"/>
      <c r="L204" s="440"/>
      <c r="M204" s="440"/>
      <c r="N204" s="440"/>
      <c r="O204" s="440"/>
      <c r="P204" s="440"/>
      <c r="Q204" s="440"/>
      <c r="R204" s="440"/>
      <c r="S204" s="440"/>
      <c r="T204" s="440"/>
      <c r="U204" s="440"/>
      <c r="V204" s="440"/>
      <c r="W204" s="440"/>
      <c r="X204" s="440"/>
      <c r="Y204" s="440"/>
      <c r="Z204" s="440"/>
      <c r="AA204" s="440"/>
      <c r="AB204" s="440"/>
      <c r="AC204" s="440"/>
      <c r="AD204" s="440"/>
      <c r="AE204" s="440"/>
    </row>
    <row r="205" spans="1:31" s="379" customFormat="1">
      <c r="A205" s="440"/>
      <c r="B205" s="440"/>
      <c r="C205" s="440"/>
      <c r="D205" s="440"/>
      <c r="E205" s="440"/>
      <c r="F205" s="440"/>
      <c r="G205" s="440"/>
      <c r="H205" s="440"/>
      <c r="I205" s="440"/>
      <c r="J205" s="440"/>
      <c r="K205" s="440"/>
      <c r="L205" s="440"/>
      <c r="M205" s="440"/>
      <c r="N205" s="440"/>
      <c r="O205" s="440"/>
      <c r="P205" s="440"/>
      <c r="Q205" s="440"/>
      <c r="R205" s="440"/>
      <c r="S205" s="440"/>
      <c r="T205" s="440"/>
      <c r="U205" s="440"/>
      <c r="V205" s="440"/>
      <c r="W205" s="440"/>
      <c r="X205" s="440"/>
      <c r="Y205" s="440"/>
      <c r="Z205" s="440"/>
      <c r="AA205" s="440"/>
      <c r="AB205" s="440"/>
      <c r="AC205" s="440"/>
      <c r="AD205" s="440"/>
      <c r="AE205" s="440"/>
    </row>
    <row r="206" spans="1:31" s="379" customFormat="1">
      <c r="A206" s="440"/>
      <c r="B206" s="440"/>
      <c r="C206" s="440"/>
      <c r="D206" s="440"/>
      <c r="E206" s="440"/>
      <c r="F206" s="440"/>
      <c r="G206" s="440"/>
      <c r="H206" s="440"/>
      <c r="I206" s="440"/>
      <c r="J206" s="440"/>
      <c r="K206" s="440"/>
      <c r="L206" s="440"/>
      <c r="M206" s="440"/>
      <c r="N206" s="440"/>
      <c r="O206" s="440"/>
      <c r="P206" s="440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</row>
    <row r="207" spans="1:31" s="379" customFormat="1">
      <c r="A207" s="440"/>
      <c r="B207" s="440"/>
      <c r="C207" s="440"/>
      <c r="D207" s="440"/>
      <c r="E207" s="440"/>
      <c r="F207" s="440"/>
      <c r="G207" s="440"/>
      <c r="H207" s="440"/>
      <c r="I207" s="440"/>
      <c r="J207" s="440"/>
      <c r="K207" s="440"/>
      <c r="L207" s="440"/>
      <c r="M207" s="440"/>
      <c r="N207" s="440"/>
      <c r="O207" s="440"/>
      <c r="P207" s="440"/>
      <c r="Q207" s="440"/>
      <c r="R207" s="440"/>
      <c r="S207" s="440"/>
      <c r="T207" s="440"/>
      <c r="U207" s="440"/>
      <c r="V207" s="440"/>
      <c r="W207" s="440"/>
      <c r="X207" s="440"/>
      <c r="Y207" s="440"/>
      <c r="Z207" s="440"/>
      <c r="AA207" s="440"/>
      <c r="AB207" s="440"/>
      <c r="AC207" s="440"/>
      <c r="AD207" s="440"/>
      <c r="AE207" s="440"/>
    </row>
    <row r="208" spans="1:31" s="379" customFormat="1">
      <c r="A208" s="440"/>
      <c r="B208" s="440"/>
      <c r="C208" s="440"/>
      <c r="D208" s="440"/>
      <c r="E208" s="440"/>
      <c r="F208" s="440"/>
      <c r="G208" s="440"/>
      <c r="H208" s="440"/>
      <c r="I208" s="440"/>
      <c r="J208" s="440"/>
      <c r="K208" s="440"/>
      <c r="L208" s="440"/>
      <c r="M208" s="440"/>
      <c r="N208" s="440"/>
      <c r="O208" s="440"/>
      <c r="P208" s="440"/>
      <c r="Q208" s="440"/>
      <c r="R208" s="440"/>
      <c r="S208" s="440"/>
      <c r="T208" s="440"/>
      <c r="U208" s="440"/>
      <c r="V208" s="440"/>
      <c r="W208" s="440"/>
      <c r="X208" s="440"/>
      <c r="Y208" s="440"/>
      <c r="Z208" s="440"/>
      <c r="AA208" s="440"/>
      <c r="AB208" s="440"/>
      <c r="AC208" s="440"/>
      <c r="AD208" s="440"/>
      <c r="AE208" s="440"/>
    </row>
    <row r="209" spans="1:31" s="379" customFormat="1">
      <c r="A209" s="440"/>
      <c r="B209" s="440"/>
      <c r="C209" s="440"/>
      <c r="D209" s="440"/>
      <c r="E209" s="440"/>
      <c r="F209" s="440"/>
      <c r="G209" s="440"/>
      <c r="H209" s="440"/>
      <c r="I209" s="440"/>
      <c r="J209" s="440"/>
      <c r="K209" s="440"/>
      <c r="L209" s="440"/>
      <c r="M209" s="440"/>
      <c r="N209" s="440"/>
      <c r="O209" s="440"/>
      <c r="P209" s="440"/>
      <c r="Q209" s="440"/>
      <c r="R209" s="440"/>
      <c r="S209" s="440"/>
      <c r="T209" s="440"/>
      <c r="U209" s="440"/>
      <c r="V209" s="440"/>
      <c r="W209" s="440"/>
      <c r="X209" s="440"/>
      <c r="Y209" s="440"/>
      <c r="Z209" s="440"/>
      <c r="AA209" s="440"/>
      <c r="AB209" s="440"/>
      <c r="AC209" s="440"/>
      <c r="AD209" s="440"/>
      <c r="AE209" s="440"/>
    </row>
    <row r="210" spans="1:31" s="379" customFormat="1">
      <c r="A210" s="440"/>
      <c r="B210" s="440"/>
      <c r="C210" s="440"/>
      <c r="D210" s="440"/>
      <c r="E210" s="440"/>
      <c r="F210" s="440"/>
      <c r="G210" s="440"/>
      <c r="H210" s="440"/>
      <c r="I210" s="440"/>
      <c r="J210" s="440"/>
      <c r="K210" s="440"/>
      <c r="L210" s="440"/>
      <c r="M210" s="440"/>
      <c r="N210" s="440"/>
      <c r="O210" s="440"/>
      <c r="P210" s="440"/>
      <c r="Q210" s="440"/>
      <c r="R210" s="440"/>
      <c r="S210" s="440"/>
      <c r="T210" s="440"/>
      <c r="U210" s="440"/>
      <c r="V210" s="440"/>
      <c r="W210" s="440"/>
      <c r="X210" s="440"/>
      <c r="Y210" s="440"/>
      <c r="Z210" s="440"/>
      <c r="AA210" s="440"/>
      <c r="AB210" s="440"/>
      <c r="AC210" s="440"/>
      <c r="AD210" s="440"/>
      <c r="AE210" s="440"/>
    </row>
    <row r="211" spans="1:31" s="379" customFormat="1">
      <c r="A211" s="440"/>
      <c r="B211" s="440"/>
      <c r="C211" s="440"/>
      <c r="D211" s="440"/>
      <c r="E211" s="440"/>
      <c r="F211" s="440"/>
      <c r="G211" s="440"/>
      <c r="H211" s="440"/>
      <c r="I211" s="440"/>
      <c r="J211" s="440"/>
      <c r="K211" s="440"/>
      <c r="L211" s="440"/>
      <c r="M211" s="440"/>
      <c r="N211" s="440"/>
      <c r="O211" s="440"/>
      <c r="P211" s="440"/>
      <c r="Q211" s="440"/>
      <c r="R211" s="440"/>
      <c r="S211" s="440"/>
      <c r="T211" s="440"/>
      <c r="U211" s="440"/>
      <c r="V211" s="440"/>
      <c r="W211" s="440"/>
      <c r="X211" s="440"/>
      <c r="Y211" s="440"/>
      <c r="Z211" s="440"/>
      <c r="AA211" s="440"/>
      <c r="AB211" s="440"/>
      <c r="AC211" s="440"/>
      <c r="AD211" s="440"/>
      <c r="AE211" s="440"/>
    </row>
    <row r="212" spans="1:31" s="379" customFormat="1">
      <c r="A212" s="440"/>
      <c r="B212" s="440"/>
      <c r="C212" s="440"/>
      <c r="D212" s="440"/>
      <c r="E212" s="440"/>
      <c r="F212" s="440"/>
      <c r="G212" s="440"/>
      <c r="H212" s="440"/>
      <c r="I212" s="440"/>
      <c r="J212" s="440"/>
      <c r="K212" s="440"/>
      <c r="L212" s="440"/>
      <c r="M212" s="440"/>
      <c r="N212" s="440"/>
      <c r="O212" s="440"/>
      <c r="P212" s="440"/>
      <c r="Q212" s="440"/>
      <c r="R212" s="440"/>
      <c r="S212" s="440"/>
      <c r="T212" s="440"/>
      <c r="U212" s="440"/>
      <c r="V212" s="440"/>
      <c r="W212" s="440"/>
      <c r="X212" s="440"/>
      <c r="Y212" s="440"/>
      <c r="Z212" s="440"/>
      <c r="AA212" s="440"/>
      <c r="AB212" s="440"/>
      <c r="AC212" s="440"/>
      <c r="AD212" s="440"/>
      <c r="AE212" s="440"/>
    </row>
    <row r="213" spans="1:31" s="379" customFormat="1">
      <c r="A213" s="440"/>
      <c r="B213" s="440"/>
      <c r="C213" s="440"/>
      <c r="D213" s="440"/>
      <c r="E213" s="440"/>
      <c r="F213" s="440"/>
      <c r="G213" s="440"/>
      <c r="H213" s="440"/>
      <c r="I213" s="440"/>
      <c r="J213" s="440"/>
      <c r="K213" s="440"/>
      <c r="L213" s="440"/>
      <c r="M213" s="440"/>
      <c r="N213" s="440"/>
      <c r="O213" s="440"/>
      <c r="P213" s="440"/>
      <c r="Q213" s="440"/>
      <c r="R213" s="440"/>
      <c r="S213" s="440"/>
      <c r="T213" s="440"/>
      <c r="U213" s="440"/>
      <c r="V213" s="440"/>
      <c r="W213" s="440"/>
      <c r="X213" s="440"/>
      <c r="Y213" s="440"/>
      <c r="Z213" s="440"/>
      <c r="AA213" s="440"/>
      <c r="AB213" s="440"/>
      <c r="AC213" s="440"/>
      <c r="AD213" s="440"/>
      <c r="AE213" s="440"/>
    </row>
    <row r="214" spans="1:31" s="379" customFormat="1">
      <c r="A214" s="440"/>
      <c r="B214" s="440"/>
      <c r="C214" s="440"/>
      <c r="D214" s="440"/>
      <c r="E214" s="440"/>
      <c r="F214" s="440"/>
      <c r="G214" s="440"/>
      <c r="H214" s="440"/>
      <c r="I214" s="440"/>
      <c r="J214" s="440"/>
      <c r="K214" s="440"/>
      <c r="L214" s="440"/>
      <c r="M214" s="440"/>
      <c r="N214" s="440"/>
      <c r="O214" s="440"/>
      <c r="P214" s="440"/>
      <c r="Q214" s="440"/>
      <c r="R214" s="440"/>
      <c r="S214" s="440"/>
      <c r="T214" s="440"/>
      <c r="U214" s="440"/>
      <c r="V214" s="440"/>
      <c r="W214" s="440"/>
      <c r="X214" s="440"/>
      <c r="Y214" s="440"/>
      <c r="Z214" s="440"/>
      <c r="AA214" s="440"/>
      <c r="AB214" s="440"/>
      <c r="AC214" s="440"/>
      <c r="AD214" s="440"/>
      <c r="AE214" s="440"/>
    </row>
    <row r="215" spans="1:31" s="379" customFormat="1">
      <c r="A215" s="440"/>
      <c r="B215" s="440"/>
      <c r="C215" s="440"/>
      <c r="D215" s="440"/>
      <c r="E215" s="440"/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40"/>
      <c r="U215" s="440"/>
      <c r="V215" s="440"/>
      <c r="W215" s="440"/>
      <c r="X215" s="440"/>
      <c r="Y215" s="440"/>
      <c r="Z215" s="440"/>
      <c r="AA215" s="440"/>
      <c r="AB215" s="440"/>
      <c r="AC215" s="440"/>
      <c r="AD215" s="440"/>
      <c r="AE215" s="440"/>
    </row>
    <row r="216" spans="1:31" s="379" customFormat="1">
      <c r="A216" s="440"/>
      <c r="B216" s="440"/>
      <c r="C216" s="440"/>
      <c r="D216" s="440"/>
      <c r="E216" s="440"/>
      <c r="F216" s="440"/>
      <c r="G216" s="440"/>
      <c r="H216" s="440"/>
      <c r="I216" s="440"/>
      <c r="J216" s="440"/>
      <c r="K216" s="440"/>
      <c r="L216" s="440"/>
      <c r="M216" s="440"/>
      <c r="N216" s="440"/>
      <c r="O216" s="440"/>
      <c r="P216" s="440"/>
      <c r="Q216" s="440"/>
      <c r="R216" s="440"/>
      <c r="S216" s="440"/>
      <c r="T216" s="440"/>
      <c r="U216" s="440"/>
      <c r="V216" s="440"/>
      <c r="W216" s="440"/>
      <c r="X216" s="440"/>
      <c r="Y216" s="440"/>
      <c r="Z216" s="440"/>
      <c r="AA216" s="440"/>
      <c r="AB216" s="440"/>
      <c r="AC216" s="440"/>
      <c r="AD216" s="440"/>
      <c r="AE216" s="440"/>
    </row>
    <row r="217" spans="1:31" s="379" customFormat="1">
      <c r="A217" s="440"/>
      <c r="B217" s="440"/>
      <c r="C217" s="440"/>
      <c r="D217" s="440"/>
      <c r="E217" s="440"/>
      <c r="F217" s="440"/>
      <c r="G217" s="440"/>
      <c r="H217" s="440"/>
      <c r="I217" s="440"/>
      <c r="J217" s="440"/>
      <c r="K217" s="440"/>
      <c r="L217" s="440"/>
      <c r="M217" s="440"/>
      <c r="N217" s="440"/>
      <c r="O217" s="440"/>
      <c r="P217" s="440"/>
      <c r="Q217" s="440"/>
      <c r="R217" s="440"/>
      <c r="S217" s="440"/>
      <c r="T217" s="440"/>
      <c r="U217" s="440"/>
      <c r="V217" s="440"/>
      <c r="W217" s="440"/>
      <c r="X217" s="440"/>
      <c r="Y217" s="440"/>
      <c r="Z217" s="440"/>
      <c r="AA217" s="440"/>
      <c r="AB217" s="440"/>
      <c r="AC217" s="440"/>
      <c r="AD217" s="440"/>
      <c r="AE217" s="440"/>
    </row>
    <row r="218" spans="1:31" s="379" customFormat="1">
      <c r="A218" s="440"/>
      <c r="B218" s="440"/>
      <c r="C218" s="440"/>
      <c r="D218" s="440"/>
      <c r="E218" s="440"/>
      <c r="F218" s="440"/>
      <c r="G218" s="440"/>
      <c r="H218" s="440"/>
      <c r="I218" s="440"/>
      <c r="J218" s="440"/>
      <c r="K218" s="440"/>
      <c r="L218" s="440"/>
      <c r="M218" s="440"/>
      <c r="N218" s="440"/>
      <c r="O218" s="440"/>
      <c r="P218" s="440"/>
      <c r="Q218" s="440"/>
      <c r="R218" s="440"/>
      <c r="S218" s="440"/>
      <c r="T218" s="440"/>
      <c r="U218" s="440"/>
      <c r="V218" s="440"/>
      <c r="W218" s="440"/>
      <c r="X218" s="440"/>
      <c r="Y218" s="440"/>
      <c r="Z218" s="440"/>
      <c r="AA218" s="440"/>
      <c r="AB218" s="440"/>
      <c r="AC218" s="440"/>
      <c r="AD218" s="440"/>
      <c r="AE218" s="440"/>
    </row>
    <row r="219" spans="1:31" s="379" customFormat="1">
      <c r="A219" s="440"/>
      <c r="B219" s="440"/>
      <c r="C219" s="440"/>
      <c r="D219" s="440"/>
      <c r="E219" s="440"/>
      <c r="F219" s="440"/>
      <c r="G219" s="440"/>
      <c r="H219" s="440"/>
      <c r="I219" s="440"/>
      <c r="J219" s="440"/>
      <c r="K219" s="440"/>
      <c r="L219" s="440"/>
      <c r="M219" s="440"/>
      <c r="N219" s="440"/>
      <c r="O219" s="440"/>
      <c r="P219" s="440"/>
      <c r="Q219" s="440"/>
      <c r="R219" s="440"/>
      <c r="S219" s="440"/>
      <c r="T219" s="440"/>
      <c r="U219" s="440"/>
      <c r="V219" s="440"/>
      <c r="W219" s="440"/>
      <c r="X219" s="440"/>
      <c r="Y219" s="440"/>
      <c r="Z219" s="440"/>
      <c r="AA219" s="440"/>
      <c r="AB219" s="440"/>
      <c r="AC219" s="440"/>
      <c r="AD219" s="440"/>
      <c r="AE219" s="440"/>
    </row>
    <row r="220" spans="1:31" s="379" customFormat="1">
      <c r="A220" s="440"/>
      <c r="B220" s="440"/>
      <c r="C220" s="440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</row>
    <row r="221" spans="1:31" s="379" customFormat="1">
      <c r="A221" s="440"/>
      <c r="B221" s="440"/>
      <c r="C221" s="440"/>
      <c r="D221" s="440"/>
      <c r="E221" s="440"/>
      <c r="F221" s="440"/>
      <c r="G221" s="440"/>
      <c r="H221" s="440"/>
      <c r="I221" s="440"/>
      <c r="J221" s="440"/>
      <c r="K221" s="440"/>
      <c r="L221" s="440"/>
      <c r="M221" s="440"/>
      <c r="N221" s="440"/>
      <c r="O221" s="440"/>
      <c r="P221" s="440"/>
      <c r="Q221" s="440"/>
      <c r="R221" s="440"/>
      <c r="S221" s="440"/>
      <c r="T221" s="440"/>
      <c r="U221" s="440"/>
      <c r="V221" s="440"/>
      <c r="W221" s="440"/>
      <c r="X221" s="440"/>
      <c r="Y221" s="440"/>
      <c r="Z221" s="440"/>
      <c r="AA221" s="440"/>
      <c r="AB221" s="440"/>
      <c r="AC221" s="440"/>
      <c r="AD221" s="440"/>
      <c r="AE221" s="440"/>
    </row>
    <row r="222" spans="1:31" s="379" customFormat="1">
      <c r="A222" s="440"/>
      <c r="B222" s="440"/>
      <c r="C222" s="440"/>
      <c r="D222" s="440"/>
      <c r="E222" s="440"/>
      <c r="F222" s="440"/>
      <c r="G222" s="440"/>
      <c r="H222" s="440"/>
      <c r="I222" s="440"/>
      <c r="J222" s="440"/>
      <c r="K222" s="440"/>
      <c r="L222" s="440"/>
      <c r="M222" s="440"/>
      <c r="N222" s="440"/>
      <c r="O222" s="440"/>
      <c r="P222" s="440"/>
      <c r="Q222" s="440"/>
      <c r="R222" s="440"/>
      <c r="S222" s="440"/>
      <c r="T222" s="440"/>
      <c r="U222" s="440"/>
      <c r="V222" s="440"/>
      <c r="W222" s="440"/>
      <c r="X222" s="440"/>
      <c r="Y222" s="440"/>
      <c r="Z222" s="440"/>
      <c r="AA222" s="440"/>
      <c r="AB222" s="440"/>
      <c r="AC222" s="440"/>
      <c r="AD222" s="440"/>
      <c r="AE222" s="440"/>
    </row>
    <row r="223" spans="1:31" s="379" customFormat="1">
      <c r="A223" s="440"/>
      <c r="B223" s="440"/>
      <c r="C223" s="440"/>
      <c r="D223" s="440"/>
      <c r="E223" s="440"/>
      <c r="F223" s="440"/>
      <c r="G223" s="440"/>
      <c r="H223" s="440"/>
      <c r="I223" s="440"/>
      <c r="J223" s="440"/>
      <c r="K223" s="440"/>
      <c r="L223" s="440"/>
      <c r="M223" s="440"/>
      <c r="N223" s="440"/>
      <c r="O223" s="440"/>
      <c r="P223" s="440"/>
      <c r="Q223" s="440"/>
      <c r="R223" s="440"/>
      <c r="S223" s="440"/>
      <c r="T223" s="440"/>
      <c r="U223" s="440"/>
      <c r="V223" s="440"/>
      <c r="W223" s="440"/>
      <c r="X223" s="440"/>
      <c r="Y223" s="440"/>
      <c r="Z223" s="440"/>
      <c r="AA223" s="440"/>
      <c r="AB223" s="440"/>
      <c r="AC223" s="440"/>
      <c r="AD223" s="440"/>
      <c r="AE223" s="440"/>
    </row>
    <row r="224" spans="1:31" s="379" customFormat="1">
      <c r="A224" s="440"/>
      <c r="B224" s="440"/>
      <c r="C224" s="440"/>
      <c r="D224" s="440"/>
      <c r="E224" s="440"/>
      <c r="F224" s="440"/>
      <c r="G224" s="440"/>
      <c r="H224" s="440"/>
      <c r="I224" s="440"/>
      <c r="J224" s="440"/>
      <c r="K224" s="440"/>
      <c r="L224" s="440"/>
      <c r="M224" s="440"/>
      <c r="N224" s="440"/>
      <c r="O224" s="440"/>
      <c r="P224" s="440"/>
      <c r="Q224" s="440"/>
      <c r="R224" s="440"/>
      <c r="S224" s="440"/>
      <c r="T224" s="440"/>
      <c r="U224" s="440"/>
      <c r="V224" s="440"/>
      <c r="W224" s="440"/>
      <c r="X224" s="440"/>
      <c r="Y224" s="440"/>
      <c r="Z224" s="440"/>
      <c r="AA224" s="440"/>
      <c r="AB224" s="440"/>
      <c r="AC224" s="440"/>
      <c r="AD224" s="440"/>
      <c r="AE224" s="440"/>
    </row>
    <row r="225" spans="1:31" s="379" customFormat="1">
      <c r="A225" s="440"/>
      <c r="B225" s="440"/>
      <c r="C225" s="440"/>
      <c r="D225" s="440"/>
      <c r="E225" s="440"/>
      <c r="F225" s="440"/>
      <c r="G225" s="440"/>
      <c r="H225" s="440"/>
      <c r="I225" s="440"/>
      <c r="J225" s="440"/>
      <c r="K225" s="440"/>
      <c r="L225" s="440"/>
      <c r="M225" s="440"/>
      <c r="N225" s="440"/>
      <c r="O225" s="440"/>
      <c r="P225" s="440"/>
      <c r="Q225" s="440"/>
      <c r="R225" s="440"/>
      <c r="S225" s="440"/>
      <c r="T225" s="440"/>
      <c r="U225" s="440"/>
      <c r="V225" s="440"/>
      <c r="W225" s="440"/>
      <c r="X225" s="440"/>
      <c r="Y225" s="440"/>
      <c r="Z225" s="440"/>
      <c r="AA225" s="440"/>
      <c r="AB225" s="440"/>
      <c r="AC225" s="440"/>
      <c r="AD225" s="440"/>
      <c r="AE225" s="440"/>
    </row>
    <row r="226" spans="1:31" s="379" customFormat="1">
      <c r="A226" s="440"/>
      <c r="B226" s="440"/>
      <c r="C226" s="440"/>
      <c r="D226" s="440"/>
      <c r="E226" s="440"/>
      <c r="F226" s="440"/>
      <c r="G226" s="440"/>
      <c r="H226" s="440"/>
      <c r="I226" s="440"/>
      <c r="J226" s="440"/>
      <c r="K226" s="440"/>
      <c r="L226" s="440"/>
      <c r="M226" s="440"/>
      <c r="N226" s="440"/>
      <c r="O226" s="440"/>
      <c r="P226" s="440"/>
      <c r="Q226" s="440"/>
      <c r="R226" s="440"/>
      <c r="S226" s="440"/>
      <c r="T226" s="440"/>
      <c r="U226" s="440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</row>
    <row r="227" spans="1:31" s="379" customFormat="1">
      <c r="A227" s="440"/>
      <c r="B227" s="440"/>
      <c r="C227" s="440"/>
      <c r="D227" s="440"/>
      <c r="E227" s="440"/>
      <c r="F227" s="440"/>
      <c r="G227" s="440"/>
      <c r="H227" s="440"/>
      <c r="I227" s="440"/>
      <c r="J227" s="440"/>
      <c r="K227" s="440"/>
      <c r="L227" s="440"/>
      <c r="M227" s="440"/>
      <c r="N227" s="440"/>
      <c r="O227" s="440"/>
      <c r="P227" s="440"/>
      <c r="Q227" s="440"/>
      <c r="R227" s="440"/>
      <c r="S227" s="440"/>
      <c r="T227" s="440"/>
      <c r="U227" s="440"/>
      <c r="V227" s="440"/>
      <c r="W227" s="440"/>
      <c r="X227" s="440"/>
      <c r="Y227" s="440"/>
      <c r="Z227" s="440"/>
      <c r="AA227" s="440"/>
      <c r="AB227" s="440"/>
      <c r="AC227" s="440"/>
      <c r="AD227" s="440"/>
      <c r="AE227" s="440"/>
    </row>
    <row r="228" spans="1:31" s="379" customFormat="1">
      <c r="A228" s="440"/>
      <c r="B228" s="440"/>
      <c r="C228" s="440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440"/>
      <c r="AD228" s="440"/>
      <c r="AE228" s="440"/>
    </row>
    <row r="229" spans="1:31" s="379" customFormat="1">
      <c r="A229" s="440"/>
      <c r="B229" s="440"/>
      <c r="C229" s="440"/>
      <c r="D229" s="440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440"/>
      <c r="AD229" s="440"/>
      <c r="AE229" s="440"/>
    </row>
    <row r="230" spans="1:31" s="379" customFormat="1">
      <c r="A230" s="440"/>
      <c r="B230" s="440"/>
      <c r="C230" s="440"/>
      <c r="D230" s="440"/>
      <c r="E230" s="440"/>
      <c r="F230" s="440"/>
      <c r="G230" s="440"/>
      <c r="H230" s="440"/>
      <c r="I230" s="440"/>
      <c r="J230" s="440"/>
      <c r="K230" s="440"/>
      <c r="L230" s="440"/>
      <c r="M230" s="440"/>
      <c r="N230" s="440"/>
      <c r="O230" s="440"/>
      <c r="P230" s="440"/>
      <c r="Q230" s="440"/>
      <c r="R230" s="440"/>
      <c r="S230" s="440"/>
      <c r="T230" s="440"/>
      <c r="U230" s="440"/>
      <c r="V230" s="440"/>
      <c r="W230" s="440"/>
      <c r="X230" s="440"/>
      <c r="Y230" s="440"/>
      <c r="Z230" s="440"/>
      <c r="AA230" s="440"/>
      <c r="AB230" s="440"/>
      <c r="AC230" s="440"/>
      <c r="AD230" s="440"/>
      <c r="AE230" s="440"/>
    </row>
    <row r="231" spans="1:31" s="379" customFormat="1">
      <c r="A231" s="440"/>
      <c r="B231" s="440"/>
      <c r="C231" s="440"/>
      <c r="D231" s="440"/>
      <c r="E231" s="440"/>
      <c r="F231" s="440"/>
      <c r="G231" s="440"/>
      <c r="H231" s="440"/>
      <c r="I231" s="440"/>
      <c r="J231" s="440"/>
      <c r="K231" s="440"/>
      <c r="L231" s="440"/>
      <c r="M231" s="440"/>
      <c r="N231" s="440"/>
      <c r="O231" s="440"/>
      <c r="P231" s="440"/>
      <c r="Q231" s="440"/>
      <c r="R231" s="440"/>
      <c r="S231" s="440"/>
      <c r="T231" s="440"/>
      <c r="U231" s="440"/>
      <c r="V231" s="440"/>
      <c r="W231" s="440"/>
      <c r="X231" s="440"/>
      <c r="Y231" s="440"/>
      <c r="Z231" s="440"/>
      <c r="AA231" s="440"/>
      <c r="AB231" s="440"/>
      <c r="AC231" s="440"/>
      <c r="AD231" s="440"/>
      <c r="AE231" s="440"/>
    </row>
    <row r="232" spans="1:31" s="379" customFormat="1">
      <c r="A232" s="440"/>
      <c r="B232" s="440"/>
      <c r="C232" s="440"/>
      <c r="D232" s="440"/>
      <c r="E232" s="440"/>
      <c r="F232" s="440"/>
      <c r="G232" s="440"/>
      <c r="H232" s="440"/>
      <c r="I232" s="440"/>
      <c r="J232" s="440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40"/>
    </row>
    <row r="233" spans="1:31" s="379" customFormat="1">
      <c r="A233" s="440"/>
      <c r="B233" s="440"/>
      <c r="C233" s="440"/>
      <c r="D233" s="440"/>
      <c r="E233" s="440"/>
      <c r="F233" s="440"/>
      <c r="G233" s="440"/>
      <c r="H233" s="440"/>
      <c r="I233" s="440"/>
      <c r="J233" s="440"/>
      <c r="K233" s="440"/>
      <c r="L233" s="440"/>
      <c r="M233" s="440"/>
      <c r="N233" s="440"/>
      <c r="O233" s="440"/>
      <c r="P233" s="440"/>
      <c r="Q233" s="440"/>
      <c r="R233" s="440"/>
      <c r="S233" s="440"/>
      <c r="T233" s="440"/>
      <c r="U233" s="440"/>
      <c r="V233" s="440"/>
      <c r="W233" s="440"/>
      <c r="X233" s="440"/>
      <c r="Y233" s="440"/>
      <c r="Z233" s="440"/>
      <c r="AA233" s="440"/>
      <c r="AB233" s="440"/>
      <c r="AC233" s="440"/>
      <c r="AD233" s="440"/>
      <c r="AE233" s="440"/>
    </row>
    <row r="234" spans="1:31" s="379" customFormat="1">
      <c r="A234" s="440"/>
      <c r="B234" s="440"/>
      <c r="C234" s="440"/>
      <c r="D234" s="440"/>
      <c r="E234" s="440"/>
      <c r="F234" s="440"/>
      <c r="G234" s="440"/>
      <c r="H234" s="440"/>
      <c r="I234" s="440"/>
      <c r="J234" s="440"/>
      <c r="K234" s="440"/>
      <c r="L234" s="440"/>
      <c r="M234" s="440"/>
      <c r="N234" s="440"/>
      <c r="O234" s="440"/>
      <c r="P234" s="440"/>
      <c r="Q234" s="440"/>
      <c r="R234" s="440"/>
      <c r="S234" s="440"/>
      <c r="T234" s="440"/>
      <c r="U234" s="440"/>
      <c r="V234" s="440"/>
      <c r="W234" s="440"/>
      <c r="X234" s="440"/>
      <c r="Y234" s="440"/>
      <c r="Z234" s="440"/>
      <c r="AA234" s="440"/>
      <c r="AB234" s="440"/>
      <c r="AC234" s="440"/>
      <c r="AD234" s="440"/>
      <c r="AE234" s="440"/>
    </row>
    <row r="235" spans="1:31" s="379" customFormat="1">
      <c r="A235" s="440"/>
      <c r="B235" s="440"/>
      <c r="C235" s="440"/>
      <c r="D235" s="440"/>
      <c r="E235" s="440"/>
      <c r="F235" s="440"/>
      <c r="G235" s="440"/>
      <c r="H235" s="440"/>
      <c r="I235" s="440"/>
      <c r="J235" s="440"/>
      <c r="K235" s="440"/>
      <c r="L235" s="440"/>
      <c r="M235" s="440"/>
      <c r="N235" s="440"/>
      <c r="O235" s="440"/>
      <c r="P235" s="440"/>
      <c r="Q235" s="440"/>
      <c r="R235" s="440"/>
      <c r="S235" s="440"/>
      <c r="T235" s="440"/>
      <c r="U235" s="440"/>
      <c r="V235" s="440"/>
      <c r="W235" s="440"/>
      <c r="X235" s="440"/>
      <c r="Y235" s="440"/>
      <c r="Z235" s="440"/>
      <c r="AA235" s="440"/>
      <c r="AB235" s="440"/>
      <c r="AC235" s="440"/>
      <c r="AD235" s="440"/>
      <c r="AE235" s="440"/>
    </row>
    <row r="236" spans="1:31" s="379" customFormat="1">
      <c r="A236" s="440"/>
      <c r="B236" s="440"/>
      <c r="C236" s="440"/>
      <c r="D236" s="440"/>
      <c r="E236" s="440"/>
      <c r="F236" s="440"/>
      <c r="G236" s="440"/>
      <c r="H236" s="440"/>
      <c r="I236" s="440"/>
      <c r="J236" s="440"/>
      <c r="K236" s="440"/>
      <c r="L236" s="440"/>
      <c r="M236" s="440"/>
      <c r="N236" s="440"/>
      <c r="O236" s="440"/>
      <c r="P236" s="440"/>
      <c r="Q236" s="440"/>
      <c r="R236" s="440"/>
      <c r="S236" s="440"/>
      <c r="T236" s="440"/>
      <c r="U236" s="440"/>
      <c r="V236" s="440"/>
      <c r="W236" s="440"/>
      <c r="X236" s="440"/>
      <c r="Y236" s="440"/>
      <c r="Z236" s="440"/>
      <c r="AA236" s="440"/>
      <c r="AB236" s="440"/>
      <c r="AC236" s="440"/>
      <c r="AD236" s="440"/>
      <c r="AE236" s="440"/>
    </row>
    <row r="237" spans="1:31" s="379" customFormat="1">
      <c r="A237" s="440"/>
      <c r="B237" s="440"/>
      <c r="C237" s="440"/>
      <c r="D237" s="440"/>
      <c r="E237" s="440"/>
      <c r="F237" s="440"/>
      <c r="G237" s="440"/>
      <c r="H237" s="440"/>
      <c r="I237" s="440"/>
      <c r="J237" s="440"/>
      <c r="K237" s="440"/>
      <c r="L237" s="440"/>
      <c r="M237" s="440"/>
      <c r="N237" s="440"/>
      <c r="O237" s="440"/>
      <c r="P237" s="440"/>
      <c r="Q237" s="440"/>
      <c r="R237" s="440"/>
      <c r="S237" s="440"/>
      <c r="T237" s="440"/>
      <c r="U237" s="440"/>
      <c r="V237" s="440"/>
      <c r="W237" s="440"/>
      <c r="X237" s="440"/>
      <c r="Y237" s="440"/>
      <c r="Z237" s="440"/>
      <c r="AA237" s="440"/>
      <c r="AB237" s="440"/>
      <c r="AC237" s="440"/>
      <c r="AD237" s="440"/>
      <c r="AE237" s="440"/>
    </row>
    <row r="238" spans="1:31" s="379" customFormat="1">
      <c r="A238" s="440"/>
      <c r="B238" s="440"/>
      <c r="C238" s="440"/>
      <c r="D238" s="440"/>
      <c r="E238" s="440"/>
      <c r="F238" s="440"/>
      <c r="G238" s="440"/>
      <c r="H238" s="440"/>
      <c r="I238" s="440"/>
      <c r="J238" s="440"/>
      <c r="K238" s="440"/>
      <c r="L238" s="440"/>
      <c r="M238" s="440"/>
      <c r="N238" s="440"/>
      <c r="O238" s="440"/>
      <c r="P238" s="440"/>
      <c r="Q238" s="440"/>
      <c r="R238" s="440"/>
      <c r="S238" s="440"/>
      <c r="T238" s="440"/>
      <c r="U238" s="440"/>
      <c r="V238" s="440"/>
      <c r="W238" s="440"/>
      <c r="X238" s="440"/>
      <c r="Y238" s="440"/>
      <c r="Z238" s="440"/>
      <c r="AA238" s="440"/>
      <c r="AB238" s="440"/>
      <c r="AC238" s="440"/>
      <c r="AD238" s="440"/>
      <c r="AE238" s="440"/>
    </row>
    <row r="239" spans="1:31" s="379" customFormat="1">
      <c r="A239" s="440"/>
      <c r="B239" s="440"/>
      <c r="C239" s="440"/>
      <c r="D239" s="440"/>
      <c r="E239" s="440"/>
      <c r="F239" s="440"/>
      <c r="G239" s="440"/>
      <c r="H239" s="440"/>
      <c r="I239" s="440"/>
      <c r="J239" s="440"/>
      <c r="K239" s="440"/>
      <c r="L239" s="440"/>
      <c r="M239" s="440"/>
      <c r="N239" s="440"/>
      <c r="O239" s="440"/>
      <c r="P239" s="440"/>
      <c r="Q239" s="440"/>
      <c r="R239" s="440"/>
      <c r="S239" s="440"/>
      <c r="T239" s="440"/>
      <c r="U239" s="440"/>
      <c r="V239" s="440"/>
      <c r="W239" s="440"/>
      <c r="X239" s="440"/>
      <c r="Y239" s="440"/>
      <c r="Z239" s="440"/>
      <c r="AA239" s="440"/>
      <c r="AB239" s="440"/>
      <c r="AC239" s="440"/>
      <c r="AD239" s="440"/>
      <c r="AE239" s="440"/>
    </row>
    <row r="240" spans="1:31" s="379" customFormat="1">
      <c r="A240" s="440"/>
      <c r="B240" s="440"/>
      <c r="C240" s="440"/>
      <c r="D240" s="440"/>
      <c r="E240" s="440"/>
      <c r="F240" s="440"/>
      <c r="G240" s="440"/>
      <c r="H240" s="440"/>
      <c r="I240" s="440"/>
      <c r="J240" s="440"/>
      <c r="K240" s="440"/>
      <c r="L240" s="440"/>
      <c r="M240" s="440"/>
      <c r="N240" s="440"/>
      <c r="O240" s="440"/>
      <c r="P240" s="440"/>
      <c r="Q240" s="440"/>
      <c r="R240" s="440"/>
      <c r="S240" s="440"/>
      <c r="T240" s="440"/>
      <c r="U240" s="440"/>
      <c r="V240" s="440"/>
      <c r="W240" s="440"/>
      <c r="X240" s="440"/>
      <c r="Y240" s="440"/>
      <c r="Z240" s="440"/>
      <c r="AA240" s="440"/>
      <c r="AB240" s="440"/>
      <c r="AC240" s="440"/>
      <c r="AD240" s="440"/>
      <c r="AE240" s="440"/>
    </row>
    <row r="241" spans="1:31" s="379" customFormat="1">
      <c r="A241" s="440"/>
      <c r="B241" s="440"/>
      <c r="C241" s="440"/>
      <c r="D241" s="440"/>
      <c r="E241" s="440"/>
      <c r="F241" s="440"/>
      <c r="G241" s="440"/>
      <c r="H241" s="440"/>
      <c r="I241" s="440"/>
      <c r="J241" s="440"/>
      <c r="K241" s="440"/>
      <c r="L241" s="440"/>
      <c r="M241" s="440"/>
      <c r="N241" s="440"/>
      <c r="O241" s="440"/>
      <c r="P241" s="440"/>
      <c r="Q241" s="440"/>
      <c r="R241" s="440"/>
      <c r="S241" s="440"/>
      <c r="T241" s="440"/>
      <c r="U241" s="440"/>
      <c r="V241" s="440"/>
      <c r="W241" s="440"/>
      <c r="X241" s="440"/>
      <c r="Y241" s="440"/>
      <c r="Z241" s="440"/>
      <c r="AA241" s="440"/>
      <c r="AB241" s="440"/>
      <c r="AC241" s="440"/>
      <c r="AD241" s="440"/>
      <c r="AE241" s="440"/>
    </row>
    <row r="242" spans="1:31" s="379" customFormat="1">
      <c r="A242" s="440"/>
      <c r="B242" s="440"/>
      <c r="C242" s="440"/>
      <c r="D242" s="440"/>
      <c r="E242" s="440"/>
      <c r="F242" s="440"/>
      <c r="G242" s="440"/>
      <c r="H242" s="440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S242" s="440"/>
      <c r="T242" s="440"/>
      <c r="U242" s="440"/>
      <c r="V242" s="440"/>
      <c r="W242" s="440"/>
      <c r="X242" s="440"/>
      <c r="Y242" s="440"/>
      <c r="Z242" s="440"/>
      <c r="AA242" s="440"/>
      <c r="AB242" s="440"/>
      <c r="AC242" s="440"/>
      <c r="AD242" s="440"/>
      <c r="AE242" s="440"/>
    </row>
    <row r="243" spans="1:31" s="379" customFormat="1">
      <c r="A243" s="440"/>
      <c r="B243" s="440"/>
      <c r="C243" s="440"/>
      <c r="D243" s="440"/>
      <c r="E243" s="440"/>
      <c r="F243" s="440"/>
      <c r="G243" s="440"/>
      <c r="H243" s="440"/>
      <c r="I243" s="440"/>
      <c r="J243" s="440"/>
      <c r="K243" s="440"/>
      <c r="L243" s="440"/>
      <c r="M243" s="440"/>
      <c r="N243" s="440"/>
      <c r="O243" s="440"/>
      <c r="P243" s="440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440"/>
      <c r="AD243" s="440"/>
      <c r="AE243" s="440"/>
    </row>
    <row r="244" spans="1:31" s="379" customFormat="1">
      <c r="A244" s="440"/>
      <c r="B244" s="440"/>
      <c r="C244" s="440"/>
      <c r="D244" s="440"/>
      <c r="E244" s="440"/>
      <c r="F244" s="440"/>
      <c r="G244" s="440"/>
      <c r="H244" s="440"/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S244" s="440"/>
      <c r="T244" s="440"/>
      <c r="U244" s="440"/>
      <c r="V244" s="440"/>
      <c r="W244" s="440"/>
      <c r="X244" s="440"/>
      <c r="Y244" s="440"/>
      <c r="Z244" s="440"/>
      <c r="AA244" s="440"/>
      <c r="AB244" s="440"/>
      <c r="AC244" s="440"/>
      <c r="AD244" s="440"/>
      <c r="AE244" s="440"/>
    </row>
    <row r="245" spans="1:31" s="379" customFormat="1">
      <c r="A245" s="440"/>
      <c r="B245" s="440"/>
      <c r="C245" s="440"/>
      <c r="D245" s="440"/>
      <c r="E245" s="440"/>
      <c r="F245" s="440"/>
      <c r="G245" s="440"/>
      <c r="H245" s="440"/>
      <c r="I245" s="440"/>
      <c r="J245" s="440"/>
      <c r="K245" s="440"/>
      <c r="L245" s="440"/>
      <c r="M245" s="440"/>
      <c r="N245" s="440"/>
      <c r="O245" s="440"/>
      <c r="P245" s="440"/>
      <c r="Q245" s="440"/>
      <c r="R245" s="440"/>
      <c r="S245" s="440"/>
      <c r="T245" s="440"/>
      <c r="U245" s="440"/>
      <c r="V245" s="440"/>
      <c r="W245" s="440"/>
      <c r="X245" s="440"/>
      <c r="Y245" s="440"/>
      <c r="Z245" s="440"/>
      <c r="AA245" s="440"/>
      <c r="AB245" s="440"/>
      <c r="AC245" s="440"/>
      <c r="AD245" s="440"/>
      <c r="AE245" s="440"/>
    </row>
    <row r="246" spans="1:31" s="379" customFormat="1">
      <c r="A246" s="440"/>
      <c r="B246" s="440"/>
      <c r="C246" s="440"/>
      <c r="D246" s="440"/>
      <c r="E246" s="440"/>
      <c r="F246" s="440"/>
      <c r="G246" s="440"/>
      <c r="H246" s="440"/>
      <c r="I246" s="440"/>
      <c r="J246" s="440"/>
      <c r="K246" s="440"/>
      <c r="L246" s="440"/>
      <c r="M246" s="440"/>
      <c r="N246" s="440"/>
      <c r="O246" s="440"/>
      <c r="P246" s="440"/>
      <c r="Q246" s="440"/>
      <c r="R246" s="440"/>
      <c r="S246" s="440"/>
      <c r="T246" s="440"/>
      <c r="U246" s="440"/>
      <c r="V246" s="440"/>
      <c r="W246" s="440"/>
      <c r="X246" s="440"/>
      <c r="Y246" s="440"/>
      <c r="Z246" s="440"/>
      <c r="AA246" s="440"/>
      <c r="AB246" s="440"/>
      <c r="AC246" s="440"/>
      <c r="AD246" s="440"/>
      <c r="AE246" s="440"/>
    </row>
    <row r="247" spans="1:31" s="379" customFormat="1">
      <c r="A247" s="440"/>
      <c r="B247" s="440"/>
      <c r="C247" s="440"/>
      <c r="D247" s="440"/>
      <c r="E247" s="440"/>
      <c r="F247" s="440"/>
      <c r="G247" s="440"/>
      <c r="H247" s="440"/>
      <c r="I247" s="440"/>
      <c r="J247" s="440"/>
      <c r="K247" s="440"/>
      <c r="L247" s="440"/>
      <c r="M247" s="440"/>
      <c r="N247" s="440"/>
      <c r="O247" s="440"/>
      <c r="P247" s="440"/>
      <c r="Q247" s="440"/>
      <c r="R247" s="440"/>
      <c r="S247" s="440"/>
      <c r="T247" s="440"/>
      <c r="U247" s="440"/>
      <c r="V247" s="440"/>
      <c r="W247" s="440"/>
      <c r="X247" s="440"/>
      <c r="Y247" s="440"/>
      <c r="Z247" s="440"/>
      <c r="AA247" s="440"/>
      <c r="AB247" s="440"/>
      <c r="AC247" s="440"/>
      <c r="AD247" s="440"/>
      <c r="AE247" s="440"/>
    </row>
    <row r="248" spans="1:31" s="379" customFormat="1">
      <c r="A248" s="440"/>
      <c r="B248" s="440"/>
      <c r="C248" s="440"/>
      <c r="D248" s="440"/>
      <c r="E248" s="440"/>
      <c r="F248" s="440"/>
      <c r="G248" s="440"/>
      <c r="H248" s="440"/>
      <c r="I248" s="440"/>
      <c r="J248" s="440"/>
      <c r="K248" s="440"/>
      <c r="L248" s="440"/>
      <c r="M248" s="440"/>
      <c r="N248" s="440"/>
      <c r="O248" s="440"/>
      <c r="P248" s="440"/>
      <c r="Q248" s="440"/>
      <c r="R248" s="440"/>
      <c r="S248" s="440"/>
      <c r="T248" s="440"/>
      <c r="U248" s="440"/>
      <c r="V248" s="440"/>
      <c r="W248" s="440"/>
      <c r="X248" s="440"/>
      <c r="Y248" s="440"/>
      <c r="Z248" s="440"/>
      <c r="AA248" s="440"/>
      <c r="AB248" s="440"/>
      <c r="AC248" s="440"/>
      <c r="AD248" s="440"/>
      <c r="AE248" s="440"/>
    </row>
    <row r="249" spans="1:31" s="379" customFormat="1">
      <c r="A249" s="440"/>
      <c r="B249" s="440"/>
      <c r="C249" s="440"/>
      <c r="D249" s="440"/>
      <c r="E249" s="440"/>
      <c r="F249" s="440"/>
      <c r="G249" s="440"/>
      <c r="H249" s="440"/>
      <c r="I249" s="440"/>
      <c r="J249" s="440"/>
      <c r="K249" s="440"/>
      <c r="L249" s="440"/>
      <c r="M249" s="440"/>
      <c r="N249" s="440"/>
      <c r="O249" s="440"/>
      <c r="P249" s="440"/>
      <c r="Q249" s="440"/>
      <c r="R249" s="440"/>
      <c r="S249" s="440"/>
      <c r="T249" s="440"/>
      <c r="U249" s="440"/>
      <c r="V249" s="440"/>
      <c r="W249" s="440"/>
      <c r="X249" s="440"/>
      <c r="Y249" s="440"/>
      <c r="Z249" s="440"/>
      <c r="AA249" s="440"/>
      <c r="AB249" s="440"/>
      <c r="AC249" s="440"/>
      <c r="AD249" s="440"/>
      <c r="AE249" s="440"/>
    </row>
    <row r="250" spans="1:31" s="379" customFormat="1">
      <c r="A250" s="440"/>
      <c r="B250" s="440"/>
      <c r="C250" s="440"/>
      <c r="D250" s="440"/>
      <c r="E250" s="440"/>
      <c r="F250" s="440"/>
      <c r="G250" s="440"/>
      <c r="H250" s="440"/>
      <c r="I250" s="440"/>
      <c r="J250" s="440"/>
      <c r="K250" s="440"/>
      <c r="L250" s="440"/>
      <c r="M250" s="440"/>
      <c r="N250" s="440"/>
      <c r="O250" s="440"/>
      <c r="P250" s="440"/>
      <c r="Q250" s="440"/>
      <c r="R250" s="440"/>
      <c r="S250" s="440"/>
      <c r="T250" s="440"/>
      <c r="U250" s="440"/>
      <c r="V250" s="440"/>
      <c r="W250" s="440"/>
      <c r="X250" s="440"/>
      <c r="Y250" s="440"/>
      <c r="Z250" s="440"/>
      <c r="AA250" s="440"/>
      <c r="AB250" s="440"/>
      <c r="AC250" s="440"/>
      <c r="AD250" s="440"/>
      <c r="AE250" s="440"/>
    </row>
    <row r="251" spans="1:31" s="379" customFormat="1">
      <c r="A251" s="440"/>
      <c r="B251" s="440"/>
      <c r="C251" s="440"/>
      <c r="D251" s="440"/>
      <c r="E251" s="440"/>
      <c r="F251" s="440"/>
      <c r="G251" s="440"/>
      <c r="H251" s="440"/>
      <c r="I251" s="440"/>
      <c r="J251" s="440"/>
      <c r="K251" s="440"/>
      <c r="L251" s="440"/>
      <c r="M251" s="440"/>
      <c r="N251" s="440"/>
      <c r="O251" s="440"/>
      <c r="P251" s="440"/>
      <c r="Q251" s="440"/>
      <c r="R251" s="440"/>
      <c r="S251" s="440"/>
      <c r="T251" s="440"/>
      <c r="U251" s="440"/>
      <c r="V251" s="440"/>
      <c r="W251" s="440"/>
      <c r="X251" s="440"/>
      <c r="Y251" s="440"/>
      <c r="Z251" s="440"/>
      <c r="AA251" s="440"/>
      <c r="AB251" s="440"/>
      <c r="AC251" s="440"/>
      <c r="AD251" s="440"/>
      <c r="AE251" s="440"/>
    </row>
    <row r="252" spans="1:31" s="379" customFormat="1">
      <c r="A252" s="440"/>
      <c r="B252" s="440"/>
      <c r="C252" s="440"/>
      <c r="D252" s="440"/>
      <c r="E252" s="440"/>
      <c r="F252" s="440"/>
      <c r="G252" s="440"/>
      <c r="H252" s="440"/>
      <c r="I252" s="440"/>
      <c r="J252" s="440"/>
      <c r="K252" s="440"/>
      <c r="L252" s="440"/>
      <c r="M252" s="440"/>
      <c r="N252" s="440"/>
      <c r="O252" s="440"/>
      <c r="P252" s="440"/>
      <c r="Q252" s="440"/>
      <c r="R252" s="440"/>
      <c r="S252" s="440"/>
      <c r="T252" s="440"/>
      <c r="U252" s="440"/>
      <c r="V252" s="440"/>
      <c r="W252" s="440"/>
      <c r="X252" s="440"/>
      <c r="Y252" s="440"/>
      <c r="Z252" s="440"/>
      <c r="AA252" s="440"/>
      <c r="AB252" s="440"/>
      <c r="AC252" s="440"/>
      <c r="AD252" s="440"/>
      <c r="AE252" s="440"/>
    </row>
    <row r="253" spans="1:31" s="379" customFormat="1">
      <c r="A253" s="440"/>
      <c r="B253" s="440"/>
      <c r="C253" s="440"/>
      <c r="D253" s="440"/>
      <c r="E253" s="440"/>
      <c r="F253" s="440"/>
      <c r="G253" s="440"/>
      <c r="H253" s="440"/>
      <c r="I253" s="440"/>
      <c r="J253" s="440"/>
      <c r="K253" s="440"/>
      <c r="L253" s="440"/>
      <c r="M253" s="440"/>
      <c r="N253" s="440"/>
      <c r="O253" s="440"/>
      <c r="P253" s="440"/>
      <c r="Q253" s="440"/>
      <c r="R253" s="440"/>
      <c r="S253" s="440"/>
      <c r="T253" s="440"/>
      <c r="U253" s="440"/>
      <c r="V253" s="440"/>
      <c r="W253" s="440"/>
      <c r="X253" s="440"/>
      <c r="Y253" s="440"/>
      <c r="Z253" s="440"/>
      <c r="AA253" s="440"/>
      <c r="AB253" s="440"/>
      <c r="AC253" s="440"/>
      <c r="AD253" s="440"/>
      <c r="AE253" s="440"/>
    </row>
    <row r="254" spans="1:31" s="379" customFormat="1">
      <c r="A254" s="440"/>
      <c r="B254" s="440"/>
      <c r="C254" s="440"/>
      <c r="D254" s="440"/>
      <c r="E254" s="440"/>
      <c r="F254" s="440"/>
      <c r="G254" s="440"/>
      <c r="H254" s="440"/>
      <c r="I254" s="440"/>
      <c r="J254" s="440"/>
      <c r="K254" s="440"/>
      <c r="L254" s="440"/>
      <c r="M254" s="440"/>
      <c r="N254" s="440"/>
      <c r="O254" s="440"/>
      <c r="P254" s="440"/>
      <c r="Q254" s="440"/>
      <c r="R254" s="440"/>
      <c r="S254" s="440"/>
      <c r="T254" s="440"/>
      <c r="U254" s="440"/>
      <c r="V254" s="440"/>
      <c r="W254" s="440"/>
      <c r="X254" s="440"/>
      <c r="Y254" s="440"/>
      <c r="Z254" s="440"/>
      <c r="AA254" s="440"/>
      <c r="AB254" s="440"/>
      <c r="AC254" s="440"/>
      <c r="AD254" s="440"/>
      <c r="AE254" s="440"/>
    </row>
    <row r="255" spans="1:31" s="379" customFormat="1">
      <c r="A255" s="440"/>
      <c r="B255" s="440"/>
      <c r="C255" s="440"/>
      <c r="D255" s="440"/>
      <c r="E255" s="440"/>
      <c r="F255" s="440"/>
      <c r="G255" s="440"/>
      <c r="H255" s="440"/>
      <c r="I255" s="440"/>
      <c r="J255" s="440"/>
      <c r="K255" s="440"/>
      <c r="L255" s="440"/>
      <c r="M255" s="440"/>
      <c r="N255" s="440"/>
      <c r="O255" s="440"/>
      <c r="P255" s="440"/>
      <c r="Q255" s="440"/>
      <c r="R255" s="440"/>
      <c r="S255" s="440"/>
      <c r="T255" s="440"/>
      <c r="U255" s="440"/>
      <c r="V255" s="440"/>
      <c r="W255" s="440"/>
      <c r="X255" s="440"/>
      <c r="Y255" s="440"/>
      <c r="Z255" s="440"/>
      <c r="AA255" s="440"/>
      <c r="AB255" s="440"/>
      <c r="AC255" s="440"/>
      <c r="AD255" s="440"/>
      <c r="AE255" s="440"/>
    </row>
    <row r="256" spans="1:31" s="379" customFormat="1">
      <c r="A256" s="440"/>
      <c r="B256" s="440"/>
      <c r="C256" s="440"/>
      <c r="D256" s="440"/>
      <c r="E256" s="440"/>
      <c r="F256" s="440"/>
      <c r="G256" s="440"/>
      <c r="H256" s="440"/>
      <c r="I256" s="440"/>
      <c r="J256" s="440"/>
      <c r="K256" s="440"/>
      <c r="L256" s="440"/>
      <c r="M256" s="440"/>
      <c r="N256" s="440"/>
      <c r="O256" s="440"/>
      <c r="P256" s="440"/>
      <c r="Q256" s="440"/>
      <c r="R256" s="440"/>
      <c r="S256" s="440"/>
      <c r="T256" s="440"/>
      <c r="U256" s="440"/>
      <c r="V256" s="440"/>
      <c r="W256" s="440"/>
      <c r="X256" s="440"/>
      <c r="Y256" s="440"/>
      <c r="Z256" s="440"/>
      <c r="AA256" s="440"/>
      <c r="AB256" s="440"/>
      <c r="AC256" s="440"/>
      <c r="AD256" s="440"/>
      <c r="AE256" s="440"/>
    </row>
    <row r="257" spans="1:31" s="379" customFormat="1">
      <c r="A257" s="440"/>
      <c r="B257" s="440"/>
      <c r="C257" s="440"/>
      <c r="D257" s="440"/>
      <c r="E257" s="440"/>
      <c r="F257" s="440"/>
      <c r="G257" s="440"/>
      <c r="H257" s="440"/>
      <c r="I257" s="440"/>
      <c r="J257" s="440"/>
      <c r="K257" s="440"/>
      <c r="L257" s="440"/>
      <c r="M257" s="440"/>
      <c r="N257" s="440"/>
      <c r="O257" s="440"/>
      <c r="P257" s="440"/>
      <c r="Q257" s="440"/>
      <c r="R257" s="440"/>
      <c r="S257" s="440"/>
      <c r="T257" s="440"/>
      <c r="U257" s="440"/>
      <c r="V257" s="440"/>
      <c r="W257" s="440"/>
      <c r="X257" s="440"/>
      <c r="Y257" s="440"/>
      <c r="Z257" s="440"/>
      <c r="AA257" s="440"/>
      <c r="AB257" s="440"/>
      <c r="AC257" s="440"/>
      <c r="AD257" s="440"/>
      <c r="AE257" s="440"/>
    </row>
    <row r="258" spans="1:31" s="379" customFormat="1">
      <c r="A258" s="440"/>
      <c r="B258" s="440"/>
      <c r="C258" s="440"/>
      <c r="D258" s="440"/>
      <c r="E258" s="440"/>
      <c r="F258" s="440"/>
      <c r="G258" s="440"/>
      <c r="H258" s="440"/>
      <c r="I258" s="440"/>
      <c r="J258" s="440"/>
      <c r="K258" s="440"/>
      <c r="L258" s="440"/>
      <c r="M258" s="440"/>
      <c r="N258" s="440"/>
      <c r="O258" s="440"/>
      <c r="P258" s="440"/>
      <c r="Q258" s="440"/>
      <c r="R258" s="440"/>
      <c r="S258" s="440"/>
      <c r="T258" s="440"/>
      <c r="U258" s="440"/>
      <c r="V258" s="440"/>
      <c r="W258" s="440"/>
      <c r="X258" s="440"/>
      <c r="Y258" s="440"/>
      <c r="Z258" s="440"/>
      <c r="AA258" s="440"/>
      <c r="AB258" s="440"/>
      <c r="AC258" s="440"/>
      <c r="AD258" s="440"/>
      <c r="AE258" s="440"/>
    </row>
    <row r="259" spans="1:31" s="379" customFormat="1">
      <c r="A259" s="440"/>
      <c r="B259" s="440"/>
      <c r="C259" s="440"/>
      <c r="D259" s="440"/>
      <c r="E259" s="440"/>
      <c r="F259" s="440"/>
      <c r="G259" s="440"/>
      <c r="H259" s="440"/>
      <c r="I259" s="440"/>
      <c r="J259" s="440"/>
      <c r="K259" s="440"/>
      <c r="L259" s="440"/>
      <c r="M259" s="440"/>
      <c r="N259" s="440"/>
      <c r="O259" s="440"/>
      <c r="P259" s="440"/>
      <c r="Q259" s="440"/>
      <c r="R259" s="440"/>
      <c r="S259" s="440"/>
      <c r="T259" s="440"/>
      <c r="U259" s="440"/>
      <c r="V259" s="440"/>
      <c r="W259" s="440"/>
      <c r="X259" s="440"/>
      <c r="Y259" s="440"/>
      <c r="Z259" s="440"/>
      <c r="AA259" s="440"/>
      <c r="AB259" s="440"/>
      <c r="AC259" s="440"/>
      <c r="AD259" s="440"/>
      <c r="AE259" s="440"/>
    </row>
    <row r="260" spans="1:31" s="379" customFormat="1">
      <c r="A260" s="440"/>
      <c r="B260" s="440"/>
      <c r="C260" s="440"/>
      <c r="D260" s="440"/>
      <c r="E260" s="440"/>
      <c r="F260" s="440"/>
      <c r="G260" s="440"/>
      <c r="H260" s="440"/>
      <c r="I260" s="440"/>
      <c r="J260" s="440"/>
      <c r="K260" s="440"/>
      <c r="L260" s="440"/>
      <c r="M260" s="440"/>
      <c r="N260" s="440"/>
      <c r="O260" s="440"/>
      <c r="P260" s="440"/>
      <c r="Q260" s="440"/>
      <c r="R260" s="440"/>
      <c r="S260" s="440"/>
      <c r="T260" s="440"/>
      <c r="U260" s="440"/>
      <c r="V260" s="440"/>
      <c r="W260" s="440"/>
      <c r="X260" s="440"/>
      <c r="Y260" s="440"/>
      <c r="Z260" s="440"/>
      <c r="AA260" s="440"/>
      <c r="AB260" s="440"/>
      <c r="AC260" s="440"/>
      <c r="AD260" s="440"/>
      <c r="AE260" s="440"/>
    </row>
    <row r="261" spans="1:31" s="379" customFormat="1">
      <c r="A261" s="440"/>
      <c r="B261" s="440"/>
      <c r="C261" s="440"/>
      <c r="D261" s="440"/>
      <c r="E261" s="440"/>
      <c r="F261" s="440"/>
      <c r="G261" s="440"/>
      <c r="H261" s="440"/>
      <c r="I261" s="440"/>
      <c r="J261" s="440"/>
      <c r="K261" s="440"/>
      <c r="L261" s="440"/>
      <c r="M261" s="440"/>
      <c r="N261" s="440"/>
      <c r="O261" s="440"/>
      <c r="P261" s="440"/>
      <c r="Q261" s="440"/>
      <c r="R261" s="440"/>
      <c r="S261" s="440"/>
      <c r="T261" s="440"/>
      <c r="U261" s="440"/>
      <c r="V261" s="440"/>
      <c r="W261" s="440"/>
      <c r="X261" s="440"/>
      <c r="Y261" s="440"/>
      <c r="Z261" s="440"/>
      <c r="AA261" s="440"/>
      <c r="AB261" s="440"/>
      <c r="AC261" s="440"/>
      <c r="AD261" s="440"/>
      <c r="AE261" s="440"/>
    </row>
    <row r="262" spans="1:31" s="379" customFormat="1">
      <c r="A262" s="440"/>
      <c r="B262" s="440"/>
      <c r="C262" s="440"/>
      <c r="D262" s="440"/>
      <c r="E262" s="440"/>
      <c r="F262" s="440"/>
      <c r="G262" s="440"/>
      <c r="H262" s="440"/>
      <c r="I262" s="440"/>
      <c r="J262" s="440"/>
      <c r="K262" s="440"/>
      <c r="L262" s="440"/>
      <c r="M262" s="440"/>
      <c r="N262" s="440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40"/>
    </row>
    <row r="263" spans="1:31" s="379" customFormat="1">
      <c r="A263" s="440"/>
      <c r="B263" s="440"/>
      <c r="C263" s="440"/>
      <c r="D263" s="440"/>
      <c r="E263" s="440"/>
      <c r="F263" s="440"/>
      <c r="G263" s="440"/>
      <c r="H263" s="440"/>
      <c r="I263" s="440"/>
      <c r="J263" s="440"/>
      <c r="K263" s="440"/>
      <c r="L263" s="440"/>
      <c r="M263" s="440"/>
      <c r="N263" s="440"/>
      <c r="O263" s="440"/>
      <c r="P263" s="440"/>
      <c r="Q263" s="440"/>
      <c r="R263" s="440"/>
      <c r="S263" s="440"/>
      <c r="T263" s="440"/>
      <c r="U263" s="440"/>
      <c r="V263" s="440"/>
      <c r="W263" s="440"/>
      <c r="X263" s="440"/>
      <c r="Y263" s="440"/>
      <c r="Z263" s="440"/>
      <c r="AA263" s="440"/>
      <c r="AB263" s="440"/>
      <c r="AC263" s="440"/>
      <c r="AD263" s="440"/>
      <c r="AE263" s="440"/>
    </row>
    <row r="264" spans="1:31" s="379" customFormat="1">
      <c r="A264" s="440"/>
      <c r="B264" s="440"/>
      <c r="C264" s="440"/>
      <c r="D264" s="440"/>
      <c r="E264" s="440"/>
      <c r="F264" s="440"/>
      <c r="G264" s="440"/>
      <c r="H264" s="440"/>
      <c r="I264" s="440"/>
      <c r="J264" s="440"/>
      <c r="K264" s="440"/>
      <c r="L264" s="440"/>
      <c r="M264" s="440"/>
      <c r="N264" s="440"/>
      <c r="O264" s="440"/>
      <c r="P264" s="440"/>
      <c r="Q264" s="440"/>
      <c r="R264" s="440"/>
      <c r="S264" s="440"/>
      <c r="T264" s="440"/>
      <c r="U264" s="440"/>
      <c r="V264" s="440"/>
      <c r="W264" s="440"/>
      <c r="X264" s="440"/>
      <c r="Y264" s="440"/>
      <c r="Z264" s="440"/>
      <c r="AA264" s="440"/>
      <c r="AB264" s="440"/>
      <c r="AC264" s="440"/>
      <c r="AD264" s="440"/>
      <c r="AE264" s="440"/>
    </row>
    <row r="265" spans="1:31" s="379" customFormat="1">
      <c r="A265" s="440"/>
      <c r="B265" s="440"/>
      <c r="C265" s="440"/>
      <c r="D265" s="440"/>
      <c r="E265" s="440"/>
      <c r="F265" s="440"/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440"/>
      <c r="R265" s="440"/>
      <c r="S265" s="440"/>
      <c r="T265" s="440"/>
      <c r="U265" s="440"/>
      <c r="V265" s="440"/>
      <c r="W265" s="440"/>
      <c r="X265" s="440"/>
      <c r="Y265" s="440"/>
      <c r="Z265" s="440"/>
      <c r="AA265" s="440"/>
      <c r="AB265" s="440"/>
      <c r="AC265" s="440"/>
      <c r="AD265" s="440"/>
      <c r="AE265" s="440"/>
    </row>
    <row r="266" spans="1:31" s="379" customFormat="1">
      <c r="A266" s="440"/>
      <c r="B266" s="440"/>
      <c r="C266" s="440"/>
      <c r="D266" s="440"/>
      <c r="E266" s="440"/>
      <c r="F266" s="440"/>
      <c r="G266" s="440"/>
      <c r="H266" s="440"/>
      <c r="I266" s="440"/>
      <c r="J266" s="440"/>
      <c r="K266" s="440"/>
      <c r="L266" s="440"/>
      <c r="M266" s="440"/>
      <c r="N266" s="440"/>
      <c r="O266" s="440"/>
      <c r="P266" s="440"/>
      <c r="Q266" s="440"/>
      <c r="R266" s="440"/>
      <c r="S266" s="440"/>
      <c r="T266" s="440"/>
      <c r="U266" s="440"/>
      <c r="V266" s="440"/>
      <c r="W266" s="440"/>
      <c r="X266" s="440"/>
      <c r="Y266" s="440"/>
      <c r="Z266" s="440"/>
      <c r="AA266" s="440"/>
      <c r="AB266" s="440"/>
      <c r="AC266" s="440"/>
      <c r="AD266" s="440"/>
      <c r="AE266" s="440"/>
    </row>
    <row r="267" spans="1:31" s="379" customFormat="1">
      <c r="A267" s="440"/>
      <c r="B267" s="440"/>
      <c r="C267" s="440"/>
      <c r="D267" s="440"/>
      <c r="E267" s="440"/>
      <c r="F267" s="440"/>
      <c r="G267" s="440"/>
      <c r="H267" s="440"/>
      <c r="I267" s="440"/>
      <c r="J267" s="440"/>
      <c r="K267" s="440"/>
      <c r="L267" s="440"/>
      <c r="M267" s="440"/>
      <c r="N267" s="440"/>
      <c r="O267" s="440"/>
      <c r="P267" s="440"/>
      <c r="Q267" s="440"/>
      <c r="R267" s="440"/>
      <c r="S267" s="440"/>
      <c r="T267" s="440"/>
      <c r="U267" s="440"/>
      <c r="V267" s="440"/>
      <c r="W267" s="440"/>
      <c r="X267" s="440"/>
      <c r="Y267" s="440"/>
      <c r="Z267" s="440"/>
      <c r="AA267" s="440"/>
      <c r="AB267" s="440"/>
      <c r="AC267" s="440"/>
      <c r="AD267" s="440"/>
      <c r="AE267" s="440"/>
    </row>
    <row r="268" spans="1:31" s="379" customFormat="1">
      <c r="A268" s="440"/>
      <c r="B268" s="440"/>
      <c r="C268" s="440"/>
      <c r="D268" s="440"/>
      <c r="E268" s="440"/>
      <c r="F268" s="440"/>
      <c r="G268" s="440"/>
      <c r="H268" s="440"/>
      <c r="I268" s="440"/>
      <c r="J268" s="440"/>
      <c r="K268" s="440"/>
      <c r="L268" s="440"/>
      <c r="M268" s="440"/>
      <c r="N268" s="440"/>
      <c r="O268" s="440"/>
      <c r="P268" s="440"/>
      <c r="Q268" s="440"/>
      <c r="R268" s="440"/>
      <c r="S268" s="440"/>
      <c r="T268" s="440"/>
      <c r="U268" s="440"/>
      <c r="V268" s="440"/>
      <c r="W268" s="440"/>
      <c r="X268" s="440"/>
      <c r="Y268" s="440"/>
      <c r="Z268" s="440"/>
      <c r="AA268" s="440"/>
      <c r="AB268" s="440"/>
      <c r="AC268" s="440"/>
      <c r="AD268" s="440"/>
      <c r="AE268" s="440"/>
    </row>
    <row r="269" spans="1:31" s="379" customFormat="1">
      <c r="A269" s="440"/>
      <c r="B269" s="440"/>
      <c r="C269" s="440"/>
      <c r="D269" s="440"/>
      <c r="E269" s="440"/>
      <c r="F269" s="440"/>
      <c r="G269" s="440"/>
      <c r="H269" s="440"/>
      <c r="I269" s="440"/>
      <c r="J269" s="440"/>
      <c r="K269" s="440"/>
      <c r="L269" s="440"/>
      <c r="M269" s="440"/>
      <c r="N269" s="440"/>
      <c r="O269" s="440"/>
      <c r="P269" s="440"/>
      <c r="Q269" s="440"/>
      <c r="R269" s="440"/>
      <c r="S269" s="440"/>
      <c r="T269" s="440"/>
      <c r="U269" s="440"/>
      <c r="V269" s="440"/>
      <c r="W269" s="440"/>
      <c r="X269" s="440"/>
      <c r="Y269" s="440"/>
      <c r="Z269" s="440"/>
      <c r="AA269" s="440"/>
      <c r="AB269" s="440"/>
      <c r="AC269" s="440"/>
      <c r="AD269" s="440"/>
      <c r="AE269" s="440"/>
    </row>
    <row r="270" spans="1:31" s="379" customFormat="1">
      <c r="A270" s="440"/>
      <c r="B270" s="440"/>
      <c r="C270" s="440"/>
      <c r="D270" s="440"/>
      <c r="E270" s="440"/>
      <c r="F270" s="440"/>
      <c r="G270" s="440"/>
      <c r="H270" s="440"/>
      <c r="I270" s="440"/>
      <c r="J270" s="440"/>
      <c r="K270" s="440"/>
      <c r="L270" s="440"/>
      <c r="M270" s="440"/>
      <c r="N270" s="440"/>
      <c r="O270" s="440"/>
      <c r="P270" s="440"/>
      <c r="Q270" s="440"/>
      <c r="R270" s="440"/>
      <c r="S270" s="440"/>
      <c r="T270" s="440"/>
      <c r="U270" s="440"/>
      <c r="V270" s="440"/>
      <c r="W270" s="440"/>
      <c r="X270" s="440"/>
      <c r="Y270" s="440"/>
      <c r="Z270" s="440"/>
      <c r="AA270" s="440"/>
      <c r="AB270" s="440"/>
      <c r="AC270" s="440"/>
      <c r="AD270" s="440"/>
      <c r="AE270" s="440"/>
    </row>
    <row r="271" spans="1:31" s="379" customFormat="1">
      <c r="A271" s="440"/>
      <c r="B271" s="440"/>
      <c r="C271" s="440"/>
      <c r="D271" s="440"/>
      <c r="E271" s="440"/>
      <c r="F271" s="440"/>
      <c r="G271" s="440"/>
      <c r="H271" s="440"/>
      <c r="I271" s="440"/>
      <c r="J271" s="440"/>
      <c r="K271" s="440"/>
      <c r="L271" s="440"/>
      <c r="M271" s="440"/>
      <c r="N271" s="440"/>
      <c r="O271" s="440"/>
      <c r="P271" s="440"/>
      <c r="Q271" s="440"/>
      <c r="R271" s="440"/>
      <c r="S271" s="440"/>
      <c r="T271" s="440"/>
      <c r="U271" s="440"/>
      <c r="V271" s="440"/>
      <c r="W271" s="440"/>
      <c r="X271" s="440"/>
      <c r="Y271" s="440"/>
      <c r="Z271" s="440"/>
      <c r="AA271" s="440"/>
      <c r="AB271" s="440"/>
      <c r="AC271" s="440"/>
      <c r="AD271" s="440"/>
      <c r="AE271" s="440"/>
    </row>
    <row r="272" spans="1:31" s="379" customFormat="1">
      <c r="A272" s="440"/>
      <c r="B272" s="440"/>
      <c r="C272" s="440"/>
      <c r="D272" s="440"/>
      <c r="E272" s="440"/>
      <c r="F272" s="440"/>
      <c r="G272" s="440"/>
      <c r="H272" s="440"/>
      <c r="I272" s="440"/>
      <c r="J272" s="440"/>
      <c r="K272" s="440"/>
      <c r="L272" s="440"/>
      <c r="M272" s="440"/>
      <c r="N272" s="440"/>
      <c r="O272" s="440"/>
      <c r="P272" s="440"/>
      <c r="Q272" s="440"/>
      <c r="R272" s="440"/>
      <c r="S272" s="440"/>
      <c r="T272" s="440"/>
      <c r="U272" s="440"/>
      <c r="V272" s="440"/>
      <c r="W272" s="440"/>
      <c r="X272" s="440"/>
      <c r="Y272" s="440"/>
      <c r="Z272" s="440"/>
      <c r="AA272" s="440"/>
      <c r="AB272" s="440"/>
      <c r="AC272" s="440"/>
      <c r="AD272" s="440"/>
      <c r="AE272" s="440"/>
    </row>
    <row r="273" spans="1:31" s="379" customFormat="1">
      <c r="A273" s="440"/>
      <c r="B273" s="440"/>
      <c r="C273" s="440"/>
      <c r="D273" s="440"/>
      <c r="E273" s="440"/>
      <c r="F273" s="440"/>
      <c r="G273" s="440"/>
      <c r="H273" s="440"/>
      <c r="I273" s="440"/>
      <c r="J273" s="440"/>
      <c r="K273" s="440"/>
      <c r="L273" s="440"/>
      <c r="M273" s="440"/>
      <c r="N273" s="440"/>
      <c r="O273" s="440"/>
      <c r="P273" s="440"/>
      <c r="Q273" s="440"/>
      <c r="R273" s="440"/>
      <c r="S273" s="440"/>
      <c r="T273" s="440"/>
      <c r="U273" s="440"/>
      <c r="V273" s="440"/>
      <c r="W273" s="440"/>
      <c r="X273" s="440"/>
      <c r="Y273" s="440"/>
      <c r="Z273" s="440"/>
      <c r="AA273" s="440"/>
      <c r="AB273" s="440"/>
      <c r="AC273" s="440"/>
      <c r="AD273" s="440"/>
      <c r="AE273" s="440"/>
    </row>
    <row r="274" spans="1:31">
      <c r="A274" s="441"/>
      <c r="B274" s="441"/>
      <c r="C274" s="441"/>
      <c r="D274" s="441"/>
      <c r="E274" s="441"/>
      <c r="F274" s="441"/>
      <c r="G274" s="441"/>
      <c r="H274" s="441"/>
      <c r="I274" s="441"/>
      <c r="J274" s="441"/>
      <c r="K274" s="441"/>
      <c r="L274" s="441"/>
      <c r="M274" s="441"/>
      <c r="N274" s="441"/>
      <c r="O274" s="441"/>
      <c r="P274" s="441"/>
      <c r="Q274" s="441"/>
      <c r="R274" s="441"/>
    </row>
    <row r="275" spans="1:31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</row>
    <row r="276" spans="1:31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</row>
    <row r="277" spans="1:31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</row>
    <row r="278" spans="1:31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</row>
    <row r="279" spans="1:31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</row>
    <row r="280" spans="1:31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</row>
    <row r="281" spans="1:31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</row>
    <row r="282" spans="1:31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</row>
    <row r="283" spans="1:31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</row>
    <row r="284" spans="1:31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</row>
    <row r="285" spans="1:31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</row>
    <row r="286" spans="1:31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</row>
    <row r="287" spans="1:31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</row>
    <row r="288" spans="1:31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</row>
    <row r="289" spans="1:18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</row>
    <row r="290" spans="1:18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</row>
    <row r="291" spans="1:18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</row>
    <row r="292" spans="1:18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</row>
    <row r="293" spans="1:18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</row>
    <row r="294" spans="1:18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</row>
    <row r="295" spans="1:18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</row>
    <row r="296" spans="1:18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</row>
    <row r="297" spans="1:18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</row>
    <row r="298" spans="1:18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</row>
    <row r="299" spans="1:18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</row>
    <row r="300" spans="1:18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</row>
    <row r="301" spans="1:18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</row>
    <row r="302" spans="1:18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</row>
    <row r="303" spans="1:18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</row>
    <row r="304" spans="1:18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</row>
    <row r="305" spans="1:18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</row>
    <row r="306" spans="1:18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</row>
    <row r="307" spans="1:18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</row>
    <row r="308" spans="1:18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</row>
    <row r="309" spans="1:18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</row>
    <row r="310" spans="1:18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</row>
    <row r="311" spans="1:18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</row>
  </sheetData>
  <sheetProtection password="CD55" sheet="1" formatColumns="0"/>
  <mergeCells count="22">
    <mergeCell ref="B34:C34"/>
    <mergeCell ref="A1:B1"/>
    <mergeCell ref="B8:C8"/>
    <mergeCell ref="D8:R8"/>
    <mergeCell ref="B10:R10"/>
    <mergeCell ref="B13:C13"/>
    <mergeCell ref="B26:R26"/>
    <mergeCell ref="B28:C28"/>
    <mergeCell ref="B29:R29"/>
    <mergeCell ref="B31:C31"/>
    <mergeCell ref="B32:C32"/>
    <mergeCell ref="B33:C33"/>
    <mergeCell ref="G2:G3"/>
    <mergeCell ref="O2:O3"/>
    <mergeCell ref="O5:O6"/>
    <mergeCell ref="P2:R6"/>
    <mergeCell ref="B2:F6"/>
    <mergeCell ref="B61:R63"/>
    <mergeCell ref="B35:C35"/>
    <mergeCell ref="B36:C36"/>
    <mergeCell ref="B37:R37"/>
    <mergeCell ref="B58:R58"/>
  </mergeCells>
  <dataValidations count="1">
    <dataValidation type="list" allowBlank="1" showInputMessage="1" showErrorMessage="1" sqref="C48:C54">
      <formula1>$S$46:$S$56</formula1>
    </dataValidation>
  </dataValidations>
  <hyperlinks>
    <hyperlink ref="A1" location="'INDICE FORMULARIOS'!A1" display="&lt; ATRÁS"/>
  </hyperlinks>
  <printOptions horizontalCentered="1"/>
  <pageMargins left="0.15748031496062992" right="0.15748031496062992" top="0.19685039370078741" bottom="0.59055118110236227" header="0" footer="0"/>
  <pageSetup paperSize="9" scale="86" orientation="landscape" r:id="rId1"/>
  <headerFooter alignWithMargins="0"/>
  <ignoredErrors>
    <ignoredError sqref="B14:C20 D14:R20 B39:B44 B3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AE77"/>
  <sheetViews>
    <sheetView showGridLines="0" zoomScale="75" workbookViewId="0">
      <pane xSplit="2" ySplit="8" topLeftCell="C9" activePane="bottomRight" state="frozen"/>
      <selection pane="topRight"/>
      <selection pane="bottomLeft"/>
      <selection pane="bottomRight" sqref="A1:R54"/>
    </sheetView>
  </sheetViews>
  <sheetFormatPr baseColWidth="10" defaultColWidth="9.125" defaultRowHeight="12.75" outlineLevelRow="1"/>
  <cols>
    <col min="1" max="1" width="2.375" style="17" customWidth="1"/>
    <col min="2" max="2" width="51.125" style="17" customWidth="1"/>
    <col min="3" max="7" width="20.25" style="17" customWidth="1"/>
    <col min="8" max="16" width="11.625" style="17" hidden="1" customWidth="1"/>
    <col min="17" max="17" width="12.5" style="17" hidden="1" customWidth="1"/>
    <col min="18" max="18" width="2.625" style="324" customWidth="1"/>
    <col min="19" max="16384" width="9.125" style="17"/>
  </cols>
  <sheetData>
    <row r="1" spans="1:31" ht="15">
      <c r="A1" s="589" t="s">
        <v>12</v>
      </c>
      <c r="B1" s="58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61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8.75" customHeight="1">
      <c r="A2" s="18"/>
      <c r="B2" s="534" t="s">
        <v>977</v>
      </c>
      <c r="C2" s="535"/>
      <c r="D2" s="535"/>
      <c r="E2" s="536"/>
      <c r="F2" s="698" t="s">
        <v>978</v>
      </c>
      <c r="G2" s="19"/>
      <c r="H2" s="19"/>
      <c r="I2" s="19"/>
      <c r="J2" s="19"/>
      <c r="K2" s="19"/>
      <c r="L2" s="19"/>
      <c r="M2" s="62"/>
      <c r="N2" s="698" t="s">
        <v>978</v>
      </c>
      <c r="O2" s="525"/>
      <c r="P2" s="526"/>
      <c r="Q2" s="527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8" customHeight="1">
      <c r="A3" s="18"/>
      <c r="B3" s="537"/>
      <c r="C3" s="538"/>
      <c r="D3" s="538"/>
      <c r="E3" s="539"/>
      <c r="F3" s="699"/>
      <c r="G3" s="20"/>
      <c r="H3" s="20"/>
      <c r="I3" s="20"/>
      <c r="J3" s="20"/>
      <c r="K3" s="20"/>
      <c r="L3" s="20"/>
      <c r="M3" s="63"/>
      <c r="N3" s="699"/>
      <c r="O3" s="528"/>
      <c r="P3" s="529"/>
      <c r="Q3" s="530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8" customHeight="1">
      <c r="A4" s="18"/>
      <c r="B4" s="537"/>
      <c r="C4" s="538"/>
      <c r="D4" s="538"/>
      <c r="E4" s="539"/>
      <c r="F4" s="176" t="s">
        <v>30</v>
      </c>
      <c r="G4" s="20"/>
      <c r="H4" s="20"/>
      <c r="I4" s="20"/>
      <c r="J4" s="20"/>
      <c r="K4" s="20"/>
      <c r="L4" s="20"/>
      <c r="M4" s="63"/>
      <c r="N4" s="176" t="s">
        <v>30</v>
      </c>
      <c r="O4" s="528"/>
      <c r="P4" s="529"/>
      <c r="Q4" s="530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18" customHeight="1">
      <c r="A5" s="18"/>
      <c r="B5" s="537"/>
      <c r="C5" s="538"/>
      <c r="D5" s="538"/>
      <c r="E5" s="539"/>
      <c r="F5" s="23" t="str">
        <f>'FSE-RH-001'!H5</f>
        <v>dd-mm-yyyy</v>
      </c>
      <c r="G5" s="20"/>
      <c r="H5" s="20"/>
      <c r="I5" s="20"/>
      <c r="J5" s="20"/>
      <c r="K5" s="20"/>
      <c r="L5" s="20"/>
      <c r="M5" s="63"/>
      <c r="N5" s="700" t="str">
        <f>+'FSE-RH-001'!H5</f>
        <v>dd-mm-yyyy</v>
      </c>
      <c r="O5" s="528"/>
      <c r="P5" s="529"/>
      <c r="Q5" s="530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8.75" customHeight="1">
      <c r="A6" s="18"/>
      <c r="B6" s="540"/>
      <c r="C6" s="541"/>
      <c r="D6" s="541"/>
      <c r="E6" s="542"/>
      <c r="F6" s="66"/>
      <c r="G6" s="325"/>
      <c r="H6" s="325"/>
      <c r="I6" s="325"/>
      <c r="J6" s="325"/>
      <c r="K6" s="325"/>
      <c r="L6" s="325"/>
      <c r="M6" s="360"/>
      <c r="N6" s="701"/>
      <c r="O6" s="531"/>
      <c r="P6" s="532"/>
      <c r="Q6" s="533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s="322" customFormat="1" hidden="1">
      <c r="A7" s="18"/>
      <c r="B7" s="326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62"/>
      <c r="R7" s="361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322" customFormat="1">
      <c r="A8" s="18"/>
      <c r="B8" s="328" t="s">
        <v>51</v>
      </c>
      <c r="C8" s="694">
        <f>+'FSE-RH-001'!F8</f>
        <v>0</v>
      </c>
      <c r="D8" s="694"/>
      <c r="E8" s="694"/>
      <c r="F8" s="694"/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36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</row>
    <row r="9" spans="1:31" hidden="1">
      <c r="A9" s="18"/>
      <c r="B9" s="326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62"/>
      <c r="R9" s="36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spans="1:31">
      <c r="A10" s="18"/>
      <c r="B10" s="329" t="s">
        <v>979</v>
      </c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63"/>
      <c r="R10" s="36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</row>
    <row r="11" spans="1:31" s="135" customFormat="1" hidden="1">
      <c r="A11" s="25"/>
      <c r="B11" s="331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64"/>
      <c r="R11" s="26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16" customFormat="1">
      <c r="A12" s="25"/>
      <c r="B12" s="333" t="s">
        <v>980</v>
      </c>
      <c r="C12" s="334" t="s">
        <v>949</v>
      </c>
      <c r="D12" s="334" t="s">
        <v>950</v>
      </c>
      <c r="E12" s="334" t="s">
        <v>951</v>
      </c>
      <c r="F12" s="334" t="s">
        <v>952</v>
      </c>
      <c r="G12" s="334" t="s">
        <v>953</v>
      </c>
      <c r="H12" s="334" t="s">
        <v>954</v>
      </c>
      <c r="I12" s="334" t="s">
        <v>955</v>
      </c>
      <c r="J12" s="334" t="s">
        <v>956</v>
      </c>
      <c r="K12" s="334" t="s">
        <v>957</v>
      </c>
      <c r="L12" s="334" t="s">
        <v>958</v>
      </c>
      <c r="M12" s="334" t="s">
        <v>959</v>
      </c>
      <c r="N12" s="334" t="s">
        <v>960</v>
      </c>
      <c r="O12" s="334" t="s">
        <v>961</v>
      </c>
      <c r="P12" s="334" t="s">
        <v>962</v>
      </c>
      <c r="Q12" s="365" t="s">
        <v>963</v>
      </c>
      <c r="R12" s="26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23" customFormat="1">
      <c r="A13" s="25"/>
      <c r="B13" s="335" t="s">
        <v>981</v>
      </c>
      <c r="C13" s="336">
        <f>+C24+C25+C26+C27+C28+C29+C30+C31</f>
        <v>0</v>
      </c>
      <c r="D13" s="336">
        <f t="shared" ref="D13:Q13" si="0">+D24+D25+D26+D27+D28+D29+D30+D31</f>
        <v>0</v>
      </c>
      <c r="E13" s="336">
        <f t="shared" si="0"/>
        <v>0</v>
      </c>
      <c r="F13" s="336">
        <f t="shared" si="0"/>
        <v>0</v>
      </c>
      <c r="G13" s="336">
        <f t="shared" si="0"/>
        <v>0</v>
      </c>
      <c r="H13" s="336">
        <f t="shared" si="0"/>
        <v>0</v>
      </c>
      <c r="I13" s="336">
        <f t="shared" si="0"/>
        <v>0</v>
      </c>
      <c r="J13" s="336">
        <f t="shared" si="0"/>
        <v>0</v>
      </c>
      <c r="K13" s="336">
        <f t="shared" si="0"/>
        <v>0</v>
      </c>
      <c r="L13" s="336">
        <f t="shared" si="0"/>
        <v>0</v>
      </c>
      <c r="M13" s="336">
        <f t="shared" si="0"/>
        <v>0</v>
      </c>
      <c r="N13" s="336">
        <f t="shared" si="0"/>
        <v>0</v>
      </c>
      <c r="O13" s="336">
        <f t="shared" si="0"/>
        <v>0</v>
      </c>
      <c r="P13" s="336">
        <f t="shared" si="0"/>
        <v>0</v>
      </c>
      <c r="Q13" s="366">
        <f t="shared" si="0"/>
        <v>0</v>
      </c>
      <c r="R13" s="26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323" customFormat="1">
      <c r="A14" s="25"/>
      <c r="B14" s="337" t="s">
        <v>982</v>
      </c>
      <c r="C14" s="338">
        <f t="shared" ref="C14:Q14" si="1">+C32</f>
        <v>0</v>
      </c>
      <c r="D14" s="338">
        <f t="shared" si="1"/>
        <v>0</v>
      </c>
      <c r="E14" s="338">
        <f t="shared" si="1"/>
        <v>0</v>
      </c>
      <c r="F14" s="338">
        <f t="shared" si="1"/>
        <v>0</v>
      </c>
      <c r="G14" s="338">
        <f t="shared" si="1"/>
        <v>0</v>
      </c>
      <c r="H14" s="338">
        <f t="shared" si="1"/>
        <v>0</v>
      </c>
      <c r="I14" s="338">
        <f t="shared" si="1"/>
        <v>0</v>
      </c>
      <c r="J14" s="338">
        <f t="shared" si="1"/>
        <v>0</v>
      </c>
      <c r="K14" s="338">
        <f t="shared" si="1"/>
        <v>0</v>
      </c>
      <c r="L14" s="338">
        <f t="shared" si="1"/>
        <v>0</v>
      </c>
      <c r="M14" s="338">
        <f t="shared" si="1"/>
        <v>0</v>
      </c>
      <c r="N14" s="338">
        <f t="shared" si="1"/>
        <v>0</v>
      </c>
      <c r="O14" s="338">
        <f t="shared" si="1"/>
        <v>0</v>
      </c>
      <c r="P14" s="338">
        <f t="shared" si="1"/>
        <v>0</v>
      </c>
      <c r="Q14" s="367">
        <f t="shared" si="1"/>
        <v>0</v>
      </c>
      <c r="R14" s="2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323" customFormat="1">
      <c r="A15" s="25"/>
      <c r="B15" s="337" t="s">
        <v>983</v>
      </c>
      <c r="C15" s="338">
        <f>+C35+C36+C37+C42+C38+C39</f>
        <v>0</v>
      </c>
      <c r="D15" s="338">
        <f t="shared" ref="D15:Q15" si="2">+D35+D36+D37+D42+D38+D39</f>
        <v>0</v>
      </c>
      <c r="E15" s="338">
        <f t="shared" si="2"/>
        <v>0</v>
      </c>
      <c r="F15" s="338">
        <f t="shared" si="2"/>
        <v>0</v>
      </c>
      <c r="G15" s="338">
        <f t="shared" si="2"/>
        <v>0</v>
      </c>
      <c r="H15" s="338">
        <f t="shared" si="2"/>
        <v>0</v>
      </c>
      <c r="I15" s="338">
        <f t="shared" si="2"/>
        <v>0</v>
      </c>
      <c r="J15" s="338">
        <f t="shared" si="2"/>
        <v>0</v>
      </c>
      <c r="K15" s="338">
        <f t="shared" si="2"/>
        <v>0</v>
      </c>
      <c r="L15" s="338">
        <f t="shared" si="2"/>
        <v>0</v>
      </c>
      <c r="M15" s="338">
        <f t="shared" si="2"/>
        <v>0</v>
      </c>
      <c r="N15" s="338">
        <f t="shared" si="2"/>
        <v>0</v>
      </c>
      <c r="O15" s="338">
        <f t="shared" si="2"/>
        <v>0</v>
      </c>
      <c r="P15" s="338">
        <f t="shared" si="2"/>
        <v>0</v>
      </c>
      <c r="Q15" s="367">
        <f t="shared" si="2"/>
        <v>0</v>
      </c>
      <c r="R15" s="26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23" customFormat="1">
      <c r="A16" s="25"/>
      <c r="B16" s="339" t="s">
        <v>984</v>
      </c>
      <c r="C16" s="340">
        <f>+C40+C41</f>
        <v>0</v>
      </c>
      <c r="D16" s="340">
        <f t="shared" ref="D16:Q16" si="3">+D40+D41</f>
        <v>0</v>
      </c>
      <c r="E16" s="340">
        <f t="shared" si="3"/>
        <v>0</v>
      </c>
      <c r="F16" s="340">
        <f t="shared" si="3"/>
        <v>0</v>
      </c>
      <c r="G16" s="340">
        <f t="shared" si="3"/>
        <v>0</v>
      </c>
      <c r="H16" s="340">
        <f t="shared" si="3"/>
        <v>0</v>
      </c>
      <c r="I16" s="340">
        <f t="shared" si="3"/>
        <v>0</v>
      </c>
      <c r="J16" s="340">
        <f t="shared" si="3"/>
        <v>0</v>
      </c>
      <c r="K16" s="340">
        <f t="shared" si="3"/>
        <v>0</v>
      </c>
      <c r="L16" s="340">
        <f t="shared" si="3"/>
        <v>0</v>
      </c>
      <c r="M16" s="340">
        <f t="shared" si="3"/>
        <v>0</v>
      </c>
      <c r="N16" s="340">
        <f t="shared" si="3"/>
        <v>0</v>
      </c>
      <c r="O16" s="340">
        <f t="shared" si="3"/>
        <v>0</v>
      </c>
      <c r="P16" s="340">
        <f t="shared" si="3"/>
        <v>0</v>
      </c>
      <c r="Q16" s="368">
        <f t="shared" si="3"/>
        <v>0</v>
      </c>
      <c r="R16" s="26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23" customFormat="1">
      <c r="A17" s="25"/>
      <c r="B17" s="341" t="s">
        <v>985</v>
      </c>
      <c r="C17" s="342">
        <f>SUM(C13:C16)</f>
        <v>0</v>
      </c>
      <c r="D17" s="342">
        <f t="shared" ref="D17:Q17" si="4">SUM(D13:D16)</f>
        <v>0</v>
      </c>
      <c r="E17" s="342">
        <f t="shared" si="4"/>
        <v>0</v>
      </c>
      <c r="F17" s="342">
        <f t="shared" si="4"/>
        <v>0</v>
      </c>
      <c r="G17" s="342">
        <f t="shared" si="4"/>
        <v>0</v>
      </c>
      <c r="H17" s="342">
        <f t="shared" si="4"/>
        <v>0</v>
      </c>
      <c r="I17" s="342">
        <f t="shared" si="4"/>
        <v>0</v>
      </c>
      <c r="J17" s="342">
        <f t="shared" si="4"/>
        <v>0</v>
      </c>
      <c r="K17" s="342">
        <f t="shared" si="4"/>
        <v>0</v>
      </c>
      <c r="L17" s="342">
        <f t="shared" si="4"/>
        <v>0</v>
      </c>
      <c r="M17" s="342">
        <f t="shared" si="4"/>
        <v>0</v>
      </c>
      <c r="N17" s="342">
        <f t="shared" si="4"/>
        <v>0</v>
      </c>
      <c r="O17" s="342">
        <f t="shared" si="4"/>
        <v>0</v>
      </c>
      <c r="P17" s="342">
        <f t="shared" si="4"/>
        <v>0</v>
      </c>
      <c r="Q17" s="369">
        <f t="shared" si="4"/>
        <v>0</v>
      </c>
      <c r="R17" s="2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323" customFormat="1" ht="12" hidden="1" customHeight="1">
      <c r="A18" s="25"/>
      <c r="B18" s="343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2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323" customFormat="1" hidden="1">
      <c r="A19" s="25"/>
      <c r="B19" s="343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2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323" customFormat="1">
      <c r="A20" s="25"/>
      <c r="B20" s="345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2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323" customFormat="1" ht="15.75" customHeight="1">
      <c r="A21" s="25"/>
      <c r="B21" s="695" t="s">
        <v>986</v>
      </c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7"/>
      <c r="R21" s="26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16" customFormat="1">
      <c r="A22" s="25"/>
      <c r="B22" s="34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70"/>
      <c r="R22" s="26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16" customFormat="1">
      <c r="A23" s="25"/>
      <c r="B23" s="333" t="s">
        <v>987</v>
      </c>
      <c r="C23" s="334" t="s">
        <v>949</v>
      </c>
      <c r="D23" s="334" t="s">
        <v>950</v>
      </c>
      <c r="E23" s="334" t="s">
        <v>951</v>
      </c>
      <c r="F23" s="334" t="s">
        <v>952</v>
      </c>
      <c r="G23" s="334" t="s">
        <v>953</v>
      </c>
      <c r="H23" s="334" t="s">
        <v>954</v>
      </c>
      <c r="I23" s="334" t="s">
        <v>955</v>
      </c>
      <c r="J23" s="334" t="s">
        <v>956</v>
      </c>
      <c r="K23" s="334" t="s">
        <v>957</v>
      </c>
      <c r="L23" s="334" t="s">
        <v>958</v>
      </c>
      <c r="M23" s="334" t="s">
        <v>959</v>
      </c>
      <c r="N23" s="334" t="s">
        <v>960</v>
      </c>
      <c r="O23" s="334" t="s">
        <v>961</v>
      </c>
      <c r="P23" s="334" t="s">
        <v>962</v>
      </c>
      <c r="Q23" s="365" t="s">
        <v>963</v>
      </c>
      <c r="R23" s="26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outlineLevel="1">
      <c r="A24" s="18"/>
      <c r="B24" s="349" t="str">
        <f>IF('FSE-RH-001'!$E$10="Sistemas de Audio y Video Por Suscripción","2.1.1  Operación y Mantenimiento de Redes y Head End","2.1.1  Operación y Mantenimiento de Equipos")</f>
        <v>2.1.1  Operación y Mantenimiento de Equipos</v>
      </c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71"/>
      <c r="R24" s="361"/>
      <c r="S24" s="372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outlineLevel="1">
      <c r="A25" s="18"/>
      <c r="B25" s="351" t="s">
        <v>988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71"/>
      <c r="R25" s="361"/>
      <c r="S25" s="372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outlineLevel="1">
      <c r="A26" s="18"/>
      <c r="B26" s="351" t="s">
        <v>989</v>
      </c>
      <c r="C26" s="352">
        <f>+'FSE-RH-002'!D$32</f>
        <v>0</v>
      </c>
      <c r="D26" s="352">
        <f>+'FSE-RH-002'!F$32</f>
        <v>0</v>
      </c>
      <c r="E26" s="352">
        <f>+'FSE-RH-002'!H$32</f>
        <v>0</v>
      </c>
      <c r="F26" s="352">
        <f>+'FSE-RH-002'!J$32</f>
        <v>0</v>
      </c>
      <c r="G26" s="352">
        <f>+'FSE-RH-002'!L$32</f>
        <v>0</v>
      </c>
      <c r="H26" s="352">
        <f>+'FSE-RH-002'!N$32</f>
        <v>0</v>
      </c>
      <c r="I26" s="352">
        <f>+'FSE-RH-002'!P$32</f>
        <v>0</v>
      </c>
      <c r="J26" s="352">
        <f>+'FSE-RH-002'!R$32</f>
        <v>0</v>
      </c>
      <c r="K26" s="352">
        <f>+'FSE-RH-002'!T$32</f>
        <v>0</v>
      </c>
      <c r="L26" s="352">
        <f>+'FSE-RH-002'!V$32</f>
        <v>0</v>
      </c>
      <c r="M26" s="352">
        <f>+'FSE-RH-002'!X$32</f>
        <v>0</v>
      </c>
      <c r="N26" s="352">
        <f>+'FSE-RH-002'!Z$32</f>
        <v>0</v>
      </c>
      <c r="O26" s="352">
        <f>+'FSE-RH-002'!AB$32</f>
        <v>0</v>
      </c>
      <c r="P26" s="352">
        <f>+'FSE-RH-002'!AD$32</f>
        <v>0</v>
      </c>
      <c r="Q26" s="373">
        <f>+'FSE-RH-002'!AF$32</f>
        <v>0</v>
      </c>
      <c r="R26" s="361"/>
      <c r="S26" s="372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outlineLevel="1">
      <c r="A27" s="18"/>
      <c r="B27" s="337" t="s">
        <v>990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71"/>
      <c r="R27" s="374"/>
      <c r="S27" s="372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outlineLevel="1">
      <c r="A28" s="18"/>
      <c r="B28" s="337" t="s">
        <v>991</v>
      </c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71"/>
      <c r="R28" s="374"/>
      <c r="S28" s="372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1" outlineLevel="1">
      <c r="A29" s="18"/>
      <c r="B29" s="337" t="s">
        <v>992</v>
      </c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71"/>
      <c r="R29" s="374"/>
      <c r="S29" s="372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outlineLevel="1">
      <c r="A30" s="18"/>
      <c r="B30" s="337" t="s">
        <v>993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71"/>
      <c r="R30" s="361"/>
      <c r="S30" s="372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outlineLevel="1">
      <c r="A31" s="18"/>
      <c r="B31" s="337" t="s">
        <v>994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71"/>
      <c r="R31" s="361"/>
      <c r="S31" s="372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outlineLevel="1">
      <c r="A32" s="18"/>
      <c r="B32" s="337" t="s">
        <v>995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71"/>
      <c r="R32" s="361"/>
      <c r="S32" s="372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31">
      <c r="A33" s="18"/>
      <c r="B33" s="353" t="s">
        <v>996</v>
      </c>
      <c r="C33" s="354">
        <f t="shared" ref="C33:Q33" si="5">SUM(C24:C32)</f>
        <v>0</v>
      </c>
      <c r="D33" s="354">
        <f t="shared" si="5"/>
        <v>0</v>
      </c>
      <c r="E33" s="354">
        <f t="shared" si="5"/>
        <v>0</v>
      </c>
      <c r="F33" s="354">
        <f t="shared" si="5"/>
        <v>0</v>
      </c>
      <c r="G33" s="354">
        <f t="shared" si="5"/>
        <v>0</v>
      </c>
      <c r="H33" s="354">
        <f t="shared" si="5"/>
        <v>0</v>
      </c>
      <c r="I33" s="354">
        <f t="shared" si="5"/>
        <v>0</v>
      </c>
      <c r="J33" s="354">
        <f t="shared" si="5"/>
        <v>0</v>
      </c>
      <c r="K33" s="354">
        <f t="shared" si="5"/>
        <v>0</v>
      </c>
      <c r="L33" s="354">
        <f t="shared" si="5"/>
        <v>0</v>
      </c>
      <c r="M33" s="354">
        <f t="shared" si="5"/>
        <v>0</v>
      </c>
      <c r="N33" s="354">
        <f t="shared" si="5"/>
        <v>0</v>
      </c>
      <c r="O33" s="354">
        <f t="shared" si="5"/>
        <v>0</v>
      </c>
      <c r="P33" s="354">
        <f t="shared" si="5"/>
        <v>0</v>
      </c>
      <c r="Q33" s="375">
        <f t="shared" si="5"/>
        <v>0</v>
      </c>
      <c r="R33" s="361"/>
      <c r="S33" s="372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s="16" customFormat="1">
      <c r="A34" s="25"/>
      <c r="B34" s="333" t="s">
        <v>997</v>
      </c>
      <c r="C34" s="334" t="s">
        <v>949</v>
      </c>
      <c r="D34" s="334" t="s">
        <v>950</v>
      </c>
      <c r="E34" s="334" t="s">
        <v>951</v>
      </c>
      <c r="F34" s="334" t="s">
        <v>952</v>
      </c>
      <c r="G34" s="334" t="s">
        <v>953</v>
      </c>
      <c r="H34" s="334" t="s">
        <v>954</v>
      </c>
      <c r="I34" s="334" t="s">
        <v>955</v>
      </c>
      <c r="J34" s="334" t="s">
        <v>956</v>
      </c>
      <c r="K34" s="334" t="s">
        <v>957</v>
      </c>
      <c r="L34" s="334" t="s">
        <v>958</v>
      </c>
      <c r="M34" s="334" t="s">
        <v>959</v>
      </c>
      <c r="N34" s="334" t="s">
        <v>960</v>
      </c>
      <c r="O34" s="334" t="s">
        <v>961</v>
      </c>
      <c r="P34" s="334" t="s">
        <v>962</v>
      </c>
      <c r="Q34" s="365" t="s">
        <v>963</v>
      </c>
      <c r="R34" s="26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outlineLevel="1">
      <c r="A35" s="18"/>
      <c r="B35" s="335" t="s">
        <v>998</v>
      </c>
      <c r="C35" s="352">
        <f>+'FSE-RH-002'!D$42</f>
        <v>0</v>
      </c>
      <c r="D35" s="352">
        <f>+'FSE-RH-002'!F$42</f>
        <v>0</v>
      </c>
      <c r="E35" s="352">
        <f>+'FSE-RH-002'!H$42</f>
        <v>0</v>
      </c>
      <c r="F35" s="352">
        <f>+'FSE-RH-002'!J$42</f>
        <v>0</v>
      </c>
      <c r="G35" s="352">
        <f>+'FSE-RH-002'!L$42</f>
        <v>0</v>
      </c>
      <c r="H35" s="352">
        <f>+'FSE-RH-002'!N$42</f>
        <v>0</v>
      </c>
      <c r="I35" s="352">
        <f>+'FSE-RH-002'!P$42</f>
        <v>0</v>
      </c>
      <c r="J35" s="352">
        <f>+'FSE-RH-002'!R$42</f>
        <v>0</v>
      </c>
      <c r="K35" s="352">
        <f>+'FSE-RH-002'!T$42</f>
        <v>0</v>
      </c>
      <c r="L35" s="352">
        <f>+'FSE-RH-002'!V$42</f>
        <v>0</v>
      </c>
      <c r="M35" s="352">
        <f>+'FSE-RH-002'!X$42</f>
        <v>0</v>
      </c>
      <c r="N35" s="352">
        <f>+'FSE-RH-002'!Z$42</f>
        <v>0</v>
      </c>
      <c r="O35" s="352">
        <f>+'FSE-RH-002'!AB$42</f>
        <v>0</v>
      </c>
      <c r="P35" s="352">
        <f>+'FSE-RH-002'!AD$42</f>
        <v>0</v>
      </c>
      <c r="Q35" s="373">
        <f>+'FSE-RH-002'!AF$42</f>
        <v>0</v>
      </c>
      <c r="R35" s="361"/>
      <c r="S35" s="372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 outlineLevel="1">
      <c r="A36" s="18"/>
      <c r="B36" s="337" t="s">
        <v>999</v>
      </c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71"/>
      <c r="R36" s="361"/>
      <c r="S36" s="372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outlineLevel="1">
      <c r="A37" s="18"/>
      <c r="B37" s="337" t="s">
        <v>1000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71"/>
      <c r="R37" s="361"/>
      <c r="S37" s="372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outlineLevel="1">
      <c r="A38" s="18"/>
      <c r="B38" s="337" t="s">
        <v>1001</v>
      </c>
      <c r="C38" s="350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71"/>
      <c r="R38" s="361"/>
      <c r="S38" s="372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 outlineLevel="1">
      <c r="A39" s="18"/>
      <c r="B39" s="337" t="s">
        <v>1002</v>
      </c>
      <c r="C39" s="350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71"/>
      <c r="R39" s="361"/>
      <c r="S39" s="37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outlineLevel="1">
      <c r="A40" s="18"/>
      <c r="B40" s="337" t="s">
        <v>1003</v>
      </c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71"/>
      <c r="R40" s="374"/>
      <c r="S40" s="37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 outlineLevel="1">
      <c r="A41" s="18"/>
      <c r="B41" s="337" t="s">
        <v>1004</v>
      </c>
      <c r="C41" s="350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71"/>
      <c r="R41" s="361"/>
      <c r="S41" s="372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 outlineLevel="1">
      <c r="A42" s="18"/>
      <c r="B42" s="339" t="s">
        <v>1005</v>
      </c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71"/>
      <c r="R42" s="376"/>
      <c r="S42" s="372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A43" s="18"/>
      <c r="B43" s="355" t="s">
        <v>1006</v>
      </c>
      <c r="C43" s="356">
        <f t="shared" ref="C43:Q43" si="6">SUM(C35:C42)</f>
        <v>0</v>
      </c>
      <c r="D43" s="356">
        <f t="shared" si="6"/>
        <v>0</v>
      </c>
      <c r="E43" s="356">
        <f t="shared" si="6"/>
        <v>0</v>
      </c>
      <c r="F43" s="356">
        <f t="shared" si="6"/>
        <v>0</v>
      </c>
      <c r="G43" s="356">
        <f t="shared" si="6"/>
        <v>0</v>
      </c>
      <c r="H43" s="356">
        <f t="shared" si="6"/>
        <v>0</v>
      </c>
      <c r="I43" s="356">
        <f t="shared" si="6"/>
        <v>0</v>
      </c>
      <c r="J43" s="356">
        <f t="shared" si="6"/>
        <v>0</v>
      </c>
      <c r="K43" s="356">
        <f t="shared" si="6"/>
        <v>0</v>
      </c>
      <c r="L43" s="356">
        <f t="shared" si="6"/>
        <v>0</v>
      </c>
      <c r="M43" s="356">
        <f t="shared" si="6"/>
        <v>0</v>
      </c>
      <c r="N43" s="356">
        <f t="shared" si="6"/>
        <v>0</v>
      </c>
      <c r="O43" s="356">
        <f t="shared" si="6"/>
        <v>0</v>
      </c>
      <c r="P43" s="356">
        <f t="shared" si="6"/>
        <v>0</v>
      </c>
      <c r="Q43" s="377">
        <f t="shared" si="6"/>
        <v>0</v>
      </c>
      <c r="R43" s="376"/>
      <c r="S43" s="372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</row>
    <row r="44" spans="1:31">
      <c r="A44" s="18"/>
      <c r="B44" s="357" t="s">
        <v>1007</v>
      </c>
      <c r="C44" s="358">
        <f t="shared" ref="C44:Q44" si="7">+C33+C43</f>
        <v>0</v>
      </c>
      <c r="D44" s="358">
        <f t="shared" si="7"/>
        <v>0</v>
      </c>
      <c r="E44" s="358">
        <f t="shared" si="7"/>
        <v>0</v>
      </c>
      <c r="F44" s="358">
        <f t="shared" si="7"/>
        <v>0</v>
      </c>
      <c r="G44" s="358">
        <f t="shared" si="7"/>
        <v>0</v>
      </c>
      <c r="H44" s="358">
        <f t="shared" si="7"/>
        <v>0</v>
      </c>
      <c r="I44" s="358">
        <f t="shared" si="7"/>
        <v>0</v>
      </c>
      <c r="J44" s="358">
        <f t="shared" si="7"/>
        <v>0</v>
      </c>
      <c r="K44" s="358">
        <f t="shared" si="7"/>
        <v>0</v>
      </c>
      <c r="L44" s="358">
        <f t="shared" si="7"/>
        <v>0</v>
      </c>
      <c r="M44" s="358">
        <f t="shared" si="7"/>
        <v>0</v>
      </c>
      <c r="N44" s="358">
        <f t="shared" si="7"/>
        <v>0</v>
      </c>
      <c r="O44" s="358">
        <f t="shared" si="7"/>
        <v>0</v>
      </c>
      <c r="P44" s="358">
        <f t="shared" si="7"/>
        <v>0</v>
      </c>
      <c r="Q44" s="378">
        <f t="shared" si="7"/>
        <v>0</v>
      </c>
      <c r="R44" s="361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spans="1:31">
      <c r="A45" s="18"/>
      <c r="B45" s="53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361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spans="1:3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361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spans="1:3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361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spans="1:31">
      <c r="A48" s="18"/>
      <c r="B48" s="695" t="s">
        <v>1008</v>
      </c>
      <c r="C48" s="696"/>
      <c r="D48" s="696"/>
      <c r="E48" s="696"/>
      <c r="F48" s="696"/>
      <c r="G48" s="696"/>
      <c r="H48" s="696"/>
      <c r="I48" s="696"/>
      <c r="J48" s="696"/>
      <c r="K48" s="696"/>
      <c r="L48" s="696"/>
      <c r="M48" s="696"/>
      <c r="N48" s="696"/>
      <c r="O48" s="696"/>
      <c r="P48" s="696"/>
      <c r="Q48" s="697"/>
      <c r="R48" s="361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</row>
    <row r="49" spans="1:3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361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</row>
    <row r="50" spans="1:31">
      <c r="A50" s="18"/>
      <c r="B50" s="169" t="s">
        <v>976</v>
      </c>
      <c r="C50" s="359"/>
      <c r="D50" s="170"/>
      <c r="E50" s="170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9"/>
      <c r="R50" s="361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</row>
    <row r="51" spans="1:31">
      <c r="A51" s="18"/>
      <c r="B51" s="685"/>
      <c r="C51" s="686"/>
      <c r="D51" s="686"/>
      <c r="E51" s="686"/>
      <c r="F51" s="686"/>
      <c r="G51" s="686"/>
      <c r="H51" s="686"/>
      <c r="I51" s="686"/>
      <c r="J51" s="686"/>
      <c r="K51" s="686"/>
      <c r="L51" s="686"/>
      <c r="M51" s="686"/>
      <c r="N51" s="686"/>
      <c r="O51" s="686"/>
      <c r="P51" s="686"/>
      <c r="Q51" s="687"/>
      <c r="R51" s="361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</row>
    <row r="52" spans="1:31">
      <c r="A52" s="18"/>
      <c r="B52" s="688"/>
      <c r="C52" s="689"/>
      <c r="D52" s="689"/>
      <c r="E52" s="689"/>
      <c r="F52" s="689"/>
      <c r="G52" s="689"/>
      <c r="H52" s="689"/>
      <c r="I52" s="689"/>
      <c r="J52" s="689"/>
      <c r="K52" s="689"/>
      <c r="L52" s="689"/>
      <c r="M52" s="689"/>
      <c r="N52" s="689"/>
      <c r="O52" s="689"/>
      <c r="P52" s="689"/>
      <c r="Q52" s="690"/>
      <c r="R52" s="361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</row>
    <row r="53" spans="1:31">
      <c r="A53" s="18"/>
      <c r="B53" s="691"/>
      <c r="C53" s="692"/>
      <c r="D53" s="692"/>
      <c r="E53" s="692"/>
      <c r="F53" s="692"/>
      <c r="G53" s="692"/>
      <c r="H53" s="692"/>
      <c r="I53" s="692"/>
      <c r="J53" s="692"/>
      <c r="K53" s="692"/>
      <c r="L53" s="692"/>
      <c r="M53" s="692"/>
      <c r="N53" s="692"/>
      <c r="O53" s="692"/>
      <c r="P53" s="692"/>
      <c r="Q53" s="693"/>
      <c r="R53" s="361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>
      <c r="A54" s="18"/>
      <c r="B54" s="172"/>
      <c r="C54" s="359"/>
      <c r="D54" s="170"/>
      <c r="E54" s="170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80"/>
      <c r="R54" s="361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3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361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61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61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</row>
    <row r="58" spans="1:3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61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</row>
    <row r="59" spans="1:3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61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61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</row>
    <row r="61" spans="1:3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61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</row>
    <row r="62" spans="1:3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61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</row>
    <row r="63" spans="1:3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61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</row>
    <row r="64" spans="1:3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61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</row>
    <row r="65" spans="1:3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361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</row>
    <row r="66" spans="1:3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361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</row>
    <row r="67" spans="1:3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361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</row>
    <row r="68" spans="1:3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361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</row>
    <row r="69" spans="1:3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361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</row>
    <row r="70" spans="1:3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361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</row>
    <row r="71" spans="1:3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361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</row>
    <row r="72" spans="1:3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361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</row>
    <row r="73" spans="1:3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361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</row>
    <row r="74" spans="1:3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361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</row>
    <row r="75" spans="1:3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361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</row>
    <row r="76" spans="1:3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61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</row>
    <row r="77" spans="1:3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361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</row>
  </sheetData>
  <sheetProtection password="CD55" sheet="1" formatColumns="0"/>
  <mergeCells count="10">
    <mergeCell ref="B51:Q53"/>
    <mergeCell ref="A1:B1"/>
    <mergeCell ref="C8:Q8"/>
    <mergeCell ref="B21:Q21"/>
    <mergeCell ref="B48:Q48"/>
    <mergeCell ref="F2:F3"/>
    <mergeCell ref="N2:N3"/>
    <mergeCell ref="N5:N6"/>
    <mergeCell ref="B2:E6"/>
    <mergeCell ref="O2:Q6"/>
  </mergeCells>
  <hyperlinks>
    <hyperlink ref="A1" location="'INDICE FORMULARIOS'!A1" display="&lt; ATRÁS"/>
  </hyperlinks>
  <printOptions horizontalCentered="1"/>
  <pageMargins left="0.31496062992125984" right="0.31496062992125984" top="0.35433070866141736" bottom="0.74803149606299213" header="0.31496062992125984" footer="0.31496062992125984"/>
  <pageSetup paperSize="9" scale="81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BT93"/>
  <sheetViews>
    <sheetView showGridLines="0" zoomScale="75" zoomScalePageLayoutView="30" workbookViewId="0">
      <selection sqref="A1:BK54"/>
    </sheetView>
  </sheetViews>
  <sheetFormatPr baseColWidth="10" defaultColWidth="9.125" defaultRowHeight="12.75" outlineLevelCol="1"/>
  <cols>
    <col min="1" max="1" width="3.625" style="275" customWidth="1"/>
    <col min="2" max="2" width="22.375" style="275" customWidth="1"/>
    <col min="3" max="4" width="14.875" style="275" customWidth="1"/>
    <col min="5" max="5" width="17.625" style="275" customWidth="1"/>
    <col min="6" max="6" width="12.625" style="275" customWidth="1"/>
    <col min="7" max="7" width="10.875" style="275" customWidth="1"/>
    <col min="8" max="8" width="14.875" style="275" customWidth="1"/>
    <col min="9" max="9" width="12.625" style="275" customWidth="1" outlineLevel="1"/>
    <col min="10" max="10" width="10.875" style="275" customWidth="1" outlineLevel="1"/>
    <col min="11" max="11" width="14.625" style="275" customWidth="1"/>
    <col min="12" max="12" width="12.625" style="275" customWidth="1" outlineLevel="1"/>
    <col min="13" max="13" width="10.875" style="275" customWidth="1" outlineLevel="1"/>
    <col min="14" max="14" width="10.5" style="275" customWidth="1"/>
    <col min="15" max="15" width="12.625" style="275" customWidth="1" outlineLevel="1"/>
    <col min="16" max="16" width="10.875" style="275" customWidth="1" outlineLevel="1"/>
    <col min="17" max="17" width="10.875" style="275" customWidth="1"/>
    <col min="18" max="18" width="12.625" style="275" customWidth="1" outlineLevel="1"/>
    <col min="19" max="19" width="10.875" style="275" customWidth="1" outlineLevel="1"/>
    <col min="20" max="20" width="10.5" style="275" customWidth="1"/>
    <col min="21" max="21" width="12.625" style="275" customWidth="1" outlineLevel="1"/>
    <col min="22" max="22" width="10.875" style="275" customWidth="1" outlineLevel="1"/>
    <col min="23" max="23" width="10.625" style="275" customWidth="1"/>
    <col min="24" max="24" width="12.625" style="275" hidden="1" customWidth="1" outlineLevel="1"/>
    <col min="25" max="25" width="10.875" style="275" hidden="1" customWidth="1" outlineLevel="1"/>
    <col min="26" max="26" width="10.375" style="275" hidden="1" customWidth="1"/>
    <col min="27" max="27" width="12.625" style="275" hidden="1" customWidth="1" outlineLevel="1"/>
    <col min="28" max="28" width="10.875" style="275" hidden="1" customWidth="1" outlineLevel="1"/>
    <col min="29" max="29" width="10.125" style="275" hidden="1" customWidth="1"/>
    <col min="30" max="30" width="12.625" style="275" hidden="1" customWidth="1" outlineLevel="1"/>
    <col min="31" max="31" width="10.875" style="275" hidden="1" customWidth="1" outlineLevel="1"/>
    <col min="32" max="32" width="10.125" style="275" hidden="1" customWidth="1"/>
    <col min="33" max="33" width="12.625" style="275" hidden="1" customWidth="1" outlineLevel="1"/>
    <col min="34" max="34" width="10.875" style="275" hidden="1" customWidth="1" outlineLevel="1"/>
    <col min="35" max="35" width="12.625" style="275" hidden="1" customWidth="1"/>
    <col min="36" max="36" width="10.875" style="275" hidden="1" customWidth="1" outlineLevel="1"/>
    <col min="37" max="37" width="10.5" style="275" hidden="1" customWidth="1" outlineLevel="1"/>
    <col min="38" max="38" width="10.375" style="275" hidden="1" customWidth="1"/>
    <col min="39" max="39" width="12.625" style="275" hidden="1" customWidth="1" outlineLevel="1"/>
    <col min="40" max="40" width="10.875" style="275" hidden="1" customWidth="1" outlineLevel="1"/>
    <col min="41" max="41" width="11" style="275" hidden="1" customWidth="1"/>
    <col min="42" max="42" width="12.625" style="275" hidden="1" customWidth="1" outlineLevel="1"/>
    <col min="43" max="43" width="10.875" style="275" hidden="1" customWidth="1" outlineLevel="1"/>
    <col min="44" max="44" width="10.5" style="275" hidden="1" customWidth="1"/>
    <col min="45" max="45" width="12.625" style="275" hidden="1" customWidth="1" outlineLevel="1"/>
    <col min="46" max="46" width="10.875" style="275" hidden="1" customWidth="1" outlineLevel="1"/>
    <col min="47" max="47" width="10.375" style="275" hidden="1" customWidth="1"/>
    <col min="48" max="48" width="12.625" style="275" hidden="1" customWidth="1" outlineLevel="1"/>
    <col min="49" max="49" width="10.875" style="275" hidden="1" customWidth="1" outlineLevel="1"/>
    <col min="50" max="50" width="10.625" style="275" hidden="1" customWidth="1"/>
    <col min="51" max="52" width="12.625" style="275" hidden="1" customWidth="1" outlineLevel="1"/>
    <col min="53" max="53" width="10.875" style="275" hidden="1" customWidth="1"/>
    <col min="54" max="54" width="10.5" style="275" customWidth="1"/>
    <col min="55" max="55" width="9.125" style="275" hidden="1" customWidth="1"/>
    <col min="56" max="56" width="3.5" style="275" hidden="1" customWidth="1"/>
    <col min="57" max="57" width="8.875" style="275" hidden="1" customWidth="1"/>
    <col min="58" max="58" width="4.5" style="275" hidden="1" customWidth="1"/>
    <col min="59" max="59" width="2.875" style="275" hidden="1" customWidth="1"/>
    <col min="60" max="60" width="13.625" style="275" hidden="1" customWidth="1"/>
    <col min="61" max="61" width="9.125" style="275" hidden="1" customWidth="1"/>
    <col min="62" max="62" width="11.5" style="275" hidden="1" customWidth="1"/>
    <col min="63" max="63" width="3.5" style="275" customWidth="1"/>
    <col min="64" max="16384" width="9.125" style="275"/>
  </cols>
  <sheetData>
    <row r="1" spans="1:72" ht="15">
      <c r="A1" s="589" t="s">
        <v>12</v>
      </c>
      <c r="B1" s="589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</row>
    <row r="2" spans="1:72" ht="12.75" customHeight="1">
      <c r="A2" s="83"/>
      <c r="B2" s="674" t="s">
        <v>1009</v>
      </c>
      <c r="C2" s="675"/>
      <c r="D2" s="675"/>
      <c r="E2" s="675"/>
      <c r="F2" s="675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707" t="s">
        <v>1010</v>
      </c>
      <c r="R2" s="525"/>
      <c r="S2" s="526"/>
      <c r="T2" s="527"/>
      <c r="U2" s="305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307"/>
      <c r="BD2" s="307"/>
      <c r="BE2" s="307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</row>
    <row r="3" spans="1:72" ht="11.25" customHeight="1">
      <c r="A3" s="83"/>
      <c r="B3" s="674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708"/>
      <c r="R3" s="528"/>
      <c r="S3" s="529"/>
      <c r="T3" s="530"/>
      <c r="U3" s="305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307"/>
      <c r="BD3" s="307"/>
      <c r="BE3" s="307"/>
      <c r="BF3" s="319" t="s">
        <v>1011</v>
      </c>
      <c r="BG3" s="319" t="s">
        <v>1012</v>
      </c>
      <c r="BH3" s="319" t="s">
        <v>1013</v>
      </c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</row>
    <row r="4" spans="1:72" ht="10.5" customHeight="1">
      <c r="A4" s="83"/>
      <c r="B4" s="674"/>
      <c r="C4" s="675"/>
      <c r="D4" s="675"/>
      <c r="E4" s="675"/>
      <c r="F4" s="675"/>
      <c r="G4" s="675"/>
      <c r="H4" s="675"/>
      <c r="I4" s="675"/>
      <c r="J4" s="675"/>
      <c r="K4" s="675"/>
      <c r="L4" s="675"/>
      <c r="M4" s="675"/>
      <c r="N4" s="675"/>
      <c r="O4" s="675"/>
      <c r="P4" s="675"/>
      <c r="Q4" s="306" t="s">
        <v>30</v>
      </c>
      <c r="R4" s="528"/>
      <c r="S4" s="529"/>
      <c r="T4" s="530"/>
      <c r="U4" s="305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307"/>
      <c r="BD4" s="307"/>
      <c r="BE4" s="307"/>
      <c r="BF4" s="319" t="s">
        <v>1014</v>
      </c>
      <c r="BG4" s="319" t="s">
        <v>1014</v>
      </c>
      <c r="BH4" s="319" t="s">
        <v>1015</v>
      </c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</row>
    <row r="5" spans="1:72" ht="10.5" customHeight="1">
      <c r="A5" s="83"/>
      <c r="B5" s="674"/>
      <c r="C5" s="675"/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0" t="str">
        <f>+'FSE-RH-001'!$H$5</f>
        <v>dd-mm-yyyy</v>
      </c>
      <c r="R5" s="528"/>
      <c r="S5" s="529"/>
      <c r="T5" s="530"/>
      <c r="U5" s="305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307"/>
      <c r="BD5" s="307"/>
      <c r="BE5" s="307"/>
      <c r="BF5" s="319" t="s">
        <v>1016</v>
      </c>
      <c r="BG5" s="319"/>
      <c r="BH5" s="319" t="s">
        <v>1017</v>
      </c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</row>
    <row r="6" spans="1:72" ht="11.25" customHeight="1">
      <c r="A6" s="83"/>
      <c r="B6" s="674"/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1"/>
      <c r="R6" s="531"/>
      <c r="S6" s="532"/>
      <c r="T6" s="533"/>
      <c r="U6" s="305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307"/>
      <c r="BD6" s="307"/>
      <c r="BE6" s="307"/>
      <c r="BF6" s="320"/>
      <c r="BG6" s="320"/>
      <c r="BH6" s="319" t="s">
        <v>1018</v>
      </c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</row>
    <row r="7" spans="1:72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307"/>
      <c r="S7" s="307"/>
      <c r="T7" s="307"/>
      <c r="U7" s="307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320"/>
      <c r="BG7" s="320"/>
      <c r="BH7" s="319" t="s">
        <v>1019</v>
      </c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</row>
    <row r="8" spans="1:72" ht="30.6" customHeight="1">
      <c r="A8" s="83"/>
      <c r="B8" s="718" t="s">
        <v>51</v>
      </c>
      <c r="C8" s="718"/>
      <c r="D8" s="718"/>
      <c r="E8" s="718"/>
      <c r="F8" s="719">
        <f>+'FSE-RH-001'!$F$8</f>
        <v>0</v>
      </c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308"/>
      <c r="S8" s="308"/>
      <c r="T8" s="308"/>
      <c r="U8" s="308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>
        <f>+'FSE-RH-001'!$F$8</f>
        <v>0</v>
      </c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320"/>
      <c r="BG8" s="320"/>
      <c r="BH8" s="319" t="s">
        <v>1020</v>
      </c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</row>
    <row r="9" spans="1:72" hidden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</row>
    <row r="10" spans="1:72" s="273" customFormat="1" ht="15" customHeight="1">
      <c r="A10" s="276"/>
      <c r="B10" s="665" t="s">
        <v>1021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R10" s="666"/>
      <c r="AS10" s="666"/>
      <c r="AT10" s="666"/>
      <c r="AU10" s="666"/>
      <c r="AV10" s="666"/>
      <c r="AW10" s="666"/>
      <c r="AX10" s="666"/>
      <c r="AY10" s="666"/>
      <c r="AZ10" s="666"/>
      <c r="BA10" s="667"/>
      <c r="BB10" s="709" t="s">
        <v>1022</v>
      </c>
      <c r="BC10" s="295"/>
      <c r="BD10" s="295"/>
      <c r="BE10" s="295"/>
      <c r="BF10" s="311"/>
      <c r="BG10" s="311"/>
      <c r="BH10" s="311"/>
      <c r="BI10" s="311"/>
      <c r="BJ10" s="311"/>
      <c r="BK10" s="311"/>
      <c r="BL10" s="295"/>
      <c r="BM10" s="295"/>
      <c r="BN10" s="295"/>
      <c r="BO10" s="295"/>
      <c r="BP10" s="295"/>
      <c r="BQ10" s="295"/>
      <c r="BR10" s="295"/>
      <c r="BS10" s="295"/>
      <c r="BT10" s="295"/>
    </row>
    <row r="11" spans="1:72" s="273" customFormat="1" ht="14.25" customHeight="1">
      <c r="A11" s="276"/>
      <c r="B11" s="702" t="s">
        <v>1023</v>
      </c>
      <c r="C11" s="704" t="s">
        <v>1024</v>
      </c>
      <c r="D11" s="705" t="s">
        <v>1025</v>
      </c>
      <c r="E11" s="720" t="s">
        <v>1026</v>
      </c>
      <c r="F11" s="721"/>
      <c r="G11" s="721"/>
      <c r="H11" s="722"/>
      <c r="I11" s="716" t="s">
        <v>949</v>
      </c>
      <c r="J11" s="716"/>
      <c r="K11" s="716"/>
      <c r="L11" s="715" t="s">
        <v>950</v>
      </c>
      <c r="M11" s="715"/>
      <c r="N11" s="715"/>
      <c r="O11" s="716" t="s">
        <v>951</v>
      </c>
      <c r="P11" s="716"/>
      <c r="Q11" s="716"/>
      <c r="R11" s="715" t="s">
        <v>952</v>
      </c>
      <c r="S11" s="715"/>
      <c r="T11" s="715"/>
      <c r="U11" s="716" t="s">
        <v>953</v>
      </c>
      <c r="V11" s="716"/>
      <c r="W11" s="716"/>
      <c r="X11" s="715" t="s">
        <v>954</v>
      </c>
      <c r="Y11" s="715"/>
      <c r="Z11" s="715"/>
      <c r="AA11" s="716" t="s">
        <v>955</v>
      </c>
      <c r="AB11" s="716"/>
      <c r="AC11" s="716"/>
      <c r="AD11" s="715" t="s">
        <v>956</v>
      </c>
      <c r="AE11" s="715"/>
      <c r="AF11" s="715"/>
      <c r="AG11" s="716" t="s">
        <v>957</v>
      </c>
      <c r="AH11" s="716"/>
      <c r="AI11" s="716"/>
      <c r="AJ11" s="715" t="s">
        <v>958</v>
      </c>
      <c r="AK11" s="715"/>
      <c r="AL11" s="715"/>
      <c r="AM11" s="716" t="s">
        <v>959</v>
      </c>
      <c r="AN11" s="716"/>
      <c r="AO11" s="716"/>
      <c r="AP11" s="715" t="s">
        <v>960</v>
      </c>
      <c r="AQ11" s="715"/>
      <c r="AR11" s="715"/>
      <c r="AS11" s="716" t="s">
        <v>961</v>
      </c>
      <c r="AT11" s="716"/>
      <c r="AU11" s="716"/>
      <c r="AV11" s="715" t="s">
        <v>962</v>
      </c>
      <c r="AW11" s="715"/>
      <c r="AX11" s="715"/>
      <c r="AY11" s="716" t="s">
        <v>963</v>
      </c>
      <c r="AZ11" s="716"/>
      <c r="BA11" s="717"/>
      <c r="BB11" s="710"/>
      <c r="BC11" s="295"/>
      <c r="BD11" s="295"/>
      <c r="BE11" s="295"/>
      <c r="BF11" s="311"/>
      <c r="BG11" s="311"/>
      <c r="BH11" s="311"/>
      <c r="BI11" s="311"/>
      <c r="BJ11" s="311"/>
      <c r="BK11" s="311"/>
      <c r="BL11" s="295"/>
      <c r="BM11" s="295"/>
      <c r="BN11" s="295"/>
      <c r="BO11" s="295"/>
      <c r="BP11" s="295"/>
      <c r="BQ11" s="295"/>
      <c r="BR11" s="295"/>
      <c r="BS11" s="295"/>
      <c r="BT11" s="295"/>
    </row>
    <row r="12" spans="1:72" s="274" customFormat="1" ht="63.75">
      <c r="A12" s="277"/>
      <c r="B12" s="703"/>
      <c r="C12" s="705"/>
      <c r="D12" s="706"/>
      <c r="E12" s="278" t="s">
        <v>1027</v>
      </c>
      <c r="F12" s="279" t="s">
        <v>1028</v>
      </c>
      <c r="G12" s="279" t="s">
        <v>1029</v>
      </c>
      <c r="H12" s="279" t="s">
        <v>1030</v>
      </c>
      <c r="I12" s="279" t="s">
        <v>1028</v>
      </c>
      <c r="J12" s="279" t="s">
        <v>1029</v>
      </c>
      <c r="K12" s="279" t="s">
        <v>1030</v>
      </c>
      <c r="L12" s="279" t="s">
        <v>1028</v>
      </c>
      <c r="M12" s="279" t="s">
        <v>1029</v>
      </c>
      <c r="N12" s="279" t="s">
        <v>1030</v>
      </c>
      <c r="O12" s="279" t="s">
        <v>1028</v>
      </c>
      <c r="P12" s="279" t="s">
        <v>1029</v>
      </c>
      <c r="Q12" s="279" t="s">
        <v>1030</v>
      </c>
      <c r="R12" s="279" t="s">
        <v>1028</v>
      </c>
      <c r="S12" s="279" t="s">
        <v>1029</v>
      </c>
      <c r="T12" s="279" t="s">
        <v>1030</v>
      </c>
      <c r="U12" s="279" t="s">
        <v>1028</v>
      </c>
      <c r="V12" s="279" t="s">
        <v>1029</v>
      </c>
      <c r="W12" s="279" t="s">
        <v>1030</v>
      </c>
      <c r="X12" s="279" t="s">
        <v>1028</v>
      </c>
      <c r="Y12" s="279" t="s">
        <v>1029</v>
      </c>
      <c r="Z12" s="279" t="s">
        <v>1030</v>
      </c>
      <c r="AA12" s="279" t="s">
        <v>1028</v>
      </c>
      <c r="AB12" s="279" t="s">
        <v>1029</v>
      </c>
      <c r="AC12" s="279" t="s">
        <v>1030</v>
      </c>
      <c r="AD12" s="279" t="s">
        <v>1028</v>
      </c>
      <c r="AE12" s="279" t="s">
        <v>1029</v>
      </c>
      <c r="AF12" s="279" t="s">
        <v>1030</v>
      </c>
      <c r="AG12" s="279" t="s">
        <v>1028</v>
      </c>
      <c r="AH12" s="279" t="s">
        <v>1029</v>
      </c>
      <c r="AI12" s="279" t="s">
        <v>1030</v>
      </c>
      <c r="AJ12" s="279" t="s">
        <v>1028</v>
      </c>
      <c r="AK12" s="279" t="s">
        <v>1029</v>
      </c>
      <c r="AL12" s="279" t="s">
        <v>1030</v>
      </c>
      <c r="AM12" s="279" t="s">
        <v>1028</v>
      </c>
      <c r="AN12" s="279" t="s">
        <v>1029</v>
      </c>
      <c r="AO12" s="279" t="s">
        <v>1030</v>
      </c>
      <c r="AP12" s="279" t="s">
        <v>1028</v>
      </c>
      <c r="AQ12" s="279" t="s">
        <v>1029</v>
      </c>
      <c r="AR12" s="279" t="s">
        <v>1030</v>
      </c>
      <c r="AS12" s="279" t="s">
        <v>1028</v>
      </c>
      <c r="AT12" s="279" t="s">
        <v>1029</v>
      </c>
      <c r="AU12" s="279" t="s">
        <v>1030</v>
      </c>
      <c r="AV12" s="279" t="s">
        <v>1028</v>
      </c>
      <c r="AW12" s="279" t="s">
        <v>1029</v>
      </c>
      <c r="AX12" s="279" t="s">
        <v>1030</v>
      </c>
      <c r="AY12" s="279" t="s">
        <v>1028</v>
      </c>
      <c r="AZ12" s="279" t="s">
        <v>1029</v>
      </c>
      <c r="BA12" s="310" t="s">
        <v>1030</v>
      </c>
      <c r="BB12" s="710"/>
      <c r="BC12" s="311"/>
      <c r="BD12" s="711" t="s">
        <v>1031</v>
      </c>
      <c r="BE12" s="712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</row>
    <row r="13" spans="1:72" s="273" customFormat="1">
      <c r="A13" s="280"/>
      <c r="B13" s="281"/>
      <c r="C13" s="282"/>
      <c r="D13" s="283"/>
      <c r="E13" s="284"/>
      <c r="F13" s="285"/>
      <c r="G13" s="286"/>
      <c r="H13" s="287"/>
      <c r="I13" s="285"/>
      <c r="J13" s="286"/>
      <c r="K13" s="287"/>
      <c r="L13" s="285"/>
      <c r="M13" s="286"/>
      <c r="N13" s="287"/>
      <c r="O13" s="285"/>
      <c r="P13" s="286"/>
      <c r="Q13" s="287"/>
      <c r="R13" s="285"/>
      <c r="S13" s="286"/>
      <c r="T13" s="287"/>
      <c r="U13" s="285"/>
      <c r="V13" s="286"/>
      <c r="W13" s="287">
        <f t="shared" ref="W13:W42" si="0">+U13*V13</f>
        <v>0</v>
      </c>
      <c r="X13" s="285"/>
      <c r="Y13" s="286"/>
      <c r="Z13" s="287">
        <f t="shared" ref="Z13:Z42" si="1">+X13*Y13</f>
        <v>0</v>
      </c>
      <c r="AA13" s="285"/>
      <c r="AB13" s="286"/>
      <c r="AC13" s="287">
        <f t="shared" ref="AC13:AC42" si="2">+AA13*AB13</f>
        <v>0</v>
      </c>
      <c r="AD13" s="285"/>
      <c r="AE13" s="286"/>
      <c r="AF13" s="287">
        <f t="shared" ref="AF13:AF42" si="3">+AD13*AE13</f>
        <v>0</v>
      </c>
      <c r="AG13" s="285"/>
      <c r="AH13" s="286"/>
      <c r="AI13" s="287">
        <f t="shared" ref="AI13:AI42" si="4">+AG13*AH13</f>
        <v>0</v>
      </c>
      <c r="AJ13" s="285"/>
      <c r="AK13" s="286"/>
      <c r="AL13" s="287">
        <f t="shared" ref="AL13:AL42" si="5">+AJ13*AK13</f>
        <v>0</v>
      </c>
      <c r="AM13" s="285"/>
      <c r="AN13" s="286"/>
      <c r="AO13" s="287">
        <f t="shared" ref="AO13:AO42" si="6">+AM13*AN13</f>
        <v>0</v>
      </c>
      <c r="AP13" s="285"/>
      <c r="AQ13" s="286"/>
      <c r="AR13" s="287">
        <f t="shared" ref="AR13:AR42" si="7">+AP13*AQ13</f>
        <v>0</v>
      </c>
      <c r="AS13" s="285"/>
      <c r="AT13" s="286"/>
      <c r="AU13" s="287">
        <f t="shared" ref="AU13:AU42" si="8">+AS13*AT13</f>
        <v>0</v>
      </c>
      <c r="AV13" s="285"/>
      <c r="AW13" s="286"/>
      <c r="AX13" s="287">
        <f t="shared" ref="AX13:AX42" si="9">+AV13*AW13</f>
        <v>0</v>
      </c>
      <c r="AY13" s="285"/>
      <c r="AZ13" s="286"/>
      <c r="BA13" s="312">
        <f t="shared" ref="BA13:BA42" si="10">+AY13*AZ13</f>
        <v>0</v>
      </c>
      <c r="BB13" s="313">
        <f>H13+K13+N13+Q13+T13+W13+Z13+AC13+AF13+AI13+AL13+AO13+AR13+AU13+AX13+BA13</f>
        <v>0</v>
      </c>
      <c r="BC13" s="314" t="str">
        <f t="shared" ref="BC13:BC42" si="11">CONCATENATE(C13,D13)</f>
        <v/>
      </c>
      <c r="BD13" s="315">
        <v>1</v>
      </c>
      <c r="BE13" s="321">
        <f>1/BD13</f>
        <v>1</v>
      </c>
      <c r="BF13" s="311"/>
      <c r="BG13" s="311"/>
      <c r="BH13" s="311"/>
      <c r="BI13" s="311"/>
      <c r="BJ13" s="311"/>
      <c r="BK13" s="311"/>
      <c r="BL13" s="295"/>
      <c r="BM13" s="295"/>
      <c r="BN13" s="295"/>
      <c r="BO13" s="295"/>
      <c r="BP13" s="295"/>
      <c r="BQ13" s="295"/>
      <c r="BR13" s="295"/>
      <c r="BS13" s="295"/>
      <c r="BT13" s="295"/>
    </row>
    <row r="14" spans="1:72" s="273" customFormat="1">
      <c r="A14" s="280"/>
      <c r="B14" s="281"/>
      <c r="C14" s="282"/>
      <c r="D14" s="283"/>
      <c r="E14" s="284"/>
      <c r="F14" s="285"/>
      <c r="G14" s="288"/>
      <c r="H14" s="287"/>
      <c r="I14" s="285"/>
      <c r="J14" s="288"/>
      <c r="K14" s="287"/>
      <c r="L14" s="285"/>
      <c r="M14" s="288"/>
      <c r="N14" s="287"/>
      <c r="O14" s="285"/>
      <c r="P14" s="288"/>
      <c r="Q14" s="287"/>
      <c r="R14" s="285"/>
      <c r="S14" s="288"/>
      <c r="T14" s="287"/>
      <c r="U14" s="285"/>
      <c r="V14" s="288"/>
      <c r="W14" s="287">
        <f t="shared" si="0"/>
        <v>0</v>
      </c>
      <c r="X14" s="285"/>
      <c r="Y14" s="288"/>
      <c r="Z14" s="287">
        <f t="shared" si="1"/>
        <v>0</v>
      </c>
      <c r="AA14" s="285"/>
      <c r="AB14" s="288"/>
      <c r="AC14" s="287">
        <f t="shared" si="2"/>
        <v>0</v>
      </c>
      <c r="AD14" s="285"/>
      <c r="AE14" s="288"/>
      <c r="AF14" s="287">
        <f t="shared" si="3"/>
        <v>0</v>
      </c>
      <c r="AG14" s="285"/>
      <c r="AH14" s="288"/>
      <c r="AI14" s="287">
        <f t="shared" si="4"/>
        <v>0</v>
      </c>
      <c r="AJ14" s="285"/>
      <c r="AK14" s="288"/>
      <c r="AL14" s="287">
        <f t="shared" si="5"/>
        <v>0</v>
      </c>
      <c r="AM14" s="285"/>
      <c r="AN14" s="288"/>
      <c r="AO14" s="287">
        <f t="shared" si="6"/>
        <v>0</v>
      </c>
      <c r="AP14" s="285"/>
      <c r="AQ14" s="288"/>
      <c r="AR14" s="287">
        <f t="shared" si="7"/>
        <v>0</v>
      </c>
      <c r="AS14" s="285"/>
      <c r="AT14" s="288"/>
      <c r="AU14" s="287">
        <f t="shared" si="8"/>
        <v>0</v>
      </c>
      <c r="AV14" s="285"/>
      <c r="AW14" s="288"/>
      <c r="AX14" s="287">
        <f t="shared" si="9"/>
        <v>0</v>
      </c>
      <c r="AY14" s="285"/>
      <c r="AZ14" s="288"/>
      <c r="BA14" s="312">
        <f t="shared" si="10"/>
        <v>0</v>
      </c>
      <c r="BB14" s="313">
        <f t="shared" ref="BB14:BB43" si="12">H14+K14+N14+Q14+T14+W14+Z14+AC14+AF14+AI14+AL14+AO14+AR14+AU14+AX14+BA14</f>
        <v>0</v>
      </c>
      <c r="BC14" s="316" t="str">
        <f t="shared" si="11"/>
        <v/>
      </c>
      <c r="BD14" s="315">
        <v>2</v>
      </c>
      <c r="BE14" s="321">
        <f t="shared" ref="BE14:BE42" si="13">1/BD14</f>
        <v>0.5</v>
      </c>
      <c r="BF14" s="311"/>
      <c r="BG14" s="311"/>
      <c r="BH14" s="311"/>
      <c r="BI14" s="311"/>
      <c r="BJ14" s="311"/>
      <c r="BK14" s="311"/>
      <c r="BL14" s="295"/>
      <c r="BM14" s="295"/>
      <c r="BN14" s="295"/>
      <c r="BO14" s="295"/>
      <c r="BP14" s="295"/>
      <c r="BQ14" s="295"/>
      <c r="BR14" s="295"/>
      <c r="BS14" s="295"/>
      <c r="BT14" s="295"/>
    </row>
    <row r="15" spans="1:72" s="273" customFormat="1">
      <c r="A15" s="280"/>
      <c r="B15" s="281"/>
      <c r="C15" s="282"/>
      <c r="D15" s="283"/>
      <c r="E15" s="284"/>
      <c r="F15" s="285"/>
      <c r="G15" s="288"/>
      <c r="H15" s="287"/>
      <c r="I15" s="285"/>
      <c r="J15" s="288"/>
      <c r="K15" s="287"/>
      <c r="L15" s="285"/>
      <c r="M15" s="288"/>
      <c r="N15" s="287"/>
      <c r="O15" s="285"/>
      <c r="P15" s="288"/>
      <c r="Q15" s="287"/>
      <c r="R15" s="285"/>
      <c r="S15" s="288"/>
      <c r="T15" s="287"/>
      <c r="U15" s="285"/>
      <c r="V15" s="288"/>
      <c r="W15" s="287">
        <f t="shared" si="0"/>
        <v>0</v>
      </c>
      <c r="X15" s="285"/>
      <c r="Y15" s="288"/>
      <c r="Z15" s="287">
        <f t="shared" si="1"/>
        <v>0</v>
      </c>
      <c r="AA15" s="285"/>
      <c r="AB15" s="288"/>
      <c r="AC15" s="287">
        <f t="shared" si="2"/>
        <v>0</v>
      </c>
      <c r="AD15" s="285"/>
      <c r="AE15" s="288"/>
      <c r="AF15" s="287">
        <f t="shared" si="3"/>
        <v>0</v>
      </c>
      <c r="AG15" s="285"/>
      <c r="AH15" s="288"/>
      <c r="AI15" s="287">
        <f t="shared" si="4"/>
        <v>0</v>
      </c>
      <c r="AJ15" s="285"/>
      <c r="AK15" s="288"/>
      <c r="AL15" s="287">
        <f t="shared" si="5"/>
        <v>0</v>
      </c>
      <c r="AM15" s="285"/>
      <c r="AN15" s="288"/>
      <c r="AO15" s="287">
        <f t="shared" si="6"/>
        <v>0</v>
      </c>
      <c r="AP15" s="285"/>
      <c r="AQ15" s="288"/>
      <c r="AR15" s="287">
        <f t="shared" si="7"/>
        <v>0</v>
      </c>
      <c r="AS15" s="285"/>
      <c r="AT15" s="288"/>
      <c r="AU15" s="287">
        <f t="shared" si="8"/>
        <v>0</v>
      </c>
      <c r="AV15" s="285"/>
      <c r="AW15" s="288"/>
      <c r="AX15" s="287">
        <f t="shared" si="9"/>
        <v>0</v>
      </c>
      <c r="AY15" s="285"/>
      <c r="AZ15" s="288"/>
      <c r="BA15" s="312">
        <f t="shared" si="10"/>
        <v>0</v>
      </c>
      <c r="BB15" s="313">
        <f t="shared" si="12"/>
        <v>0</v>
      </c>
      <c r="BC15" s="316" t="str">
        <f t="shared" si="11"/>
        <v/>
      </c>
      <c r="BD15" s="315">
        <v>3</v>
      </c>
      <c r="BE15" s="321">
        <f t="shared" si="13"/>
        <v>0.33333333333333331</v>
      </c>
      <c r="BF15" s="311"/>
      <c r="BG15" s="311"/>
      <c r="BH15" s="311"/>
      <c r="BI15" s="311"/>
      <c r="BJ15" s="311"/>
      <c r="BK15" s="311"/>
      <c r="BL15" s="295"/>
      <c r="BM15" s="295"/>
      <c r="BN15" s="295"/>
      <c r="BO15" s="295"/>
      <c r="BP15" s="295"/>
      <c r="BQ15" s="295"/>
      <c r="BR15" s="295"/>
      <c r="BS15" s="295" t="s">
        <v>1032</v>
      </c>
      <c r="BT15" s="295"/>
    </row>
    <row r="16" spans="1:72" s="273" customFormat="1">
      <c r="A16" s="280"/>
      <c r="B16" s="281"/>
      <c r="C16" s="282"/>
      <c r="D16" s="283"/>
      <c r="E16" s="284"/>
      <c r="F16" s="285"/>
      <c r="G16" s="288"/>
      <c r="H16" s="287"/>
      <c r="I16" s="285"/>
      <c r="J16" s="288"/>
      <c r="K16" s="287"/>
      <c r="L16" s="285"/>
      <c r="M16" s="288"/>
      <c r="N16" s="287"/>
      <c r="O16" s="285"/>
      <c r="P16" s="288"/>
      <c r="Q16" s="287"/>
      <c r="R16" s="285"/>
      <c r="S16" s="288"/>
      <c r="T16" s="287"/>
      <c r="U16" s="285"/>
      <c r="V16" s="288"/>
      <c r="W16" s="287">
        <f t="shared" si="0"/>
        <v>0</v>
      </c>
      <c r="X16" s="285"/>
      <c r="Y16" s="288"/>
      <c r="Z16" s="287">
        <f t="shared" si="1"/>
        <v>0</v>
      </c>
      <c r="AA16" s="285"/>
      <c r="AB16" s="288"/>
      <c r="AC16" s="287">
        <f t="shared" si="2"/>
        <v>0</v>
      </c>
      <c r="AD16" s="285"/>
      <c r="AE16" s="288"/>
      <c r="AF16" s="287">
        <f t="shared" si="3"/>
        <v>0</v>
      </c>
      <c r="AG16" s="285"/>
      <c r="AH16" s="288"/>
      <c r="AI16" s="287">
        <f t="shared" si="4"/>
        <v>0</v>
      </c>
      <c r="AJ16" s="285"/>
      <c r="AK16" s="288"/>
      <c r="AL16" s="287">
        <f t="shared" si="5"/>
        <v>0</v>
      </c>
      <c r="AM16" s="285"/>
      <c r="AN16" s="288"/>
      <c r="AO16" s="287">
        <f t="shared" si="6"/>
        <v>0</v>
      </c>
      <c r="AP16" s="285"/>
      <c r="AQ16" s="288"/>
      <c r="AR16" s="287">
        <f t="shared" si="7"/>
        <v>0</v>
      </c>
      <c r="AS16" s="285"/>
      <c r="AT16" s="288"/>
      <c r="AU16" s="287">
        <f t="shared" si="8"/>
        <v>0</v>
      </c>
      <c r="AV16" s="285"/>
      <c r="AW16" s="288"/>
      <c r="AX16" s="287">
        <f t="shared" si="9"/>
        <v>0</v>
      </c>
      <c r="AY16" s="285"/>
      <c r="AZ16" s="288"/>
      <c r="BA16" s="312">
        <f t="shared" si="10"/>
        <v>0</v>
      </c>
      <c r="BB16" s="313">
        <f t="shared" si="12"/>
        <v>0</v>
      </c>
      <c r="BC16" s="316" t="str">
        <f t="shared" si="11"/>
        <v/>
      </c>
      <c r="BD16" s="315">
        <v>4</v>
      </c>
      <c r="BE16" s="321">
        <f t="shared" si="13"/>
        <v>0.25</v>
      </c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</row>
    <row r="17" spans="1:72" s="273" customFormat="1">
      <c r="A17" s="280"/>
      <c r="B17" s="281"/>
      <c r="C17" s="282"/>
      <c r="D17" s="283"/>
      <c r="E17" s="284"/>
      <c r="F17" s="285"/>
      <c r="G17" s="286"/>
      <c r="H17" s="287"/>
      <c r="I17" s="285"/>
      <c r="J17" s="288"/>
      <c r="K17" s="287"/>
      <c r="L17" s="285"/>
      <c r="M17" s="288"/>
      <c r="N17" s="287"/>
      <c r="O17" s="285"/>
      <c r="P17" s="288"/>
      <c r="Q17" s="287"/>
      <c r="R17" s="285"/>
      <c r="S17" s="288"/>
      <c r="T17" s="287"/>
      <c r="U17" s="285"/>
      <c r="V17" s="288"/>
      <c r="W17" s="287">
        <f t="shared" si="0"/>
        <v>0</v>
      </c>
      <c r="X17" s="285"/>
      <c r="Y17" s="288"/>
      <c r="Z17" s="287">
        <f t="shared" si="1"/>
        <v>0</v>
      </c>
      <c r="AA17" s="285"/>
      <c r="AB17" s="288"/>
      <c r="AC17" s="287">
        <f t="shared" si="2"/>
        <v>0</v>
      </c>
      <c r="AD17" s="285"/>
      <c r="AE17" s="288"/>
      <c r="AF17" s="287">
        <f t="shared" si="3"/>
        <v>0</v>
      </c>
      <c r="AG17" s="285"/>
      <c r="AH17" s="288"/>
      <c r="AI17" s="287">
        <f t="shared" si="4"/>
        <v>0</v>
      </c>
      <c r="AJ17" s="285"/>
      <c r="AK17" s="288"/>
      <c r="AL17" s="287">
        <f t="shared" si="5"/>
        <v>0</v>
      </c>
      <c r="AM17" s="285"/>
      <c r="AN17" s="288"/>
      <c r="AO17" s="287">
        <f t="shared" si="6"/>
        <v>0</v>
      </c>
      <c r="AP17" s="285"/>
      <c r="AQ17" s="288"/>
      <c r="AR17" s="287">
        <f t="shared" si="7"/>
        <v>0</v>
      </c>
      <c r="AS17" s="285"/>
      <c r="AT17" s="288"/>
      <c r="AU17" s="287">
        <f t="shared" si="8"/>
        <v>0</v>
      </c>
      <c r="AV17" s="285"/>
      <c r="AW17" s="288"/>
      <c r="AX17" s="287">
        <f t="shared" si="9"/>
        <v>0</v>
      </c>
      <c r="AY17" s="285"/>
      <c r="AZ17" s="288"/>
      <c r="BA17" s="312">
        <f t="shared" si="10"/>
        <v>0</v>
      </c>
      <c r="BB17" s="313">
        <f t="shared" si="12"/>
        <v>0</v>
      </c>
      <c r="BC17" s="316" t="str">
        <f t="shared" si="11"/>
        <v/>
      </c>
      <c r="BD17" s="315">
        <v>5</v>
      </c>
      <c r="BE17" s="321">
        <f t="shared" si="13"/>
        <v>0.2</v>
      </c>
      <c r="BF17" s="295"/>
      <c r="BG17" s="295"/>
      <c r="BH17" s="295"/>
      <c r="BI17" s="295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5"/>
    </row>
    <row r="18" spans="1:72" s="273" customFormat="1">
      <c r="A18" s="280"/>
      <c r="B18" s="281"/>
      <c r="C18" s="282"/>
      <c r="D18" s="283"/>
      <c r="E18" s="284"/>
      <c r="F18" s="285"/>
      <c r="G18" s="288"/>
      <c r="H18" s="287"/>
      <c r="I18" s="285"/>
      <c r="J18" s="286"/>
      <c r="K18" s="287"/>
      <c r="L18" s="285"/>
      <c r="M18" s="286"/>
      <c r="N18" s="287"/>
      <c r="O18" s="285"/>
      <c r="P18" s="286"/>
      <c r="Q18" s="287"/>
      <c r="R18" s="285"/>
      <c r="S18" s="286"/>
      <c r="T18" s="287"/>
      <c r="U18" s="285"/>
      <c r="V18" s="286"/>
      <c r="W18" s="287">
        <f t="shared" si="0"/>
        <v>0</v>
      </c>
      <c r="X18" s="285"/>
      <c r="Y18" s="286"/>
      <c r="Z18" s="287">
        <f t="shared" si="1"/>
        <v>0</v>
      </c>
      <c r="AA18" s="285"/>
      <c r="AB18" s="286"/>
      <c r="AC18" s="287">
        <f t="shared" si="2"/>
        <v>0</v>
      </c>
      <c r="AD18" s="285"/>
      <c r="AE18" s="286"/>
      <c r="AF18" s="287">
        <f t="shared" si="3"/>
        <v>0</v>
      </c>
      <c r="AG18" s="285"/>
      <c r="AH18" s="288"/>
      <c r="AI18" s="287">
        <f t="shared" si="4"/>
        <v>0</v>
      </c>
      <c r="AJ18" s="285"/>
      <c r="AK18" s="286"/>
      <c r="AL18" s="287">
        <f t="shared" si="5"/>
        <v>0</v>
      </c>
      <c r="AM18" s="285"/>
      <c r="AN18" s="286"/>
      <c r="AO18" s="287">
        <f t="shared" si="6"/>
        <v>0</v>
      </c>
      <c r="AP18" s="285"/>
      <c r="AQ18" s="286"/>
      <c r="AR18" s="287">
        <f t="shared" si="7"/>
        <v>0</v>
      </c>
      <c r="AS18" s="285"/>
      <c r="AT18" s="286"/>
      <c r="AU18" s="287">
        <f t="shared" si="8"/>
        <v>0</v>
      </c>
      <c r="AV18" s="285"/>
      <c r="AW18" s="286"/>
      <c r="AX18" s="287">
        <f t="shared" si="9"/>
        <v>0</v>
      </c>
      <c r="AY18" s="285"/>
      <c r="AZ18" s="286"/>
      <c r="BA18" s="312">
        <f t="shared" si="10"/>
        <v>0</v>
      </c>
      <c r="BB18" s="313">
        <f t="shared" si="12"/>
        <v>0</v>
      </c>
      <c r="BC18" s="316" t="str">
        <f t="shared" si="11"/>
        <v/>
      </c>
      <c r="BD18" s="315">
        <v>6</v>
      </c>
      <c r="BE18" s="321">
        <f t="shared" si="13"/>
        <v>0.16666666666666666</v>
      </c>
      <c r="BF18" s="295"/>
      <c r="BG18" s="295"/>
      <c r="BH18" s="295"/>
      <c r="BI18" s="295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5"/>
    </row>
    <row r="19" spans="1:72" s="273" customFormat="1">
      <c r="A19" s="280"/>
      <c r="B19" s="281"/>
      <c r="C19" s="282"/>
      <c r="D19" s="283"/>
      <c r="E19" s="284"/>
      <c r="F19" s="285"/>
      <c r="G19" s="288"/>
      <c r="H19" s="287">
        <f t="shared" ref="H19:H42" si="14">+F19*G19</f>
        <v>0</v>
      </c>
      <c r="I19" s="285"/>
      <c r="J19" s="288"/>
      <c r="K19" s="287">
        <f t="shared" ref="K19:K42" si="15">+I19*J19</f>
        <v>0</v>
      </c>
      <c r="L19" s="285"/>
      <c r="M19" s="288"/>
      <c r="N19" s="287">
        <f t="shared" ref="N19:N42" si="16">+L19*M19</f>
        <v>0</v>
      </c>
      <c r="O19" s="285"/>
      <c r="P19" s="288"/>
      <c r="Q19" s="287">
        <f t="shared" ref="Q19:Q42" si="17">+O19*P19</f>
        <v>0</v>
      </c>
      <c r="R19" s="285"/>
      <c r="S19" s="288"/>
      <c r="T19" s="287">
        <f t="shared" ref="T19:T42" si="18">+R19*S19</f>
        <v>0</v>
      </c>
      <c r="U19" s="285"/>
      <c r="V19" s="288"/>
      <c r="W19" s="287">
        <f t="shared" si="0"/>
        <v>0</v>
      </c>
      <c r="X19" s="285"/>
      <c r="Y19" s="288"/>
      <c r="Z19" s="287">
        <f t="shared" si="1"/>
        <v>0</v>
      </c>
      <c r="AA19" s="285"/>
      <c r="AB19" s="288"/>
      <c r="AC19" s="287">
        <f t="shared" si="2"/>
        <v>0</v>
      </c>
      <c r="AD19" s="285"/>
      <c r="AE19" s="288"/>
      <c r="AF19" s="287">
        <f t="shared" si="3"/>
        <v>0</v>
      </c>
      <c r="AG19" s="285"/>
      <c r="AH19" s="288"/>
      <c r="AI19" s="287">
        <f t="shared" si="4"/>
        <v>0</v>
      </c>
      <c r="AJ19" s="285"/>
      <c r="AK19" s="288"/>
      <c r="AL19" s="287">
        <f t="shared" si="5"/>
        <v>0</v>
      </c>
      <c r="AM19" s="285"/>
      <c r="AN19" s="288"/>
      <c r="AO19" s="287">
        <f t="shared" si="6"/>
        <v>0</v>
      </c>
      <c r="AP19" s="285"/>
      <c r="AQ19" s="288"/>
      <c r="AR19" s="287">
        <f t="shared" si="7"/>
        <v>0</v>
      </c>
      <c r="AS19" s="285"/>
      <c r="AT19" s="288"/>
      <c r="AU19" s="287">
        <f t="shared" si="8"/>
        <v>0</v>
      </c>
      <c r="AV19" s="285"/>
      <c r="AW19" s="288"/>
      <c r="AX19" s="287">
        <f t="shared" si="9"/>
        <v>0</v>
      </c>
      <c r="AY19" s="285"/>
      <c r="AZ19" s="288"/>
      <c r="BA19" s="312">
        <f t="shared" si="10"/>
        <v>0</v>
      </c>
      <c r="BB19" s="313">
        <f t="shared" si="12"/>
        <v>0</v>
      </c>
      <c r="BC19" s="316" t="str">
        <f t="shared" si="11"/>
        <v/>
      </c>
      <c r="BD19" s="315">
        <v>7</v>
      </c>
      <c r="BE19" s="321">
        <f t="shared" si="13"/>
        <v>0.14285714285714285</v>
      </c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</row>
    <row r="20" spans="1:72" s="273" customFormat="1">
      <c r="A20" s="280"/>
      <c r="B20" s="281"/>
      <c r="C20" s="282"/>
      <c r="D20" s="283"/>
      <c r="E20" s="284"/>
      <c r="F20" s="285"/>
      <c r="G20" s="288"/>
      <c r="H20" s="287">
        <f t="shared" si="14"/>
        <v>0</v>
      </c>
      <c r="I20" s="285"/>
      <c r="J20" s="288"/>
      <c r="K20" s="287">
        <f t="shared" si="15"/>
        <v>0</v>
      </c>
      <c r="L20" s="285"/>
      <c r="M20" s="288"/>
      <c r="N20" s="287">
        <f t="shared" si="16"/>
        <v>0</v>
      </c>
      <c r="O20" s="285"/>
      <c r="P20" s="288"/>
      <c r="Q20" s="287">
        <f t="shared" si="17"/>
        <v>0</v>
      </c>
      <c r="R20" s="285"/>
      <c r="S20" s="288"/>
      <c r="T20" s="287">
        <f t="shared" si="18"/>
        <v>0</v>
      </c>
      <c r="U20" s="285"/>
      <c r="V20" s="288"/>
      <c r="W20" s="287">
        <f t="shared" si="0"/>
        <v>0</v>
      </c>
      <c r="X20" s="285"/>
      <c r="Y20" s="288"/>
      <c r="Z20" s="287">
        <f t="shared" si="1"/>
        <v>0</v>
      </c>
      <c r="AA20" s="285"/>
      <c r="AB20" s="288"/>
      <c r="AC20" s="287">
        <f t="shared" si="2"/>
        <v>0</v>
      </c>
      <c r="AD20" s="285"/>
      <c r="AE20" s="288"/>
      <c r="AF20" s="287">
        <f t="shared" si="3"/>
        <v>0</v>
      </c>
      <c r="AG20" s="285"/>
      <c r="AH20" s="288"/>
      <c r="AI20" s="287">
        <f t="shared" si="4"/>
        <v>0</v>
      </c>
      <c r="AJ20" s="285"/>
      <c r="AK20" s="288"/>
      <c r="AL20" s="287">
        <f t="shared" si="5"/>
        <v>0</v>
      </c>
      <c r="AM20" s="285"/>
      <c r="AN20" s="288"/>
      <c r="AO20" s="287">
        <f t="shared" si="6"/>
        <v>0</v>
      </c>
      <c r="AP20" s="285"/>
      <c r="AQ20" s="288"/>
      <c r="AR20" s="287">
        <f t="shared" si="7"/>
        <v>0</v>
      </c>
      <c r="AS20" s="285"/>
      <c r="AT20" s="288"/>
      <c r="AU20" s="287">
        <f t="shared" si="8"/>
        <v>0</v>
      </c>
      <c r="AV20" s="285"/>
      <c r="AW20" s="288"/>
      <c r="AX20" s="287">
        <f t="shared" si="9"/>
        <v>0</v>
      </c>
      <c r="AY20" s="285"/>
      <c r="AZ20" s="288"/>
      <c r="BA20" s="312">
        <f t="shared" si="10"/>
        <v>0</v>
      </c>
      <c r="BB20" s="313">
        <f t="shared" si="12"/>
        <v>0</v>
      </c>
      <c r="BC20" s="316" t="str">
        <f t="shared" si="11"/>
        <v/>
      </c>
      <c r="BD20" s="315">
        <v>8</v>
      </c>
      <c r="BE20" s="321">
        <f t="shared" si="13"/>
        <v>0.125</v>
      </c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</row>
    <row r="21" spans="1:72" s="273" customFormat="1">
      <c r="A21" s="280"/>
      <c r="B21" s="281"/>
      <c r="C21" s="282"/>
      <c r="D21" s="283"/>
      <c r="E21" s="284"/>
      <c r="F21" s="285"/>
      <c r="G21" s="286"/>
      <c r="H21" s="287">
        <f t="shared" si="14"/>
        <v>0</v>
      </c>
      <c r="I21" s="285"/>
      <c r="J21" s="288"/>
      <c r="K21" s="287">
        <f t="shared" si="15"/>
        <v>0</v>
      </c>
      <c r="L21" s="285"/>
      <c r="M21" s="288"/>
      <c r="N21" s="287">
        <f t="shared" si="16"/>
        <v>0</v>
      </c>
      <c r="O21" s="285"/>
      <c r="P21" s="288"/>
      <c r="Q21" s="287">
        <f t="shared" si="17"/>
        <v>0</v>
      </c>
      <c r="R21" s="285"/>
      <c r="S21" s="288"/>
      <c r="T21" s="287">
        <f t="shared" si="18"/>
        <v>0</v>
      </c>
      <c r="U21" s="285"/>
      <c r="V21" s="288"/>
      <c r="W21" s="287">
        <f t="shared" si="0"/>
        <v>0</v>
      </c>
      <c r="X21" s="285"/>
      <c r="Y21" s="288"/>
      <c r="Z21" s="287">
        <f t="shared" si="1"/>
        <v>0</v>
      </c>
      <c r="AA21" s="285"/>
      <c r="AB21" s="288"/>
      <c r="AC21" s="287">
        <f t="shared" si="2"/>
        <v>0</v>
      </c>
      <c r="AD21" s="285"/>
      <c r="AE21" s="288"/>
      <c r="AF21" s="287">
        <f t="shared" si="3"/>
        <v>0</v>
      </c>
      <c r="AG21" s="285"/>
      <c r="AH21" s="288"/>
      <c r="AI21" s="287">
        <f t="shared" si="4"/>
        <v>0</v>
      </c>
      <c r="AJ21" s="285"/>
      <c r="AK21" s="288"/>
      <c r="AL21" s="287">
        <f t="shared" si="5"/>
        <v>0</v>
      </c>
      <c r="AM21" s="285"/>
      <c r="AN21" s="288"/>
      <c r="AO21" s="287">
        <f t="shared" si="6"/>
        <v>0</v>
      </c>
      <c r="AP21" s="285"/>
      <c r="AQ21" s="288"/>
      <c r="AR21" s="287">
        <f t="shared" si="7"/>
        <v>0</v>
      </c>
      <c r="AS21" s="285"/>
      <c r="AT21" s="288"/>
      <c r="AU21" s="287">
        <f t="shared" si="8"/>
        <v>0</v>
      </c>
      <c r="AV21" s="285"/>
      <c r="AW21" s="288"/>
      <c r="AX21" s="287">
        <f t="shared" si="9"/>
        <v>0</v>
      </c>
      <c r="AY21" s="285"/>
      <c r="AZ21" s="288"/>
      <c r="BA21" s="312">
        <f t="shared" si="10"/>
        <v>0</v>
      </c>
      <c r="BB21" s="313">
        <f t="shared" si="12"/>
        <v>0</v>
      </c>
      <c r="BC21" s="316" t="str">
        <f t="shared" si="11"/>
        <v/>
      </c>
      <c r="BD21" s="315">
        <v>9</v>
      </c>
      <c r="BE21" s="321">
        <f t="shared" si="13"/>
        <v>0.1111111111111111</v>
      </c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</row>
    <row r="22" spans="1:72" s="273" customFormat="1">
      <c r="A22" s="280"/>
      <c r="B22" s="281"/>
      <c r="C22" s="282"/>
      <c r="D22" s="283"/>
      <c r="E22" s="284"/>
      <c r="F22" s="285"/>
      <c r="G22" s="288"/>
      <c r="H22" s="287">
        <f t="shared" si="14"/>
        <v>0</v>
      </c>
      <c r="I22" s="285"/>
      <c r="J22" s="288"/>
      <c r="K22" s="287">
        <f t="shared" si="15"/>
        <v>0</v>
      </c>
      <c r="L22" s="285"/>
      <c r="M22" s="288"/>
      <c r="N22" s="287">
        <f t="shared" si="16"/>
        <v>0</v>
      </c>
      <c r="O22" s="285"/>
      <c r="P22" s="288"/>
      <c r="Q22" s="287">
        <f t="shared" si="17"/>
        <v>0</v>
      </c>
      <c r="R22" s="285"/>
      <c r="S22" s="288"/>
      <c r="T22" s="287">
        <f t="shared" si="18"/>
        <v>0</v>
      </c>
      <c r="U22" s="285"/>
      <c r="V22" s="288"/>
      <c r="W22" s="287">
        <f t="shared" si="0"/>
        <v>0</v>
      </c>
      <c r="X22" s="285"/>
      <c r="Y22" s="288"/>
      <c r="Z22" s="287">
        <f t="shared" si="1"/>
        <v>0</v>
      </c>
      <c r="AA22" s="285"/>
      <c r="AB22" s="288"/>
      <c r="AC22" s="287">
        <f t="shared" si="2"/>
        <v>0</v>
      </c>
      <c r="AD22" s="285"/>
      <c r="AE22" s="288"/>
      <c r="AF22" s="287">
        <f t="shared" si="3"/>
        <v>0</v>
      </c>
      <c r="AG22" s="285"/>
      <c r="AH22" s="288"/>
      <c r="AI22" s="287">
        <f t="shared" si="4"/>
        <v>0</v>
      </c>
      <c r="AJ22" s="285"/>
      <c r="AK22" s="288"/>
      <c r="AL22" s="287">
        <f t="shared" si="5"/>
        <v>0</v>
      </c>
      <c r="AM22" s="285"/>
      <c r="AN22" s="288"/>
      <c r="AO22" s="287">
        <f t="shared" si="6"/>
        <v>0</v>
      </c>
      <c r="AP22" s="285"/>
      <c r="AQ22" s="288"/>
      <c r="AR22" s="287">
        <f t="shared" si="7"/>
        <v>0</v>
      </c>
      <c r="AS22" s="285"/>
      <c r="AT22" s="288"/>
      <c r="AU22" s="287">
        <f t="shared" si="8"/>
        <v>0</v>
      </c>
      <c r="AV22" s="285"/>
      <c r="AW22" s="288"/>
      <c r="AX22" s="287">
        <f t="shared" si="9"/>
        <v>0</v>
      </c>
      <c r="AY22" s="285"/>
      <c r="AZ22" s="288"/>
      <c r="BA22" s="312">
        <f t="shared" si="10"/>
        <v>0</v>
      </c>
      <c r="BB22" s="313">
        <f t="shared" si="12"/>
        <v>0</v>
      </c>
      <c r="BC22" s="316" t="str">
        <f t="shared" si="11"/>
        <v/>
      </c>
      <c r="BD22" s="315">
        <v>10</v>
      </c>
      <c r="BE22" s="321">
        <f t="shared" si="13"/>
        <v>0.1</v>
      </c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</row>
    <row r="23" spans="1:72" s="273" customFormat="1">
      <c r="A23" s="280"/>
      <c r="B23" s="281"/>
      <c r="C23" s="282"/>
      <c r="D23" s="283"/>
      <c r="E23" s="284"/>
      <c r="F23" s="285"/>
      <c r="G23" s="288"/>
      <c r="H23" s="287">
        <f t="shared" si="14"/>
        <v>0</v>
      </c>
      <c r="I23" s="285"/>
      <c r="J23" s="288"/>
      <c r="K23" s="287">
        <f t="shared" si="15"/>
        <v>0</v>
      </c>
      <c r="L23" s="285"/>
      <c r="M23" s="286"/>
      <c r="N23" s="287">
        <f t="shared" si="16"/>
        <v>0</v>
      </c>
      <c r="O23" s="285"/>
      <c r="P23" s="286"/>
      <c r="Q23" s="287">
        <f t="shared" si="17"/>
        <v>0</v>
      </c>
      <c r="R23" s="285"/>
      <c r="S23" s="286"/>
      <c r="T23" s="287">
        <f t="shared" si="18"/>
        <v>0</v>
      </c>
      <c r="U23" s="285"/>
      <c r="V23" s="286"/>
      <c r="W23" s="287">
        <f t="shared" si="0"/>
        <v>0</v>
      </c>
      <c r="X23" s="285"/>
      <c r="Y23" s="286"/>
      <c r="Z23" s="287">
        <f t="shared" si="1"/>
        <v>0</v>
      </c>
      <c r="AA23" s="285"/>
      <c r="AB23" s="286"/>
      <c r="AC23" s="287">
        <f t="shared" si="2"/>
        <v>0</v>
      </c>
      <c r="AD23" s="285"/>
      <c r="AE23" s="286"/>
      <c r="AF23" s="287">
        <f t="shared" si="3"/>
        <v>0</v>
      </c>
      <c r="AG23" s="285"/>
      <c r="AH23" s="288"/>
      <c r="AI23" s="287">
        <f t="shared" si="4"/>
        <v>0</v>
      </c>
      <c r="AJ23" s="285"/>
      <c r="AK23" s="286"/>
      <c r="AL23" s="287">
        <f t="shared" si="5"/>
        <v>0</v>
      </c>
      <c r="AM23" s="285"/>
      <c r="AN23" s="286"/>
      <c r="AO23" s="287">
        <f t="shared" si="6"/>
        <v>0</v>
      </c>
      <c r="AP23" s="285"/>
      <c r="AQ23" s="286"/>
      <c r="AR23" s="287">
        <f t="shared" si="7"/>
        <v>0</v>
      </c>
      <c r="AS23" s="285"/>
      <c r="AT23" s="286"/>
      <c r="AU23" s="287">
        <f t="shared" si="8"/>
        <v>0</v>
      </c>
      <c r="AV23" s="285"/>
      <c r="AW23" s="286"/>
      <c r="AX23" s="287">
        <f t="shared" si="9"/>
        <v>0</v>
      </c>
      <c r="AY23" s="285"/>
      <c r="AZ23" s="286"/>
      <c r="BA23" s="312">
        <f t="shared" si="10"/>
        <v>0</v>
      </c>
      <c r="BB23" s="313">
        <f t="shared" si="12"/>
        <v>0</v>
      </c>
      <c r="BC23" s="316" t="str">
        <f t="shared" si="11"/>
        <v/>
      </c>
      <c r="BD23" s="315">
        <v>11</v>
      </c>
      <c r="BE23" s="321">
        <f t="shared" si="13"/>
        <v>9.0909090909090912E-2</v>
      </c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</row>
    <row r="24" spans="1:72" s="273" customFormat="1">
      <c r="A24" s="280"/>
      <c r="B24" s="281"/>
      <c r="C24" s="282"/>
      <c r="D24" s="283"/>
      <c r="E24" s="284"/>
      <c r="F24" s="285"/>
      <c r="G24" s="288"/>
      <c r="H24" s="287">
        <f t="shared" si="14"/>
        <v>0</v>
      </c>
      <c r="I24" s="285"/>
      <c r="J24" s="288"/>
      <c r="K24" s="287">
        <f t="shared" si="15"/>
        <v>0</v>
      </c>
      <c r="L24" s="285"/>
      <c r="M24" s="288"/>
      <c r="N24" s="287">
        <f t="shared" si="16"/>
        <v>0</v>
      </c>
      <c r="O24" s="285"/>
      <c r="P24" s="288"/>
      <c r="Q24" s="287">
        <f t="shared" si="17"/>
        <v>0</v>
      </c>
      <c r="R24" s="285"/>
      <c r="S24" s="288"/>
      <c r="T24" s="287">
        <f t="shared" si="18"/>
        <v>0</v>
      </c>
      <c r="U24" s="285"/>
      <c r="V24" s="288"/>
      <c r="W24" s="287">
        <f t="shared" si="0"/>
        <v>0</v>
      </c>
      <c r="X24" s="285"/>
      <c r="Y24" s="288"/>
      <c r="Z24" s="287">
        <f t="shared" si="1"/>
        <v>0</v>
      </c>
      <c r="AA24" s="285"/>
      <c r="AB24" s="288"/>
      <c r="AC24" s="287">
        <f t="shared" si="2"/>
        <v>0</v>
      </c>
      <c r="AD24" s="285"/>
      <c r="AE24" s="288"/>
      <c r="AF24" s="287">
        <f t="shared" si="3"/>
        <v>0</v>
      </c>
      <c r="AG24" s="285"/>
      <c r="AH24" s="288"/>
      <c r="AI24" s="287">
        <f t="shared" si="4"/>
        <v>0</v>
      </c>
      <c r="AJ24" s="285"/>
      <c r="AK24" s="288"/>
      <c r="AL24" s="287">
        <f t="shared" si="5"/>
        <v>0</v>
      </c>
      <c r="AM24" s="285"/>
      <c r="AN24" s="288"/>
      <c r="AO24" s="287">
        <f t="shared" si="6"/>
        <v>0</v>
      </c>
      <c r="AP24" s="285"/>
      <c r="AQ24" s="288"/>
      <c r="AR24" s="287">
        <f t="shared" si="7"/>
        <v>0</v>
      </c>
      <c r="AS24" s="285"/>
      <c r="AT24" s="288"/>
      <c r="AU24" s="287">
        <f t="shared" si="8"/>
        <v>0</v>
      </c>
      <c r="AV24" s="285"/>
      <c r="AW24" s="288"/>
      <c r="AX24" s="287">
        <f t="shared" si="9"/>
        <v>0</v>
      </c>
      <c r="AY24" s="285"/>
      <c r="AZ24" s="288"/>
      <c r="BA24" s="312">
        <f t="shared" si="10"/>
        <v>0</v>
      </c>
      <c r="BB24" s="313">
        <f t="shared" si="12"/>
        <v>0</v>
      </c>
      <c r="BC24" s="316" t="str">
        <f t="shared" si="11"/>
        <v/>
      </c>
      <c r="BD24" s="315">
        <v>12</v>
      </c>
      <c r="BE24" s="321">
        <f t="shared" si="13"/>
        <v>8.3333333333333329E-2</v>
      </c>
      <c r="BF24" s="295"/>
      <c r="BG24" s="295"/>
      <c r="BH24" s="295"/>
      <c r="BI24" s="295"/>
      <c r="BJ24" s="295"/>
      <c r="BK24" s="295"/>
      <c r="BL24" s="295"/>
      <c r="BM24" s="295"/>
      <c r="BN24" s="295"/>
      <c r="BO24" s="295"/>
      <c r="BP24" s="295"/>
      <c r="BQ24" s="295"/>
      <c r="BR24" s="295"/>
      <c r="BS24" s="295"/>
      <c r="BT24" s="295"/>
    </row>
    <row r="25" spans="1:72" s="273" customFormat="1">
      <c r="A25" s="280"/>
      <c r="B25" s="281"/>
      <c r="C25" s="282"/>
      <c r="D25" s="283"/>
      <c r="E25" s="284"/>
      <c r="F25" s="285"/>
      <c r="G25" s="286"/>
      <c r="H25" s="287">
        <f t="shared" si="14"/>
        <v>0</v>
      </c>
      <c r="I25" s="285"/>
      <c r="J25" s="288"/>
      <c r="K25" s="287">
        <f t="shared" ref="K25:K33" si="19">+I25*J25</f>
        <v>0</v>
      </c>
      <c r="L25" s="285"/>
      <c r="M25" s="288"/>
      <c r="N25" s="287">
        <f t="shared" ref="N25:N33" si="20">+L25*M25</f>
        <v>0</v>
      </c>
      <c r="O25" s="285"/>
      <c r="P25" s="288"/>
      <c r="Q25" s="287">
        <f t="shared" ref="Q25:Q33" si="21">+O25*P25</f>
        <v>0</v>
      </c>
      <c r="R25" s="285"/>
      <c r="S25" s="288"/>
      <c r="T25" s="287">
        <f t="shared" ref="T25:T33" si="22">+R25*S25</f>
        <v>0</v>
      </c>
      <c r="U25" s="285"/>
      <c r="V25" s="288"/>
      <c r="W25" s="287">
        <f t="shared" ref="W25:W33" si="23">+U25*V25</f>
        <v>0</v>
      </c>
      <c r="X25" s="285"/>
      <c r="Y25" s="288"/>
      <c r="Z25" s="287">
        <f t="shared" ref="Z25:Z33" si="24">+X25*Y25</f>
        <v>0</v>
      </c>
      <c r="AA25" s="285"/>
      <c r="AB25" s="288"/>
      <c r="AC25" s="287">
        <f t="shared" ref="AC25:AC33" si="25">+AA25*AB25</f>
        <v>0</v>
      </c>
      <c r="AD25" s="285"/>
      <c r="AE25" s="288"/>
      <c r="AF25" s="287">
        <f t="shared" ref="AF25:AF33" si="26">+AD25*AE25</f>
        <v>0</v>
      </c>
      <c r="AG25" s="285"/>
      <c r="AH25" s="288"/>
      <c r="AI25" s="287">
        <f t="shared" ref="AI25:AI33" si="27">+AG25*AH25</f>
        <v>0</v>
      </c>
      <c r="AJ25" s="285"/>
      <c r="AK25" s="288"/>
      <c r="AL25" s="287">
        <f t="shared" ref="AL25:AL33" si="28">+AJ25*AK25</f>
        <v>0</v>
      </c>
      <c r="AM25" s="285"/>
      <c r="AN25" s="288"/>
      <c r="AO25" s="287">
        <f t="shared" ref="AO25:AO33" si="29">+AM25*AN25</f>
        <v>0</v>
      </c>
      <c r="AP25" s="285"/>
      <c r="AQ25" s="288"/>
      <c r="AR25" s="287">
        <f t="shared" ref="AR25:AR33" si="30">+AP25*AQ25</f>
        <v>0</v>
      </c>
      <c r="AS25" s="285"/>
      <c r="AT25" s="288"/>
      <c r="AU25" s="287">
        <f t="shared" ref="AU25:AU33" si="31">+AS25*AT25</f>
        <v>0</v>
      </c>
      <c r="AV25" s="285"/>
      <c r="AW25" s="288"/>
      <c r="AX25" s="287">
        <f t="shared" ref="AX25:AX33" si="32">+AV25*AW25</f>
        <v>0</v>
      </c>
      <c r="AY25" s="285"/>
      <c r="AZ25" s="288"/>
      <c r="BA25" s="312">
        <f t="shared" ref="BA25:BA33" si="33">+AY25*AZ25</f>
        <v>0</v>
      </c>
      <c r="BB25" s="313">
        <f t="shared" ref="BB25:BB33" si="34">H25+K25+N25+Q25+T25+W25+Z25+AC25+AF25+AI25+AL25+AO25+AR25+AU25+AX25+BA25</f>
        <v>0</v>
      </c>
      <c r="BC25" s="316" t="str">
        <f t="shared" si="11"/>
        <v/>
      </c>
      <c r="BD25" s="315">
        <v>13</v>
      </c>
      <c r="BE25" s="321">
        <f t="shared" si="13"/>
        <v>7.6923076923076927E-2</v>
      </c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5"/>
      <c r="BQ25" s="295"/>
      <c r="BR25" s="295"/>
      <c r="BS25" s="295"/>
      <c r="BT25" s="295"/>
    </row>
    <row r="26" spans="1:72" s="273" customFormat="1">
      <c r="A26" s="280"/>
      <c r="B26" s="281"/>
      <c r="C26" s="282"/>
      <c r="D26" s="283"/>
      <c r="E26" s="284"/>
      <c r="F26" s="285"/>
      <c r="G26" s="288"/>
      <c r="H26" s="287">
        <f t="shared" si="14"/>
        <v>0</v>
      </c>
      <c r="I26" s="285"/>
      <c r="J26" s="288"/>
      <c r="K26" s="287">
        <f t="shared" si="19"/>
        <v>0</v>
      </c>
      <c r="L26" s="285"/>
      <c r="M26" s="288"/>
      <c r="N26" s="287">
        <f t="shared" si="20"/>
        <v>0</v>
      </c>
      <c r="O26" s="285"/>
      <c r="P26" s="288"/>
      <c r="Q26" s="287">
        <f t="shared" si="21"/>
        <v>0</v>
      </c>
      <c r="R26" s="285"/>
      <c r="S26" s="288"/>
      <c r="T26" s="287">
        <f t="shared" si="22"/>
        <v>0</v>
      </c>
      <c r="U26" s="285"/>
      <c r="V26" s="288"/>
      <c r="W26" s="287">
        <f t="shared" si="23"/>
        <v>0</v>
      </c>
      <c r="X26" s="285"/>
      <c r="Y26" s="288"/>
      <c r="Z26" s="287">
        <f t="shared" si="24"/>
        <v>0</v>
      </c>
      <c r="AA26" s="285"/>
      <c r="AB26" s="288"/>
      <c r="AC26" s="287">
        <f t="shared" si="25"/>
        <v>0</v>
      </c>
      <c r="AD26" s="285"/>
      <c r="AE26" s="288"/>
      <c r="AF26" s="287">
        <f t="shared" si="26"/>
        <v>0</v>
      </c>
      <c r="AG26" s="285"/>
      <c r="AH26" s="288"/>
      <c r="AI26" s="287">
        <f t="shared" si="27"/>
        <v>0</v>
      </c>
      <c r="AJ26" s="285"/>
      <c r="AK26" s="288"/>
      <c r="AL26" s="287">
        <f t="shared" si="28"/>
        <v>0</v>
      </c>
      <c r="AM26" s="285"/>
      <c r="AN26" s="288"/>
      <c r="AO26" s="287">
        <f t="shared" si="29"/>
        <v>0</v>
      </c>
      <c r="AP26" s="285"/>
      <c r="AQ26" s="288"/>
      <c r="AR26" s="287">
        <f t="shared" si="30"/>
        <v>0</v>
      </c>
      <c r="AS26" s="285"/>
      <c r="AT26" s="288"/>
      <c r="AU26" s="287">
        <f t="shared" si="31"/>
        <v>0</v>
      </c>
      <c r="AV26" s="285"/>
      <c r="AW26" s="288"/>
      <c r="AX26" s="287">
        <f t="shared" si="32"/>
        <v>0</v>
      </c>
      <c r="AY26" s="285"/>
      <c r="AZ26" s="288"/>
      <c r="BA26" s="312">
        <f t="shared" si="33"/>
        <v>0</v>
      </c>
      <c r="BB26" s="313">
        <f t="shared" si="34"/>
        <v>0</v>
      </c>
      <c r="BC26" s="316" t="str">
        <f t="shared" si="11"/>
        <v/>
      </c>
      <c r="BD26" s="315">
        <v>14</v>
      </c>
      <c r="BE26" s="321">
        <f t="shared" si="13"/>
        <v>7.1428571428571425E-2</v>
      </c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</row>
    <row r="27" spans="1:72" s="273" customFormat="1">
      <c r="A27" s="280"/>
      <c r="B27" s="281"/>
      <c r="C27" s="282"/>
      <c r="D27" s="283"/>
      <c r="E27" s="284"/>
      <c r="F27" s="285"/>
      <c r="G27" s="288"/>
      <c r="H27" s="287">
        <f t="shared" si="14"/>
        <v>0</v>
      </c>
      <c r="I27" s="285"/>
      <c r="J27" s="288"/>
      <c r="K27" s="287">
        <f t="shared" si="19"/>
        <v>0</v>
      </c>
      <c r="L27" s="285"/>
      <c r="M27" s="288"/>
      <c r="N27" s="287">
        <f t="shared" si="20"/>
        <v>0</v>
      </c>
      <c r="O27" s="285"/>
      <c r="P27" s="288"/>
      <c r="Q27" s="287">
        <f t="shared" si="21"/>
        <v>0</v>
      </c>
      <c r="R27" s="285"/>
      <c r="S27" s="288"/>
      <c r="T27" s="287">
        <f t="shared" si="22"/>
        <v>0</v>
      </c>
      <c r="U27" s="285"/>
      <c r="V27" s="288"/>
      <c r="W27" s="287">
        <f t="shared" si="23"/>
        <v>0</v>
      </c>
      <c r="X27" s="285"/>
      <c r="Y27" s="288"/>
      <c r="Z27" s="287">
        <f t="shared" si="24"/>
        <v>0</v>
      </c>
      <c r="AA27" s="285"/>
      <c r="AB27" s="288"/>
      <c r="AC27" s="287">
        <f t="shared" si="25"/>
        <v>0</v>
      </c>
      <c r="AD27" s="285"/>
      <c r="AE27" s="288"/>
      <c r="AF27" s="287">
        <f t="shared" si="26"/>
        <v>0</v>
      </c>
      <c r="AG27" s="285"/>
      <c r="AH27" s="288"/>
      <c r="AI27" s="287">
        <f t="shared" si="27"/>
        <v>0</v>
      </c>
      <c r="AJ27" s="285"/>
      <c r="AK27" s="288"/>
      <c r="AL27" s="287">
        <f t="shared" si="28"/>
        <v>0</v>
      </c>
      <c r="AM27" s="285"/>
      <c r="AN27" s="288"/>
      <c r="AO27" s="287">
        <f t="shared" si="29"/>
        <v>0</v>
      </c>
      <c r="AP27" s="285"/>
      <c r="AQ27" s="288"/>
      <c r="AR27" s="287">
        <f t="shared" si="30"/>
        <v>0</v>
      </c>
      <c r="AS27" s="285"/>
      <c r="AT27" s="288"/>
      <c r="AU27" s="287">
        <f t="shared" si="31"/>
        <v>0</v>
      </c>
      <c r="AV27" s="285"/>
      <c r="AW27" s="288"/>
      <c r="AX27" s="287">
        <f t="shared" si="32"/>
        <v>0</v>
      </c>
      <c r="AY27" s="285"/>
      <c r="AZ27" s="288"/>
      <c r="BA27" s="312">
        <f t="shared" si="33"/>
        <v>0</v>
      </c>
      <c r="BB27" s="313">
        <f t="shared" si="34"/>
        <v>0</v>
      </c>
      <c r="BC27" s="316" t="str">
        <f t="shared" si="11"/>
        <v/>
      </c>
      <c r="BD27" s="315">
        <v>15</v>
      </c>
      <c r="BE27" s="321">
        <f t="shared" si="13"/>
        <v>6.6666666666666666E-2</v>
      </c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5"/>
      <c r="BQ27" s="295"/>
      <c r="BR27" s="295"/>
      <c r="BS27" s="295"/>
      <c r="BT27" s="295"/>
    </row>
    <row r="28" spans="1:72" s="273" customFormat="1">
      <c r="A28" s="280"/>
      <c r="B28" s="281"/>
      <c r="C28" s="282"/>
      <c r="D28" s="283"/>
      <c r="E28" s="284"/>
      <c r="F28" s="285"/>
      <c r="G28" s="288"/>
      <c r="H28" s="287">
        <f t="shared" si="14"/>
        <v>0</v>
      </c>
      <c r="I28" s="285"/>
      <c r="J28" s="288"/>
      <c r="K28" s="287">
        <f t="shared" si="19"/>
        <v>0</v>
      </c>
      <c r="L28" s="285"/>
      <c r="M28" s="288"/>
      <c r="N28" s="287">
        <f t="shared" si="20"/>
        <v>0</v>
      </c>
      <c r="O28" s="285"/>
      <c r="P28" s="288"/>
      <c r="Q28" s="287">
        <f t="shared" si="21"/>
        <v>0</v>
      </c>
      <c r="R28" s="285"/>
      <c r="S28" s="288"/>
      <c r="T28" s="287">
        <f t="shared" si="22"/>
        <v>0</v>
      </c>
      <c r="U28" s="285"/>
      <c r="V28" s="288"/>
      <c r="W28" s="287">
        <f t="shared" si="23"/>
        <v>0</v>
      </c>
      <c r="X28" s="285"/>
      <c r="Y28" s="288"/>
      <c r="Z28" s="287">
        <f t="shared" si="24"/>
        <v>0</v>
      </c>
      <c r="AA28" s="285"/>
      <c r="AB28" s="288"/>
      <c r="AC28" s="287">
        <f t="shared" si="25"/>
        <v>0</v>
      </c>
      <c r="AD28" s="285"/>
      <c r="AE28" s="288"/>
      <c r="AF28" s="287">
        <f t="shared" si="26"/>
        <v>0</v>
      </c>
      <c r="AG28" s="285"/>
      <c r="AH28" s="288"/>
      <c r="AI28" s="287">
        <f t="shared" si="27"/>
        <v>0</v>
      </c>
      <c r="AJ28" s="285"/>
      <c r="AK28" s="288"/>
      <c r="AL28" s="287">
        <f t="shared" si="28"/>
        <v>0</v>
      </c>
      <c r="AM28" s="285"/>
      <c r="AN28" s="288"/>
      <c r="AO28" s="287">
        <f t="shared" si="29"/>
        <v>0</v>
      </c>
      <c r="AP28" s="285"/>
      <c r="AQ28" s="288"/>
      <c r="AR28" s="287">
        <f t="shared" si="30"/>
        <v>0</v>
      </c>
      <c r="AS28" s="285"/>
      <c r="AT28" s="288"/>
      <c r="AU28" s="287">
        <f t="shared" si="31"/>
        <v>0</v>
      </c>
      <c r="AV28" s="285"/>
      <c r="AW28" s="288"/>
      <c r="AX28" s="287">
        <f t="shared" si="32"/>
        <v>0</v>
      </c>
      <c r="AY28" s="285"/>
      <c r="AZ28" s="288"/>
      <c r="BA28" s="312">
        <f t="shared" si="33"/>
        <v>0</v>
      </c>
      <c r="BB28" s="313">
        <f t="shared" si="34"/>
        <v>0</v>
      </c>
      <c r="BC28" s="316" t="str">
        <f t="shared" si="11"/>
        <v/>
      </c>
      <c r="BD28" s="315">
        <v>16</v>
      </c>
      <c r="BE28" s="321">
        <f t="shared" si="13"/>
        <v>6.25E-2</v>
      </c>
      <c r="BF28" s="295"/>
      <c r="BG28" s="295"/>
      <c r="BH28" s="295"/>
      <c r="BI28" s="295"/>
      <c r="BJ28" s="295"/>
      <c r="BK28" s="295"/>
      <c r="BL28" s="295"/>
      <c r="BM28" s="295"/>
      <c r="BN28" s="295"/>
      <c r="BO28" s="295"/>
      <c r="BP28" s="295"/>
      <c r="BQ28" s="295"/>
      <c r="BR28" s="295"/>
      <c r="BS28" s="295"/>
      <c r="BT28" s="295"/>
    </row>
    <row r="29" spans="1:72" s="273" customFormat="1">
      <c r="A29" s="280"/>
      <c r="B29" s="281"/>
      <c r="C29" s="282"/>
      <c r="D29" s="283"/>
      <c r="E29" s="284"/>
      <c r="F29" s="285"/>
      <c r="G29" s="286"/>
      <c r="H29" s="287">
        <f t="shared" si="14"/>
        <v>0</v>
      </c>
      <c r="I29" s="285"/>
      <c r="J29" s="288"/>
      <c r="K29" s="287">
        <f t="shared" si="19"/>
        <v>0</v>
      </c>
      <c r="L29" s="285"/>
      <c r="M29" s="288"/>
      <c r="N29" s="287">
        <f t="shared" si="20"/>
        <v>0</v>
      </c>
      <c r="O29" s="285"/>
      <c r="P29" s="288"/>
      <c r="Q29" s="287">
        <f t="shared" si="21"/>
        <v>0</v>
      </c>
      <c r="R29" s="285"/>
      <c r="S29" s="288"/>
      <c r="T29" s="287">
        <f t="shared" si="22"/>
        <v>0</v>
      </c>
      <c r="U29" s="285"/>
      <c r="V29" s="288"/>
      <c r="W29" s="287">
        <f t="shared" si="23"/>
        <v>0</v>
      </c>
      <c r="X29" s="285"/>
      <c r="Y29" s="288"/>
      <c r="Z29" s="287">
        <f t="shared" si="24"/>
        <v>0</v>
      </c>
      <c r="AA29" s="285"/>
      <c r="AB29" s="288"/>
      <c r="AC29" s="287">
        <f t="shared" si="25"/>
        <v>0</v>
      </c>
      <c r="AD29" s="285"/>
      <c r="AE29" s="288"/>
      <c r="AF29" s="287">
        <f t="shared" si="26"/>
        <v>0</v>
      </c>
      <c r="AG29" s="285"/>
      <c r="AH29" s="288"/>
      <c r="AI29" s="287">
        <f t="shared" si="27"/>
        <v>0</v>
      </c>
      <c r="AJ29" s="285"/>
      <c r="AK29" s="288"/>
      <c r="AL29" s="287">
        <f t="shared" si="28"/>
        <v>0</v>
      </c>
      <c r="AM29" s="285"/>
      <c r="AN29" s="288"/>
      <c r="AO29" s="287">
        <f t="shared" si="29"/>
        <v>0</v>
      </c>
      <c r="AP29" s="285"/>
      <c r="AQ29" s="288"/>
      <c r="AR29" s="287">
        <f t="shared" si="30"/>
        <v>0</v>
      </c>
      <c r="AS29" s="285"/>
      <c r="AT29" s="288"/>
      <c r="AU29" s="287">
        <f t="shared" si="31"/>
        <v>0</v>
      </c>
      <c r="AV29" s="285"/>
      <c r="AW29" s="288"/>
      <c r="AX29" s="287">
        <f t="shared" si="32"/>
        <v>0</v>
      </c>
      <c r="AY29" s="285"/>
      <c r="AZ29" s="288"/>
      <c r="BA29" s="312">
        <f t="shared" si="33"/>
        <v>0</v>
      </c>
      <c r="BB29" s="313">
        <f t="shared" si="34"/>
        <v>0</v>
      </c>
      <c r="BC29" s="316" t="str">
        <f t="shared" si="11"/>
        <v/>
      </c>
      <c r="BD29" s="315">
        <v>17</v>
      </c>
      <c r="BE29" s="321">
        <f t="shared" si="13"/>
        <v>5.8823529411764705E-2</v>
      </c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</row>
    <row r="30" spans="1:72" s="273" customFormat="1">
      <c r="A30" s="280"/>
      <c r="B30" s="281"/>
      <c r="C30" s="282"/>
      <c r="D30" s="283"/>
      <c r="E30" s="284"/>
      <c r="F30" s="285"/>
      <c r="G30" s="288"/>
      <c r="H30" s="287">
        <f t="shared" si="14"/>
        <v>0</v>
      </c>
      <c r="I30" s="285"/>
      <c r="J30" s="288"/>
      <c r="K30" s="287">
        <f t="shared" si="19"/>
        <v>0</v>
      </c>
      <c r="L30" s="285"/>
      <c r="M30" s="288"/>
      <c r="N30" s="287">
        <f t="shared" si="20"/>
        <v>0</v>
      </c>
      <c r="O30" s="285"/>
      <c r="P30" s="288"/>
      <c r="Q30" s="287">
        <f t="shared" si="21"/>
        <v>0</v>
      </c>
      <c r="R30" s="285"/>
      <c r="S30" s="288"/>
      <c r="T30" s="287">
        <f t="shared" si="22"/>
        <v>0</v>
      </c>
      <c r="U30" s="285"/>
      <c r="V30" s="288"/>
      <c r="W30" s="287">
        <f t="shared" si="23"/>
        <v>0</v>
      </c>
      <c r="X30" s="285"/>
      <c r="Y30" s="288"/>
      <c r="Z30" s="287">
        <f t="shared" si="24"/>
        <v>0</v>
      </c>
      <c r="AA30" s="285"/>
      <c r="AB30" s="288"/>
      <c r="AC30" s="287">
        <f t="shared" si="25"/>
        <v>0</v>
      </c>
      <c r="AD30" s="285"/>
      <c r="AE30" s="288"/>
      <c r="AF30" s="287">
        <f t="shared" si="26"/>
        <v>0</v>
      </c>
      <c r="AG30" s="285"/>
      <c r="AH30" s="288"/>
      <c r="AI30" s="287">
        <f t="shared" si="27"/>
        <v>0</v>
      </c>
      <c r="AJ30" s="285"/>
      <c r="AK30" s="288"/>
      <c r="AL30" s="287">
        <f t="shared" si="28"/>
        <v>0</v>
      </c>
      <c r="AM30" s="285"/>
      <c r="AN30" s="288"/>
      <c r="AO30" s="287">
        <f t="shared" si="29"/>
        <v>0</v>
      </c>
      <c r="AP30" s="285"/>
      <c r="AQ30" s="288"/>
      <c r="AR30" s="287">
        <f t="shared" si="30"/>
        <v>0</v>
      </c>
      <c r="AS30" s="285"/>
      <c r="AT30" s="288"/>
      <c r="AU30" s="287">
        <f t="shared" si="31"/>
        <v>0</v>
      </c>
      <c r="AV30" s="285"/>
      <c r="AW30" s="288"/>
      <c r="AX30" s="287">
        <f t="shared" si="32"/>
        <v>0</v>
      </c>
      <c r="AY30" s="285"/>
      <c r="AZ30" s="288"/>
      <c r="BA30" s="312">
        <f t="shared" si="33"/>
        <v>0</v>
      </c>
      <c r="BB30" s="313">
        <f t="shared" si="34"/>
        <v>0</v>
      </c>
      <c r="BC30" s="316" t="str">
        <f t="shared" si="11"/>
        <v/>
      </c>
      <c r="BD30" s="315">
        <v>18</v>
      </c>
      <c r="BE30" s="321">
        <f t="shared" si="13"/>
        <v>5.5555555555555552E-2</v>
      </c>
      <c r="BF30" s="295"/>
      <c r="BG30" s="295"/>
      <c r="BH30" s="295"/>
      <c r="BI30" s="295"/>
      <c r="BJ30" s="295"/>
      <c r="BK30" s="295"/>
      <c r="BL30" s="295"/>
      <c r="BM30" s="295"/>
      <c r="BN30" s="295"/>
      <c r="BO30" s="295"/>
      <c r="BP30" s="295"/>
      <c r="BQ30" s="295"/>
      <c r="BR30" s="295"/>
      <c r="BS30" s="295"/>
      <c r="BT30" s="295"/>
    </row>
    <row r="31" spans="1:72" s="273" customFormat="1">
      <c r="A31" s="280"/>
      <c r="B31" s="281"/>
      <c r="C31" s="282"/>
      <c r="D31" s="283"/>
      <c r="E31" s="284"/>
      <c r="F31" s="285"/>
      <c r="G31" s="288"/>
      <c r="H31" s="287">
        <f t="shared" si="14"/>
        <v>0</v>
      </c>
      <c r="I31" s="285"/>
      <c r="J31" s="288"/>
      <c r="K31" s="287">
        <f t="shared" si="19"/>
        <v>0</v>
      </c>
      <c r="L31" s="285"/>
      <c r="M31" s="288"/>
      <c r="N31" s="287">
        <f t="shared" si="20"/>
        <v>0</v>
      </c>
      <c r="O31" s="285"/>
      <c r="P31" s="288"/>
      <c r="Q31" s="287">
        <f t="shared" si="21"/>
        <v>0</v>
      </c>
      <c r="R31" s="285"/>
      <c r="S31" s="288"/>
      <c r="T31" s="287">
        <f t="shared" si="22"/>
        <v>0</v>
      </c>
      <c r="U31" s="285"/>
      <c r="V31" s="288"/>
      <c r="W31" s="287">
        <f t="shared" si="23"/>
        <v>0</v>
      </c>
      <c r="X31" s="285"/>
      <c r="Y31" s="288"/>
      <c r="Z31" s="287">
        <f t="shared" si="24"/>
        <v>0</v>
      </c>
      <c r="AA31" s="285"/>
      <c r="AB31" s="288"/>
      <c r="AC31" s="287">
        <f t="shared" si="25"/>
        <v>0</v>
      </c>
      <c r="AD31" s="285"/>
      <c r="AE31" s="288"/>
      <c r="AF31" s="287">
        <f t="shared" si="26"/>
        <v>0</v>
      </c>
      <c r="AG31" s="285"/>
      <c r="AH31" s="288"/>
      <c r="AI31" s="287">
        <f t="shared" si="27"/>
        <v>0</v>
      </c>
      <c r="AJ31" s="285"/>
      <c r="AK31" s="288"/>
      <c r="AL31" s="287">
        <f t="shared" si="28"/>
        <v>0</v>
      </c>
      <c r="AM31" s="285"/>
      <c r="AN31" s="288"/>
      <c r="AO31" s="287">
        <f t="shared" si="29"/>
        <v>0</v>
      </c>
      <c r="AP31" s="285"/>
      <c r="AQ31" s="288"/>
      <c r="AR31" s="287">
        <f t="shared" si="30"/>
        <v>0</v>
      </c>
      <c r="AS31" s="285"/>
      <c r="AT31" s="288"/>
      <c r="AU31" s="287">
        <f t="shared" si="31"/>
        <v>0</v>
      </c>
      <c r="AV31" s="285"/>
      <c r="AW31" s="288"/>
      <c r="AX31" s="287">
        <f t="shared" si="32"/>
        <v>0</v>
      </c>
      <c r="AY31" s="285"/>
      <c r="AZ31" s="288"/>
      <c r="BA31" s="312">
        <f t="shared" si="33"/>
        <v>0</v>
      </c>
      <c r="BB31" s="313">
        <f t="shared" si="34"/>
        <v>0</v>
      </c>
      <c r="BC31" s="316" t="str">
        <f t="shared" si="11"/>
        <v/>
      </c>
      <c r="BD31" s="315">
        <v>19</v>
      </c>
      <c r="BE31" s="321">
        <f t="shared" si="13"/>
        <v>5.2631578947368418E-2</v>
      </c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5"/>
      <c r="BQ31" s="295"/>
      <c r="BR31" s="295"/>
      <c r="BS31" s="295"/>
      <c r="BT31" s="295"/>
    </row>
    <row r="32" spans="1:72" s="273" customFormat="1">
      <c r="A32" s="280"/>
      <c r="B32" s="281"/>
      <c r="C32" s="282"/>
      <c r="D32" s="283"/>
      <c r="E32" s="284"/>
      <c r="F32" s="285"/>
      <c r="G32" s="288"/>
      <c r="H32" s="287">
        <f t="shared" si="14"/>
        <v>0</v>
      </c>
      <c r="I32" s="285"/>
      <c r="J32" s="288"/>
      <c r="K32" s="287">
        <f t="shared" si="19"/>
        <v>0</v>
      </c>
      <c r="L32" s="285"/>
      <c r="M32" s="288"/>
      <c r="N32" s="287">
        <f t="shared" si="20"/>
        <v>0</v>
      </c>
      <c r="O32" s="285"/>
      <c r="P32" s="288"/>
      <c r="Q32" s="287">
        <f t="shared" si="21"/>
        <v>0</v>
      </c>
      <c r="R32" s="285"/>
      <c r="S32" s="288"/>
      <c r="T32" s="287">
        <f t="shared" si="22"/>
        <v>0</v>
      </c>
      <c r="U32" s="285"/>
      <c r="V32" s="288"/>
      <c r="W32" s="287">
        <f t="shared" si="23"/>
        <v>0</v>
      </c>
      <c r="X32" s="285"/>
      <c r="Y32" s="288"/>
      <c r="Z32" s="287">
        <f t="shared" si="24"/>
        <v>0</v>
      </c>
      <c r="AA32" s="285"/>
      <c r="AB32" s="288"/>
      <c r="AC32" s="287">
        <f t="shared" si="25"/>
        <v>0</v>
      </c>
      <c r="AD32" s="285"/>
      <c r="AE32" s="288"/>
      <c r="AF32" s="287">
        <f t="shared" si="26"/>
        <v>0</v>
      </c>
      <c r="AG32" s="285"/>
      <c r="AH32" s="288"/>
      <c r="AI32" s="287">
        <f t="shared" si="27"/>
        <v>0</v>
      </c>
      <c r="AJ32" s="285"/>
      <c r="AK32" s="288"/>
      <c r="AL32" s="287">
        <f t="shared" si="28"/>
        <v>0</v>
      </c>
      <c r="AM32" s="285"/>
      <c r="AN32" s="288"/>
      <c r="AO32" s="287">
        <f t="shared" si="29"/>
        <v>0</v>
      </c>
      <c r="AP32" s="285"/>
      <c r="AQ32" s="288"/>
      <c r="AR32" s="287">
        <f t="shared" si="30"/>
        <v>0</v>
      </c>
      <c r="AS32" s="285"/>
      <c r="AT32" s="288"/>
      <c r="AU32" s="287">
        <f t="shared" si="31"/>
        <v>0</v>
      </c>
      <c r="AV32" s="285"/>
      <c r="AW32" s="288"/>
      <c r="AX32" s="287">
        <f t="shared" si="32"/>
        <v>0</v>
      </c>
      <c r="AY32" s="285"/>
      <c r="AZ32" s="288"/>
      <c r="BA32" s="312">
        <f t="shared" si="33"/>
        <v>0</v>
      </c>
      <c r="BB32" s="313">
        <f t="shared" si="34"/>
        <v>0</v>
      </c>
      <c r="BC32" s="316" t="str">
        <f t="shared" si="11"/>
        <v/>
      </c>
      <c r="BD32" s="315">
        <v>20</v>
      </c>
      <c r="BE32" s="321">
        <f t="shared" si="13"/>
        <v>0.05</v>
      </c>
      <c r="BF32" s="295"/>
      <c r="BG32" s="295"/>
      <c r="BH32" s="295"/>
      <c r="BI32" s="295"/>
      <c r="BJ32" s="295"/>
      <c r="BK32" s="295"/>
      <c r="BL32" s="295"/>
      <c r="BM32" s="295"/>
      <c r="BN32" s="295"/>
      <c r="BO32" s="295"/>
      <c r="BP32" s="295"/>
      <c r="BQ32" s="295"/>
      <c r="BR32" s="295"/>
      <c r="BS32" s="295"/>
      <c r="BT32" s="295"/>
    </row>
    <row r="33" spans="1:72" s="273" customFormat="1">
      <c r="A33" s="280"/>
      <c r="B33" s="281"/>
      <c r="C33" s="282"/>
      <c r="D33" s="283"/>
      <c r="E33" s="284"/>
      <c r="F33" s="285"/>
      <c r="G33" s="286"/>
      <c r="H33" s="287">
        <f t="shared" si="14"/>
        <v>0</v>
      </c>
      <c r="I33" s="285"/>
      <c r="J33" s="288"/>
      <c r="K33" s="287">
        <f t="shared" si="19"/>
        <v>0</v>
      </c>
      <c r="L33" s="285"/>
      <c r="M33" s="288"/>
      <c r="N33" s="287">
        <f t="shared" si="20"/>
        <v>0</v>
      </c>
      <c r="O33" s="285"/>
      <c r="P33" s="288"/>
      <c r="Q33" s="287">
        <f t="shared" si="21"/>
        <v>0</v>
      </c>
      <c r="R33" s="285"/>
      <c r="S33" s="288"/>
      <c r="T33" s="287">
        <f t="shared" si="22"/>
        <v>0</v>
      </c>
      <c r="U33" s="285"/>
      <c r="V33" s="288"/>
      <c r="W33" s="287">
        <f t="shared" si="23"/>
        <v>0</v>
      </c>
      <c r="X33" s="285"/>
      <c r="Y33" s="288"/>
      <c r="Z33" s="287">
        <f t="shared" si="24"/>
        <v>0</v>
      </c>
      <c r="AA33" s="285"/>
      <c r="AB33" s="288"/>
      <c r="AC33" s="287">
        <f t="shared" si="25"/>
        <v>0</v>
      </c>
      <c r="AD33" s="285"/>
      <c r="AE33" s="288"/>
      <c r="AF33" s="287">
        <f t="shared" si="26"/>
        <v>0</v>
      </c>
      <c r="AG33" s="285"/>
      <c r="AH33" s="288"/>
      <c r="AI33" s="287">
        <f t="shared" si="27"/>
        <v>0</v>
      </c>
      <c r="AJ33" s="285"/>
      <c r="AK33" s="288"/>
      <c r="AL33" s="287">
        <f t="shared" si="28"/>
        <v>0</v>
      </c>
      <c r="AM33" s="285"/>
      <c r="AN33" s="288"/>
      <c r="AO33" s="287">
        <f t="shared" si="29"/>
        <v>0</v>
      </c>
      <c r="AP33" s="285"/>
      <c r="AQ33" s="288"/>
      <c r="AR33" s="287">
        <f t="shared" si="30"/>
        <v>0</v>
      </c>
      <c r="AS33" s="285"/>
      <c r="AT33" s="288"/>
      <c r="AU33" s="287">
        <f t="shared" si="31"/>
        <v>0</v>
      </c>
      <c r="AV33" s="285"/>
      <c r="AW33" s="288"/>
      <c r="AX33" s="287">
        <f t="shared" si="32"/>
        <v>0</v>
      </c>
      <c r="AY33" s="285"/>
      <c r="AZ33" s="288"/>
      <c r="BA33" s="312">
        <f t="shared" si="33"/>
        <v>0</v>
      </c>
      <c r="BB33" s="313">
        <f t="shared" si="34"/>
        <v>0</v>
      </c>
      <c r="BC33" s="316" t="str">
        <f t="shared" si="11"/>
        <v/>
      </c>
      <c r="BD33" s="315">
        <v>21</v>
      </c>
      <c r="BE33" s="321">
        <f t="shared" si="13"/>
        <v>4.7619047619047616E-2</v>
      </c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</row>
    <row r="34" spans="1:72" s="273" customFormat="1">
      <c r="A34" s="280"/>
      <c r="B34" s="281"/>
      <c r="C34" s="282"/>
      <c r="D34" s="283"/>
      <c r="E34" s="284"/>
      <c r="F34" s="285"/>
      <c r="G34" s="288"/>
      <c r="H34" s="287">
        <f t="shared" si="14"/>
        <v>0</v>
      </c>
      <c r="I34" s="285"/>
      <c r="J34" s="288"/>
      <c r="K34" s="287">
        <f t="shared" si="15"/>
        <v>0</v>
      </c>
      <c r="L34" s="285"/>
      <c r="M34" s="288"/>
      <c r="N34" s="287">
        <f t="shared" si="16"/>
        <v>0</v>
      </c>
      <c r="O34" s="285"/>
      <c r="P34" s="288"/>
      <c r="Q34" s="287">
        <f t="shared" si="17"/>
        <v>0</v>
      </c>
      <c r="R34" s="285"/>
      <c r="S34" s="288"/>
      <c r="T34" s="287">
        <f t="shared" si="18"/>
        <v>0</v>
      </c>
      <c r="U34" s="285"/>
      <c r="V34" s="288"/>
      <c r="W34" s="287">
        <f t="shared" si="0"/>
        <v>0</v>
      </c>
      <c r="X34" s="285"/>
      <c r="Y34" s="288"/>
      <c r="Z34" s="287">
        <f t="shared" si="1"/>
        <v>0</v>
      </c>
      <c r="AA34" s="285"/>
      <c r="AB34" s="288"/>
      <c r="AC34" s="287">
        <f t="shared" si="2"/>
        <v>0</v>
      </c>
      <c r="AD34" s="285"/>
      <c r="AE34" s="288"/>
      <c r="AF34" s="287">
        <f t="shared" si="3"/>
        <v>0</v>
      </c>
      <c r="AG34" s="285"/>
      <c r="AH34" s="288"/>
      <c r="AI34" s="287">
        <f t="shared" si="4"/>
        <v>0</v>
      </c>
      <c r="AJ34" s="285"/>
      <c r="AK34" s="288"/>
      <c r="AL34" s="287">
        <f t="shared" si="5"/>
        <v>0</v>
      </c>
      <c r="AM34" s="285"/>
      <c r="AN34" s="288"/>
      <c r="AO34" s="287">
        <f t="shared" si="6"/>
        <v>0</v>
      </c>
      <c r="AP34" s="285"/>
      <c r="AQ34" s="288"/>
      <c r="AR34" s="287">
        <f t="shared" si="7"/>
        <v>0</v>
      </c>
      <c r="AS34" s="285"/>
      <c r="AT34" s="288"/>
      <c r="AU34" s="287">
        <f t="shared" si="8"/>
        <v>0</v>
      </c>
      <c r="AV34" s="285"/>
      <c r="AW34" s="288"/>
      <c r="AX34" s="287">
        <f t="shared" si="9"/>
        <v>0</v>
      </c>
      <c r="AY34" s="285"/>
      <c r="AZ34" s="288"/>
      <c r="BA34" s="312">
        <f t="shared" si="10"/>
        <v>0</v>
      </c>
      <c r="BB34" s="313">
        <f t="shared" si="12"/>
        <v>0</v>
      </c>
      <c r="BC34" s="316" t="str">
        <f t="shared" si="11"/>
        <v/>
      </c>
      <c r="BD34" s="315">
        <v>22</v>
      </c>
      <c r="BE34" s="321">
        <f t="shared" si="13"/>
        <v>4.5454545454545456E-2</v>
      </c>
      <c r="BF34" s="295"/>
      <c r="BG34" s="295"/>
      <c r="BH34" s="295"/>
      <c r="BI34" s="295"/>
      <c r="BJ34" s="295"/>
      <c r="BK34" s="295"/>
      <c r="BL34" s="295"/>
      <c r="BM34" s="295"/>
      <c r="BN34" s="295"/>
      <c r="BO34" s="295"/>
      <c r="BP34" s="295"/>
      <c r="BQ34" s="295"/>
      <c r="BR34" s="295"/>
      <c r="BS34" s="295"/>
      <c r="BT34" s="295"/>
    </row>
    <row r="35" spans="1:72" s="273" customFormat="1">
      <c r="A35" s="280"/>
      <c r="B35" s="281"/>
      <c r="C35" s="282"/>
      <c r="D35" s="283"/>
      <c r="E35" s="284"/>
      <c r="F35" s="285"/>
      <c r="G35" s="288"/>
      <c r="H35" s="287">
        <f t="shared" si="14"/>
        <v>0</v>
      </c>
      <c r="I35" s="285"/>
      <c r="J35" s="288"/>
      <c r="K35" s="287">
        <f t="shared" si="15"/>
        <v>0</v>
      </c>
      <c r="L35" s="285"/>
      <c r="M35" s="288"/>
      <c r="N35" s="287">
        <f t="shared" si="16"/>
        <v>0</v>
      </c>
      <c r="O35" s="285"/>
      <c r="P35" s="288"/>
      <c r="Q35" s="287">
        <f t="shared" si="17"/>
        <v>0</v>
      </c>
      <c r="R35" s="285"/>
      <c r="S35" s="288"/>
      <c r="T35" s="287">
        <f t="shared" si="18"/>
        <v>0</v>
      </c>
      <c r="U35" s="285"/>
      <c r="V35" s="288"/>
      <c r="W35" s="287">
        <f t="shared" si="0"/>
        <v>0</v>
      </c>
      <c r="X35" s="285"/>
      <c r="Y35" s="288"/>
      <c r="Z35" s="287">
        <f t="shared" si="1"/>
        <v>0</v>
      </c>
      <c r="AA35" s="285"/>
      <c r="AB35" s="288"/>
      <c r="AC35" s="287">
        <f t="shared" si="2"/>
        <v>0</v>
      </c>
      <c r="AD35" s="285"/>
      <c r="AE35" s="288"/>
      <c r="AF35" s="287">
        <f t="shared" si="3"/>
        <v>0</v>
      </c>
      <c r="AG35" s="285"/>
      <c r="AH35" s="288"/>
      <c r="AI35" s="287">
        <f t="shared" si="4"/>
        <v>0</v>
      </c>
      <c r="AJ35" s="285"/>
      <c r="AK35" s="288"/>
      <c r="AL35" s="287">
        <f t="shared" si="5"/>
        <v>0</v>
      </c>
      <c r="AM35" s="285"/>
      <c r="AN35" s="288"/>
      <c r="AO35" s="287">
        <f t="shared" si="6"/>
        <v>0</v>
      </c>
      <c r="AP35" s="285"/>
      <c r="AQ35" s="288"/>
      <c r="AR35" s="287">
        <f t="shared" si="7"/>
        <v>0</v>
      </c>
      <c r="AS35" s="285"/>
      <c r="AT35" s="288"/>
      <c r="AU35" s="287">
        <f t="shared" si="8"/>
        <v>0</v>
      </c>
      <c r="AV35" s="285"/>
      <c r="AW35" s="288"/>
      <c r="AX35" s="287">
        <f t="shared" si="9"/>
        <v>0</v>
      </c>
      <c r="AY35" s="285"/>
      <c r="AZ35" s="288"/>
      <c r="BA35" s="312">
        <f t="shared" si="10"/>
        <v>0</v>
      </c>
      <c r="BB35" s="313">
        <f t="shared" si="12"/>
        <v>0</v>
      </c>
      <c r="BC35" s="316" t="str">
        <f t="shared" si="11"/>
        <v/>
      </c>
      <c r="BD35" s="315">
        <v>23</v>
      </c>
      <c r="BE35" s="321">
        <f t="shared" si="13"/>
        <v>4.3478260869565216E-2</v>
      </c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</row>
    <row r="36" spans="1:72" s="273" customFormat="1">
      <c r="A36" s="280"/>
      <c r="B36" s="281"/>
      <c r="C36" s="282"/>
      <c r="D36" s="283"/>
      <c r="E36" s="284"/>
      <c r="F36" s="285"/>
      <c r="G36" s="288"/>
      <c r="H36" s="287">
        <f t="shared" si="14"/>
        <v>0</v>
      </c>
      <c r="I36" s="285"/>
      <c r="J36" s="288"/>
      <c r="K36" s="287">
        <f t="shared" si="15"/>
        <v>0</v>
      </c>
      <c r="L36" s="285"/>
      <c r="M36" s="288"/>
      <c r="N36" s="287">
        <f t="shared" si="16"/>
        <v>0</v>
      </c>
      <c r="O36" s="285"/>
      <c r="P36" s="288"/>
      <c r="Q36" s="287">
        <f t="shared" si="17"/>
        <v>0</v>
      </c>
      <c r="R36" s="285"/>
      <c r="S36" s="288"/>
      <c r="T36" s="287">
        <f t="shared" si="18"/>
        <v>0</v>
      </c>
      <c r="U36" s="285"/>
      <c r="V36" s="288"/>
      <c r="W36" s="287">
        <f t="shared" si="0"/>
        <v>0</v>
      </c>
      <c r="X36" s="285"/>
      <c r="Y36" s="288"/>
      <c r="Z36" s="287">
        <f t="shared" si="1"/>
        <v>0</v>
      </c>
      <c r="AA36" s="285"/>
      <c r="AB36" s="288"/>
      <c r="AC36" s="287">
        <f t="shared" si="2"/>
        <v>0</v>
      </c>
      <c r="AD36" s="285"/>
      <c r="AE36" s="288"/>
      <c r="AF36" s="287">
        <f t="shared" si="3"/>
        <v>0</v>
      </c>
      <c r="AG36" s="285"/>
      <c r="AH36" s="288"/>
      <c r="AI36" s="287">
        <f t="shared" si="4"/>
        <v>0</v>
      </c>
      <c r="AJ36" s="285"/>
      <c r="AK36" s="288"/>
      <c r="AL36" s="287">
        <f t="shared" si="5"/>
        <v>0</v>
      </c>
      <c r="AM36" s="285"/>
      <c r="AN36" s="288"/>
      <c r="AO36" s="287">
        <f t="shared" si="6"/>
        <v>0</v>
      </c>
      <c r="AP36" s="285"/>
      <c r="AQ36" s="288"/>
      <c r="AR36" s="287">
        <f t="shared" si="7"/>
        <v>0</v>
      </c>
      <c r="AS36" s="285"/>
      <c r="AT36" s="288"/>
      <c r="AU36" s="287">
        <f t="shared" si="8"/>
        <v>0</v>
      </c>
      <c r="AV36" s="285"/>
      <c r="AW36" s="288"/>
      <c r="AX36" s="287">
        <f t="shared" si="9"/>
        <v>0</v>
      </c>
      <c r="AY36" s="285"/>
      <c r="AZ36" s="288"/>
      <c r="BA36" s="312">
        <f t="shared" si="10"/>
        <v>0</v>
      </c>
      <c r="BB36" s="313">
        <f t="shared" si="12"/>
        <v>0</v>
      </c>
      <c r="BC36" s="316" t="str">
        <f t="shared" si="11"/>
        <v/>
      </c>
      <c r="BD36" s="315">
        <v>24</v>
      </c>
      <c r="BE36" s="321">
        <f t="shared" si="13"/>
        <v>4.1666666666666664E-2</v>
      </c>
      <c r="BF36" s="295"/>
      <c r="BG36" s="295"/>
      <c r="BH36" s="295"/>
      <c r="BI36" s="295"/>
      <c r="BJ36" s="295"/>
      <c r="BK36" s="295"/>
      <c r="BL36" s="295"/>
      <c r="BM36" s="295"/>
      <c r="BN36" s="295"/>
      <c r="BO36" s="295"/>
      <c r="BP36" s="295"/>
      <c r="BQ36" s="295"/>
      <c r="BR36" s="295"/>
      <c r="BS36" s="295"/>
      <c r="BT36" s="295"/>
    </row>
    <row r="37" spans="1:72" s="273" customFormat="1">
      <c r="A37" s="280"/>
      <c r="B37" s="281"/>
      <c r="C37" s="282"/>
      <c r="D37" s="283"/>
      <c r="E37" s="284"/>
      <c r="F37" s="285"/>
      <c r="G37" s="286"/>
      <c r="H37" s="287">
        <f t="shared" si="14"/>
        <v>0</v>
      </c>
      <c r="I37" s="285"/>
      <c r="J37" s="286"/>
      <c r="K37" s="287">
        <f t="shared" si="15"/>
        <v>0</v>
      </c>
      <c r="L37" s="285"/>
      <c r="M37" s="286"/>
      <c r="N37" s="287">
        <f t="shared" si="16"/>
        <v>0</v>
      </c>
      <c r="O37" s="285"/>
      <c r="P37" s="286"/>
      <c r="Q37" s="287">
        <f t="shared" si="17"/>
        <v>0</v>
      </c>
      <c r="R37" s="285"/>
      <c r="S37" s="286"/>
      <c r="T37" s="287">
        <f t="shared" si="18"/>
        <v>0</v>
      </c>
      <c r="U37" s="285"/>
      <c r="V37" s="286"/>
      <c r="W37" s="287">
        <f t="shared" si="0"/>
        <v>0</v>
      </c>
      <c r="X37" s="285"/>
      <c r="Y37" s="286"/>
      <c r="Z37" s="287">
        <f t="shared" si="1"/>
        <v>0</v>
      </c>
      <c r="AA37" s="285"/>
      <c r="AB37" s="286"/>
      <c r="AC37" s="287">
        <f t="shared" si="2"/>
        <v>0</v>
      </c>
      <c r="AD37" s="285"/>
      <c r="AE37" s="286"/>
      <c r="AF37" s="287">
        <f t="shared" si="3"/>
        <v>0</v>
      </c>
      <c r="AG37" s="285"/>
      <c r="AH37" s="288"/>
      <c r="AI37" s="287">
        <f t="shared" si="4"/>
        <v>0</v>
      </c>
      <c r="AJ37" s="285"/>
      <c r="AK37" s="286"/>
      <c r="AL37" s="287">
        <f t="shared" si="5"/>
        <v>0</v>
      </c>
      <c r="AM37" s="285"/>
      <c r="AN37" s="286"/>
      <c r="AO37" s="287">
        <f t="shared" si="6"/>
        <v>0</v>
      </c>
      <c r="AP37" s="285"/>
      <c r="AQ37" s="286"/>
      <c r="AR37" s="287">
        <f t="shared" si="7"/>
        <v>0</v>
      </c>
      <c r="AS37" s="285"/>
      <c r="AT37" s="286"/>
      <c r="AU37" s="287">
        <f t="shared" si="8"/>
        <v>0</v>
      </c>
      <c r="AV37" s="285"/>
      <c r="AW37" s="286"/>
      <c r="AX37" s="287">
        <f t="shared" si="9"/>
        <v>0</v>
      </c>
      <c r="AY37" s="285"/>
      <c r="AZ37" s="286"/>
      <c r="BA37" s="312">
        <f t="shared" si="10"/>
        <v>0</v>
      </c>
      <c r="BB37" s="313">
        <f t="shared" si="12"/>
        <v>0</v>
      </c>
      <c r="BC37" s="316" t="str">
        <f t="shared" si="11"/>
        <v/>
      </c>
      <c r="BD37" s="315">
        <v>25</v>
      </c>
      <c r="BE37" s="321">
        <f t="shared" si="13"/>
        <v>0.04</v>
      </c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5"/>
      <c r="BQ37" s="295"/>
      <c r="BR37" s="295"/>
      <c r="BS37" s="295"/>
      <c r="BT37" s="295"/>
    </row>
    <row r="38" spans="1:72" s="273" customFormat="1">
      <c r="A38" s="280"/>
      <c r="B38" s="281"/>
      <c r="C38" s="282"/>
      <c r="D38" s="283"/>
      <c r="E38" s="284"/>
      <c r="F38" s="285"/>
      <c r="G38" s="288"/>
      <c r="H38" s="287">
        <f t="shared" si="14"/>
        <v>0</v>
      </c>
      <c r="I38" s="285"/>
      <c r="J38" s="288"/>
      <c r="K38" s="287">
        <f t="shared" si="15"/>
        <v>0</v>
      </c>
      <c r="L38" s="285"/>
      <c r="M38" s="288"/>
      <c r="N38" s="287">
        <f t="shared" si="16"/>
        <v>0</v>
      </c>
      <c r="O38" s="285"/>
      <c r="P38" s="288"/>
      <c r="Q38" s="287">
        <f t="shared" si="17"/>
        <v>0</v>
      </c>
      <c r="R38" s="285"/>
      <c r="S38" s="288"/>
      <c r="T38" s="287">
        <f t="shared" si="18"/>
        <v>0</v>
      </c>
      <c r="U38" s="285"/>
      <c r="V38" s="288"/>
      <c r="W38" s="287">
        <f t="shared" si="0"/>
        <v>0</v>
      </c>
      <c r="X38" s="285"/>
      <c r="Y38" s="288"/>
      <c r="Z38" s="287">
        <f t="shared" si="1"/>
        <v>0</v>
      </c>
      <c r="AA38" s="285"/>
      <c r="AB38" s="288"/>
      <c r="AC38" s="287">
        <f t="shared" si="2"/>
        <v>0</v>
      </c>
      <c r="AD38" s="285"/>
      <c r="AE38" s="288"/>
      <c r="AF38" s="287">
        <f t="shared" si="3"/>
        <v>0</v>
      </c>
      <c r="AG38" s="285"/>
      <c r="AH38" s="288"/>
      <c r="AI38" s="287">
        <f t="shared" si="4"/>
        <v>0</v>
      </c>
      <c r="AJ38" s="285"/>
      <c r="AK38" s="288"/>
      <c r="AL38" s="287">
        <f t="shared" si="5"/>
        <v>0</v>
      </c>
      <c r="AM38" s="285"/>
      <c r="AN38" s="288"/>
      <c r="AO38" s="287">
        <f t="shared" si="6"/>
        <v>0</v>
      </c>
      <c r="AP38" s="285"/>
      <c r="AQ38" s="288"/>
      <c r="AR38" s="287">
        <f t="shared" si="7"/>
        <v>0</v>
      </c>
      <c r="AS38" s="285"/>
      <c r="AT38" s="288"/>
      <c r="AU38" s="287">
        <f t="shared" si="8"/>
        <v>0</v>
      </c>
      <c r="AV38" s="285"/>
      <c r="AW38" s="288"/>
      <c r="AX38" s="287">
        <f t="shared" si="9"/>
        <v>0</v>
      </c>
      <c r="AY38" s="285"/>
      <c r="AZ38" s="288"/>
      <c r="BA38" s="312">
        <f t="shared" si="10"/>
        <v>0</v>
      </c>
      <c r="BB38" s="313">
        <f t="shared" si="12"/>
        <v>0</v>
      </c>
      <c r="BC38" s="316" t="str">
        <f t="shared" si="11"/>
        <v/>
      </c>
      <c r="BD38" s="315">
        <v>26</v>
      </c>
      <c r="BE38" s="321">
        <f t="shared" si="13"/>
        <v>3.8461538461538464E-2</v>
      </c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</row>
    <row r="39" spans="1:72" s="273" customFormat="1">
      <c r="A39" s="280"/>
      <c r="B39" s="281"/>
      <c r="C39" s="282"/>
      <c r="D39" s="283"/>
      <c r="E39" s="284"/>
      <c r="F39" s="285"/>
      <c r="G39" s="288"/>
      <c r="H39" s="287">
        <f t="shared" si="14"/>
        <v>0</v>
      </c>
      <c r="I39" s="285"/>
      <c r="J39" s="288"/>
      <c r="K39" s="287">
        <f t="shared" si="15"/>
        <v>0</v>
      </c>
      <c r="L39" s="285"/>
      <c r="M39" s="288"/>
      <c r="N39" s="287">
        <f t="shared" si="16"/>
        <v>0</v>
      </c>
      <c r="O39" s="285"/>
      <c r="P39" s="288"/>
      <c r="Q39" s="287">
        <f t="shared" si="17"/>
        <v>0</v>
      </c>
      <c r="R39" s="285"/>
      <c r="S39" s="288"/>
      <c r="T39" s="287">
        <f t="shared" si="18"/>
        <v>0</v>
      </c>
      <c r="U39" s="285"/>
      <c r="V39" s="288"/>
      <c r="W39" s="287">
        <f t="shared" si="0"/>
        <v>0</v>
      </c>
      <c r="X39" s="285"/>
      <c r="Y39" s="288"/>
      <c r="Z39" s="287">
        <f t="shared" si="1"/>
        <v>0</v>
      </c>
      <c r="AA39" s="285"/>
      <c r="AB39" s="288"/>
      <c r="AC39" s="287">
        <f t="shared" si="2"/>
        <v>0</v>
      </c>
      <c r="AD39" s="285"/>
      <c r="AE39" s="288"/>
      <c r="AF39" s="287">
        <f t="shared" si="3"/>
        <v>0</v>
      </c>
      <c r="AG39" s="285"/>
      <c r="AH39" s="288"/>
      <c r="AI39" s="287">
        <f t="shared" si="4"/>
        <v>0</v>
      </c>
      <c r="AJ39" s="285"/>
      <c r="AK39" s="288"/>
      <c r="AL39" s="287">
        <f t="shared" si="5"/>
        <v>0</v>
      </c>
      <c r="AM39" s="285"/>
      <c r="AN39" s="288"/>
      <c r="AO39" s="287">
        <f t="shared" si="6"/>
        <v>0</v>
      </c>
      <c r="AP39" s="285"/>
      <c r="AQ39" s="288"/>
      <c r="AR39" s="287">
        <f t="shared" si="7"/>
        <v>0</v>
      </c>
      <c r="AS39" s="285"/>
      <c r="AT39" s="288"/>
      <c r="AU39" s="287">
        <f t="shared" si="8"/>
        <v>0</v>
      </c>
      <c r="AV39" s="285"/>
      <c r="AW39" s="288"/>
      <c r="AX39" s="287">
        <f t="shared" si="9"/>
        <v>0</v>
      </c>
      <c r="AY39" s="285"/>
      <c r="AZ39" s="288"/>
      <c r="BA39" s="312">
        <f t="shared" si="10"/>
        <v>0</v>
      </c>
      <c r="BB39" s="313">
        <f t="shared" si="12"/>
        <v>0</v>
      </c>
      <c r="BC39" s="316" t="str">
        <f t="shared" si="11"/>
        <v/>
      </c>
      <c r="BD39" s="315">
        <v>27</v>
      </c>
      <c r="BE39" s="321">
        <f t="shared" si="13"/>
        <v>3.7037037037037035E-2</v>
      </c>
      <c r="BF39" s="295"/>
      <c r="BG39" s="295"/>
      <c r="BH39" s="295" t="s">
        <v>1033</v>
      </c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</row>
    <row r="40" spans="1:72" s="273" customFormat="1">
      <c r="A40" s="280"/>
      <c r="B40" s="281"/>
      <c r="C40" s="282"/>
      <c r="D40" s="283"/>
      <c r="E40" s="284"/>
      <c r="F40" s="285"/>
      <c r="G40" s="288"/>
      <c r="H40" s="287">
        <f t="shared" si="14"/>
        <v>0</v>
      </c>
      <c r="I40" s="285"/>
      <c r="J40" s="288"/>
      <c r="K40" s="287">
        <f t="shared" si="15"/>
        <v>0</v>
      </c>
      <c r="L40" s="285"/>
      <c r="M40" s="288"/>
      <c r="N40" s="287">
        <f t="shared" si="16"/>
        <v>0</v>
      </c>
      <c r="O40" s="285"/>
      <c r="P40" s="288"/>
      <c r="Q40" s="287">
        <f t="shared" si="17"/>
        <v>0</v>
      </c>
      <c r="R40" s="285"/>
      <c r="S40" s="288"/>
      <c r="T40" s="287">
        <f t="shared" si="18"/>
        <v>0</v>
      </c>
      <c r="U40" s="285"/>
      <c r="V40" s="288"/>
      <c r="W40" s="287">
        <f t="shared" si="0"/>
        <v>0</v>
      </c>
      <c r="X40" s="285"/>
      <c r="Y40" s="288"/>
      <c r="Z40" s="287">
        <f t="shared" si="1"/>
        <v>0</v>
      </c>
      <c r="AA40" s="285"/>
      <c r="AB40" s="288"/>
      <c r="AC40" s="287">
        <f t="shared" si="2"/>
        <v>0</v>
      </c>
      <c r="AD40" s="285"/>
      <c r="AE40" s="288"/>
      <c r="AF40" s="287">
        <f t="shared" si="3"/>
        <v>0</v>
      </c>
      <c r="AG40" s="285"/>
      <c r="AH40" s="288"/>
      <c r="AI40" s="287">
        <f t="shared" si="4"/>
        <v>0</v>
      </c>
      <c r="AJ40" s="285"/>
      <c r="AK40" s="288"/>
      <c r="AL40" s="287">
        <f t="shared" si="5"/>
        <v>0</v>
      </c>
      <c r="AM40" s="285"/>
      <c r="AN40" s="288"/>
      <c r="AO40" s="287">
        <f t="shared" si="6"/>
        <v>0</v>
      </c>
      <c r="AP40" s="285"/>
      <c r="AQ40" s="288"/>
      <c r="AR40" s="287">
        <f t="shared" si="7"/>
        <v>0</v>
      </c>
      <c r="AS40" s="285"/>
      <c r="AT40" s="288"/>
      <c r="AU40" s="287">
        <f t="shared" si="8"/>
        <v>0</v>
      </c>
      <c r="AV40" s="285"/>
      <c r="AW40" s="288"/>
      <c r="AX40" s="287">
        <f t="shared" si="9"/>
        <v>0</v>
      </c>
      <c r="AY40" s="285"/>
      <c r="AZ40" s="288"/>
      <c r="BA40" s="312">
        <f t="shared" si="10"/>
        <v>0</v>
      </c>
      <c r="BB40" s="313">
        <f t="shared" si="12"/>
        <v>0</v>
      </c>
      <c r="BC40" s="316" t="str">
        <f t="shared" si="11"/>
        <v/>
      </c>
      <c r="BD40" s="315">
        <v>28</v>
      </c>
      <c r="BE40" s="321">
        <f t="shared" si="13"/>
        <v>3.5714285714285712E-2</v>
      </c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5"/>
      <c r="BQ40" s="295"/>
      <c r="BR40" s="295"/>
      <c r="BS40" s="295"/>
      <c r="BT40" s="295"/>
    </row>
    <row r="41" spans="1:72" s="273" customFormat="1">
      <c r="A41" s="280"/>
      <c r="B41" s="281"/>
      <c r="C41" s="282"/>
      <c r="D41" s="283"/>
      <c r="E41" s="284"/>
      <c r="F41" s="285"/>
      <c r="G41" s="286"/>
      <c r="H41" s="287">
        <f t="shared" si="14"/>
        <v>0</v>
      </c>
      <c r="I41" s="285"/>
      <c r="J41" s="288"/>
      <c r="K41" s="287">
        <f t="shared" si="15"/>
        <v>0</v>
      </c>
      <c r="L41" s="285"/>
      <c r="M41" s="288"/>
      <c r="N41" s="287">
        <f t="shared" si="16"/>
        <v>0</v>
      </c>
      <c r="O41" s="285"/>
      <c r="P41" s="288"/>
      <c r="Q41" s="287">
        <f t="shared" si="17"/>
        <v>0</v>
      </c>
      <c r="R41" s="285"/>
      <c r="S41" s="288"/>
      <c r="T41" s="287">
        <f t="shared" si="18"/>
        <v>0</v>
      </c>
      <c r="U41" s="285"/>
      <c r="V41" s="288"/>
      <c r="W41" s="287">
        <f t="shared" si="0"/>
        <v>0</v>
      </c>
      <c r="X41" s="285"/>
      <c r="Y41" s="288"/>
      <c r="Z41" s="287">
        <f t="shared" si="1"/>
        <v>0</v>
      </c>
      <c r="AA41" s="285"/>
      <c r="AB41" s="288"/>
      <c r="AC41" s="287">
        <f t="shared" si="2"/>
        <v>0</v>
      </c>
      <c r="AD41" s="285"/>
      <c r="AE41" s="288"/>
      <c r="AF41" s="287">
        <f t="shared" si="3"/>
        <v>0</v>
      </c>
      <c r="AG41" s="285"/>
      <c r="AH41" s="288"/>
      <c r="AI41" s="287">
        <f t="shared" si="4"/>
        <v>0</v>
      </c>
      <c r="AJ41" s="285"/>
      <c r="AK41" s="288"/>
      <c r="AL41" s="287">
        <f t="shared" si="5"/>
        <v>0</v>
      </c>
      <c r="AM41" s="285"/>
      <c r="AN41" s="288"/>
      <c r="AO41" s="287">
        <f t="shared" si="6"/>
        <v>0</v>
      </c>
      <c r="AP41" s="285"/>
      <c r="AQ41" s="288"/>
      <c r="AR41" s="287">
        <f t="shared" si="7"/>
        <v>0</v>
      </c>
      <c r="AS41" s="285"/>
      <c r="AT41" s="288"/>
      <c r="AU41" s="287">
        <f t="shared" si="8"/>
        <v>0</v>
      </c>
      <c r="AV41" s="285"/>
      <c r="AW41" s="288"/>
      <c r="AX41" s="287">
        <f t="shared" si="9"/>
        <v>0</v>
      </c>
      <c r="AY41" s="285"/>
      <c r="AZ41" s="288"/>
      <c r="BA41" s="312">
        <f t="shared" si="10"/>
        <v>0</v>
      </c>
      <c r="BB41" s="313">
        <f t="shared" si="12"/>
        <v>0</v>
      </c>
      <c r="BC41" s="316" t="str">
        <f t="shared" si="11"/>
        <v/>
      </c>
      <c r="BD41" s="315">
        <v>29</v>
      </c>
      <c r="BE41" s="321">
        <f t="shared" si="13"/>
        <v>3.4482758620689655E-2</v>
      </c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</row>
    <row r="42" spans="1:72" s="273" customFormat="1">
      <c r="A42" s="280"/>
      <c r="B42" s="281"/>
      <c r="C42" s="282"/>
      <c r="D42" s="283"/>
      <c r="E42" s="284"/>
      <c r="F42" s="285"/>
      <c r="G42" s="288"/>
      <c r="H42" s="287">
        <f t="shared" si="14"/>
        <v>0</v>
      </c>
      <c r="I42" s="285"/>
      <c r="J42" s="286"/>
      <c r="K42" s="287">
        <f t="shared" si="15"/>
        <v>0</v>
      </c>
      <c r="L42" s="285"/>
      <c r="M42" s="286"/>
      <c r="N42" s="287">
        <f t="shared" si="16"/>
        <v>0</v>
      </c>
      <c r="O42" s="285"/>
      <c r="P42" s="286"/>
      <c r="Q42" s="287">
        <f t="shared" si="17"/>
        <v>0</v>
      </c>
      <c r="R42" s="285"/>
      <c r="S42" s="286"/>
      <c r="T42" s="287">
        <f t="shared" si="18"/>
        <v>0</v>
      </c>
      <c r="U42" s="285"/>
      <c r="V42" s="286"/>
      <c r="W42" s="287">
        <f t="shared" si="0"/>
        <v>0</v>
      </c>
      <c r="X42" s="285"/>
      <c r="Y42" s="286"/>
      <c r="Z42" s="287">
        <f t="shared" si="1"/>
        <v>0</v>
      </c>
      <c r="AA42" s="285"/>
      <c r="AB42" s="286"/>
      <c r="AC42" s="287">
        <f t="shared" si="2"/>
        <v>0</v>
      </c>
      <c r="AD42" s="285"/>
      <c r="AE42" s="286"/>
      <c r="AF42" s="287">
        <f t="shared" si="3"/>
        <v>0</v>
      </c>
      <c r="AG42" s="285"/>
      <c r="AH42" s="288"/>
      <c r="AI42" s="287">
        <f t="shared" si="4"/>
        <v>0</v>
      </c>
      <c r="AJ42" s="285"/>
      <c r="AK42" s="286"/>
      <c r="AL42" s="287">
        <f t="shared" si="5"/>
        <v>0</v>
      </c>
      <c r="AM42" s="285"/>
      <c r="AN42" s="286"/>
      <c r="AO42" s="287">
        <f t="shared" si="6"/>
        <v>0</v>
      </c>
      <c r="AP42" s="285"/>
      <c r="AQ42" s="286"/>
      <c r="AR42" s="287">
        <f t="shared" si="7"/>
        <v>0</v>
      </c>
      <c r="AS42" s="285"/>
      <c r="AT42" s="286"/>
      <c r="AU42" s="287">
        <f t="shared" si="8"/>
        <v>0</v>
      </c>
      <c r="AV42" s="285"/>
      <c r="AW42" s="286"/>
      <c r="AX42" s="287">
        <f t="shared" si="9"/>
        <v>0</v>
      </c>
      <c r="AY42" s="285"/>
      <c r="AZ42" s="286"/>
      <c r="BA42" s="312">
        <f t="shared" si="10"/>
        <v>0</v>
      </c>
      <c r="BB42" s="313">
        <f t="shared" si="12"/>
        <v>0</v>
      </c>
      <c r="BC42" s="316" t="str">
        <f t="shared" si="11"/>
        <v/>
      </c>
      <c r="BD42" s="315">
        <v>30</v>
      </c>
      <c r="BE42" s="321">
        <f t="shared" si="13"/>
        <v>3.3333333333333333E-2</v>
      </c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</row>
    <row r="43" spans="1:72">
      <c r="A43" s="289"/>
      <c r="B43" s="713" t="s">
        <v>1022</v>
      </c>
      <c r="C43" s="714"/>
      <c r="D43" s="290"/>
      <c r="E43" s="290"/>
      <c r="F43" s="291"/>
      <c r="G43" s="292"/>
      <c r="H43" s="293">
        <f>SUM(H13:H42)</f>
        <v>0</v>
      </c>
      <c r="I43" s="299"/>
      <c r="J43" s="292"/>
      <c r="K43" s="293">
        <f>SUM(K13:K42)</f>
        <v>0</v>
      </c>
      <c r="L43" s="299"/>
      <c r="M43" s="292"/>
      <c r="N43" s="293">
        <f>SUM(N13:N42)</f>
        <v>0</v>
      </c>
      <c r="O43" s="299"/>
      <c r="P43" s="292"/>
      <c r="Q43" s="293">
        <f>SUM(Q13:Q42)</f>
        <v>0</v>
      </c>
      <c r="R43" s="299"/>
      <c r="S43" s="292"/>
      <c r="T43" s="293">
        <f>SUM(T13:T42)</f>
        <v>0</v>
      </c>
      <c r="U43" s="299"/>
      <c r="V43" s="292"/>
      <c r="W43" s="293">
        <f>SUM(W13:W42)</f>
        <v>0</v>
      </c>
      <c r="X43" s="299"/>
      <c r="Y43" s="292"/>
      <c r="Z43" s="293">
        <f>SUM(Z13:Z42)</f>
        <v>0</v>
      </c>
      <c r="AA43" s="299"/>
      <c r="AB43" s="292"/>
      <c r="AC43" s="293">
        <f>SUM(AC13:AC42)</f>
        <v>0</v>
      </c>
      <c r="AD43" s="299"/>
      <c r="AE43" s="292"/>
      <c r="AF43" s="293">
        <f>SUM(AF13:AF42)</f>
        <v>0</v>
      </c>
      <c r="AG43" s="299"/>
      <c r="AH43" s="292"/>
      <c r="AI43" s="293">
        <f>SUM(AI13:AI42)</f>
        <v>0</v>
      </c>
      <c r="AJ43" s="299"/>
      <c r="AK43" s="292"/>
      <c r="AL43" s="293">
        <f>SUM(AL13:AL42)</f>
        <v>0</v>
      </c>
      <c r="AM43" s="299"/>
      <c r="AN43" s="292"/>
      <c r="AO43" s="293">
        <f>SUM(AO13:AO42)</f>
        <v>0</v>
      </c>
      <c r="AP43" s="299"/>
      <c r="AQ43" s="292"/>
      <c r="AR43" s="293">
        <f>SUM(AR13:AR42)</f>
        <v>0</v>
      </c>
      <c r="AS43" s="299"/>
      <c r="AT43" s="292"/>
      <c r="AU43" s="293">
        <f>SUM(AU13:AU42)</f>
        <v>0</v>
      </c>
      <c r="AV43" s="299"/>
      <c r="AW43" s="292"/>
      <c r="AX43" s="293">
        <f>SUM(AX13:AX42)</f>
        <v>0</v>
      </c>
      <c r="AY43" s="299"/>
      <c r="AZ43" s="292"/>
      <c r="BA43" s="317">
        <f>SUM(BA13:BA42)</f>
        <v>0</v>
      </c>
      <c r="BB43" s="318">
        <f t="shared" si="12"/>
        <v>0</v>
      </c>
      <c r="BC43" s="83"/>
      <c r="BD43" s="83"/>
      <c r="BE43" s="83"/>
      <c r="BF43" s="295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</row>
    <row r="44" spans="1:72" s="273" customFormat="1">
      <c r="A44" s="280"/>
      <c r="B44" s="294"/>
      <c r="C44" s="295"/>
      <c r="D44" s="295"/>
      <c r="E44" s="295"/>
      <c r="F44" s="295"/>
      <c r="G44" s="295"/>
      <c r="H44" s="295"/>
      <c r="I44" s="295"/>
      <c r="J44" s="300"/>
      <c r="K44" s="300"/>
      <c r="L44" s="300"/>
      <c r="M44" s="300"/>
      <c r="N44" s="300"/>
      <c r="O44" s="300"/>
      <c r="P44" s="300"/>
      <c r="Q44" s="300"/>
      <c r="R44" s="300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</row>
    <row r="45" spans="1:72">
      <c r="A45" s="289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309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</row>
    <row r="46" spans="1:72">
      <c r="A46" s="289"/>
      <c r="B46" s="665" t="s">
        <v>1034</v>
      </c>
      <c r="C46" s="666"/>
      <c r="D46" s="666"/>
      <c r="E46" s="666"/>
      <c r="F46" s="666"/>
      <c r="G46" s="666"/>
      <c r="H46" s="666"/>
      <c r="I46" s="666"/>
      <c r="J46" s="666"/>
      <c r="K46" s="666"/>
      <c r="L46" s="666"/>
      <c r="M46" s="666"/>
      <c r="N46" s="666"/>
      <c r="O46" s="666"/>
      <c r="P46" s="666"/>
      <c r="Q46" s="666"/>
      <c r="R46" s="666"/>
      <c r="S46" s="666"/>
      <c r="T46" s="666"/>
      <c r="U46" s="666"/>
      <c r="V46" s="666"/>
      <c r="W46" s="666"/>
      <c r="X46" s="666"/>
      <c r="Y46" s="666"/>
      <c r="Z46" s="666"/>
      <c r="AA46" s="666"/>
      <c r="AB46" s="666"/>
      <c r="AC46" s="666"/>
      <c r="AD46" s="666"/>
      <c r="AE46" s="666"/>
      <c r="AF46" s="666"/>
      <c r="AG46" s="666"/>
      <c r="AH46" s="666"/>
      <c r="AI46" s="666"/>
      <c r="AJ46" s="666"/>
      <c r="AK46" s="666"/>
      <c r="AL46" s="666"/>
      <c r="AM46" s="666"/>
      <c r="AN46" s="666"/>
      <c r="AO46" s="666"/>
      <c r="AP46" s="666"/>
      <c r="AQ46" s="666"/>
      <c r="AR46" s="666"/>
      <c r="AS46" s="666"/>
      <c r="AT46" s="666"/>
      <c r="AU46" s="666"/>
      <c r="AV46" s="666"/>
      <c r="AW46" s="666"/>
      <c r="AX46" s="666"/>
      <c r="AY46" s="666"/>
      <c r="AZ46" s="666"/>
      <c r="BA46" s="666"/>
      <c r="BB46" s="667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</row>
    <row r="47" spans="1:72">
      <c r="A47" s="289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</row>
    <row r="48" spans="1:72">
      <c r="A48" s="289"/>
      <c r="B48" s="296" t="s">
        <v>1035</v>
      </c>
      <c r="C48" s="297"/>
      <c r="D48" s="297"/>
      <c r="E48" s="297"/>
      <c r="F48" s="297"/>
      <c r="G48" s="297"/>
      <c r="H48" s="297"/>
      <c r="I48" s="297"/>
      <c r="J48" s="301"/>
      <c r="K48" s="302"/>
      <c r="L48" s="302"/>
      <c r="M48" s="302"/>
      <c r="N48" s="303"/>
      <c r="O48" s="303"/>
      <c r="P48" s="304"/>
      <c r="Q48" s="307"/>
      <c r="R48" s="307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</row>
    <row r="49" spans="1:72" ht="10.5" customHeight="1">
      <c r="A49" s="289"/>
      <c r="B49" s="685"/>
      <c r="C49" s="686"/>
      <c r="D49" s="686"/>
      <c r="E49" s="686"/>
      <c r="F49" s="686"/>
      <c r="G49" s="686"/>
      <c r="H49" s="686"/>
      <c r="I49" s="686"/>
      <c r="J49" s="686"/>
      <c r="K49" s="686"/>
      <c r="L49" s="686"/>
      <c r="M49" s="686"/>
      <c r="N49" s="686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686"/>
      <c r="Z49" s="686"/>
      <c r="AA49" s="686"/>
      <c r="AB49" s="686"/>
      <c r="AC49" s="686"/>
      <c r="AD49" s="686"/>
      <c r="AE49" s="686"/>
      <c r="AF49" s="686"/>
      <c r="AG49" s="686"/>
      <c r="AH49" s="686"/>
      <c r="AI49" s="686"/>
      <c r="AJ49" s="686"/>
      <c r="AK49" s="686"/>
      <c r="AL49" s="686"/>
      <c r="AM49" s="686"/>
      <c r="AN49" s="686"/>
      <c r="AO49" s="686"/>
      <c r="AP49" s="686"/>
      <c r="AQ49" s="686"/>
      <c r="AR49" s="686"/>
      <c r="AS49" s="686"/>
      <c r="AT49" s="686"/>
      <c r="AU49" s="686"/>
      <c r="AV49" s="686"/>
      <c r="AW49" s="686"/>
      <c r="AX49" s="686"/>
      <c r="AY49" s="686"/>
      <c r="AZ49" s="686"/>
      <c r="BA49" s="686"/>
      <c r="BB49" s="687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</row>
    <row r="50" spans="1:72" ht="10.5" customHeight="1">
      <c r="A50" s="289"/>
      <c r="B50" s="688"/>
      <c r="C50" s="689"/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  <c r="AF50" s="689"/>
      <c r="AG50" s="689"/>
      <c r="AH50" s="689"/>
      <c r="AI50" s="689"/>
      <c r="AJ50" s="689"/>
      <c r="AK50" s="689"/>
      <c r="AL50" s="689"/>
      <c r="AM50" s="689"/>
      <c r="AN50" s="689"/>
      <c r="AO50" s="689"/>
      <c r="AP50" s="689"/>
      <c r="AQ50" s="689"/>
      <c r="AR50" s="689"/>
      <c r="AS50" s="689"/>
      <c r="AT50" s="689"/>
      <c r="AU50" s="689"/>
      <c r="AV50" s="689"/>
      <c r="AW50" s="689"/>
      <c r="AX50" s="689"/>
      <c r="AY50" s="689"/>
      <c r="AZ50" s="689"/>
      <c r="BA50" s="689"/>
      <c r="BB50" s="690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</row>
    <row r="51" spans="1:72" ht="10.5" customHeight="1">
      <c r="A51" s="289"/>
      <c r="B51" s="688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P51" s="689"/>
      <c r="Q51" s="689"/>
      <c r="R51" s="689"/>
      <c r="S51" s="689"/>
      <c r="T51" s="689"/>
      <c r="U51" s="689"/>
      <c r="V51" s="689"/>
      <c r="W51" s="689"/>
      <c r="X51" s="689"/>
      <c r="Y51" s="689"/>
      <c r="Z51" s="689"/>
      <c r="AA51" s="689"/>
      <c r="AB51" s="689"/>
      <c r="AC51" s="689"/>
      <c r="AD51" s="689"/>
      <c r="AE51" s="689"/>
      <c r="AF51" s="689"/>
      <c r="AG51" s="689"/>
      <c r="AH51" s="689"/>
      <c r="AI51" s="689"/>
      <c r="AJ51" s="689"/>
      <c r="AK51" s="689"/>
      <c r="AL51" s="689"/>
      <c r="AM51" s="689"/>
      <c r="AN51" s="689"/>
      <c r="AO51" s="689"/>
      <c r="AP51" s="689"/>
      <c r="AQ51" s="689"/>
      <c r="AR51" s="689"/>
      <c r="AS51" s="689"/>
      <c r="AT51" s="689"/>
      <c r="AU51" s="689"/>
      <c r="AV51" s="689"/>
      <c r="AW51" s="689"/>
      <c r="AX51" s="689"/>
      <c r="AY51" s="689"/>
      <c r="AZ51" s="689"/>
      <c r="BA51" s="689"/>
      <c r="BB51" s="690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</row>
    <row r="52" spans="1:72" ht="15.75" customHeight="1">
      <c r="A52" s="289"/>
      <c r="B52" s="691"/>
      <c r="C52" s="692"/>
      <c r="D52" s="692"/>
      <c r="E52" s="692"/>
      <c r="F52" s="692"/>
      <c r="G52" s="692"/>
      <c r="H52" s="692"/>
      <c r="I52" s="692"/>
      <c r="J52" s="692"/>
      <c r="K52" s="692"/>
      <c r="L52" s="692"/>
      <c r="M52" s="692"/>
      <c r="N52" s="692"/>
      <c r="O52" s="692"/>
      <c r="P52" s="692"/>
      <c r="Q52" s="692"/>
      <c r="R52" s="692"/>
      <c r="S52" s="692"/>
      <c r="T52" s="692"/>
      <c r="U52" s="692"/>
      <c r="V52" s="692"/>
      <c r="W52" s="692"/>
      <c r="X52" s="692"/>
      <c r="Y52" s="692"/>
      <c r="Z52" s="692"/>
      <c r="AA52" s="692"/>
      <c r="AB52" s="692"/>
      <c r="AC52" s="692"/>
      <c r="AD52" s="692"/>
      <c r="AE52" s="692"/>
      <c r="AF52" s="692"/>
      <c r="AG52" s="692"/>
      <c r="AH52" s="692"/>
      <c r="AI52" s="692"/>
      <c r="AJ52" s="692"/>
      <c r="AK52" s="692"/>
      <c r="AL52" s="692"/>
      <c r="AM52" s="692"/>
      <c r="AN52" s="692"/>
      <c r="AO52" s="692"/>
      <c r="AP52" s="692"/>
      <c r="AQ52" s="692"/>
      <c r="AR52" s="692"/>
      <c r="AS52" s="692"/>
      <c r="AT52" s="692"/>
      <c r="AU52" s="692"/>
      <c r="AV52" s="692"/>
      <c r="AW52" s="692"/>
      <c r="AX52" s="692"/>
      <c r="AY52" s="692"/>
      <c r="AZ52" s="692"/>
      <c r="BA52" s="692"/>
      <c r="BB52" s="69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</row>
    <row r="53" spans="1:72">
      <c r="A53" s="289"/>
      <c r="B53" s="298" t="s">
        <v>1036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</row>
    <row r="54" spans="1:72">
      <c r="A54" s="289"/>
      <c r="B54" s="298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</row>
    <row r="55" spans="1:72">
      <c r="A55" s="289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</row>
    <row r="56" spans="1:72">
      <c r="A56" s="289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</row>
    <row r="57" spans="1:72">
      <c r="A57" s="289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</row>
    <row r="58" spans="1:72">
      <c r="A58" s="28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</row>
    <row r="59" spans="1:72">
      <c r="A59" s="289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</row>
    <row r="60" spans="1:72">
      <c r="A60" s="28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</row>
    <row r="61" spans="1:72">
      <c r="A61" s="289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</row>
    <row r="62" spans="1:72">
      <c r="A62" s="28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</row>
    <row r="63" spans="1:72">
      <c r="A63" s="289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</row>
    <row r="64" spans="1:72">
      <c r="A64" s="28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</row>
    <row r="65" spans="1:72">
      <c r="A65" s="289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</row>
    <row r="66" spans="1:72">
      <c r="A66" s="28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</row>
    <row r="67" spans="1:72">
      <c r="A67" s="289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</row>
    <row r="68" spans="1:72">
      <c r="A68" s="28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</row>
    <row r="69" spans="1:72">
      <c r="A69" s="289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</row>
    <row r="70" spans="1:72">
      <c r="A70" s="28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</row>
    <row r="71" spans="1:72">
      <c r="A71" s="289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</row>
    <row r="72" spans="1:72">
      <c r="A72" s="28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</row>
    <row r="73" spans="1:72">
      <c r="A73" s="289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</row>
    <row r="74" spans="1:72">
      <c r="A74" s="28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</row>
    <row r="75" spans="1:72">
      <c r="A75" s="289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</row>
    <row r="76" spans="1:72">
      <c r="A76" s="28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</row>
    <row r="77" spans="1:72">
      <c r="A77" s="289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</row>
    <row r="78" spans="1:72">
      <c r="A78" s="289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</row>
    <row r="79" spans="1:72">
      <c r="A79" s="289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</row>
    <row r="80" spans="1:72">
      <c r="A80" s="28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</row>
    <row r="81" spans="1:72">
      <c r="A81" s="289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</row>
    <row r="82" spans="1:72">
      <c r="A82" s="28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</row>
    <row r="83" spans="1:72">
      <c r="A83" s="289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</row>
    <row r="84" spans="1:72">
      <c r="A84" s="28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</row>
    <row r="85" spans="1:72">
      <c r="A85" s="289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</row>
    <row r="86" spans="1:72">
      <c r="A86" s="28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</row>
    <row r="87" spans="1:72">
      <c r="A87" s="289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</row>
    <row r="88" spans="1:72">
      <c r="A88" s="28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</row>
    <row r="89" spans="1:72">
      <c r="A89" s="289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</row>
    <row r="90" spans="1:72">
      <c r="A90" s="28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</row>
    <row r="91" spans="1:72">
      <c r="A91" s="289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</row>
    <row r="92" spans="1:72">
      <c r="A92" s="28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</row>
    <row r="93" spans="1:72">
      <c r="A93" s="289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</row>
  </sheetData>
  <sheetProtection password="CD55" sheet="1" formatColumns="0" autoFilter="0"/>
  <autoFilter ref="A12:BD43"/>
  <mergeCells count="32">
    <mergeCell ref="A1:B1"/>
    <mergeCell ref="B8:E8"/>
    <mergeCell ref="F8:Q8"/>
    <mergeCell ref="B10:BA10"/>
    <mergeCell ref="E11:H11"/>
    <mergeCell ref="I11:K11"/>
    <mergeCell ref="BD12:BE12"/>
    <mergeCell ref="B43:C43"/>
    <mergeCell ref="X11:Z11"/>
    <mergeCell ref="AA11:AC11"/>
    <mergeCell ref="AD11:AF11"/>
    <mergeCell ref="AG11:AI11"/>
    <mergeCell ref="L11:N11"/>
    <mergeCell ref="O11:Q11"/>
    <mergeCell ref="AP11:AR11"/>
    <mergeCell ref="AS11:AU11"/>
    <mergeCell ref="AV11:AX11"/>
    <mergeCell ref="AY11:BA11"/>
    <mergeCell ref="R11:T11"/>
    <mergeCell ref="U11:W11"/>
    <mergeCell ref="AJ11:AL11"/>
    <mergeCell ref="AM11:AO11"/>
    <mergeCell ref="B49:BB52"/>
    <mergeCell ref="B2:P6"/>
    <mergeCell ref="R2:T6"/>
    <mergeCell ref="B46:BB46"/>
    <mergeCell ref="B11:B12"/>
    <mergeCell ref="C11:C12"/>
    <mergeCell ref="D11:D12"/>
    <mergeCell ref="Q2:Q3"/>
    <mergeCell ref="Q5:Q6"/>
    <mergeCell ref="BB10:BB12"/>
  </mergeCells>
  <dataValidations count="4">
    <dataValidation type="list" allowBlank="1" showInputMessage="1" showErrorMessage="1" sqref="C13:C42">
      <formula1>$BG$3:$BG$4</formula1>
    </dataValidation>
    <dataValidation type="list" allowBlank="1" showInputMessage="1" showErrorMessage="1" sqref="D13:D42">
      <formula1>$BF$3:$BF$5</formula1>
    </dataValidation>
    <dataValidation type="list" allowBlank="1" showInputMessage="1" showErrorMessage="1" sqref="E13:E42">
      <formula1>$BD$13:$BD$37</formula1>
    </dataValidation>
    <dataValidation type="whole" operator="greaterThan" allowBlank="1" showErrorMessage="1" errorTitle="Verificar" error="Favor verificar que el dato que intenta introducir, sea un valor numérico" sqref="I13:J42 O13:P42 U13:V42 AA13:AB42 AG13:AH42 AM13:AN42 AS13:AT42 AY13:AZ42 F13:G42 L13:M42 R13:S42 X13:Y42 AD13:AE42 AJ13:AK42 AP13:AQ42 AV13:AW42">
      <formula1>0</formula1>
    </dataValidation>
  </dataValidations>
  <hyperlinks>
    <hyperlink ref="A1" location="'INDICE FORMULARIOS'!A1" display="&lt; ATRÁS"/>
  </hyperlinks>
  <printOptions horizontalCentered="1"/>
  <pageMargins left="0.19685039370078741" right="0.19685039370078741" top="0.19685039370078741" bottom="0.19685039370078741" header="0" footer="0"/>
  <pageSetup paperSize="9" scale="48" orientation="landscape" horizontalDpi="1200" verticalDpi="1200" r:id="rId1"/>
  <colBreaks count="2" manualBreakCount="2">
    <brk id="20" max="52" man="1"/>
    <brk id="38" max="5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AE494"/>
  <sheetViews>
    <sheetView showGridLines="0" showRowColHeaders="0" zoomScale="80" workbookViewId="0">
      <pane xSplit="4" ySplit="5" topLeftCell="G473" activePane="bottomRight" state="frozen"/>
      <selection pane="topRight"/>
      <selection pane="bottomLeft"/>
      <selection pane="bottomRight" activeCell="S478" sqref="S478"/>
    </sheetView>
  </sheetViews>
  <sheetFormatPr baseColWidth="10" defaultColWidth="9.125" defaultRowHeight="10.5" outlineLevelRow="1"/>
  <cols>
    <col min="1" max="1" width="3.625" style="245" customWidth="1"/>
    <col min="2" max="2" width="22.375" style="245" customWidth="1"/>
    <col min="3" max="5" width="14.875" style="245" customWidth="1"/>
    <col min="6" max="7" width="12" style="245" customWidth="1"/>
    <col min="8" max="8" width="13.875" style="245" bestFit="1" customWidth="1"/>
    <col min="9" max="9" width="12" style="245" bestFit="1" customWidth="1"/>
    <col min="10" max="10" width="13.875" style="245" bestFit="1" customWidth="1"/>
    <col min="11" max="11" width="10.625" style="245" customWidth="1"/>
    <col min="12" max="12" width="10.375" style="245" customWidth="1"/>
    <col min="13" max="14" width="10.125" style="245" customWidth="1"/>
    <col min="15" max="15" width="10.5" style="245" customWidth="1"/>
    <col min="16" max="16" width="10.375" style="245" customWidth="1"/>
    <col min="17" max="17" width="11" style="245" customWidth="1"/>
    <col min="18" max="18" width="10.5" style="245" customWidth="1"/>
    <col min="19" max="19" width="10.375" style="245" customWidth="1"/>
    <col min="20" max="20" width="10.625" style="245" customWidth="1"/>
    <col min="21" max="22" width="10" style="245" customWidth="1"/>
    <col min="23" max="23" width="11.375" style="245" bestFit="1" customWidth="1"/>
    <col min="24" max="16384" width="9.125" style="245"/>
  </cols>
  <sheetData>
    <row r="1" spans="1:3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</row>
    <row r="2" spans="1:31" s="242" customFormat="1">
      <c r="A2" s="205"/>
      <c r="B2" s="205"/>
      <c r="C2" s="205"/>
      <c r="D2" s="205"/>
      <c r="E2" s="205"/>
      <c r="F2" s="206"/>
      <c r="G2" s="206"/>
      <c r="H2" s="206"/>
      <c r="I2" s="206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</row>
    <row r="3" spans="1:31" s="243" customFormat="1" ht="15">
      <c r="A3" s="205"/>
      <c r="B3" s="723" t="s">
        <v>1037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5"/>
      <c r="W3" s="205"/>
      <c r="X3" s="205"/>
      <c r="Y3" s="205"/>
      <c r="Z3" s="205"/>
      <c r="AA3" s="205"/>
      <c r="AB3" s="205"/>
      <c r="AC3" s="205"/>
      <c r="AD3" s="205"/>
      <c r="AE3" s="205"/>
    </row>
    <row r="4" spans="1:31" s="243" customFormat="1" ht="14.25">
      <c r="A4" s="205"/>
      <c r="B4" s="207"/>
      <c r="C4" s="208"/>
      <c r="D4" s="208"/>
      <c r="E4" s="208"/>
      <c r="F4" s="209"/>
      <c r="G4" s="209"/>
      <c r="H4" s="209" t="s">
        <v>949</v>
      </c>
      <c r="I4" s="209" t="s">
        <v>950</v>
      </c>
      <c r="J4" s="209" t="s">
        <v>951</v>
      </c>
      <c r="K4" s="209" t="s">
        <v>952</v>
      </c>
      <c r="L4" s="209" t="s">
        <v>953</v>
      </c>
      <c r="M4" s="209" t="s">
        <v>954</v>
      </c>
      <c r="N4" s="209" t="s">
        <v>955</v>
      </c>
      <c r="O4" s="209" t="s">
        <v>956</v>
      </c>
      <c r="P4" s="209" t="s">
        <v>957</v>
      </c>
      <c r="Q4" s="209" t="s">
        <v>958</v>
      </c>
      <c r="R4" s="209" t="s">
        <v>959</v>
      </c>
      <c r="S4" s="209" t="s">
        <v>960</v>
      </c>
      <c r="T4" s="209" t="s">
        <v>961</v>
      </c>
      <c r="U4" s="209" t="s">
        <v>962</v>
      </c>
      <c r="V4" s="237" t="s">
        <v>963</v>
      </c>
      <c r="W4" s="205" t="s">
        <v>1038</v>
      </c>
      <c r="X4" s="205"/>
      <c r="Y4" s="205"/>
      <c r="Z4" s="729" t="s">
        <v>1039</v>
      </c>
      <c r="AA4" s="730"/>
      <c r="AB4" s="205"/>
      <c r="AC4" s="205"/>
      <c r="AD4" s="205"/>
      <c r="AE4" s="205"/>
    </row>
    <row r="5" spans="1:31" s="244" customFormat="1" ht="31.5">
      <c r="A5" s="210"/>
      <c r="B5" s="211" t="s">
        <v>1040</v>
      </c>
      <c r="C5" s="212" t="s">
        <v>1041</v>
      </c>
      <c r="D5" s="212" t="s">
        <v>1025</v>
      </c>
      <c r="E5" s="212" t="s">
        <v>1042</v>
      </c>
      <c r="F5" s="214" t="s">
        <v>1030</v>
      </c>
      <c r="G5" s="214" t="s">
        <v>1043</v>
      </c>
      <c r="H5" s="214" t="s">
        <v>1030</v>
      </c>
      <c r="I5" s="214" t="s">
        <v>1030</v>
      </c>
      <c r="J5" s="214" t="s">
        <v>1030</v>
      </c>
      <c r="K5" s="214" t="s">
        <v>1030</v>
      </c>
      <c r="L5" s="214" t="s">
        <v>1030</v>
      </c>
      <c r="M5" s="214" t="s">
        <v>1030</v>
      </c>
      <c r="N5" s="214" t="s">
        <v>1030</v>
      </c>
      <c r="O5" s="214" t="s">
        <v>1030</v>
      </c>
      <c r="P5" s="214" t="s">
        <v>1030</v>
      </c>
      <c r="Q5" s="214" t="s">
        <v>1030</v>
      </c>
      <c r="R5" s="214" t="s">
        <v>1030</v>
      </c>
      <c r="S5" s="214" t="s">
        <v>1030</v>
      </c>
      <c r="T5" s="214" t="s">
        <v>1030</v>
      </c>
      <c r="U5" s="238" t="s">
        <v>1030</v>
      </c>
      <c r="V5" s="238" t="s">
        <v>1030</v>
      </c>
      <c r="W5" s="210"/>
      <c r="X5" s="210"/>
      <c r="Y5" s="210"/>
      <c r="Z5" s="731"/>
      <c r="AA5" s="732"/>
      <c r="AB5" s="210"/>
      <c r="AC5" s="210"/>
      <c r="AD5" s="210"/>
      <c r="AE5" s="210"/>
    </row>
    <row r="6" spans="1:31" s="243" customFormat="1" ht="12.75" outlineLevel="1">
      <c r="A6" s="205"/>
      <c r="B6" s="246">
        <f>+'FSE-AF-003'!$B$13</f>
        <v>0</v>
      </c>
      <c r="C6" s="216">
        <v>1</v>
      </c>
      <c r="D6" s="217" t="s">
        <v>1011</v>
      </c>
      <c r="E6" s="218">
        <f>+'FSE-AF-004'!$E$13</f>
        <v>0</v>
      </c>
      <c r="F6" s="219">
        <f>+'FSE-AF-003'!K$13</f>
        <v>0</v>
      </c>
      <c r="G6" s="219">
        <f>+F6*E6</f>
        <v>0</v>
      </c>
      <c r="H6" s="219">
        <f>+$E6*$F6</f>
        <v>0</v>
      </c>
      <c r="I6" s="219">
        <f>+$E6*$F6</f>
        <v>0</v>
      </c>
      <c r="J6" s="219">
        <f>+$E6*$F6</f>
        <v>0</v>
      </c>
      <c r="K6" s="219">
        <f>IF($E6&lt;33.33%,$E6*$F6,0)</f>
        <v>0</v>
      </c>
      <c r="L6" s="219">
        <f>IF($E6&lt;33.33%,$E6*$F6,0)</f>
        <v>0</v>
      </c>
      <c r="M6" s="219">
        <f>IF($E6&lt;20%,$E6*$F6,0)</f>
        <v>0</v>
      </c>
      <c r="N6" s="219">
        <f>IF($E6&lt;20%,$E6*$F6,0)</f>
        <v>0</v>
      </c>
      <c r="O6" s="219">
        <f>IF($E6&lt;20%,$E6*$F6,0)</f>
        <v>0</v>
      </c>
      <c r="P6" s="219">
        <f>IF($E6&lt;20%,$E6*$F6,0)</f>
        <v>0</v>
      </c>
      <c r="Q6" s="219">
        <f>IF($E6&lt;20%,$E6*$F6,0)</f>
        <v>0</v>
      </c>
      <c r="R6" s="219">
        <f>IF($E6&lt;10%,$E6*$F6,0)</f>
        <v>0</v>
      </c>
      <c r="S6" s="219">
        <f>IF($E6&lt;10%,$E6*$F6,0)</f>
        <v>0</v>
      </c>
      <c r="T6" s="219">
        <f>IF($E6&lt;10%,$E6*$F6,0)</f>
        <v>0</v>
      </c>
      <c r="U6" s="219">
        <f>IF($E6&lt;10%,$E6*$F6,0)</f>
        <v>0</v>
      </c>
      <c r="V6" s="259">
        <f>IF($E6&lt;10%,$E6*$F6,0)</f>
        <v>0</v>
      </c>
      <c r="W6" s="239">
        <f>SUM(F6-SUM(H6:V6))</f>
        <v>0</v>
      </c>
      <c r="X6" s="241">
        <f>IF(W6&gt;0,+W6/G6,0)</f>
        <v>0</v>
      </c>
      <c r="Y6" s="241">
        <v>1</v>
      </c>
      <c r="Z6" s="57" t="s">
        <v>1044</v>
      </c>
      <c r="AA6" s="261">
        <v>0.05</v>
      </c>
      <c r="AB6" s="205"/>
      <c r="AC6" s="205"/>
      <c r="AD6" s="205"/>
      <c r="AE6" s="205"/>
    </row>
    <row r="7" spans="1:31" s="243" customFormat="1" ht="12.75" outlineLevel="1">
      <c r="A7" s="205"/>
      <c r="B7" s="246">
        <f>+'FSE-AF-003'!$B$13</f>
        <v>0</v>
      </c>
      <c r="C7" s="216">
        <v>2</v>
      </c>
      <c r="D7" s="217"/>
      <c r="E7" s="218">
        <f>+'FSE-AF-004'!$E$13</f>
        <v>0</v>
      </c>
      <c r="F7" s="219">
        <f>+'FSE-AF-003'!N$13</f>
        <v>0</v>
      </c>
      <c r="G7" s="219">
        <f t="shared" ref="G7:G74" si="0">+F7*E7</f>
        <v>0</v>
      </c>
      <c r="H7" s="247"/>
      <c r="I7" s="219">
        <f>+$E7*$F7</f>
        <v>0</v>
      </c>
      <c r="J7" s="219">
        <f>+$E7*$F7</f>
        <v>0</v>
      </c>
      <c r="K7" s="219">
        <f>+$E7*$F7</f>
        <v>0</v>
      </c>
      <c r="L7" s="219">
        <f>IF($E7&lt;33.33%,$E7*$F7,0)</f>
        <v>0</v>
      </c>
      <c r="M7" s="219">
        <f>IF($E7&lt;33.33%,$E7*$F7,0)</f>
        <v>0</v>
      </c>
      <c r="N7" s="219">
        <f>IF($E7&lt;20%,$E7*$F7,0)</f>
        <v>0</v>
      </c>
      <c r="O7" s="219">
        <f>IF($E7&lt;20%,$E7*$F7,0)</f>
        <v>0</v>
      </c>
      <c r="P7" s="219">
        <f>IF($E7&lt;20%,$E7*$F7,0)</f>
        <v>0</v>
      </c>
      <c r="Q7" s="219">
        <f>IF($E7&lt;20%,$E7*$F7,0)</f>
        <v>0</v>
      </c>
      <c r="R7" s="219">
        <f>IF($E7&lt;20%,$E7*$F7,0)</f>
        <v>0</v>
      </c>
      <c r="S7" s="219">
        <f>IF($E7&lt;10%,$E7*$F7,0)</f>
        <v>0</v>
      </c>
      <c r="T7" s="219">
        <f>IF($E7&lt;10%,$E7*$F7,0)</f>
        <v>0</v>
      </c>
      <c r="U7" s="219">
        <f>IF($E7&lt;10%,$E7*$F7,0)</f>
        <v>0</v>
      </c>
      <c r="V7" s="259">
        <f>IF($E7&lt;10%,$E7*$F7,0)</f>
        <v>0</v>
      </c>
      <c r="W7" s="239">
        <f t="shared" ref="W7:W74" si="1">SUM(F7-SUM(H7:V7))</f>
        <v>0</v>
      </c>
      <c r="X7" s="241">
        <f>IF(W7&gt;0,+W7/G7,0)</f>
        <v>0</v>
      </c>
      <c r="Y7" s="241">
        <v>2</v>
      </c>
      <c r="Z7" s="57" t="s">
        <v>1045</v>
      </c>
      <c r="AA7" s="262">
        <v>6.6666666666666666E-2</v>
      </c>
      <c r="AB7" s="205">
        <v>6.65</v>
      </c>
      <c r="AC7" s="205"/>
      <c r="AD7" s="205"/>
      <c r="AE7" s="205"/>
    </row>
    <row r="8" spans="1:31" s="243" customFormat="1" ht="12.75" outlineLevel="1">
      <c r="A8" s="205"/>
      <c r="B8" s="246">
        <f>+'FSE-AF-003'!$B$13</f>
        <v>0</v>
      </c>
      <c r="C8" s="216">
        <v>3</v>
      </c>
      <c r="D8" s="217"/>
      <c r="E8" s="218">
        <f>+'FSE-AF-004'!$E$13</f>
        <v>0</v>
      </c>
      <c r="F8" s="219">
        <f>+'FSE-AF-003'!Q$13</f>
        <v>0</v>
      </c>
      <c r="G8" s="219">
        <f t="shared" si="0"/>
        <v>0</v>
      </c>
      <c r="H8" s="247"/>
      <c r="I8" s="247"/>
      <c r="J8" s="219">
        <f>+$E8*$F8</f>
        <v>0</v>
      </c>
      <c r="K8" s="219">
        <f>+$E8*$F8</f>
        <v>0</v>
      </c>
      <c r="L8" s="219">
        <f>+$E8*$F8</f>
        <v>0</v>
      </c>
      <c r="M8" s="219">
        <f>IF($E8&lt;33.33%,$E8*$F8,0)</f>
        <v>0</v>
      </c>
      <c r="N8" s="219">
        <f>IF($E8&lt;33.33%,$E8*$F8,0)</f>
        <v>0</v>
      </c>
      <c r="O8" s="219">
        <f>IF($E8&lt;20%,$E8*$F8,0)</f>
        <v>0</v>
      </c>
      <c r="P8" s="219">
        <f>IF($E8&lt;20%,$E8*$F8,0)</f>
        <v>0</v>
      </c>
      <c r="Q8" s="219">
        <f>IF($E8&lt;20%,$E8*$F8,0)</f>
        <v>0</v>
      </c>
      <c r="R8" s="219">
        <f>IF($E8&lt;20%,$E8*$F8,0)</f>
        <v>0</v>
      </c>
      <c r="S8" s="219">
        <f>IF($E8&lt;20%,$E8*$F8,0)</f>
        <v>0</v>
      </c>
      <c r="T8" s="219">
        <f>IF($E8&lt;10%,$E8*$F8,0)</f>
        <v>0</v>
      </c>
      <c r="U8" s="219">
        <f>IF($E8&lt;10%,$E8*$F8,0)</f>
        <v>0</v>
      </c>
      <c r="V8" s="259">
        <f>IF($E8&lt;10%,$E8*$F8,0)</f>
        <v>0</v>
      </c>
      <c r="W8" s="239">
        <f t="shared" si="1"/>
        <v>0</v>
      </c>
      <c r="X8" s="241">
        <f t="shared" ref="X8:X75" si="2">IF(W8&gt;0,+W8/G8,0)</f>
        <v>0</v>
      </c>
      <c r="Y8" s="241">
        <v>3</v>
      </c>
      <c r="Z8" s="57" t="s">
        <v>1046</v>
      </c>
      <c r="AA8" s="263">
        <v>0.1</v>
      </c>
      <c r="AB8" s="205"/>
      <c r="AC8" s="205"/>
      <c r="AD8" s="205"/>
      <c r="AE8" s="205"/>
    </row>
    <row r="9" spans="1:31" s="243" customFormat="1" ht="12.75" outlineLevel="1">
      <c r="A9" s="205"/>
      <c r="B9" s="246">
        <f>+'FSE-AF-003'!$B$13</f>
        <v>0</v>
      </c>
      <c r="C9" s="216">
        <v>4</v>
      </c>
      <c r="D9" s="217"/>
      <c r="E9" s="218">
        <f>+'FSE-AF-004'!$E$13</f>
        <v>0</v>
      </c>
      <c r="F9" s="219">
        <f>+'FSE-AF-003'!T$13</f>
        <v>0</v>
      </c>
      <c r="G9" s="219">
        <f t="shared" si="0"/>
        <v>0</v>
      </c>
      <c r="H9" s="247"/>
      <c r="I9" s="247"/>
      <c r="J9" s="247"/>
      <c r="K9" s="219">
        <f>+$E9*$F9</f>
        <v>0</v>
      </c>
      <c r="L9" s="219">
        <f>+$E9*$F9</f>
        <v>0</v>
      </c>
      <c r="M9" s="219">
        <f>+$E9*$F9</f>
        <v>0</v>
      </c>
      <c r="N9" s="219">
        <f>IF($E9&lt;33.33%,$E9*$F9,0)</f>
        <v>0</v>
      </c>
      <c r="O9" s="219">
        <f>IF($E9&lt;33.33%,$E9*$F9,0)</f>
        <v>0</v>
      </c>
      <c r="P9" s="219">
        <f>IF($E9&lt;20%,$E9*$F9,0)</f>
        <v>0</v>
      </c>
      <c r="Q9" s="219">
        <f>IF($E9&lt;20%,$E9*$F9,0)</f>
        <v>0</v>
      </c>
      <c r="R9" s="219">
        <f>IF($E9&lt;20%,$E9*$F9,0)</f>
        <v>0</v>
      </c>
      <c r="S9" s="219">
        <f>IF($E9&lt;20%,$E9*$F9,0)</f>
        <v>0</v>
      </c>
      <c r="T9" s="219">
        <f>IF($E9&lt;20%,$E9*$F9,0)</f>
        <v>0</v>
      </c>
      <c r="U9" s="219">
        <f>IF($E9&lt;10%,$E9*$F9,0)</f>
        <v>0</v>
      </c>
      <c r="V9" s="259">
        <f>IF($E9&lt;10%,$E9*$F9,0)</f>
        <v>0</v>
      </c>
      <c r="W9" s="239">
        <f t="shared" si="1"/>
        <v>0</v>
      </c>
      <c r="X9" s="241">
        <f t="shared" si="2"/>
        <v>0</v>
      </c>
      <c r="Y9" s="241">
        <v>4</v>
      </c>
      <c r="Z9" s="57" t="s">
        <v>1047</v>
      </c>
      <c r="AA9" s="263">
        <v>0.2</v>
      </c>
      <c r="AB9" s="205"/>
      <c r="AC9" s="205"/>
      <c r="AD9" s="205"/>
      <c r="AE9" s="205"/>
    </row>
    <row r="10" spans="1:31" s="243" customFormat="1" ht="12.75" outlineLevel="1">
      <c r="A10" s="205"/>
      <c r="B10" s="246">
        <f>+'FSE-AF-003'!$B$13</f>
        <v>0</v>
      </c>
      <c r="C10" s="216">
        <v>5</v>
      </c>
      <c r="D10" s="217"/>
      <c r="E10" s="218">
        <f>+'FSE-AF-004'!$E$13</f>
        <v>0</v>
      </c>
      <c r="F10" s="219">
        <f>+'FSE-AF-003'!W$13</f>
        <v>0</v>
      </c>
      <c r="G10" s="219">
        <f t="shared" si="0"/>
        <v>0</v>
      </c>
      <c r="H10" s="247"/>
      <c r="I10" s="247"/>
      <c r="J10" s="247"/>
      <c r="K10" s="247"/>
      <c r="L10" s="219">
        <f>+$E10*$F10</f>
        <v>0</v>
      </c>
      <c r="M10" s="219">
        <f>+$E10*$F10</f>
        <v>0</v>
      </c>
      <c r="N10" s="219">
        <f>+$E10*$F10</f>
        <v>0</v>
      </c>
      <c r="O10" s="219">
        <f>IF($E10&lt;33.33%,$E10*$F10,0)</f>
        <v>0</v>
      </c>
      <c r="P10" s="219">
        <f>IF($E10&lt;33.33%,$E10*$F10,0)</f>
        <v>0</v>
      </c>
      <c r="Q10" s="219">
        <f>IF($E10&lt;20%,$E10*$F10,0)</f>
        <v>0</v>
      </c>
      <c r="R10" s="219">
        <f>IF($E10&lt;20%,$E10*$F10,0)</f>
        <v>0</v>
      </c>
      <c r="S10" s="219">
        <f>IF($E10&lt;20%,$E10*$F10,0)</f>
        <v>0</v>
      </c>
      <c r="T10" s="219">
        <f>IF($E10&lt;20%,$E10*$F10,0)</f>
        <v>0</v>
      </c>
      <c r="U10" s="219">
        <f>IF($E10&lt;20%,$E10*$F10,0)</f>
        <v>0</v>
      </c>
      <c r="V10" s="259">
        <f>IF($E10&lt;10%,$E10*$F10,0)</f>
        <v>0</v>
      </c>
      <c r="W10" s="239">
        <f t="shared" si="1"/>
        <v>0</v>
      </c>
      <c r="X10" s="241">
        <f t="shared" si="2"/>
        <v>0</v>
      </c>
      <c r="Y10" s="241">
        <v>5</v>
      </c>
      <c r="Z10" s="57" t="s">
        <v>1048</v>
      </c>
      <c r="AA10" s="263">
        <v>0.33329999999999999</v>
      </c>
      <c r="AB10" s="205">
        <v>33.33</v>
      </c>
      <c r="AC10" s="205"/>
      <c r="AD10" s="205"/>
      <c r="AE10" s="205"/>
    </row>
    <row r="11" spans="1:31" s="243" customFormat="1" ht="12.75" outlineLevel="1">
      <c r="A11" s="205"/>
      <c r="B11" s="246">
        <f>+'FSE-AF-003'!$B$13</f>
        <v>0</v>
      </c>
      <c r="C11" s="216">
        <v>6</v>
      </c>
      <c r="D11" s="217"/>
      <c r="E11" s="218">
        <f>+'FSE-AF-004'!$E$13</f>
        <v>0</v>
      </c>
      <c r="F11" s="219">
        <f>+'FSE-AF-003'!Z$13</f>
        <v>0</v>
      </c>
      <c r="G11" s="219">
        <f t="shared" si="0"/>
        <v>0</v>
      </c>
      <c r="H11" s="247"/>
      <c r="I11" s="247"/>
      <c r="J11" s="247"/>
      <c r="K11" s="247"/>
      <c r="L11" s="247"/>
      <c r="M11" s="219">
        <f>+$E11*$F11</f>
        <v>0</v>
      </c>
      <c r="N11" s="219">
        <f>+$E11*$F11</f>
        <v>0</v>
      </c>
      <c r="O11" s="219">
        <f>+$E11*$F11</f>
        <v>0</v>
      </c>
      <c r="P11" s="219">
        <f>IF($E11&lt;33.33%,$E11*$F11,0)</f>
        <v>0</v>
      </c>
      <c r="Q11" s="219">
        <f>IF($E11&lt;33.33%,$E11*$F11,0)</f>
        <v>0</v>
      </c>
      <c r="R11" s="219">
        <f>IF($E11&lt;20%,$E11*$F11,0)</f>
        <v>0</v>
      </c>
      <c r="S11" s="219">
        <f>IF($E11&lt;20%,$E11*$F11,0)</f>
        <v>0</v>
      </c>
      <c r="T11" s="219">
        <f>IF($E11&lt;20%,$E11*$F11,0)</f>
        <v>0</v>
      </c>
      <c r="U11" s="219">
        <f>IF($E11&lt;20%,$E11*$F11,0)</f>
        <v>0</v>
      </c>
      <c r="V11" s="259">
        <f>IF($E11&lt;20%,$E11*$F11,0)</f>
        <v>0</v>
      </c>
      <c r="W11" s="239">
        <f t="shared" si="1"/>
        <v>0</v>
      </c>
      <c r="X11" s="241">
        <f t="shared" si="2"/>
        <v>0</v>
      </c>
      <c r="Y11" s="241">
        <v>6</v>
      </c>
      <c r="Z11" s="57" t="s">
        <v>1049</v>
      </c>
      <c r="AA11" s="202"/>
      <c r="AB11" s="205"/>
      <c r="AC11" s="205"/>
      <c r="AD11" s="205"/>
      <c r="AE11" s="205"/>
    </row>
    <row r="12" spans="1:31" s="243" customFormat="1" ht="12.75" outlineLevel="1">
      <c r="A12" s="205"/>
      <c r="B12" s="246">
        <f>+'FSE-AF-003'!$B$13</f>
        <v>0</v>
      </c>
      <c r="C12" s="216">
        <v>7</v>
      </c>
      <c r="D12" s="217"/>
      <c r="E12" s="218">
        <f>+'FSE-AF-004'!$E$13</f>
        <v>0</v>
      </c>
      <c r="F12" s="219">
        <f>+'FSE-AF-003'!AC$13</f>
        <v>0</v>
      </c>
      <c r="G12" s="219">
        <f t="shared" si="0"/>
        <v>0</v>
      </c>
      <c r="H12" s="247"/>
      <c r="I12" s="247"/>
      <c r="J12" s="247"/>
      <c r="K12" s="247"/>
      <c r="L12" s="247"/>
      <c r="M12" s="247"/>
      <c r="N12" s="219">
        <f>+$E12*$F12</f>
        <v>0</v>
      </c>
      <c r="O12" s="219">
        <f>+$E12*$F12</f>
        <v>0</v>
      </c>
      <c r="P12" s="219">
        <f>+$E12*$F12</f>
        <v>0</v>
      </c>
      <c r="Q12" s="219">
        <f>IF($E12&lt;33.33%,$E12*$F12,0)</f>
        <v>0</v>
      </c>
      <c r="R12" s="219">
        <f>IF($E12&lt;33.33%,$E12*$F12,0)</f>
        <v>0</v>
      </c>
      <c r="S12" s="219">
        <f>IF($E12&lt;20%,$E12*$F12,0)</f>
        <v>0</v>
      </c>
      <c r="T12" s="219">
        <f>IF($E12&lt;20%,$E12*$F12,0)</f>
        <v>0</v>
      </c>
      <c r="U12" s="219">
        <f>IF($E12&lt;20%,$E12*$F12,0)</f>
        <v>0</v>
      </c>
      <c r="V12" s="259">
        <f>IF($E12&lt;20%,$E12*$F12,0)</f>
        <v>0</v>
      </c>
      <c r="W12" s="239">
        <f t="shared" si="1"/>
        <v>0</v>
      </c>
      <c r="X12" s="241">
        <f t="shared" si="2"/>
        <v>0</v>
      </c>
      <c r="Y12" s="241">
        <v>7</v>
      </c>
      <c r="Z12" s="264" t="s">
        <v>1050</v>
      </c>
      <c r="AA12" s="203"/>
      <c r="AB12" s="205"/>
      <c r="AC12" s="205"/>
      <c r="AD12" s="205"/>
      <c r="AE12" s="205"/>
    </row>
    <row r="13" spans="1:31" s="243" customFormat="1" outlineLevel="1">
      <c r="A13" s="205"/>
      <c r="B13" s="246">
        <f>+'FSE-AF-003'!$B$13</f>
        <v>0</v>
      </c>
      <c r="C13" s="216">
        <v>8</v>
      </c>
      <c r="D13" s="217"/>
      <c r="E13" s="218">
        <f>+'FSE-AF-004'!$E$13</f>
        <v>0</v>
      </c>
      <c r="F13" s="219">
        <f>+'FSE-AF-003'!AF$13</f>
        <v>0</v>
      </c>
      <c r="G13" s="219">
        <f t="shared" si="0"/>
        <v>0</v>
      </c>
      <c r="H13" s="247"/>
      <c r="I13" s="247"/>
      <c r="J13" s="247"/>
      <c r="K13" s="247"/>
      <c r="L13" s="247"/>
      <c r="M13" s="247"/>
      <c r="N13" s="247"/>
      <c r="O13" s="219">
        <f>+$E13*$F13</f>
        <v>0</v>
      </c>
      <c r="P13" s="219">
        <f>+$E13*$F13</f>
        <v>0</v>
      </c>
      <c r="Q13" s="219">
        <f>+$E13*$F13</f>
        <v>0</v>
      </c>
      <c r="R13" s="219">
        <f>IF($E13&lt;33.33%,$E13*$F13,0)</f>
        <v>0</v>
      </c>
      <c r="S13" s="219">
        <f>IF($E13&lt;33.33%,$E13*$F13,0)</f>
        <v>0</v>
      </c>
      <c r="T13" s="219">
        <f>IF($E13&lt;20%,$E13*$F13,0)</f>
        <v>0</v>
      </c>
      <c r="U13" s="219">
        <f>IF($E13&lt;20%,$E13*$F13,0)</f>
        <v>0</v>
      </c>
      <c r="V13" s="259">
        <f>IF($E13&lt;20%,$E13*$F13,0)</f>
        <v>0</v>
      </c>
      <c r="W13" s="239">
        <f t="shared" si="1"/>
        <v>0</v>
      </c>
      <c r="X13" s="241">
        <f t="shared" si="2"/>
        <v>0</v>
      </c>
      <c r="Y13" s="241"/>
      <c r="Z13" s="205"/>
      <c r="AA13" s="205"/>
      <c r="AB13" s="205"/>
      <c r="AC13" s="205"/>
      <c r="AD13" s="205"/>
      <c r="AE13" s="205"/>
    </row>
    <row r="14" spans="1:31" s="243" customFormat="1" outlineLevel="1">
      <c r="A14" s="205"/>
      <c r="B14" s="246">
        <f>+'FSE-AF-003'!$B$13</f>
        <v>0</v>
      </c>
      <c r="C14" s="216">
        <v>9</v>
      </c>
      <c r="D14" s="217"/>
      <c r="E14" s="218">
        <f>+'FSE-AF-004'!$E$13</f>
        <v>0</v>
      </c>
      <c r="F14" s="219">
        <f>+'FSE-AF-003'!AI$13</f>
        <v>0</v>
      </c>
      <c r="G14" s="219">
        <f t="shared" si="0"/>
        <v>0</v>
      </c>
      <c r="H14" s="247"/>
      <c r="I14" s="247"/>
      <c r="J14" s="247"/>
      <c r="K14" s="247"/>
      <c r="L14" s="247"/>
      <c r="M14" s="247"/>
      <c r="N14" s="247"/>
      <c r="O14" s="247"/>
      <c r="P14" s="219">
        <f>+$E14*$F14</f>
        <v>0</v>
      </c>
      <c r="Q14" s="219">
        <f>+$E14*$F14</f>
        <v>0</v>
      </c>
      <c r="R14" s="219">
        <f>+$E14*$F14</f>
        <v>0</v>
      </c>
      <c r="S14" s="219">
        <f>IF($E14&lt;33.33%,$E14*$F14,0)</f>
        <v>0</v>
      </c>
      <c r="T14" s="219">
        <f>IF($E14&lt;33.33%,$E14*$F14,0)</f>
        <v>0</v>
      </c>
      <c r="U14" s="219">
        <f>IF($E14&lt;20%,$E14*$F14,0)</f>
        <v>0</v>
      </c>
      <c r="V14" s="259">
        <f>IF($E14&lt;20%,$E14*$F14,0)</f>
        <v>0</v>
      </c>
      <c r="W14" s="239">
        <f t="shared" si="1"/>
        <v>0</v>
      </c>
      <c r="X14" s="241">
        <f t="shared" si="2"/>
        <v>0</v>
      </c>
      <c r="Y14" s="241"/>
      <c r="Z14" s="205"/>
      <c r="AA14" s="205"/>
      <c r="AB14" s="205"/>
      <c r="AC14" s="205"/>
      <c r="AD14" s="205"/>
      <c r="AE14" s="205"/>
    </row>
    <row r="15" spans="1:31" s="243" customFormat="1" outlineLevel="1">
      <c r="A15" s="205"/>
      <c r="B15" s="246">
        <f>+'FSE-AF-003'!$B$13</f>
        <v>0</v>
      </c>
      <c r="C15" s="216">
        <v>10</v>
      </c>
      <c r="D15" s="217"/>
      <c r="E15" s="218">
        <f>+'FSE-AF-004'!$E$13</f>
        <v>0</v>
      </c>
      <c r="F15" s="219">
        <f>+'FSE-AF-003'!AL$13</f>
        <v>0</v>
      </c>
      <c r="G15" s="219">
        <f t="shared" si="0"/>
        <v>0</v>
      </c>
      <c r="H15" s="247"/>
      <c r="I15" s="247"/>
      <c r="J15" s="247"/>
      <c r="K15" s="247"/>
      <c r="L15" s="247"/>
      <c r="M15" s="247"/>
      <c r="N15" s="247"/>
      <c r="O15" s="247"/>
      <c r="P15" s="247"/>
      <c r="Q15" s="219">
        <f>+$E15*$F15</f>
        <v>0</v>
      </c>
      <c r="R15" s="219">
        <f>+$E15*$F15</f>
        <v>0</v>
      </c>
      <c r="S15" s="219">
        <f>+$E15*$F15</f>
        <v>0</v>
      </c>
      <c r="T15" s="219">
        <f>IF($E15&lt;33.33%,$E15*$F15,0)</f>
        <v>0</v>
      </c>
      <c r="U15" s="219">
        <f>IF($E15&lt;33.33%,$E15*$F15,0)</f>
        <v>0</v>
      </c>
      <c r="V15" s="259">
        <f>IF($E15&lt;20%,$E15*$F15,0)</f>
        <v>0</v>
      </c>
      <c r="W15" s="239">
        <f t="shared" si="1"/>
        <v>0</v>
      </c>
      <c r="X15" s="241">
        <f t="shared" si="2"/>
        <v>0</v>
      </c>
      <c r="Y15" s="241"/>
      <c r="Z15" s="205"/>
      <c r="AA15" s="205"/>
      <c r="AB15" s="205"/>
      <c r="AC15" s="205"/>
      <c r="AD15" s="205"/>
      <c r="AE15" s="205"/>
    </row>
    <row r="16" spans="1:31" s="243" customFormat="1" outlineLevel="1">
      <c r="A16" s="205"/>
      <c r="B16" s="246">
        <f>+'FSE-AF-003'!$B$13</f>
        <v>0</v>
      </c>
      <c r="C16" s="216">
        <v>11</v>
      </c>
      <c r="D16" s="217"/>
      <c r="E16" s="218">
        <f>+'FSE-AF-004'!$E$13</f>
        <v>0</v>
      </c>
      <c r="F16" s="219">
        <f>+'FSE-AF-003'!AO$13</f>
        <v>0</v>
      </c>
      <c r="G16" s="219">
        <f t="shared" si="0"/>
        <v>0</v>
      </c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19">
        <f>+$E16*$F16</f>
        <v>0</v>
      </c>
      <c r="S16" s="219">
        <f>+$E16*$F16</f>
        <v>0</v>
      </c>
      <c r="T16" s="219">
        <f>+$E16*$F16</f>
        <v>0</v>
      </c>
      <c r="U16" s="219">
        <f>IF($E16&lt;33.33%,$E16*$F16,0)</f>
        <v>0</v>
      </c>
      <c r="V16" s="259">
        <f>IF($E16&lt;33.33%,$E16*$F16,0)</f>
        <v>0</v>
      </c>
      <c r="W16" s="239">
        <f t="shared" si="1"/>
        <v>0</v>
      </c>
      <c r="X16" s="241">
        <f t="shared" si="2"/>
        <v>0</v>
      </c>
      <c r="Y16" s="241"/>
      <c r="Z16" s="205"/>
      <c r="AA16" s="205"/>
      <c r="AB16" s="205"/>
      <c r="AC16" s="205"/>
      <c r="AD16" s="205"/>
      <c r="AE16" s="205"/>
    </row>
    <row r="17" spans="1:31" s="243" customFormat="1" outlineLevel="1">
      <c r="A17" s="205"/>
      <c r="B17" s="246">
        <f>+'FSE-AF-003'!$B$13</f>
        <v>0</v>
      </c>
      <c r="C17" s="216">
        <v>12</v>
      </c>
      <c r="D17" s="217"/>
      <c r="E17" s="218">
        <f>+'FSE-AF-004'!$E$13</f>
        <v>0</v>
      </c>
      <c r="F17" s="219">
        <f>+'FSE-AF-003'!AR$13</f>
        <v>0</v>
      </c>
      <c r="G17" s="219">
        <f t="shared" si="0"/>
        <v>0</v>
      </c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19">
        <f>+$E17*$F17</f>
        <v>0</v>
      </c>
      <c r="T17" s="219">
        <f>+$E17*$F17</f>
        <v>0</v>
      </c>
      <c r="U17" s="219">
        <f>+$E17*$F17</f>
        <v>0</v>
      </c>
      <c r="V17" s="259">
        <f>IF($E17&lt;33.33%,$E17*$F17,0)</f>
        <v>0</v>
      </c>
      <c r="W17" s="239">
        <f t="shared" si="1"/>
        <v>0</v>
      </c>
      <c r="X17" s="241">
        <f t="shared" si="2"/>
        <v>0</v>
      </c>
      <c r="Y17" s="241"/>
      <c r="Z17" s="205"/>
      <c r="AA17" s="205"/>
      <c r="AB17" s="205"/>
      <c r="AC17" s="205"/>
      <c r="AD17" s="205"/>
      <c r="AE17" s="205"/>
    </row>
    <row r="18" spans="1:31" s="243" customFormat="1" outlineLevel="1">
      <c r="A18" s="205"/>
      <c r="B18" s="246">
        <f>+'FSE-AF-003'!$B$13</f>
        <v>0</v>
      </c>
      <c r="C18" s="216">
        <v>13</v>
      </c>
      <c r="D18" s="217"/>
      <c r="E18" s="218">
        <f>+'FSE-AF-004'!$E$13</f>
        <v>0</v>
      </c>
      <c r="F18" s="219">
        <f>+'FSE-AF-003'!AU$13</f>
        <v>0</v>
      </c>
      <c r="G18" s="219">
        <f t="shared" si="0"/>
        <v>0</v>
      </c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19">
        <f>+$E18*$F18</f>
        <v>0</v>
      </c>
      <c r="U18" s="219">
        <f>+$E18*$F18</f>
        <v>0</v>
      </c>
      <c r="V18" s="259">
        <f>+$E18*$F18</f>
        <v>0</v>
      </c>
      <c r="W18" s="239">
        <f t="shared" si="1"/>
        <v>0</v>
      </c>
      <c r="X18" s="241">
        <f t="shared" si="2"/>
        <v>0</v>
      </c>
      <c r="Y18" s="241"/>
      <c r="Z18" s="205"/>
      <c r="AA18" s="205"/>
      <c r="AB18" s="205"/>
      <c r="AC18" s="205"/>
      <c r="AD18" s="205"/>
      <c r="AE18" s="205"/>
    </row>
    <row r="19" spans="1:31" s="243" customFormat="1" outlineLevel="1">
      <c r="A19" s="205"/>
      <c r="B19" s="246">
        <f>+'FSE-AF-003'!$B$13</f>
        <v>0</v>
      </c>
      <c r="C19" s="216">
        <v>14</v>
      </c>
      <c r="D19" s="217"/>
      <c r="E19" s="218">
        <f>+'FSE-AF-004'!$E$13</f>
        <v>0</v>
      </c>
      <c r="F19" s="219">
        <f>+'FSE-AF-003'!AX$13</f>
        <v>0</v>
      </c>
      <c r="G19" s="219">
        <f t="shared" si="0"/>
        <v>0</v>
      </c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19">
        <f>+$E19*$F19</f>
        <v>0</v>
      </c>
      <c r="V19" s="259">
        <f>+$E19*$F19</f>
        <v>0</v>
      </c>
      <c r="W19" s="239">
        <f t="shared" si="1"/>
        <v>0</v>
      </c>
      <c r="X19" s="241">
        <f t="shared" si="2"/>
        <v>0</v>
      </c>
      <c r="Y19" s="241"/>
      <c r="Z19" s="205"/>
      <c r="AA19" s="205"/>
      <c r="AB19" s="205"/>
      <c r="AC19" s="205"/>
      <c r="AD19" s="205"/>
      <c r="AE19" s="205"/>
    </row>
    <row r="20" spans="1:31" s="243" customFormat="1" outlineLevel="1">
      <c r="A20" s="205"/>
      <c r="B20" s="246">
        <f>+'FSE-AF-003'!$B$13</f>
        <v>0</v>
      </c>
      <c r="C20" s="216">
        <v>15</v>
      </c>
      <c r="D20" s="217"/>
      <c r="E20" s="218">
        <f>+'FSE-AF-004'!$E$13</f>
        <v>0</v>
      </c>
      <c r="F20" s="219">
        <f>+'FSE-AF-003'!BA$13</f>
        <v>0</v>
      </c>
      <c r="G20" s="219">
        <f t="shared" si="0"/>
        <v>0</v>
      </c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59">
        <f>+$E20*$F20</f>
        <v>0</v>
      </c>
      <c r="W20" s="239">
        <f t="shared" si="1"/>
        <v>0</v>
      </c>
      <c r="X20" s="241">
        <f t="shared" si="2"/>
        <v>0</v>
      </c>
      <c r="Y20" s="241"/>
      <c r="Z20" s="205"/>
      <c r="AA20" s="205"/>
      <c r="AB20" s="205"/>
      <c r="AC20" s="205"/>
      <c r="AD20" s="205"/>
      <c r="AE20" s="205"/>
    </row>
    <row r="21" spans="1:31" s="243" customFormat="1">
      <c r="A21" s="205"/>
      <c r="B21" s="248" t="s">
        <v>1051</v>
      </c>
      <c r="C21" s="216"/>
      <c r="D21" s="217"/>
      <c r="E21" s="249"/>
      <c r="F21" s="250">
        <f>SUM(F6:F20)</f>
        <v>0</v>
      </c>
      <c r="G21" s="251"/>
      <c r="H21" s="252">
        <f t="shared" ref="H21:V21" si="3">SUM(H6:H20)</f>
        <v>0</v>
      </c>
      <c r="I21" s="252">
        <f t="shared" si="3"/>
        <v>0</v>
      </c>
      <c r="J21" s="252">
        <f t="shared" si="3"/>
        <v>0</v>
      </c>
      <c r="K21" s="252">
        <f t="shared" si="3"/>
        <v>0</v>
      </c>
      <c r="L21" s="252">
        <f t="shared" si="3"/>
        <v>0</v>
      </c>
      <c r="M21" s="252">
        <f t="shared" si="3"/>
        <v>0</v>
      </c>
      <c r="N21" s="252">
        <f t="shared" si="3"/>
        <v>0</v>
      </c>
      <c r="O21" s="252">
        <f t="shared" si="3"/>
        <v>0</v>
      </c>
      <c r="P21" s="252">
        <f t="shared" si="3"/>
        <v>0</v>
      </c>
      <c r="Q21" s="252">
        <f t="shared" si="3"/>
        <v>0</v>
      </c>
      <c r="R21" s="252">
        <f t="shared" si="3"/>
        <v>0</v>
      </c>
      <c r="S21" s="252">
        <f t="shared" si="3"/>
        <v>0</v>
      </c>
      <c r="T21" s="252">
        <f t="shared" si="3"/>
        <v>0</v>
      </c>
      <c r="U21" s="252">
        <f t="shared" si="3"/>
        <v>0</v>
      </c>
      <c r="V21" s="252">
        <f t="shared" si="3"/>
        <v>0</v>
      </c>
      <c r="W21" s="239"/>
      <c r="X21" s="241"/>
      <c r="Y21" s="241"/>
      <c r="Z21" s="205"/>
      <c r="AA21" s="205"/>
      <c r="AB21" s="205"/>
      <c r="AC21" s="205"/>
      <c r="AD21" s="205"/>
      <c r="AE21" s="205"/>
    </row>
    <row r="22" spans="1:31" s="243" customFormat="1" outlineLevel="1">
      <c r="A22" s="205"/>
      <c r="B22" s="253">
        <f>+'FSE-AF-003'!$B$14</f>
        <v>0</v>
      </c>
      <c r="C22" s="221">
        <v>1</v>
      </c>
      <c r="D22" s="222" t="s">
        <v>1011</v>
      </c>
      <c r="E22" s="218">
        <f>+'FSE-AF-004'!$E$14</f>
        <v>0</v>
      </c>
      <c r="F22" s="254">
        <f>+'FSE-AF-003'!K$14</f>
        <v>0</v>
      </c>
      <c r="G22" s="219">
        <f t="shared" si="0"/>
        <v>0</v>
      </c>
      <c r="H22" s="219">
        <f>+$E22*$F22</f>
        <v>0</v>
      </c>
      <c r="I22" s="219">
        <f>+$E22*$F22</f>
        <v>0</v>
      </c>
      <c r="J22" s="219">
        <f>+$E22*$F22</f>
        <v>0</v>
      </c>
      <c r="K22" s="219">
        <f>IF($E22&lt;33.33%,$E22*$F22,0)</f>
        <v>0</v>
      </c>
      <c r="L22" s="219">
        <f>IF($E22&lt;33.33%,$E22*$F22,0)</f>
        <v>0</v>
      </c>
      <c r="M22" s="219">
        <f>IF($E22&lt;20%,$E22*$F22,0)</f>
        <v>0</v>
      </c>
      <c r="N22" s="219">
        <f>IF($E22&lt;20%,$E22*$F22,0)</f>
        <v>0</v>
      </c>
      <c r="O22" s="219">
        <f>IF($E22&lt;20%,$E22*$F22,0)</f>
        <v>0</v>
      </c>
      <c r="P22" s="219">
        <f>IF($E22&lt;20%,$E22*$F22,0)</f>
        <v>0</v>
      </c>
      <c r="Q22" s="219">
        <f>IF($E22&lt;20%,$E22*$F22,0)</f>
        <v>0</v>
      </c>
      <c r="R22" s="219">
        <f>IF($E22&lt;10%,$E22*$F22,0)</f>
        <v>0</v>
      </c>
      <c r="S22" s="219">
        <f>IF($E22&lt;10%,$E22*$F22,0)</f>
        <v>0</v>
      </c>
      <c r="T22" s="219">
        <f>IF($E22&lt;10%,$E22*$F22,0)</f>
        <v>0</v>
      </c>
      <c r="U22" s="219">
        <f>IF($E22&lt;10%,$E22*$F22,0)</f>
        <v>0</v>
      </c>
      <c r="V22" s="259">
        <f>IF($E22&lt;10%,$E22*$F22,0)</f>
        <v>0</v>
      </c>
      <c r="W22" s="239">
        <f t="shared" si="1"/>
        <v>0</v>
      </c>
      <c r="X22" s="241">
        <f t="shared" si="2"/>
        <v>0</v>
      </c>
      <c r="Y22" s="241"/>
      <c r="Z22" s="205"/>
      <c r="AA22" s="205"/>
      <c r="AB22" s="205"/>
      <c r="AC22" s="205"/>
      <c r="AD22" s="205"/>
      <c r="AE22" s="205"/>
    </row>
    <row r="23" spans="1:31" s="243" customFormat="1" outlineLevel="1">
      <c r="A23" s="205"/>
      <c r="B23" s="253">
        <f>+'FSE-AF-003'!$B$14</f>
        <v>0</v>
      </c>
      <c r="C23" s="221">
        <v>2</v>
      </c>
      <c r="D23" s="222" t="s">
        <v>1011</v>
      </c>
      <c r="E23" s="218">
        <f>+'FSE-AF-004'!$E$14</f>
        <v>0</v>
      </c>
      <c r="F23" s="254">
        <f>+'FSE-AF-003'!N$14</f>
        <v>0</v>
      </c>
      <c r="G23" s="219">
        <f t="shared" si="0"/>
        <v>0</v>
      </c>
      <c r="H23" s="247"/>
      <c r="I23" s="219">
        <f>+$E23*$F23</f>
        <v>0</v>
      </c>
      <c r="J23" s="219">
        <f>+$E23*$F23</f>
        <v>0</v>
      </c>
      <c r="K23" s="219">
        <f>+$E23*$F23</f>
        <v>0</v>
      </c>
      <c r="L23" s="219">
        <f>IF($E23&lt;33.33%,$E23*$F23,0)</f>
        <v>0</v>
      </c>
      <c r="M23" s="219">
        <f>IF($E23&lt;33.33%,$E23*$F23,0)</f>
        <v>0</v>
      </c>
      <c r="N23" s="219">
        <f>IF($E23&lt;20%,$E23*$F23,0)</f>
        <v>0</v>
      </c>
      <c r="O23" s="219">
        <f>IF($E23&lt;20%,$E23*$F23,0)</f>
        <v>0</v>
      </c>
      <c r="P23" s="219">
        <f>IF($E23&lt;20%,$E23*$F23,0)</f>
        <v>0</v>
      </c>
      <c r="Q23" s="219">
        <f>IF($E23&lt;20%,$E23*$F23,0)</f>
        <v>0</v>
      </c>
      <c r="R23" s="219">
        <f>IF($E23&lt;20%,$E23*$F23,0)</f>
        <v>0</v>
      </c>
      <c r="S23" s="219">
        <f>IF($E23&lt;10%,$E23*$F23,0)</f>
        <v>0</v>
      </c>
      <c r="T23" s="219">
        <f>IF($E23&lt;10%,$E23*$F23,0)</f>
        <v>0</v>
      </c>
      <c r="U23" s="219">
        <f>IF($E23&lt;10%,$E23*$F23,0)</f>
        <v>0</v>
      </c>
      <c r="V23" s="259">
        <f>IF($E23&lt;10%,$E23*$F23,0)</f>
        <v>0</v>
      </c>
      <c r="W23" s="239">
        <f t="shared" si="1"/>
        <v>0</v>
      </c>
      <c r="X23" s="241">
        <f t="shared" si="2"/>
        <v>0</v>
      </c>
      <c r="Y23" s="241"/>
      <c r="Z23" s="205"/>
      <c r="AA23" s="205"/>
      <c r="AB23" s="205"/>
      <c r="AC23" s="205"/>
      <c r="AD23" s="205"/>
      <c r="AE23" s="205"/>
    </row>
    <row r="24" spans="1:31" s="243" customFormat="1" outlineLevel="1">
      <c r="A24" s="205"/>
      <c r="B24" s="253">
        <f>+'FSE-AF-003'!$B$14</f>
        <v>0</v>
      </c>
      <c r="C24" s="221">
        <v>3</v>
      </c>
      <c r="D24" s="222" t="s">
        <v>1011</v>
      </c>
      <c r="E24" s="218">
        <f>+'FSE-AF-004'!$E$14</f>
        <v>0</v>
      </c>
      <c r="F24" s="254">
        <f>+'FSE-AF-003'!Q$14</f>
        <v>0</v>
      </c>
      <c r="G24" s="219">
        <f t="shared" si="0"/>
        <v>0</v>
      </c>
      <c r="H24" s="247"/>
      <c r="I24" s="247"/>
      <c r="J24" s="219">
        <f>+$E24*$F24</f>
        <v>0</v>
      </c>
      <c r="K24" s="219">
        <f>+$E24*$F24</f>
        <v>0</v>
      </c>
      <c r="L24" s="219">
        <f>+$E24*$F24</f>
        <v>0</v>
      </c>
      <c r="M24" s="219">
        <f>IF($E24&lt;33.33%,$E24*$F24,0)</f>
        <v>0</v>
      </c>
      <c r="N24" s="219">
        <f>IF($E24&lt;33.33%,$E24*$F24,0)</f>
        <v>0</v>
      </c>
      <c r="O24" s="219">
        <f>IF($E24&lt;20%,$E24*$F24,0)</f>
        <v>0</v>
      </c>
      <c r="P24" s="219">
        <f>IF($E24&lt;20%,$E24*$F24,0)</f>
        <v>0</v>
      </c>
      <c r="Q24" s="219">
        <f>IF($E24&lt;20%,$E24*$F24,0)</f>
        <v>0</v>
      </c>
      <c r="R24" s="219">
        <f>IF($E24&lt;20%,$E24*$F24,0)</f>
        <v>0</v>
      </c>
      <c r="S24" s="219">
        <f>IF($E24&lt;20%,$E24*$F24,0)</f>
        <v>0</v>
      </c>
      <c r="T24" s="219">
        <f>IF($E24&lt;10%,$E24*$F24,0)</f>
        <v>0</v>
      </c>
      <c r="U24" s="219">
        <f>IF($E24&lt;10%,$E24*$F24,0)</f>
        <v>0</v>
      </c>
      <c r="V24" s="259">
        <f>IF($E24&lt;10%,$E24*$F24,0)</f>
        <v>0</v>
      </c>
      <c r="W24" s="239">
        <f t="shared" si="1"/>
        <v>0</v>
      </c>
      <c r="X24" s="241">
        <f t="shared" si="2"/>
        <v>0</v>
      </c>
      <c r="Y24" s="241"/>
      <c r="Z24" s="205"/>
      <c r="AA24" s="205"/>
      <c r="AB24" s="205"/>
      <c r="AC24" s="205"/>
      <c r="AD24" s="205"/>
      <c r="AE24" s="205"/>
    </row>
    <row r="25" spans="1:31" s="243" customFormat="1" outlineLevel="1">
      <c r="A25" s="205"/>
      <c r="B25" s="253">
        <f>+'FSE-AF-003'!$B$14</f>
        <v>0</v>
      </c>
      <c r="C25" s="221">
        <v>4</v>
      </c>
      <c r="D25" s="222" t="s">
        <v>1014</v>
      </c>
      <c r="E25" s="218">
        <f>+'FSE-AF-004'!$E$14</f>
        <v>0</v>
      </c>
      <c r="F25" s="254">
        <f>+'FSE-AF-003'!T$14</f>
        <v>0</v>
      </c>
      <c r="G25" s="219">
        <f t="shared" si="0"/>
        <v>0</v>
      </c>
      <c r="H25" s="247"/>
      <c r="I25" s="247"/>
      <c r="J25" s="247"/>
      <c r="K25" s="219">
        <f>+$E25*$F25</f>
        <v>0</v>
      </c>
      <c r="L25" s="219">
        <f>+$E25*$F25</f>
        <v>0</v>
      </c>
      <c r="M25" s="219">
        <f>+$E25*$F25</f>
        <v>0</v>
      </c>
      <c r="N25" s="219">
        <f>IF($E25&lt;33.33%,$E25*$F25,0)</f>
        <v>0</v>
      </c>
      <c r="O25" s="219">
        <f>IF($E25&lt;33.33%,$E25*$F25,0)</f>
        <v>0</v>
      </c>
      <c r="P25" s="219">
        <f>IF($E25&lt;20%,$E25*$F25,0)</f>
        <v>0</v>
      </c>
      <c r="Q25" s="219">
        <f>IF($E25&lt;20%,$E25*$F25,0)</f>
        <v>0</v>
      </c>
      <c r="R25" s="219">
        <f>IF($E25&lt;20%,$E25*$F25,0)</f>
        <v>0</v>
      </c>
      <c r="S25" s="219">
        <f>IF($E25&lt;20%,$E25*$F25,0)</f>
        <v>0</v>
      </c>
      <c r="T25" s="219">
        <f>IF($E25&lt;20%,$E25*$F25,0)</f>
        <v>0</v>
      </c>
      <c r="U25" s="219">
        <f>IF($E25&lt;10%,$E25*$F25,0)</f>
        <v>0</v>
      </c>
      <c r="V25" s="259">
        <f>IF($E25&lt;10%,$E25*$F25,0)</f>
        <v>0</v>
      </c>
      <c r="W25" s="239">
        <f t="shared" si="1"/>
        <v>0</v>
      </c>
      <c r="X25" s="241">
        <f t="shared" si="2"/>
        <v>0</v>
      </c>
      <c r="Y25" s="241"/>
      <c r="Z25" s="205"/>
      <c r="AA25" s="205"/>
      <c r="AB25" s="205"/>
      <c r="AC25" s="205"/>
      <c r="AD25" s="205"/>
      <c r="AE25" s="205"/>
    </row>
    <row r="26" spans="1:31" s="243" customFormat="1" outlineLevel="1">
      <c r="A26" s="205"/>
      <c r="B26" s="253">
        <f>+'FSE-AF-003'!$B$14</f>
        <v>0</v>
      </c>
      <c r="C26" s="221">
        <v>5</v>
      </c>
      <c r="D26" s="222" t="s">
        <v>1014</v>
      </c>
      <c r="E26" s="218">
        <f>+'FSE-AF-004'!$E$14</f>
        <v>0</v>
      </c>
      <c r="F26" s="254">
        <f>+'FSE-AF-003'!W$14</f>
        <v>0</v>
      </c>
      <c r="G26" s="219">
        <f t="shared" si="0"/>
        <v>0</v>
      </c>
      <c r="H26" s="247"/>
      <c r="I26" s="247"/>
      <c r="J26" s="247"/>
      <c r="K26" s="247"/>
      <c r="L26" s="219">
        <f>+$E26*$F26</f>
        <v>0</v>
      </c>
      <c r="M26" s="219">
        <f>+$E26*$F26</f>
        <v>0</v>
      </c>
      <c r="N26" s="219">
        <f>+$E26*$F26</f>
        <v>0</v>
      </c>
      <c r="O26" s="219">
        <f>IF($E26&lt;33.33%,$E26*$F26,0)</f>
        <v>0</v>
      </c>
      <c r="P26" s="219">
        <f>IF($E26&lt;33.33%,$E26*$F26,0)</f>
        <v>0</v>
      </c>
      <c r="Q26" s="219">
        <f>IF($E26&lt;20%,$E26*$F26,0)</f>
        <v>0</v>
      </c>
      <c r="R26" s="219">
        <f>IF($E26&lt;20%,$E26*$F26,0)</f>
        <v>0</v>
      </c>
      <c r="S26" s="219">
        <f>IF($E26&lt;20%,$E26*$F26,0)</f>
        <v>0</v>
      </c>
      <c r="T26" s="219">
        <f>IF($E26&lt;20%,$E26*$F26,0)</f>
        <v>0</v>
      </c>
      <c r="U26" s="219">
        <f>IF($E26&lt;20%,$E26*$F26,0)</f>
        <v>0</v>
      </c>
      <c r="V26" s="259">
        <f>IF($E26&lt;10%,$E26*$F26,0)</f>
        <v>0</v>
      </c>
      <c r="W26" s="239">
        <f t="shared" si="1"/>
        <v>0</v>
      </c>
      <c r="X26" s="241">
        <f t="shared" si="2"/>
        <v>0</v>
      </c>
      <c r="Y26" s="241"/>
      <c r="Z26" s="205"/>
      <c r="AA26" s="205"/>
      <c r="AB26" s="205"/>
      <c r="AC26" s="205"/>
      <c r="AD26" s="205"/>
      <c r="AE26" s="205"/>
    </row>
    <row r="27" spans="1:31" s="243" customFormat="1" outlineLevel="1">
      <c r="A27" s="205"/>
      <c r="B27" s="253">
        <f>+'FSE-AF-003'!$B$14</f>
        <v>0</v>
      </c>
      <c r="C27" s="221">
        <v>6</v>
      </c>
      <c r="D27" s="222"/>
      <c r="E27" s="218">
        <f>+'FSE-AF-004'!$E$14</f>
        <v>0</v>
      </c>
      <c r="F27" s="254">
        <f>+'FSE-AF-003'!Z$14</f>
        <v>0</v>
      </c>
      <c r="G27" s="219">
        <f t="shared" si="0"/>
        <v>0</v>
      </c>
      <c r="H27" s="247"/>
      <c r="I27" s="247"/>
      <c r="J27" s="247"/>
      <c r="K27" s="247"/>
      <c r="L27" s="247"/>
      <c r="M27" s="219">
        <f>+$E27*$F27</f>
        <v>0</v>
      </c>
      <c r="N27" s="219">
        <f>+$E27*$F27</f>
        <v>0</v>
      </c>
      <c r="O27" s="219">
        <f>+$E27*$F27</f>
        <v>0</v>
      </c>
      <c r="P27" s="219">
        <f>IF($E27&lt;33.33%,$E27*$F27,0)</f>
        <v>0</v>
      </c>
      <c r="Q27" s="219">
        <f>IF($E27&lt;33.33%,$E27*$F27,0)</f>
        <v>0</v>
      </c>
      <c r="R27" s="219">
        <f>IF($E27&lt;20%,$E27*$F27,0)</f>
        <v>0</v>
      </c>
      <c r="S27" s="219">
        <f>IF($E27&lt;20%,$E27*$F27,0)</f>
        <v>0</v>
      </c>
      <c r="T27" s="219">
        <f>IF($E27&lt;20%,$E27*$F27,0)</f>
        <v>0</v>
      </c>
      <c r="U27" s="219">
        <f>IF($E27&lt;20%,$E27*$F27,0)</f>
        <v>0</v>
      </c>
      <c r="V27" s="259">
        <f>IF($E27&lt;20%,$E27*$F27,0)</f>
        <v>0</v>
      </c>
      <c r="W27" s="239">
        <f t="shared" si="1"/>
        <v>0</v>
      </c>
      <c r="X27" s="241">
        <f t="shared" si="2"/>
        <v>0</v>
      </c>
      <c r="Y27" s="241"/>
      <c r="Z27" s="205"/>
      <c r="AA27" s="205"/>
      <c r="AB27" s="205"/>
      <c r="AC27" s="205"/>
      <c r="AD27" s="205"/>
      <c r="AE27" s="205"/>
    </row>
    <row r="28" spans="1:31" s="243" customFormat="1" outlineLevel="1">
      <c r="A28" s="205"/>
      <c r="B28" s="253">
        <f>+'FSE-AF-003'!$B$14</f>
        <v>0</v>
      </c>
      <c r="C28" s="221">
        <v>7</v>
      </c>
      <c r="D28" s="222"/>
      <c r="E28" s="218">
        <f>+'FSE-AF-004'!$E$14</f>
        <v>0</v>
      </c>
      <c r="F28" s="254">
        <f>+'FSE-AF-003'!AC$14</f>
        <v>0</v>
      </c>
      <c r="G28" s="219">
        <f t="shared" si="0"/>
        <v>0</v>
      </c>
      <c r="H28" s="247"/>
      <c r="I28" s="247"/>
      <c r="J28" s="247"/>
      <c r="K28" s="247"/>
      <c r="L28" s="247"/>
      <c r="M28" s="247"/>
      <c r="N28" s="219">
        <f>+$E28*$F28</f>
        <v>0</v>
      </c>
      <c r="O28" s="219">
        <f>+$E28*$F28</f>
        <v>0</v>
      </c>
      <c r="P28" s="219">
        <f>+$E28*$F28</f>
        <v>0</v>
      </c>
      <c r="Q28" s="219">
        <f>IF($E28&lt;33.33%,$E28*$F28,0)</f>
        <v>0</v>
      </c>
      <c r="R28" s="219">
        <f>IF($E28&lt;33.33%,$E28*$F28,0)</f>
        <v>0</v>
      </c>
      <c r="S28" s="219">
        <f>IF($E28&lt;20%,$E28*$F28,0)</f>
        <v>0</v>
      </c>
      <c r="T28" s="219">
        <f>IF($E28&lt;20%,$E28*$F28,0)</f>
        <v>0</v>
      </c>
      <c r="U28" s="219">
        <f>IF($E28&lt;20%,$E28*$F28,0)</f>
        <v>0</v>
      </c>
      <c r="V28" s="259">
        <f>IF($E28&lt;20%,$E28*$F28,0)</f>
        <v>0</v>
      </c>
      <c r="W28" s="239">
        <f t="shared" si="1"/>
        <v>0</v>
      </c>
      <c r="X28" s="241">
        <f t="shared" si="2"/>
        <v>0</v>
      </c>
      <c r="Y28" s="241"/>
      <c r="Z28" s="205"/>
      <c r="AA28" s="205"/>
      <c r="AB28" s="205"/>
      <c r="AC28" s="205"/>
      <c r="AD28" s="205"/>
      <c r="AE28" s="205"/>
    </row>
    <row r="29" spans="1:31" s="243" customFormat="1" outlineLevel="1">
      <c r="A29" s="205"/>
      <c r="B29" s="253">
        <f>+'FSE-AF-003'!$B$14</f>
        <v>0</v>
      </c>
      <c r="C29" s="221">
        <v>8</v>
      </c>
      <c r="D29" s="222"/>
      <c r="E29" s="218">
        <f>+'FSE-AF-004'!$E$14</f>
        <v>0</v>
      </c>
      <c r="F29" s="254">
        <f>+'FSE-AF-003'!AF$14</f>
        <v>0</v>
      </c>
      <c r="G29" s="219">
        <f t="shared" si="0"/>
        <v>0</v>
      </c>
      <c r="H29" s="247"/>
      <c r="I29" s="247"/>
      <c r="J29" s="247"/>
      <c r="K29" s="247"/>
      <c r="L29" s="247"/>
      <c r="M29" s="247"/>
      <c r="N29" s="247"/>
      <c r="O29" s="219">
        <f>+$E29*$F29</f>
        <v>0</v>
      </c>
      <c r="P29" s="219">
        <f>+$E29*$F29</f>
        <v>0</v>
      </c>
      <c r="Q29" s="219">
        <f>+$E29*$F29</f>
        <v>0</v>
      </c>
      <c r="R29" s="219">
        <f>IF($E29&lt;33.33%,$E29*$F29,0)</f>
        <v>0</v>
      </c>
      <c r="S29" s="219">
        <f>IF($E29&lt;33.33%,$E29*$F29,0)</f>
        <v>0</v>
      </c>
      <c r="T29" s="219">
        <f>IF($E29&lt;20%,$E29*$F29,0)</f>
        <v>0</v>
      </c>
      <c r="U29" s="219">
        <f>IF($E29&lt;20%,$E29*$F29,0)</f>
        <v>0</v>
      </c>
      <c r="V29" s="259">
        <f>IF($E29&lt;20%,$E29*$F29,0)</f>
        <v>0</v>
      </c>
      <c r="W29" s="239">
        <f t="shared" si="1"/>
        <v>0</v>
      </c>
      <c r="X29" s="241">
        <f t="shared" si="2"/>
        <v>0</v>
      </c>
      <c r="Y29" s="241"/>
      <c r="Z29" s="205"/>
      <c r="AA29" s="205"/>
      <c r="AB29" s="205"/>
      <c r="AC29" s="205"/>
      <c r="AD29" s="205"/>
      <c r="AE29" s="205"/>
    </row>
    <row r="30" spans="1:31" s="243" customFormat="1" outlineLevel="1">
      <c r="A30" s="205"/>
      <c r="B30" s="253">
        <f>+'FSE-AF-003'!$B$14</f>
        <v>0</v>
      </c>
      <c r="C30" s="221">
        <v>9</v>
      </c>
      <c r="D30" s="222"/>
      <c r="E30" s="218">
        <f>+'FSE-AF-004'!$E$14</f>
        <v>0</v>
      </c>
      <c r="F30" s="254">
        <f>+'FSE-AF-003'!AI$14</f>
        <v>0</v>
      </c>
      <c r="G30" s="219">
        <f t="shared" si="0"/>
        <v>0</v>
      </c>
      <c r="H30" s="247"/>
      <c r="I30" s="247"/>
      <c r="J30" s="247"/>
      <c r="K30" s="247"/>
      <c r="L30" s="247"/>
      <c r="M30" s="247"/>
      <c r="N30" s="247"/>
      <c r="O30" s="247"/>
      <c r="P30" s="219">
        <f>+$E30*$F30</f>
        <v>0</v>
      </c>
      <c r="Q30" s="219">
        <f>+$E30*$F30</f>
        <v>0</v>
      </c>
      <c r="R30" s="219">
        <f>+$E30*$F30</f>
        <v>0</v>
      </c>
      <c r="S30" s="219">
        <f>IF($E30&lt;33.33%,$E30*$F30,0)</f>
        <v>0</v>
      </c>
      <c r="T30" s="219">
        <f>IF($E30&lt;33.33%,$E30*$F30,0)</f>
        <v>0</v>
      </c>
      <c r="U30" s="219">
        <f>IF($E30&lt;20%,$E30*$F30,0)</f>
        <v>0</v>
      </c>
      <c r="V30" s="259">
        <f>IF($E30&lt;20%,$E30*$F30,0)</f>
        <v>0</v>
      </c>
      <c r="W30" s="239">
        <f t="shared" si="1"/>
        <v>0</v>
      </c>
      <c r="X30" s="241">
        <f t="shared" si="2"/>
        <v>0</v>
      </c>
      <c r="Y30" s="241"/>
      <c r="Z30" s="205"/>
      <c r="AA30" s="205"/>
      <c r="AB30" s="205"/>
      <c r="AC30" s="205"/>
      <c r="AD30" s="205"/>
      <c r="AE30" s="205"/>
    </row>
    <row r="31" spans="1:31" s="243" customFormat="1" outlineLevel="1">
      <c r="A31" s="205"/>
      <c r="B31" s="253">
        <f>+'FSE-AF-003'!$B$14</f>
        <v>0</v>
      </c>
      <c r="C31" s="221">
        <v>10</v>
      </c>
      <c r="D31" s="222"/>
      <c r="E31" s="218">
        <f>+'FSE-AF-004'!$E$14</f>
        <v>0</v>
      </c>
      <c r="F31" s="254">
        <f>+'FSE-AF-003'!AL$14</f>
        <v>0</v>
      </c>
      <c r="G31" s="219">
        <f t="shared" si="0"/>
        <v>0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19">
        <f>+$E31*$F31</f>
        <v>0</v>
      </c>
      <c r="R31" s="219">
        <f>+$E31*$F31</f>
        <v>0</v>
      </c>
      <c r="S31" s="219">
        <f>+$E31*$F31</f>
        <v>0</v>
      </c>
      <c r="T31" s="219">
        <f>IF($E31&lt;33.33%,$E31*$F31,0)</f>
        <v>0</v>
      </c>
      <c r="U31" s="219">
        <f>IF($E31&lt;33.33%,$E31*$F31,0)</f>
        <v>0</v>
      </c>
      <c r="V31" s="259">
        <f>IF($E31&lt;20%,$E31*$F31,0)</f>
        <v>0</v>
      </c>
      <c r="W31" s="239">
        <f t="shared" si="1"/>
        <v>0</v>
      </c>
      <c r="X31" s="241">
        <f t="shared" si="2"/>
        <v>0</v>
      </c>
      <c r="Y31" s="241"/>
      <c r="Z31" s="205"/>
      <c r="AA31" s="205"/>
      <c r="AB31" s="205"/>
      <c r="AC31" s="205"/>
      <c r="AD31" s="205"/>
      <c r="AE31" s="205"/>
    </row>
    <row r="32" spans="1:31" s="243" customFormat="1" outlineLevel="1">
      <c r="A32" s="205"/>
      <c r="B32" s="253">
        <f>+'FSE-AF-003'!$B$14</f>
        <v>0</v>
      </c>
      <c r="C32" s="221">
        <v>11</v>
      </c>
      <c r="D32" s="222"/>
      <c r="E32" s="218">
        <f>+'FSE-AF-004'!$E$14</f>
        <v>0</v>
      </c>
      <c r="F32" s="254">
        <f>+'FSE-AF-003'!AO$14</f>
        <v>0</v>
      </c>
      <c r="G32" s="219">
        <f t="shared" si="0"/>
        <v>0</v>
      </c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19">
        <f>+$E32*$F32</f>
        <v>0</v>
      </c>
      <c r="S32" s="219">
        <f>+$E32*$F32</f>
        <v>0</v>
      </c>
      <c r="T32" s="219">
        <f>+$E32*$F32</f>
        <v>0</v>
      </c>
      <c r="U32" s="219">
        <f>IF($E32&lt;33.33%,$E32*$F32,0)</f>
        <v>0</v>
      </c>
      <c r="V32" s="259">
        <f>IF($E32&lt;33.33%,$E32*$F32,0)</f>
        <v>0</v>
      </c>
      <c r="W32" s="239">
        <f t="shared" si="1"/>
        <v>0</v>
      </c>
      <c r="X32" s="241">
        <f t="shared" si="2"/>
        <v>0</v>
      </c>
      <c r="Y32" s="241"/>
      <c r="Z32" s="205"/>
      <c r="AA32" s="205"/>
      <c r="AB32" s="205"/>
      <c r="AC32" s="205"/>
      <c r="AD32" s="205"/>
      <c r="AE32" s="205"/>
    </row>
    <row r="33" spans="1:31" s="243" customFormat="1" outlineLevel="1">
      <c r="A33" s="205"/>
      <c r="B33" s="253">
        <f>+'FSE-AF-003'!$B$14</f>
        <v>0</v>
      </c>
      <c r="C33" s="221">
        <v>12</v>
      </c>
      <c r="D33" s="222"/>
      <c r="E33" s="218">
        <f>+'FSE-AF-004'!$E$14</f>
        <v>0</v>
      </c>
      <c r="F33" s="254">
        <f>+'FSE-AF-003'!AR$14</f>
        <v>0</v>
      </c>
      <c r="G33" s="219">
        <f t="shared" si="0"/>
        <v>0</v>
      </c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19">
        <f>+$E33*$F33</f>
        <v>0</v>
      </c>
      <c r="T33" s="219">
        <f>+$E33*$F33</f>
        <v>0</v>
      </c>
      <c r="U33" s="219">
        <f>+$E33*$F33</f>
        <v>0</v>
      </c>
      <c r="V33" s="259">
        <f>IF($E33&lt;33.33%,$E33*$F33,0)</f>
        <v>0</v>
      </c>
      <c r="W33" s="239">
        <f t="shared" si="1"/>
        <v>0</v>
      </c>
      <c r="X33" s="241">
        <f t="shared" si="2"/>
        <v>0</v>
      </c>
      <c r="Y33" s="241"/>
      <c r="Z33" s="205"/>
      <c r="AA33" s="205"/>
      <c r="AB33" s="205"/>
      <c r="AC33" s="205"/>
      <c r="AD33" s="205"/>
      <c r="AE33" s="205"/>
    </row>
    <row r="34" spans="1:31" s="243" customFormat="1" outlineLevel="1">
      <c r="A34" s="205"/>
      <c r="B34" s="253">
        <f>+'FSE-AF-003'!$B$14</f>
        <v>0</v>
      </c>
      <c r="C34" s="221">
        <v>13</v>
      </c>
      <c r="D34" s="222"/>
      <c r="E34" s="218">
        <f>+'FSE-AF-004'!$E$14</f>
        <v>0</v>
      </c>
      <c r="F34" s="254">
        <f>+'FSE-AF-003'!AU$14</f>
        <v>0</v>
      </c>
      <c r="G34" s="219">
        <f t="shared" si="0"/>
        <v>0</v>
      </c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19">
        <f>+$E34*$F34</f>
        <v>0</v>
      </c>
      <c r="U34" s="219">
        <f>+$E34*$F34</f>
        <v>0</v>
      </c>
      <c r="V34" s="259">
        <f>+$E34*$F34</f>
        <v>0</v>
      </c>
      <c r="W34" s="239">
        <f t="shared" si="1"/>
        <v>0</v>
      </c>
      <c r="X34" s="241">
        <f t="shared" si="2"/>
        <v>0</v>
      </c>
      <c r="Y34" s="241"/>
      <c r="Z34" s="205"/>
      <c r="AA34" s="205"/>
      <c r="AB34" s="205"/>
      <c r="AC34" s="205"/>
      <c r="AD34" s="205"/>
      <c r="AE34" s="205"/>
    </row>
    <row r="35" spans="1:31" s="243" customFormat="1" outlineLevel="1">
      <c r="A35" s="205"/>
      <c r="B35" s="253">
        <f>+'FSE-AF-003'!$B$14</f>
        <v>0</v>
      </c>
      <c r="C35" s="221">
        <v>14</v>
      </c>
      <c r="D35" s="222"/>
      <c r="E35" s="218">
        <f>+'FSE-AF-004'!$E$14</f>
        <v>0</v>
      </c>
      <c r="F35" s="254">
        <f>+'FSE-AF-003'!AX$14</f>
        <v>0</v>
      </c>
      <c r="G35" s="219">
        <f t="shared" si="0"/>
        <v>0</v>
      </c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19">
        <f>+$E35*$F35</f>
        <v>0</v>
      </c>
      <c r="V35" s="259">
        <f>+$E35*$F35</f>
        <v>0</v>
      </c>
      <c r="W35" s="239">
        <f t="shared" si="1"/>
        <v>0</v>
      </c>
      <c r="X35" s="241">
        <f t="shared" si="2"/>
        <v>0</v>
      </c>
      <c r="Y35" s="241"/>
      <c r="Z35" s="205"/>
      <c r="AA35" s="205"/>
      <c r="AB35" s="205"/>
      <c r="AC35" s="205"/>
      <c r="AD35" s="205"/>
      <c r="AE35" s="205"/>
    </row>
    <row r="36" spans="1:31" s="243" customFormat="1" outlineLevel="1">
      <c r="A36" s="205"/>
      <c r="B36" s="253">
        <f>+'FSE-AF-003'!$B$14</f>
        <v>0</v>
      </c>
      <c r="C36" s="221">
        <v>15</v>
      </c>
      <c r="D36" s="222"/>
      <c r="E36" s="218">
        <f>+'FSE-AF-004'!$E$14</f>
        <v>0</v>
      </c>
      <c r="F36" s="254">
        <f>+'FSE-AF-003'!BA$14</f>
        <v>0</v>
      </c>
      <c r="G36" s="219">
        <f t="shared" si="0"/>
        <v>0</v>
      </c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60"/>
      <c r="V36" s="259">
        <f>+$E36*$F36</f>
        <v>0</v>
      </c>
      <c r="W36" s="239">
        <f t="shared" si="1"/>
        <v>0</v>
      </c>
      <c r="X36" s="241">
        <f t="shared" si="2"/>
        <v>0</v>
      </c>
      <c r="Y36" s="241"/>
      <c r="Z36" s="205"/>
      <c r="AA36" s="205"/>
      <c r="AB36" s="205"/>
      <c r="AC36" s="205"/>
      <c r="AD36" s="205"/>
      <c r="AE36" s="205"/>
    </row>
    <row r="37" spans="1:31" s="243" customFormat="1">
      <c r="A37" s="205"/>
      <c r="B37" s="255" t="s">
        <v>1051</v>
      </c>
      <c r="C37" s="221"/>
      <c r="D37" s="222"/>
      <c r="E37" s="249"/>
      <c r="F37" s="250">
        <f>SUM(F22:F36)</f>
        <v>0</v>
      </c>
      <c r="G37" s="251"/>
      <c r="H37" s="252">
        <f t="shared" ref="H37:V37" si="4">SUM(H22:H36)</f>
        <v>0</v>
      </c>
      <c r="I37" s="252">
        <f t="shared" si="4"/>
        <v>0</v>
      </c>
      <c r="J37" s="252">
        <f t="shared" si="4"/>
        <v>0</v>
      </c>
      <c r="K37" s="252">
        <f t="shared" si="4"/>
        <v>0</v>
      </c>
      <c r="L37" s="252">
        <f t="shared" si="4"/>
        <v>0</v>
      </c>
      <c r="M37" s="252">
        <f t="shared" si="4"/>
        <v>0</v>
      </c>
      <c r="N37" s="252">
        <f t="shared" si="4"/>
        <v>0</v>
      </c>
      <c r="O37" s="252">
        <f t="shared" si="4"/>
        <v>0</v>
      </c>
      <c r="P37" s="252">
        <f t="shared" si="4"/>
        <v>0</v>
      </c>
      <c r="Q37" s="252">
        <f t="shared" si="4"/>
        <v>0</v>
      </c>
      <c r="R37" s="252">
        <f t="shared" si="4"/>
        <v>0</v>
      </c>
      <c r="S37" s="252">
        <f t="shared" si="4"/>
        <v>0</v>
      </c>
      <c r="T37" s="252">
        <f t="shared" si="4"/>
        <v>0</v>
      </c>
      <c r="U37" s="252">
        <f t="shared" si="4"/>
        <v>0</v>
      </c>
      <c r="V37" s="252">
        <f t="shared" si="4"/>
        <v>0</v>
      </c>
      <c r="W37" s="239"/>
      <c r="X37" s="241"/>
      <c r="Y37" s="241"/>
      <c r="Z37" s="205"/>
      <c r="AA37" s="205"/>
      <c r="AB37" s="205"/>
      <c r="AC37" s="205"/>
      <c r="AD37" s="205"/>
      <c r="AE37" s="205"/>
    </row>
    <row r="38" spans="1:31" s="243" customFormat="1" outlineLevel="1">
      <c r="A38" s="205"/>
      <c r="B38" s="256">
        <f>+'FSE-AF-003'!$B$15</f>
        <v>0</v>
      </c>
      <c r="C38" s="224">
        <v>1</v>
      </c>
      <c r="D38" s="225"/>
      <c r="E38" s="218">
        <f>+'FSE-AF-004'!$E$15</f>
        <v>0</v>
      </c>
      <c r="F38" s="254">
        <f>+'FSE-AF-003'!K$15</f>
        <v>0</v>
      </c>
      <c r="G38" s="219">
        <f t="shared" si="0"/>
        <v>0</v>
      </c>
      <c r="H38" s="219">
        <f>+$E38*$F38</f>
        <v>0</v>
      </c>
      <c r="I38" s="219">
        <f>+$E38*$F38</f>
        <v>0</v>
      </c>
      <c r="J38" s="219">
        <f>+$E38*$F38</f>
        <v>0</v>
      </c>
      <c r="K38" s="219">
        <f>IF($E38&lt;33.33%,$E38*$F38,0)</f>
        <v>0</v>
      </c>
      <c r="L38" s="219">
        <f>IF($E38&lt;33.33%,$E38*$F38,0)</f>
        <v>0</v>
      </c>
      <c r="M38" s="219">
        <f>IF($E38&lt;20%,$E38*$F38,0)</f>
        <v>0</v>
      </c>
      <c r="N38" s="219">
        <f>IF($E38&lt;20%,$E38*$F38,0)</f>
        <v>0</v>
      </c>
      <c r="O38" s="219">
        <f>IF($E38&lt;20%,$E38*$F38,0)</f>
        <v>0</v>
      </c>
      <c r="P38" s="219">
        <f>IF($E38&lt;20%,$E38*$F38,0)</f>
        <v>0</v>
      </c>
      <c r="Q38" s="219">
        <f>IF($E38&lt;20%,$E38*$F38,0)</f>
        <v>0</v>
      </c>
      <c r="R38" s="219">
        <f>IF($E38&lt;10%,$E38*$F38,0)</f>
        <v>0</v>
      </c>
      <c r="S38" s="219">
        <f>IF($E38&lt;10%,$E38*$F38,0)</f>
        <v>0</v>
      </c>
      <c r="T38" s="219">
        <f>IF($E38&lt;10%,$E38*$F38,0)</f>
        <v>0</v>
      </c>
      <c r="U38" s="219">
        <f>IF($E38&lt;10%,$E38*$F38,0)</f>
        <v>0</v>
      </c>
      <c r="V38" s="259">
        <f>IF($E38&lt;10%,$E38*$F38,0)</f>
        <v>0</v>
      </c>
      <c r="W38" s="239">
        <f t="shared" si="1"/>
        <v>0</v>
      </c>
      <c r="X38" s="241">
        <f t="shared" si="2"/>
        <v>0</v>
      </c>
      <c r="Y38" s="241"/>
      <c r="Z38" s="205"/>
      <c r="AA38" s="205"/>
      <c r="AB38" s="205"/>
      <c r="AC38" s="205"/>
      <c r="AD38" s="205"/>
      <c r="AE38" s="205"/>
    </row>
    <row r="39" spans="1:31" s="243" customFormat="1" outlineLevel="1">
      <c r="A39" s="205"/>
      <c r="B39" s="256">
        <f>+'FSE-AF-003'!$B$15</f>
        <v>0</v>
      </c>
      <c r="C39" s="224">
        <v>2</v>
      </c>
      <c r="D39" s="225"/>
      <c r="E39" s="218">
        <f>+'FSE-AF-004'!$E$15</f>
        <v>0</v>
      </c>
      <c r="F39" s="254">
        <f>+'FSE-AF-003'!N$15</f>
        <v>0</v>
      </c>
      <c r="G39" s="219">
        <f t="shared" si="0"/>
        <v>0</v>
      </c>
      <c r="H39" s="247"/>
      <c r="I39" s="219">
        <f>+$E39*$F39</f>
        <v>0</v>
      </c>
      <c r="J39" s="219">
        <f>+$E39*$F39</f>
        <v>0</v>
      </c>
      <c r="K39" s="219">
        <f>+$E39*$F39</f>
        <v>0</v>
      </c>
      <c r="L39" s="219">
        <f>IF($E39&lt;33.33%,$E39*$F39,0)</f>
        <v>0</v>
      </c>
      <c r="M39" s="219">
        <f>IF($E39&lt;33.33%,$E39*$F39,0)</f>
        <v>0</v>
      </c>
      <c r="N39" s="219">
        <f>IF($E39&lt;20%,$E39*$F39,0)</f>
        <v>0</v>
      </c>
      <c r="O39" s="219">
        <f>IF($E39&lt;20%,$E39*$F39,0)</f>
        <v>0</v>
      </c>
      <c r="P39" s="219">
        <f>IF($E39&lt;20%,$E39*$F39,0)</f>
        <v>0</v>
      </c>
      <c r="Q39" s="219">
        <f>IF($E39&lt;20%,$E39*$F39,0)</f>
        <v>0</v>
      </c>
      <c r="R39" s="219">
        <f>IF($E39&lt;20%,$E39*$F39,0)</f>
        <v>0</v>
      </c>
      <c r="S39" s="219">
        <f>IF($E39&lt;10%,$E39*$F39,0)</f>
        <v>0</v>
      </c>
      <c r="T39" s="219">
        <f>IF($E39&lt;10%,$E39*$F39,0)</f>
        <v>0</v>
      </c>
      <c r="U39" s="219">
        <f>IF($E39&lt;10%,$E39*$F39,0)</f>
        <v>0</v>
      </c>
      <c r="V39" s="259">
        <f>IF($E39&lt;10%,$E39*$F39,0)</f>
        <v>0</v>
      </c>
      <c r="W39" s="239">
        <f t="shared" si="1"/>
        <v>0</v>
      </c>
      <c r="X39" s="241">
        <f t="shared" si="2"/>
        <v>0</v>
      </c>
      <c r="Y39" s="241"/>
      <c r="Z39" s="205"/>
      <c r="AA39" s="205"/>
      <c r="AB39" s="205"/>
      <c r="AC39" s="205"/>
      <c r="AD39" s="205"/>
      <c r="AE39" s="205"/>
    </row>
    <row r="40" spans="1:31" s="243" customFormat="1" outlineLevel="1">
      <c r="A40" s="205"/>
      <c r="B40" s="256">
        <f>+'FSE-AF-003'!$B$15</f>
        <v>0</v>
      </c>
      <c r="C40" s="224">
        <v>3</v>
      </c>
      <c r="D40" s="225"/>
      <c r="E40" s="218">
        <f>+'FSE-AF-004'!$E$15</f>
        <v>0</v>
      </c>
      <c r="F40" s="254">
        <f>+'FSE-AF-003'!Q$15</f>
        <v>0</v>
      </c>
      <c r="G40" s="219">
        <f t="shared" si="0"/>
        <v>0</v>
      </c>
      <c r="H40" s="247"/>
      <c r="I40" s="247"/>
      <c r="J40" s="219">
        <f>+$E40*$F40</f>
        <v>0</v>
      </c>
      <c r="K40" s="219">
        <f>+$E40*$F40</f>
        <v>0</v>
      </c>
      <c r="L40" s="219">
        <f>+$E40*$F40</f>
        <v>0</v>
      </c>
      <c r="M40" s="219">
        <f>IF($E40&lt;33.33%,$E40*$F40,0)</f>
        <v>0</v>
      </c>
      <c r="N40" s="219">
        <f>IF($E40&lt;33.33%,$E40*$F40,0)</f>
        <v>0</v>
      </c>
      <c r="O40" s="219">
        <f>IF($E40&lt;20%,$E40*$F40,0)</f>
        <v>0</v>
      </c>
      <c r="P40" s="219">
        <f>IF($E40&lt;20%,$E40*$F40,0)</f>
        <v>0</v>
      </c>
      <c r="Q40" s="219">
        <f>IF($E40&lt;20%,$E40*$F40,0)</f>
        <v>0</v>
      </c>
      <c r="R40" s="219">
        <f>IF($E40&lt;20%,$E40*$F40,0)</f>
        <v>0</v>
      </c>
      <c r="S40" s="219">
        <f>IF($E40&lt;20%,$E40*$F40,0)</f>
        <v>0</v>
      </c>
      <c r="T40" s="219">
        <f>IF($E40&lt;10%,$E40*$F40,0)</f>
        <v>0</v>
      </c>
      <c r="U40" s="219">
        <f>IF($E40&lt;10%,$E40*$F40,0)</f>
        <v>0</v>
      </c>
      <c r="V40" s="259">
        <f>IF($E40&lt;10%,$E40*$F40,0)</f>
        <v>0</v>
      </c>
      <c r="W40" s="239">
        <f t="shared" si="1"/>
        <v>0</v>
      </c>
      <c r="X40" s="241">
        <f t="shared" si="2"/>
        <v>0</v>
      </c>
      <c r="Y40" s="241"/>
      <c r="Z40" s="205"/>
      <c r="AA40" s="205"/>
      <c r="AB40" s="205"/>
      <c r="AC40" s="205"/>
      <c r="AD40" s="205"/>
      <c r="AE40" s="205"/>
    </row>
    <row r="41" spans="1:31" s="243" customFormat="1" outlineLevel="1">
      <c r="A41" s="205"/>
      <c r="B41" s="256">
        <f>+'FSE-AF-003'!$B$15</f>
        <v>0</v>
      </c>
      <c r="C41" s="224">
        <v>4</v>
      </c>
      <c r="D41" s="225"/>
      <c r="E41" s="218">
        <f>+'FSE-AF-004'!$E$15</f>
        <v>0</v>
      </c>
      <c r="F41" s="254">
        <f>+'FSE-AF-003'!T$15</f>
        <v>0</v>
      </c>
      <c r="G41" s="219">
        <f t="shared" si="0"/>
        <v>0</v>
      </c>
      <c r="H41" s="247"/>
      <c r="I41" s="247"/>
      <c r="J41" s="247"/>
      <c r="K41" s="219">
        <f>+$E41*$F41</f>
        <v>0</v>
      </c>
      <c r="L41" s="219">
        <f>+$E41*$F41</f>
        <v>0</v>
      </c>
      <c r="M41" s="219">
        <f>+$E41*$F41</f>
        <v>0</v>
      </c>
      <c r="N41" s="219">
        <f>IF($E41&lt;33.33%,$E41*$F41,0)</f>
        <v>0</v>
      </c>
      <c r="O41" s="219">
        <f>IF($E41&lt;33.33%,$E41*$F41,0)</f>
        <v>0</v>
      </c>
      <c r="P41" s="219">
        <f>IF($E41&lt;20%,$E41*$F41,0)</f>
        <v>0</v>
      </c>
      <c r="Q41" s="219">
        <f>IF($E41&lt;20%,$E41*$F41,0)</f>
        <v>0</v>
      </c>
      <c r="R41" s="219">
        <f>IF($E41&lt;20%,$E41*$F41,0)</f>
        <v>0</v>
      </c>
      <c r="S41" s="219">
        <f>IF($E41&lt;20%,$E41*$F41,0)</f>
        <v>0</v>
      </c>
      <c r="T41" s="219">
        <f>IF($E41&lt;20%,$E41*$F41,0)</f>
        <v>0</v>
      </c>
      <c r="U41" s="219">
        <f>IF($E41&lt;10%,$E41*$F41,0)</f>
        <v>0</v>
      </c>
      <c r="V41" s="259">
        <f>IF($E41&lt;10%,$E41*$F41,0)</f>
        <v>0</v>
      </c>
      <c r="W41" s="239">
        <f t="shared" si="1"/>
        <v>0</v>
      </c>
      <c r="X41" s="241">
        <f t="shared" si="2"/>
        <v>0</v>
      </c>
      <c r="Y41" s="241"/>
      <c r="Z41" s="205"/>
      <c r="AA41" s="205"/>
      <c r="AB41" s="205"/>
      <c r="AC41" s="205"/>
      <c r="AD41" s="205"/>
      <c r="AE41" s="205"/>
    </row>
    <row r="42" spans="1:31" s="243" customFormat="1" outlineLevel="1">
      <c r="A42" s="205"/>
      <c r="B42" s="256">
        <f>+'FSE-AF-003'!$B$15</f>
        <v>0</v>
      </c>
      <c r="C42" s="224">
        <v>5</v>
      </c>
      <c r="D42" s="225"/>
      <c r="E42" s="218">
        <f>+'FSE-AF-004'!$E$15</f>
        <v>0</v>
      </c>
      <c r="F42" s="254">
        <f>+'FSE-AF-003'!W$15</f>
        <v>0</v>
      </c>
      <c r="G42" s="219">
        <f t="shared" si="0"/>
        <v>0</v>
      </c>
      <c r="H42" s="247"/>
      <c r="I42" s="247"/>
      <c r="J42" s="247"/>
      <c r="K42" s="247"/>
      <c r="L42" s="219">
        <f>+$E42*$F42</f>
        <v>0</v>
      </c>
      <c r="M42" s="219">
        <f>+$E42*$F42</f>
        <v>0</v>
      </c>
      <c r="N42" s="219">
        <f>+$E42*$F42</f>
        <v>0</v>
      </c>
      <c r="O42" s="219">
        <f>IF($E42&lt;33.33%,$E42*$F42,0)</f>
        <v>0</v>
      </c>
      <c r="P42" s="219">
        <f>IF($E42&lt;33.33%,$E42*$F42,0)</f>
        <v>0</v>
      </c>
      <c r="Q42" s="219">
        <f>IF($E42&lt;20%,$E42*$F42,0)</f>
        <v>0</v>
      </c>
      <c r="R42" s="219">
        <f>IF($E42&lt;20%,$E42*$F42,0)</f>
        <v>0</v>
      </c>
      <c r="S42" s="219">
        <f>IF($E42&lt;20%,$E42*$F42,0)</f>
        <v>0</v>
      </c>
      <c r="T42" s="219">
        <f>IF($E42&lt;20%,$E42*$F42,0)</f>
        <v>0</v>
      </c>
      <c r="U42" s="219">
        <f>IF($E42&lt;20%,$E42*$F42,0)</f>
        <v>0</v>
      </c>
      <c r="V42" s="259">
        <f>IF($E42&lt;10%,$E42*$F42,0)</f>
        <v>0</v>
      </c>
      <c r="W42" s="239">
        <f t="shared" si="1"/>
        <v>0</v>
      </c>
      <c r="X42" s="241">
        <f t="shared" si="2"/>
        <v>0</v>
      </c>
      <c r="Y42" s="241"/>
      <c r="Z42" s="205"/>
      <c r="AA42" s="205"/>
      <c r="AB42" s="205"/>
      <c r="AC42" s="205"/>
      <c r="AD42" s="205"/>
      <c r="AE42" s="205"/>
    </row>
    <row r="43" spans="1:31" s="243" customFormat="1" outlineLevel="1">
      <c r="A43" s="205"/>
      <c r="B43" s="256">
        <f>+'FSE-AF-003'!$B$15</f>
        <v>0</v>
      </c>
      <c r="C43" s="224">
        <v>6</v>
      </c>
      <c r="D43" s="225"/>
      <c r="E43" s="218">
        <f>+'FSE-AF-004'!$E$15</f>
        <v>0</v>
      </c>
      <c r="F43" s="254">
        <f>+'FSE-AF-003'!Z$15</f>
        <v>0</v>
      </c>
      <c r="G43" s="219">
        <f t="shared" si="0"/>
        <v>0</v>
      </c>
      <c r="H43" s="247"/>
      <c r="I43" s="247"/>
      <c r="J43" s="247"/>
      <c r="K43" s="247"/>
      <c r="L43" s="247"/>
      <c r="M43" s="219">
        <f>+$E43*$F43</f>
        <v>0</v>
      </c>
      <c r="N43" s="219">
        <f>+$E43*$F43</f>
        <v>0</v>
      </c>
      <c r="O43" s="219">
        <f>+$E43*$F43</f>
        <v>0</v>
      </c>
      <c r="P43" s="219">
        <f>IF($E43&lt;33.33%,$E43*$F43,0)</f>
        <v>0</v>
      </c>
      <c r="Q43" s="219">
        <f>IF($E43&lt;33.33%,$E43*$F43,0)</f>
        <v>0</v>
      </c>
      <c r="R43" s="219">
        <f>IF($E43&lt;20%,$E43*$F43,0)</f>
        <v>0</v>
      </c>
      <c r="S43" s="219">
        <f>IF($E43&lt;20%,$E43*$F43,0)</f>
        <v>0</v>
      </c>
      <c r="T43" s="219">
        <f>IF($E43&lt;20%,$E43*$F43,0)</f>
        <v>0</v>
      </c>
      <c r="U43" s="219">
        <f>IF($E43&lt;20%,$E43*$F43,0)</f>
        <v>0</v>
      </c>
      <c r="V43" s="259">
        <f>IF($E43&lt;20%,$E43*$F43,0)</f>
        <v>0</v>
      </c>
      <c r="W43" s="239">
        <f t="shared" si="1"/>
        <v>0</v>
      </c>
      <c r="X43" s="241">
        <f t="shared" si="2"/>
        <v>0</v>
      </c>
      <c r="Y43" s="241"/>
      <c r="Z43" s="205"/>
      <c r="AA43" s="205"/>
      <c r="AB43" s="205"/>
      <c r="AC43" s="205"/>
      <c r="AD43" s="205"/>
      <c r="AE43" s="205"/>
    </row>
    <row r="44" spans="1:31" s="243" customFormat="1" outlineLevel="1">
      <c r="A44" s="205"/>
      <c r="B44" s="256">
        <f>+'FSE-AF-003'!$B$15</f>
        <v>0</v>
      </c>
      <c r="C44" s="224">
        <v>7</v>
      </c>
      <c r="D44" s="225"/>
      <c r="E44" s="218">
        <f>+'FSE-AF-004'!$E$15</f>
        <v>0</v>
      </c>
      <c r="F44" s="254">
        <f>+'FSE-AF-003'!AC$15</f>
        <v>0</v>
      </c>
      <c r="G44" s="219">
        <f t="shared" si="0"/>
        <v>0</v>
      </c>
      <c r="H44" s="247"/>
      <c r="I44" s="247"/>
      <c r="J44" s="247"/>
      <c r="K44" s="247"/>
      <c r="L44" s="247"/>
      <c r="M44" s="247"/>
      <c r="N44" s="219">
        <f>+$E44*$F44</f>
        <v>0</v>
      </c>
      <c r="O44" s="219">
        <f>+$E44*$F44</f>
        <v>0</v>
      </c>
      <c r="P44" s="219">
        <f>+$E44*$F44</f>
        <v>0</v>
      </c>
      <c r="Q44" s="219">
        <f>IF($E44&lt;33.33%,$E44*$F44,0)</f>
        <v>0</v>
      </c>
      <c r="R44" s="219">
        <f>IF($E44&lt;33.33%,$E44*$F44,0)</f>
        <v>0</v>
      </c>
      <c r="S44" s="219">
        <f>IF($E44&lt;20%,$E44*$F44,0)</f>
        <v>0</v>
      </c>
      <c r="T44" s="219">
        <f>IF($E44&lt;20%,$E44*$F44,0)</f>
        <v>0</v>
      </c>
      <c r="U44" s="219">
        <f>IF($E44&lt;20%,$E44*$F44,0)</f>
        <v>0</v>
      </c>
      <c r="V44" s="259">
        <f>IF($E44&lt;20%,$E44*$F44,0)</f>
        <v>0</v>
      </c>
      <c r="W44" s="239">
        <f t="shared" si="1"/>
        <v>0</v>
      </c>
      <c r="X44" s="241">
        <f t="shared" si="2"/>
        <v>0</v>
      </c>
      <c r="Y44" s="241"/>
      <c r="Z44" s="205"/>
      <c r="AA44" s="205"/>
      <c r="AB44" s="205"/>
      <c r="AC44" s="205"/>
      <c r="AD44" s="205"/>
      <c r="AE44" s="205"/>
    </row>
    <row r="45" spans="1:31" s="243" customFormat="1" outlineLevel="1">
      <c r="A45" s="205"/>
      <c r="B45" s="256">
        <f>+'FSE-AF-003'!$B$15</f>
        <v>0</v>
      </c>
      <c r="C45" s="224">
        <v>8</v>
      </c>
      <c r="D45" s="225"/>
      <c r="E45" s="218">
        <f>+'FSE-AF-004'!$E$15</f>
        <v>0</v>
      </c>
      <c r="F45" s="254">
        <f>+'FSE-AF-003'!AF$15</f>
        <v>0</v>
      </c>
      <c r="G45" s="219">
        <f t="shared" si="0"/>
        <v>0</v>
      </c>
      <c r="H45" s="247"/>
      <c r="I45" s="247"/>
      <c r="J45" s="247"/>
      <c r="K45" s="247"/>
      <c r="L45" s="247"/>
      <c r="M45" s="247"/>
      <c r="N45" s="247"/>
      <c r="O45" s="219">
        <f>+$E45*$F45</f>
        <v>0</v>
      </c>
      <c r="P45" s="219">
        <f>+$E45*$F45</f>
        <v>0</v>
      </c>
      <c r="Q45" s="219">
        <f>+$E45*$F45</f>
        <v>0</v>
      </c>
      <c r="R45" s="219">
        <f>IF($E45&lt;33.33%,$E45*$F45,0)</f>
        <v>0</v>
      </c>
      <c r="S45" s="219">
        <f>IF($E45&lt;33.33%,$E45*$F45,0)</f>
        <v>0</v>
      </c>
      <c r="T45" s="219">
        <f>IF($E45&lt;20%,$E45*$F45,0)</f>
        <v>0</v>
      </c>
      <c r="U45" s="219">
        <f>IF($E45&lt;20%,$E45*$F45,0)</f>
        <v>0</v>
      </c>
      <c r="V45" s="259">
        <f>IF($E45&lt;20%,$E45*$F45,0)</f>
        <v>0</v>
      </c>
      <c r="W45" s="239">
        <f t="shared" si="1"/>
        <v>0</v>
      </c>
      <c r="X45" s="241">
        <f t="shared" si="2"/>
        <v>0</v>
      </c>
      <c r="Y45" s="241"/>
      <c r="Z45" s="205"/>
      <c r="AA45" s="205"/>
      <c r="AB45" s="205"/>
      <c r="AC45" s="205"/>
      <c r="AD45" s="205"/>
      <c r="AE45" s="205"/>
    </row>
    <row r="46" spans="1:31" s="243" customFormat="1" outlineLevel="1">
      <c r="A46" s="205"/>
      <c r="B46" s="256">
        <f>+'FSE-AF-003'!$B$15</f>
        <v>0</v>
      </c>
      <c r="C46" s="224">
        <v>9</v>
      </c>
      <c r="D46" s="225"/>
      <c r="E46" s="218">
        <f>+'FSE-AF-004'!$E$15</f>
        <v>0</v>
      </c>
      <c r="F46" s="254">
        <f>+'FSE-AF-003'!AI$15</f>
        <v>0</v>
      </c>
      <c r="G46" s="219">
        <f t="shared" si="0"/>
        <v>0</v>
      </c>
      <c r="H46" s="247"/>
      <c r="I46" s="247"/>
      <c r="J46" s="247"/>
      <c r="K46" s="247"/>
      <c r="L46" s="247"/>
      <c r="M46" s="247"/>
      <c r="N46" s="247"/>
      <c r="O46" s="247"/>
      <c r="P46" s="219">
        <f>+$E46*$F46</f>
        <v>0</v>
      </c>
      <c r="Q46" s="219">
        <f>+$E46*$F46</f>
        <v>0</v>
      </c>
      <c r="R46" s="219">
        <f>+$E46*$F46</f>
        <v>0</v>
      </c>
      <c r="S46" s="219">
        <f>IF($E46&lt;33.33%,$E46*$F46,0)</f>
        <v>0</v>
      </c>
      <c r="T46" s="219">
        <f>IF($E46&lt;33.33%,$E46*$F46,0)</f>
        <v>0</v>
      </c>
      <c r="U46" s="219">
        <f>IF($E46&lt;20%,$E46*$F46,0)</f>
        <v>0</v>
      </c>
      <c r="V46" s="259">
        <f>IF($E46&lt;20%,$E46*$F46,0)</f>
        <v>0</v>
      </c>
      <c r="W46" s="239">
        <f t="shared" si="1"/>
        <v>0</v>
      </c>
      <c r="X46" s="241">
        <f t="shared" si="2"/>
        <v>0</v>
      </c>
      <c r="Y46" s="241"/>
      <c r="Z46" s="205"/>
      <c r="AA46" s="205"/>
      <c r="AB46" s="205"/>
      <c r="AC46" s="205"/>
      <c r="AD46" s="205"/>
      <c r="AE46" s="205"/>
    </row>
    <row r="47" spans="1:31" s="243" customFormat="1" outlineLevel="1">
      <c r="A47" s="205"/>
      <c r="B47" s="256">
        <f>+'FSE-AF-003'!$B$15</f>
        <v>0</v>
      </c>
      <c r="C47" s="224">
        <v>10</v>
      </c>
      <c r="D47" s="225"/>
      <c r="E47" s="218">
        <f>+'FSE-AF-004'!$E$15</f>
        <v>0</v>
      </c>
      <c r="F47" s="254">
        <f>+'FSE-AF-003'!AL$15</f>
        <v>0</v>
      </c>
      <c r="G47" s="219">
        <f t="shared" si="0"/>
        <v>0</v>
      </c>
      <c r="H47" s="247"/>
      <c r="I47" s="247"/>
      <c r="J47" s="247"/>
      <c r="K47" s="247"/>
      <c r="L47" s="247"/>
      <c r="M47" s="247"/>
      <c r="N47" s="247"/>
      <c r="O47" s="247"/>
      <c r="P47" s="247"/>
      <c r="Q47" s="219">
        <f>+$E47*$F47</f>
        <v>0</v>
      </c>
      <c r="R47" s="219">
        <f>+$E47*$F47</f>
        <v>0</v>
      </c>
      <c r="S47" s="219">
        <f>+$E47*$F47</f>
        <v>0</v>
      </c>
      <c r="T47" s="219">
        <f>IF($E47&lt;33.33%,$E47*$F47,0)</f>
        <v>0</v>
      </c>
      <c r="U47" s="219">
        <f>IF($E47&lt;33.33%,$E47*$F47,0)</f>
        <v>0</v>
      </c>
      <c r="V47" s="259">
        <f>IF($E47&lt;20%,$E47*$F47,0)</f>
        <v>0</v>
      </c>
      <c r="W47" s="239">
        <f t="shared" si="1"/>
        <v>0</v>
      </c>
      <c r="X47" s="241">
        <f t="shared" si="2"/>
        <v>0</v>
      </c>
      <c r="Y47" s="241"/>
      <c r="Z47" s="205"/>
      <c r="AA47" s="205"/>
      <c r="AB47" s="205"/>
      <c r="AC47" s="205"/>
      <c r="AD47" s="205"/>
      <c r="AE47" s="205"/>
    </row>
    <row r="48" spans="1:31" s="243" customFormat="1" outlineLevel="1">
      <c r="A48" s="205"/>
      <c r="B48" s="256">
        <f>+'FSE-AF-003'!$B$15</f>
        <v>0</v>
      </c>
      <c r="C48" s="224">
        <v>11</v>
      </c>
      <c r="D48" s="225"/>
      <c r="E48" s="218">
        <f>+'FSE-AF-004'!$E$15</f>
        <v>0</v>
      </c>
      <c r="F48" s="254">
        <f>+'FSE-AF-003'!AO$15</f>
        <v>0</v>
      </c>
      <c r="G48" s="219">
        <f t="shared" si="0"/>
        <v>0</v>
      </c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19">
        <f>+$E48*$F48</f>
        <v>0</v>
      </c>
      <c r="S48" s="219">
        <f>+$E48*$F48</f>
        <v>0</v>
      </c>
      <c r="T48" s="219">
        <f>+$E48*$F48</f>
        <v>0</v>
      </c>
      <c r="U48" s="219">
        <f>IF($E48&lt;33.33%,$E48*$F48,0)</f>
        <v>0</v>
      </c>
      <c r="V48" s="259">
        <f>IF($E48&lt;33.33%,$E48*$F48,0)</f>
        <v>0</v>
      </c>
      <c r="W48" s="239">
        <f t="shared" si="1"/>
        <v>0</v>
      </c>
      <c r="X48" s="241">
        <f t="shared" si="2"/>
        <v>0</v>
      </c>
      <c r="Y48" s="241"/>
      <c r="Z48" s="205"/>
      <c r="AA48" s="205"/>
      <c r="AB48" s="205"/>
      <c r="AC48" s="205"/>
      <c r="AD48" s="205"/>
      <c r="AE48" s="205"/>
    </row>
    <row r="49" spans="1:31" s="243" customFormat="1" outlineLevel="1">
      <c r="A49" s="205"/>
      <c r="B49" s="256">
        <f>+'FSE-AF-003'!$B$15</f>
        <v>0</v>
      </c>
      <c r="C49" s="224">
        <v>12</v>
      </c>
      <c r="D49" s="225"/>
      <c r="E49" s="218">
        <f>+'FSE-AF-004'!$E$15</f>
        <v>0</v>
      </c>
      <c r="F49" s="254">
        <f>+'FSE-AF-003'!AR$15</f>
        <v>0</v>
      </c>
      <c r="G49" s="219">
        <f t="shared" si="0"/>
        <v>0</v>
      </c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19">
        <f>+$E49*$F49</f>
        <v>0</v>
      </c>
      <c r="T49" s="219">
        <f>+$E49*$F49</f>
        <v>0</v>
      </c>
      <c r="U49" s="219">
        <f>+$E49*$F49</f>
        <v>0</v>
      </c>
      <c r="V49" s="259">
        <f>IF($E49&lt;33.33%,$E49*$F49,0)</f>
        <v>0</v>
      </c>
      <c r="W49" s="239">
        <f t="shared" si="1"/>
        <v>0</v>
      </c>
      <c r="X49" s="241">
        <f t="shared" si="2"/>
        <v>0</v>
      </c>
      <c r="Y49" s="241"/>
      <c r="Z49" s="205"/>
      <c r="AA49" s="205"/>
      <c r="AB49" s="205"/>
      <c r="AC49" s="205"/>
      <c r="AD49" s="205"/>
      <c r="AE49" s="205"/>
    </row>
    <row r="50" spans="1:31" s="243" customFormat="1" outlineLevel="1">
      <c r="A50" s="205"/>
      <c r="B50" s="256">
        <f>+'FSE-AF-003'!$B$15</f>
        <v>0</v>
      </c>
      <c r="C50" s="224">
        <v>13</v>
      </c>
      <c r="D50" s="225"/>
      <c r="E50" s="218">
        <f>+'FSE-AF-004'!$E$15</f>
        <v>0</v>
      </c>
      <c r="F50" s="254">
        <f>+'FSE-AF-003'!AU$15</f>
        <v>0</v>
      </c>
      <c r="G50" s="219">
        <f t="shared" si="0"/>
        <v>0</v>
      </c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19">
        <f>+$E50*$F50</f>
        <v>0</v>
      </c>
      <c r="U50" s="219">
        <f>+$E50*$F50</f>
        <v>0</v>
      </c>
      <c r="V50" s="259">
        <f>+$E50*$F50</f>
        <v>0</v>
      </c>
      <c r="W50" s="239">
        <f t="shared" si="1"/>
        <v>0</v>
      </c>
      <c r="X50" s="241">
        <f t="shared" si="2"/>
        <v>0</v>
      </c>
      <c r="Y50" s="241"/>
      <c r="Z50" s="205"/>
      <c r="AA50" s="205"/>
      <c r="AB50" s="205"/>
      <c r="AC50" s="205"/>
      <c r="AD50" s="205"/>
      <c r="AE50" s="205"/>
    </row>
    <row r="51" spans="1:31" s="243" customFormat="1" outlineLevel="1">
      <c r="A51" s="205"/>
      <c r="B51" s="256">
        <f>+'FSE-AF-003'!$B$15</f>
        <v>0</v>
      </c>
      <c r="C51" s="224">
        <v>14</v>
      </c>
      <c r="D51" s="225"/>
      <c r="E51" s="218">
        <f>+'FSE-AF-004'!$E$15</f>
        <v>0</v>
      </c>
      <c r="F51" s="254">
        <f>+'FSE-AF-003'!AX$15</f>
        <v>0</v>
      </c>
      <c r="G51" s="219">
        <f t="shared" si="0"/>
        <v>0</v>
      </c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19">
        <f>+$E51*$F51</f>
        <v>0</v>
      </c>
      <c r="V51" s="259">
        <f>+$E51*$F51</f>
        <v>0</v>
      </c>
      <c r="W51" s="239">
        <f t="shared" si="1"/>
        <v>0</v>
      </c>
      <c r="X51" s="241">
        <f t="shared" si="2"/>
        <v>0</v>
      </c>
      <c r="Y51" s="241"/>
      <c r="Z51" s="205"/>
      <c r="AA51" s="205"/>
      <c r="AB51" s="205"/>
      <c r="AC51" s="205"/>
      <c r="AD51" s="205"/>
      <c r="AE51" s="205"/>
    </row>
    <row r="52" spans="1:31" s="243" customFormat="1" outlineLevel="1">
      <c r="A52" s="205"/>
      <c r="B52" s="256">
        <f>+'FSE-AF-003'!$B$15</f>
        <v>0</v>
      </c>
      <c r="C52" s="224">
        <v>15</v>
      </c>
      <c r="D52" s="225"/>
      <c r="E52" s="218">
        <f>+'FSE-AF-004'!$E$15</f>
        <v>0</v>
      </c>
      <c r="F52" s="254">
        <f>+'FSE-AF-003'!BA$15</f>
        <v>0</v>
      </c>
      <c r="G52" s="219">
        <f t="shared" si="0"/>
        <v>0</v>
      </c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60"/>
      <c r="V52" s="259">
        <f>+$E52*$F52</f>
        <v>0</v>
      </c>
      <c r="W52" s="239">
        <f t="shared" si="1"/>
        <v>0</v>
      </c>
      <c r="X52" s="241">
        <f t="shared" si="2"/>
        <v>0</v>
      </c>
      <c r="Y52" s="241"/>
      <c r="Z52" s="205"/>
      <c r="AA52" s="205"/>
      <c r="AB52" s="205"/>
      <c r="AC52" s="205"/>
      <c r="AD52" s="205"/>
      <c r="AE52" s="205"/>
    </row>
    <row r="53" spans="1:31" s="243" customFormat="1">
      <c r="A53" s="205"/>
      <c r="B53" s="257" t="s">
        <v>1051</v>
      </c>
      <c r="C53" s="224"/>
      <c r="D53" s="225"/>
      <c r="E53" s="249"/>
      <c r="F53" s="250">
        <f>SUM(F38:F52)</f>
        <v>0</v>
      </c>
      <c r="G53" s="251"/>
      <c r="H53" s="252">
        <f t="shared" ref="H53:V53" si="5">SUM(H38:H52)</f>
        <v>0</v>
      </c>
      <c r="I53" s="252">
        <f t="shared" si="5"/>
        <v>0</v>
      </c>
      <c r="J53" s="252">
        <f t="shared" si="5"/>
        <v>0</v>
      </c>
      <c r="K53" s="252">
        <f t="shared" si="5"/>
        <v>0</v>
      </c>
      <c r="L53" s="252">
        <f t="shared" si="5"/>
        <v>0</v>
      </c>
      <c r="M53" s="252">
        <f t="shared" si="5"/>
        <v>0</v>
      </c>
      <c r="N53" s="252">
        <f t="shared" si="5"/>
        <v>0</v>
      </c>
      <c r="O53" s="252">
        <f t="shared" si="5"/>
        <v>0</v>
      </c>
      <c r="P53" s="252">
        <f t="shared" si="5"/>
        <v>0</v>
      </c>
      <c r="Q53" s="252">
        <f t="shared" si="5"/>
        <v>0</v>
      </c>
      <c r="R53" s="252">
        <f t="shared" si="5"/>
        <v>0</v>
      </c>
      <c r="S53" s="252">
        <f t="shared" si="5"/>
        <v>0</v>
      </c>
      <c r="T53" s="252">
        <f t="shared" si="5"/>
        <v>0</v>
      </c>
      <c r="U53" s="252">
        <f t="shared" si="5"/>
        <v>0</v>
      </c>
      <c r="V53" s="252">
        <f t="shared" si="5"/>
        <v>0</v>
      </c>
      <c r="W53" s="239"/>
      <c r="X53" s="241"/>
      <c r="Y53" s="241"/>
      <c r="Z53" s="205"/>
      <c r="AA53" s="205"/>
      <c r="AB53" s="205"/>
      <c r="AC53" s="205"/>
      <c r="AD53" s="205"/>
      <c r="AE53" s="205"/>
    </row>
    <row r="54" spans="1:31" s="243" customFormat="1" outlineLevel="1">
      <c r="A54" s="205"/>
      <c r="B54" s="258">
        <f>+'FSE-AF-003'!$B$16</f>
        <v>0</v>
      </c>
      <c r="C54" s="227">
        <v>1</v>
      </c>
      <c r="D54" s="228"/>
      <c r="E54" s="218">
        <f>+'FSE-AF-004'!$E$16</f>
        <v>0</v>
      </c>
      <c r="F54" s="254">
        <f>+'FSE-AF-003'!K$16</f>
        <v>0</v>
      </c>
      <c r="G54" s="219">
        <f t="shared" si="0"/>
        <v>0</v>
      </c>
      <c r="H54" s="219">
        <f>+$E54*$F54</f>
        <v>0</v>
      </c>
      <c r="I54" s="219">
        <f>+$E54*$F54</f>
        <v>0</v>
      </c>
      <c r="J54" s="219">
        <f>+$E54*$F54</f>
        <v>0</v>
      </c>
      <c r="K54" s="219">
        <f>IF($E54&lt;33.33%,$E54*$F54,0)</f>
        <v>0</v>
      </c>
      <c r="L54" s="219">
        <f>IF($E54&lt;33.33%,$E54*$F54,0)</f>
        <v>0</v>
      </c>
      <c r="M54" s="219">
        <f>IF($E54&lt;20%,$E54*$F54,0)</f>
        <v>0</v>
      </c>
      <c r="N54" s="219">
        <f>IF($E54&lt;20%,$E54*$F54,0)</f>
        <v>0</v>
      </c>
      <c r="O54" s="219">
        <f>IF($E54&lt;20%,$E54*$F54,0)</f>
        <v>0</v>
      </c>
      <c r="P54" s="219">
        <f>IF($E54&lt;20%,$E54*$F54,0)</f>
        <v>0</v>
      </c>
      <c r="Q54" s="219">
        <f>IF($E54&lt;20%,$E54*$F54,0)</f>
        <v>0</v>
      </c>
      <c r="R54" s="219">
        <f>IF($E54&lt;10%,$E54*$F54,0)</f>
        <v>0</v>
      </c>
      <c r="S54" s="219">
        <f>IF($E54&lt;10%,$E54*$F54,0)</f>
        <v>0</v>
      </c>
      <c r="T54" s="219">
        <f>IF($E54&lt;10%,$E54*$F54,0)</f>
        <v>0</v>
      </c>
      <c r="U54" s="219">
        <f>IF($E54&lt;10%,$E54*$F54,0)</f>
        <v>0</v>
      </c>
      <c r="V54" s="259">
        <f>IF($E54&lt;10%,$E54*$F54,0)</f>
        <v>0</v>
      </c>
      <c r="W54" s="239">
        <f t="shared" ref="W54:W68" si="6">SUM(F54-SUM(H54:V54))</f>
        <v>0</v>
      </c>
      <c r="X54" s="241">
        <f t="shared" ref="X54:X68" si="7">IF(W54&gt;0,+W54/G54,0)</f>
        <v>0</v>
      </c>
      <c r="Y54" s="241"/>
      <c r="Z54" s="205"/>
      <c r="AA54" s="205"/>
      <c r="AB54" s="205"/>
      <c r="AC54" s="205"/>
      <c r="AD54" s="205"/>
      <c r="AE54" s="205"/>
    </row>
    <row r="55" spans="1:31" s="243" customFormat="1" outlineLevel="1">
      <c r="A55" s="205"/>
      <c r="B55" s="258">
        <f>+'FSE-AF-003'!$B$16</f>
        <v>0</v>
      </c>
      <c r="C55" s="227">
        <v>2</v>
      </c>
      <c r="D55" s="228"/>
      <c r="E55" s="218">
        <f>+'FSE-AF-004'!$E$16</f>
        <v>0</v>
      </c>
      <c r="F55" s="254">
        <f>+'FSE-AF-003'!N$16</f>
        <v>0</v>
      </c>
      <c r="G55" s="219">
        <f t="shared" si="0"/>
        <v>0</v>
      </c>
      <c r="H55" s="247"/>
      <c r="I55" s="219">
        <f>+$E55*$F55</f>
        <v>0</v>
      </c>
      <c r="J55" s="219">
        <f>+$E55*$F55</f>
        <v>0</v>
      </c>
      <c r="K55" s="219">
        <f>+$E55*$F55</f>
        <v>0</v>
      </c>
      <c r="L55" s="219">
        <f>IF($E55&lt;33.33%,$E55*$F55,0)</f>
        <v>0</v>
      </c>
      <c r="M55" s="219">
        <f>IF($E55&lt;33.33%,$E55*$F55,0)</f>
        <v>0</v>
      </c>
      <c r="N55" s="219">
        <f>IF($E55&lt;20%,$E55*$F55,0)</f>
        <v>0</v>
      </c>
      <c r="O55" s="219">
        <f>IF($E55&lt;20%,$E55*$F55,0)</f>
        <v>0</v>
      </c>
      <c r="P55" s="219">
        <f>IF($E55&lt;20%,$E55*$F55,0)</f>
        <v>0</v>
      </c>
      <c r="Q55" s="219">
        <f>IF($E55&lt;20%,$E55*$F55,0)</f>
        <v>0</v>
      </c>
      <c r="R55" s="219">
        <f>IF($E55&lt;20%,$E55*$F55,0)</f>
        <v>0</v>
      </c>
      <c r="S55" s="219">
        <f>IF($E55&lt;10%,$E55*$F55,0)</f>
        <v>0</v>
      </c>
      <c r="T55" s="219">
        <f>IF($E55&lt;10%,$E55*$F55,0)</f>
        <v>0</v>
      </c>
      <c r="U55" s="219">
        <f>IF($E55&lt;10%,$E55*$F55,0)</f>
        <v>0</v>
      </c>
      <c r="V55" s="259">
        <f>IF($E55&lt;10%,$E55*$F55,0)</f>
        <v>0</v>
      </c>
      <c r="W55" s="239">
        <f t="shared" si="6"/>
        <v>0</v>
      </c>
      <c r="X55" s="241">
        <f t="shared" si="7"/>
        <v>0</v>
      </c>
      <c r="Y55" s="241"/>
      <c r="Z55" s="205"/>
      <c r="AA55" s="205"/>
      <c r="AB55" s="205"/>
      <c r="AC55" s="205"/>
      <c r="AD55" s="205"/>
      <c r="AE55" s="205"/>
    </row>
    <row r="56" spans="1:31" s="243" customFormat="1" outlineLevel="1">
      <c r="A56" s="205"/>
      <c r="B56" s="258">
        <f>+'FSE-AF-003'!$B$16</f>
        <v>0</v>
      </c>
      <c r="C56" s="227">
        <v>3</v>
      </c>
      <c r="D56" s="228"/>
      <c r="E56" s="218">
        <f>+'FSE-AF-004'!$E$16</f>
        <v>0</v>
      </c>
      <c r="F56" s="254">
        <f>+'FSE-AF-003'!Q$16</f>
        <v>0</v>
      </c>
      <c r="G56" s="219">
        <f t="shared" si="0"/>
        <v>0</v>
      </c>
      <c r="H56" s="247"/>
      <c r="I56" s="247"/>
      <c r="J56" s="219">
        <f>+$E56*$F56</f>
        <v>0</v>
      </c>
      <c r="K56" s="219">
        <f>+$E56*$F56</f>
        <v>0</v>
      </c>
      <c r="L56" s="219">
        <f>+$E56*$F56</f>
        <v>0</v>
      </c>
      <c r="M56" s="219">
        <f>IF($E56&lt;33.33%,$E56*$F56,0)</f>
        <v>0</v>
      </c>
      <c r="N56" s="219">
        <f>IF($E56&lt;33.33%,$E56*$F56,0)</f>
        <v>0</v>
      </c>
      <c r="O56" s="219">
        <f>IF($E56&lt;20%,$E56*$F56,0)</f>
        <v>0</v>
      </c>
      <c r="P56" s="219">
        <f>IF($E56&lt;20%,$E56*$F56,0)</f>
        <v>0</v>
      </c>
      <c r="Q56" s="219">
        <f>IF($E56&lt;20%,$E56*$F56,0)</f>
        <v>0</v>
      </c>
      <c r="R56" s="219">
        <f>IF($E56&lt;20%,$E56*$F56,0)</f>
        <v>0</v>
      </c>
      <c r="S56" s="219">
        <f>IF($E56&lt;20%,$E56*$F56,0)</f>
        <v>0</v>
      </c>
      <c r="T56" s="219">
        <f>IF($E56&lt;10%,$E56*$F56,0)</f>
        <v>0</v>
      </c>
      <c r="U56" s="219">
        <f>IF($E56&lt;10%,$E56*$F56,0)</f>
        <v>0</v>
      </c>
      <c r="V56" s="259">
        <f>IF($E56&lt;10%,$E56*$F56,0)</f>
        <v>0</v>
      </c>
      <c r="W56" s="239">
        <f t="shared" si="6"/>
        <v>0</v>
      </c>
      <c r="X56" s="241">
        <f t="shared" si="7"/>
        <v>0</v>
      </c>
      <c r="Y56" s="241"/>
      <c r="Z56" s="205"/>
      <c r="AA56" s="205"/>
      <c r="AB56" s="205"/>
      <c r="AC56" s="205"/>
      <c r="AD56" s="205"/>
      <c r="AE56" s="205"/>
    </row>
    <row r="57" spans="1:31" s="243" customFormat="1" outlineLevel="1">
      <c r="A57" s="205"/>
      <c r="B57" s="258">
        <f>+'FSE-AF-003'!$B$16</f>
        <v>0</v>
      </c>
      <c r="C57" s="227">
        <v>4</v>
      </c>
      <c r="D57" s="228"/>
      <c r="E57" s="218">
        <f>+'FSE-AF-004'!$E$16</f>
        <v>0</v>
      </c>
      <c r="F57" s="254">
        <f>+'FSE-AF-003'!T$16</f>
        <v>0</v>
      </c>
      <c r="G57" s="219">
        <f t="shared" si="0"/>
        <v>0</v>
      </c>
      <c r="H57" s="247"/>
      <c r="I57" s="247"/>
      <c r="J57" s="247"/>
      <c r="K57" s="219">
        <f>+$E57*$F57</f>
        <v>0</v>
      </c>
      <c r="L57" s="219">
        <f>+$E57*$F57</f>
        <v>0</v>
      </c>
      <c r="M57" s="219">
        <f>+$E57*$F57</f>
        <v>0</v>
      </c>
      <c r="N57" s="219">
        <f>IF($E57&lt;33.33%,$E57*$F57,0)</f>
        <v>0</v>
      </c>
      <c r="O57" s="219">
        <f>IF($E57&lt;33.33%,$E57*$F57,0)</f>
        <v>0</v>
      </c>
      <c r="P57" s="219">
        <f>IF($E57&lt;20%,$E57*$F57,0)</f>
        <v>0</v>
      </c>
      <c r="Q57" s="219">
        <f>IF($E57&lt;20%,$E57*$F57,0)</f>
        <v>0</v>
      </c>
      <c r="R57" s="219">
        <f>IF($E57&lt;20%,$E57*$F57,0)</f>
        <v>0</v>
      </c>
      <c r="S57" s="219">
        <f>IF($E57&lt;20%,$E57*$F57,0)</f>
        <v>0</v>
      </c>
      <c r="T57" s="219">
        <f>IF($E57&lt;20%,$E57*$F57,0)</f>
        <v>0</v>
      </c>
      <c r="U57" s="219">
        <f>IF($E57&lt;10%,$E57*$F57,0)</f>
        <v>0</v>
      </c>
      <c r="V57" s="259">
        <f>IF($E57&lt;10%,$E57*$F57,0)</f>
        <v>0</v>
      </c>
      <c r="W57" s="239">
        <f t="shared" si="6"/>
        <v>0</v>
      </c>
      <c r="X57" s="241">
        <f t="shared" si="7"/>
        <v>0</v>
      </c>
      <c r="Y57" s="241"/>
      <c r="Z57" s="205"/>
      <c r="AA57" s="205"/>
      <c r="AB57" s="205"/>
      <c r="AC57" s="205"/>
      <c r="AD57" s="205"/>
      <c r="AE57" s="205"/>
    </row>
    <row r="58" spans="1:31" s="243" customFormat="1" outlineLevel="1">
      <c r="A58" s="205"/>
      <c r="B58" s="258">
        <f>+'FSE-AF-003'!$B$16</f>
        <v>0</v>
      </c>
      <c r="C58" s="227">
        <v>5</v>
      </c>
      <c r="D58" s="228"/>
      <c r="E58" s="218">
        <f>+'FSE-AF-004'!$E$16</f>
        <v>0</v>
      </c>
      <c r="F58" s="254">
        <f>+'FSE-AF-003'!W$16</f>
        <v>0</v>
      </c>
      <c r="G58" s="219">
        <f t="shared" si="0"/>
        <v>0</v>
      </c>
      <c r="H58" s="247"/>
      <c r="I58" s="247"/>
      <c r="J58" s="247"/>
      <c r="K58" s="247"/>
      <c r="L58" s="219">
        <f>+$E58*$F58</f>
        <v>0</v>
      </c>
      <c r="M58" s="219">
        <f>+$E58*$F58</f>
        <v>0</v>
      </c>
      <c r="N58" s="219">
        <f>+$E58*$F58</f>
        <v>0</v>
      </c>
      <c r="O58" s="219">
        <f>IF($E58&lt;33.33%,$E58*$F58,0)</f>
        <v>0</v>
      </c>
      <c r="P58" s="219">
        <f>IF($E58&lt;33.33%,$E58*$F58,0)</f>
        <v>0</v>
      </c>
      <c r="Q58" s="219">
        <f>IF($E58&lt;20%,$E58*$F58,0)</f>
        <v>0</v>
      </c>
      <c r="R58" s="219">
        <f>IF($E58&lt;20%,$E58*$F58,0)</f>
        <v>0</v>
      </c>
      <c r="S58" s="219">
        <f>IF($E58&lt;20%,$E58*$F58,0)</f>
        <v>0</v>
      </c>
      <c r="T58" s="219">
        <f>IF($E58&lt;20%,$E58*$F58,0)</f>
        <v>0</v>
      </c>
      <c r="U58" s="219">
        <f>IF($E58&lt;20%,$E58*$F58,0)</f>
        <v>0</v>
      </c>
      <c r="V58" s="259">
        <f>IF($E58&lt;10%,$E58*$F58,0)</f>
        <v>0</v>
      </c>
      <c r="W58" s="239">
        <f t="shared" si="6"/>
        <v>0</v>
      </c>
      <c r="X58" s="241">
        <f t="shared" si="7"/>
        <v>0</v>
      </c>
      <c r="Y58" s="241"/>
      <c r="Z58" s="205"/>
      <c r="AA58" s="205"/>
      <c r="AB58" s="205"/>
      <c r="AC58" s="205"/>
      <c r="AD58" s="205"/>
      <c r="AE58" s="205"/>
    </row>
    <row r="59" spans="1:31" s="243" customFormat="1" outlineLevel="1">
      <c r="A59" s="205"/>
      <c r="B59" s="258">
        <f>+'FSE-AF-003'!$B$16</f>
        <v>0</v>
      </c>
      <c r="C59" s="227">
        <v>6</v>
      </c>
      <c r="D59" s="228"/>
      <c r="E59" s="218">
        <f>+'FSE-AF-004'!$E$16</f>
        <v>0</v>
      </c>
      <c r="F59" s="254">
        <f>+'FSE-AF-003'!Z$16</f>
        <v>0</v>
      </c>
      <c r="G59" s="219">
        <f t="shared" si="0"/>
        <v>0</v>
      </c>
      <c r="H59" s="247"/>
      <c r="I59" s="247"/>
      <c r="J59" s="247"/>
      <c r="K59" s="247"/>
      <c r="L59" s="247"/>
      <c r="M59" s="219">
        <f>+$E59*$F59</f>
        <v>0</v>
      </c>
      <c r="N59" s="219">
        <f>+$E59*$F59</f>
        <v>0</v>
      </c>
      <c r="O59" s="219">
        <f>+$E59*$F59</f>
        <v>0</v>
      </c>
      <c r="P59" s="219">
        <f>IF($E59&lt;33.33%,$E59*$F59,0)</f>
        <v>0</v>
      </c>
      <c r="Q59" s="219">
        <f>IF($E59&lt;33.33%,$E59*$F59,0)</f>
        <v>0</v>
      </c>
      <c r="R59" s="219">
        <f>IF($E59&lt;20%,$E59*$F59,0)</f>
        <v>0</v>
      </c>
      <c r="S59" s="219">
        <f>IF($E59&lt;20%,$E59*$F59,0)</f>
        <v>0</v>
      </c>
      <c r="T59" s="219">
        <f>IF($E59&lt;20%,$E59*$F59,0)</f>
        <v>0</v>
      </c>
      <c r="U59" s="219">
        <f>IF($E59&lt;20%,$E59*$F59,0)</f>
        <v>0</v>
      </c>
      <c r="V59" s="259">
        <f>IF($E59&lt;20%,$E59*$F59,0)</f>
        <v>0</v>
      </c>
      <c r="W59" s="239">
        <f t="shared" si="6"/>
        <v>0</v>
      </c>
      <c r="X59" s="241">
        <f t="shared" si="7"/>
        <v>0</v>
      </c>
      <c r="Y59" s="241"/>
      <c r="Z59" s="205"/>
      <c r="AA59" s="205"/>
      <c r="AB59" s="205"/>
      <c r="AC59" s="205"/>
      <c r="AD59" s="205"/>
      <c r="AE59" s="205"/>
    </row>
    <row r="60" spans="1:31" s="243" customFormat="1" outlineLevel="1">
      <c r="A60" s="205"/>
      <c r="B60" s="258">
        <f>+'FSE-AF-003'!$B$16</f>
        <v>0</v>
      </c>
      <c r="C60" s="227">
        <v>7</v>
      </c>
      <c r="D60" s="228"/>
      <c r="E60" s="218">
        <f>+'FSE-AF-004'!$E$16</f>
        <v>0</v>
      </c>
      <c r="F60" s="254">
        <f>+'FSE-AF-003'!AC$16</f>
        <v>0</v>
      </c>
      <c r="G60" s="219">
        <f t="shared" si="0"/>
        <v>0</v>
      </c>
      <c r="H60" s="247"/>
      <c r="I60" s="247"/>
      <c r="J60" s="247"/>
      <c r="K60" s="247"/>
      <c r="L60" s="247"/>
      <c r="M60" s="247"/>
      <c r="N60" s="219">
        <f>+$E60*$F60</f>
        <v>0</v>
      </c>
      <c r="O60" s="219">
        <f>+$E60*$F60</f>
        <v>0</v>
      </c>
      <c r="P60" s="219">
        <f>+$E60*$F60</f>
        <v>0</v>
      </c>
      <c r="Q60" s="219">
        <f>IF($E60&lt;33.33%,$E60*$F60,0)</f>
        <v>0</v>
      </c>
      <c r="R60" s="219">
        <f>IF($E60&lt;33.33%,$E60*$F60,0)</f>
        <v>0</v>
      </c>
      <c r="S60" s="219">
        <f>IF($E60&lt;20%,$E60*$F60,0)</f>
        <v>0</v>
      </c>
      <c r="T60" s="219">
        <f>IF($E60&lt;20%,$E60*$F60,0)</f>
        <v>0</v>
      </c>
      <c r="U60" s="219">
        <f>IF($E60&lt;20%,$E60*$F60,0)</f>
        <v>0</v>
      </c>
      <c r="V60" s="259">
        <f>IF($E60&lt;20%,$E60*$F60,0)</f>
        <v>0</v>
      </c>
      <c r="W60" s="239">
        <f t="shared" si="6"/>
        <v>0</v>
      </c>
      <c r="X60" s="241">
        <f t="shared" si="7"/>
        <v>0</v>
      </c>
      <c r="Y60" s="241"/>
      <c r="Z60" s="205"/>
      <c r="AA60" s="205"/>
      <c r="AB60" s="205"/>
      <c r="AC60" s="205"/>
      <c r="AD60" s="205"/>
      <c r="AE60" s="205"/>
    </row>
    <row r="61" spans="1:31" s="243" customFormat="1" outlineLevel="1">
      <c r="A61" s="205"/>
      <c r="B61" s="258">
        <f>+'FSE-AF-003'!$B$16</f>
        <v>0</v>
      </c>
      <c r="C61" s="227">
        <v>8</v>
      </c>
      <c r="D61" s="228"/>
      <c r="E61" s="218">
        <f>+'FSE-AF-004'!$E$16</f>
        <v>0</v>
      </c>
      <c r="F61" s="254">
        <f>+'FSE-AF-003'!AF$16</f>
        <v>0</v>
      </c>
      <c r="G61" s="219">
        <f t="shared" si="0"/>
        <v>0</v>
      </c>
      <c r="H61" s="247"/>
      <c r="I61" s="247"/>
      <c r="J61" s="247"/>
      <c r="K61" s="247"/>
      <c r="L61" s="247"/>
      <c r="M61" s="247"/>
      <c r="N61" s="247"/>
      <c r="O61" s="219">
        <f>+$E61*$F61</f>
        <v>0</v>
      </c>
      <c r="P61" s="219">
        <f>+$E61*$F61</f>
        <v>0</v>
      </c>
      <c r="Q61" s="219">
        <f>+$E61*$F61</f>
        <v>0</v>
      </c>
      <c r="R61" s="219">
        <f>IF($E61&lt;33.33%,$E61*$F61,0)</f>
        <v>0</v>
      </c>
      <c r="S61" s="219">
        <f>IF($E61&lt;33.33%,$E61*$F61,0)</f>
        <v>0</v>
      </c>
      <c r="T61" s="219">
        <f>IF($E61&lt;20%,$E61*$F61,0)</f>
        <v>0</v>
      </c>
      <c r="U61" s="219">
        <f>IF($E61&lt;20%,$E61*$F61,0)</f>
        <v>0</v>
      </c>
      <c r="V61" s="259">
        <f>IF($E61&lt;20%,$E61*$F61,0)</f>
        <v>0</v>
      </c>
      <c r="W61" s="239">
        <f t="shared" si="6"/>
        <v>0</v>
      </c>
      <c r="X61" s="241">
        <f t="shared" si="7"/>
        <v>0</v>
      </c>
      <c r="Y61" s="241"/>
      <c r="Z61" s="205"/>
      <c r="AA61" s="205"/>
      <c r="AB61" s="205"/>
      <c r="AC61" s="205"/>
      <c r="AD61" s="205"/>
      <c r="AE61" s="205"/>
    </row>
    <row r="62" spans="1:31" s="243" customFormat="1" outlineLevel="1">
      <c r="A62" s="205"/>
      <c r="B62" s="258">
        <f>+'FSE-AF-003'!$B$16</f>
        <v>0</v>
      </c>
      <c r="C62" s="227">
        <v>9</v>
      </c>
      <c r="D62" s="228"/>
      <c r="E62" s="218">
        <f>+'FSE-AF-004'!$E$16</f>
        <v>0</v>
      </c>
      <c r="F62" s="254">
        <f>+'FSE-AF-003'!AI$16</f>
        <v>0</v>
      </c>
      <c r="G62" s="219">
        <f t="shared" si="0"/>
        <v>0</v>
      </c>
      <c r="H62" s="247"/>
      <c r="I62" s="247"/>
      <c r="J62" s="247"/>
      <c r="K62" s="247"/>
      <c r="L62" s="247"/>
      <c r="M62" s="247"/>
      <c r="N62" s="247"/>
      <c r="O62" s="247"/>
      <c r="P62" s="219">
        <f>+$E62*$F62</f>
        <v>0</v>
      </c>
      <c r="Q62" s="219">
        <f>+$E62*$F62</f>
        <v>0</v>
      </c>
      <c r="R62" s="219">
        <f>+$E62*$F62</f>
        <v>0</v>
      </c>
      <c r="S62" s="219">
        <f>IF($E62&lt;33.33%,$E62*$F62,0)</f>
        <v>0</v>
      </c>
      <c r="T62" s="219">
        <f>IF($E62&lt;33.33%,$E62*$F62,0)</f>
        <v>0</v>
      </c>
      <c r="U62" s="219">
        <f>IF($E62&lt;20%,$E62*$F62,0)</f>
        <v>0</v>
      </c>
      <c r="V62" s="259">
        <f>IF($E62&lt;20%,$E62*$F62,0)</f>
        <v>0</v>
      </c>
      <c r="W62" s="239">
        <f t="shared" si="6"/>
        <v>0</v>
      </c>
      <c r="X62" s="241">
        <f t="shared" si="7"/>
        <v>0</v>
      </c>
      <c r="Y62" s="241"/>
      <c r="Z62" s="205"/>
      <c r="AA62" s="205"/>
      <c r="AB62" s="205"/>
      <c r="AC62" s="205"/>
      <c r="AD62" s="205"/>
      <c r="AE62" s="205"/>
    </row>
    <row r="63" spans="1:31" s="243" customFormat="1" outlineLevel="1">
      <c r="A63" s="205"/>
      <c r="B63" s="258">
        <f>+'FSE-AF-003'!$B$16</f>
        <v>0</v>
      </c>
      <c r="C63" s="227">
        <v>10</v>
      </c>
      <c r="D63" s="228"/>
      <c r="E63" s="218">
        <f>+'FSE-AF-004'!$E$16</f>
        <v>0</v>
      </c>
      <c r="F63" s="254">
        <f>+'FSE-AF-003'!AL$16</f>
        <v>0</v>
      </c>
      <c r="G63" s="219">
        <f t="shared" si="0"/>
        <v>0</v>
      </c>
      <c r="H63" s="247"/>
      <c r="I63" s="247"/>
      <c r="J63" s="247"/>
      <c r="K63" s="247"/>
      <c r="L63" s="247"/>
      <c r="M63" s="247"/>
      <c r="N63" s="247"/>
      <c r="O63" s="247"/>
      <c r="P63" s="247"/>
      <c r="Q63" s="219">
        <f>+$E63*$F63</f>
        <v>0</v>
      </c>
      <c r="R63" s="219">
        <f>+$E63*$F63</f>
        <v>0</v>
      </c>
      <c r="S63" s="219">
        <f>+$E63*$F63</f>
        <v>0</v>
      </c>
      <c r="T63" s="219">
        <f>IF($E63&lt;33.33%,$E63*$F63,0)</f>
        <v>0</v>
      </c>
      <c r="U63" s="219">
        <f>IF($E63&lt;33.33%,$E63*$F63,0)</f>
        <v>0</v>
      </c>
      <c r="V63" s="259">
        <f>IF($E63&lt;20%,$E63*$F63,0)</f>
        <v>0</v>
      </c>
      <c r="W63" s="239">
        <f t="shared" si="6"/>
        <v>0</v>
      </c>
      <c r="X63" s="241">
        <f t="shared" si="7"/>
        <v>0</v>
      </c>
      <c r="Y63" s="241"/>
      <c r="Z63" s="205"/>
      <c r="AA63" s="205"/>
      <c r="AB63" s="205"/>
      <c r="AC63" s="205"/>
      <c r="AD63" s="205"/>
      <c r="AE63" s="205"/>
    </row>
    <row r="64" spans="1:31" s="243" customFormat="1" outlineLevel="1">
      <c r="A64" s="205"/>
      <c r="B64" s="258">
        <f>+'FSE-AF-003'!$B$16</f>
        <v>0</v>
      </c>
      <c r="C64" s="227">
        <v>11</v>
      </c>
      <c r="D64" s="228"/>
      <c r="E64" s="218">
        <f>+'FSE-AF-004'!$E$16</f>
        <v>0</v>
      </c>
      <c r="F64" s="254">
        <f>+'FSE-AF-003'!AO$16</f>
        <v>0</v>
      </c>
      <c r="G64" s="219">
        <f t="shared" si="0"/>
        <v>0</v>
      </c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19">
        <f>+$E64*$F64</f>
        <v>0</v>
      </c>
      <c r="S64" s="219">
        <f>+$E64*$F64</f>
        <v>0</v>
      </c>
      <c r="T64" s="219">
        <f>+$E64*$F64</f>
        <v>0</v>
      </c>
      <c r="U64" s="219">
        <f>IF($E64&lt;33.33%,$E64*$F64,0)</f>
        <v>0</v>
      </c>
      <c r="V64" s="259">
        <f>IF($E64&lt;33.33%,$E64*$F64,0)</f>
        <v>0</v>
      </c>
      <c r="W64" s="239">
        <f t="shared" si="6"/>
        <v>0</v>
      </c>
      <c r="X64" s="241">
        <f t="shared" si="7"/>
        <v>0</v>
      </c>
      <c r="Y64" s="241"/>
      <c r="Z64" s="205"/>
      <c r="AA64" s="205"/>
      <c r="AB64" s="205"/>
      <c r="AC64" s="205"/>
      <c r="AD64" s="205"/>
      <c r="AE64" s="205"/>
    </row>
    <row r="65" spans="1:31" s="243" customFormat="1" outlineLevel="1">
      <c r="A65" s="205"/>
      <c r="B65" s="258">
        <f>+'FSE-AF-003'!$B$16</f>
        <v>0</v>
      </c>
      <c r="C65" s="227">
        <v>12</v>
      </c>
      <c r="D65" s="228"/>
      <c r="E65" s="218">
        <f>+'FSE-AF-004'!$E$16</f>
        <v>0</v>
      </c>
      <c r="F65" s="254">
        <f>+'FSE-AF-003'!AR$16</f>
        <v>0</v>
      </c>
      <c r="G65" s="219">
        <f t="shared" si="0"/>
        <v>0</v>
      </c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19">
        <f>+$E65*$F65</f>
        <v>0</v>
      </c>
      <c r="T65" s="219">
        <f>+$E65*$F65</f>
        <v>0</v>
      </c>
      <c r="U65" s="219">
        <f>+$E65*$F65</f>
        <v>0</v>
      </c>
      <c r="V65" s="259">
        <f>IF($E65&lt;33.33%,$E65*$F65,0)</f>
        <v>0</v>
      </c>
      <c r="W65" s="239">
        <f t="shared" si="6"/>
        <v>0</v>
      </c>
      <c r="X65" s="241">
        <f t="shared" si="7"/>
        <v>0</v>
      </c>
      <c r="Y65" s="241"/>
      <c r="Z65" s="205"/>
      <c r="AA65" s="205"/>
      <c r="AB65" s="205"/>
      <c r="AC65" s="205"/>
      <c r="AD65" s="205"/>
      <c r="AE65" s="205"/>
    </row>
    <row r="66" spans="1:31" s="243" customFormat="1" outlineLevel="1">
      <c r="A66" s="205"/>
      <c r="B66" s="258">
        <f>+'FSE-AF-003'!$B$16</f>
        <v>0</v>
      </c>
      <c r="C66" s="227">
        <v>13</v>
      </c>
      <c r="D66" s="228"/>
      <c r="E66" s="218">
        <f>+'FSE-AF-004'!$E$16</f>
        <v>0</v>
      </c>
      <c r="F66" s="254">
        <f>+'FSE-AF-003'!AU$16</f>
        <v>0</v>
      </c>
      <c r="G66" s="219">
        <f t="shared" si="0"/>
        <v>0</v>
      </c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19">
        <f>+$E66*$F66</f>
        <v>0</v>
      </c>
      <c r="U66" s="219">
        <f>+$E66*$F66</f>
        <v>0</v>
      </c>
      <c r="V66" s="259">
        <f>+$E66*$F66</f>
        <v>0</v>
      </c>
      <c r="W66" s="239">
        <f t="shared" si="6"/>
        <v>0</v>
      </c>
      <c r="X66" s="241">
        <f t="shared" si="7"/>
        <v>0</v>
      </c>
      <c r="Y66" s="241"/>
      <c r="Z66" s="205"/>
      <c r="AA66" s="205"/>
      <c r="AB66" s="205"/>
      <c r="AC66" s="205"/>
      <c r="AD66" s="205"/>
      <c r="AE66" s="205"/>
    </row>
    <row r="67" spans="1:31" s="243" customFormat="1" outlineLevel="1">
      <c r="A67" s="205"/>
      <c r="B67" s="258">
        <f>+'FSE-AF-003'!$B$16</f>
        <v>0</v>
      </c>
      <c r="C67" s="227">
        <v>14</v>
      </c>
      <c r="D67" s="228"/>
      <c r="E67" s="218">
        <f>+'FSE-AF-004'!$E$16</f>
        <v>0</v>
      </c>
      <c r="F67" s="254">
        <f>+'FSE-AF-003'!AX$16</f>
        <v>0</v>
      </c>
      <c r="G67" s="219">
        <f t="shared" si="0"/>
        <v>0</v>
      </c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19">
        <f>+$E67*$F67</f>
        <v>0</v>
      </c>
      <c r="V67" s="259">
        <f>+$E67*$F67</f>
        <v>0</v>
      </c>
      <c r="W67" s="239">
        <f t="shared" si="6"/>
        <v>0</v>
      </c>
      <c r="X67" s="241">
        <f t="shared" si="7"/>
        <v>0</v>
      </c>
      <c r="Y67" s="241"/>
      <c r="Z67" s="205"/>
      <c r="AA67" s="205"/>
      <c r="AB67" s="205"/>
      <c r="AC67" s="205"/>
      <c r="AD67" s="205"/>
      <c r="AE67" s="205"/>
    </row>
    <row r="68" spans="1:31" s="243" customFormat="1" outlineLevel="1">
      <c r="A68" s="205"/>
      <c r="B68" s="258">
        <f>+'FSE-AF-003'!$B$16</f>
        <v>0</v>
      </c>
      <c r="C68" s="227">
        <v>15</v>
      </c>
      <c r="D68" s="228"/>
      <c r="E68" s="218">
        <f>+'FSE-AF-004'!$E$16</f>
        <v>0</v>
      </c>
      <c r="F68" s="254">
        <f>+'FSE-AF-003'!BA$16</f>
        <v>0</v>
      </c>
      <c r="G68" s="219">
        <f t="shared" si="0"/>
        <v>0</v>
      </c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60"/>
      <c r="V68" s="259">
        <f>+$E68*$F68</f>
        <v>0</v>
      </c>
      <c r="W68" s="239">
        <f t="shared" si="6"/>
        <v>0</v>
      </c>
      <c r="X68" s="241">
        <f t="shared" si="7"/>
        <v>0</v>
      </c>
      <c r="Y68" s="241"/>
      <c r="Z68" s="205"/>
      <c r="AA68" s="205"/>
      <c r="AB68" s="205"/>
      <c r="AC68" s="205"/>
      <c r="AD68" s="205"/>
      <c r="AE68" s="205"/>
    </row>
    <row r="69" spans="1:31" s="243" customFormat="1">
      <c r="A69" s="205"/>
      <c r="B69" s="265" t="s">
        <v>1051</v>
      </c>
      <c r="C69" s="227"/>
      <c r="D69" s="228"/>
      <c r="E69" s="249"/>
      <c r="F69" s="250">
        <f>SUM(F54:F68)</f>
        <v>0</v>
      </c>
      <c r="G69" s="251"/>
      <c r="H69" s="252">
        <f t="shared" ref="H69:V69" si="8">SUM(H54:H68)</f>
        <v>0</v>
      </c>
      <c r="I69" s="252">
        <f t="shared" si="8"/>
        <v>0</v>
      </c>
      <c r="J69" s="252">
        <f t="shared" si="8"/>
        <v>0</v>
      </c>
      <c r="K69" s="252">
        <f t="shared" si="8"/>
        <v>0</v>
      </c>
      <c r="L69" s="252">
        <f t="shared" si="8"/>
        <v>0</v>
      </c>
      <c r="M69" s="252">
        <f t="shared" si="8"/>
        <v>0</v>
      </c>
      <c r="N69" s="252">
        <f t="shared" si="8"/>
        <v>0</v>
      </c>
      <c r="O69" s="252">
        <f t="shared" si="8"/>
        <v>0</v>
      </c>
      <c r="P69" s="252">
        <f t="shared" si="8"/>
        <v>0</v>
      </c>
      <c r="Q69" s="252">
        <f t="shared" si="8"/>
        <v>0</v>
      </c>
      <c r="R69" s="252">
        <f t="shared" si="8"/>
        <v>0</v>
      </c>
      <c r="S69" s="252">
        <f t="shared" si="8"/>
        <v>0</v>
      </c>
      <c r="T69" s="252">
        <f t="shared" si="8"/>
        <v>0</v>
      </c>
      <c r="U69" s="252">
        <f t="shared" si="8"/>
        <v>0</v>
      </c>
      <c r="V69" s="252">
        <f t="shared" si="8"/>
        <v>0</v>
      </c>
      <c r="W69" s="239"/>
      <c r="X69" s="241"/>
      <c r="Y69" s="241"/>
      <c r="Z69" s="205"/>
      <c r="AA69" s="205"/>
      <c r="AB69" s="205"/>
      <c r="AC69" s="205"/>
      <c r="AD69" s="205"/>
      <c r="AE69" s="205"/>
    </row>
    <row r="70" spans="1:31" s="243" customFormat="1" outlineLevel="1">
      <c r="A70" s="205"/>
      <c r="B70" s="246">
        <f>+'FSE-AF-003'!$B$17</f>
        <v>0</v>
      </c>
      <c r="C70" s="216">
        <v>1</v>
      </c>
      <c r="D70" s="217"/>
      <c r="E70" s="218">
        <f>+'FSE-AF-004'!$E$17</f>
        <v>0</v>
      </c>
      <c r="F70" s="254">
        <f>+'FSE-AF-003'!K$17</f>
        <v>0</v>
      </c>
      <c r="G70" s="219">
        <f t="shared" si="0"/>
        <v>0</v>
      </c>
      <c r="H70" s="219">
        <f>+$E70*$F70</f>
        <v>0</v>
      </c>
      <c r="I70" s="219">
        <f>+$E70*$F70</f>
        <v>0</v>
      </c>
      <c r="J70" s="219">
        <f>+$E70*$F70</f>
        <v>0</v>
      </c>
      <c r="K70" s="219">
        <f>IF($E70&lt;33.33%,$E70*$F70,0)</f>
        <v>0</v>
      </c>
      <c r="L70" s="219">
        <f>IF($E70&lt;33.33%,$E70*$F70,0)</f>
        <v>0</v>
      </c>
      <c r="M70" s="219">
        <f>IF($E70&lt;20%,$E70*$F70,0)</f>
        <v>0</v>
      </c>
      <c r="N70" s="219">
        <f>IF($E70&lt;20%,$E70*$F70,0)</f>
        <v>0</v>
      </c>
      <c r="O70" s="219">
        <f>IF($E70&lt;20%,$E70*$F70,0)</f>
        <v>0</v>
      </c>
      <c r="P70" s="219">
        <f>IF($E70&lt;20%,$E70*$F70,0)</f>
        <v>0</v>
      </c>
      <c r="Q70" s="219">
        <f>IF($E70&lt;20%,$E70*$F70,0)</f>
        <v>0</v>
      </c>
      <c r="R70" s="219">
        <f>IF($E70&lt;10%,$E70*$F70,0)</f>
        <v>0</v>
      </c>
      <c r="S70" s="219">
        <f>IF($E70&lt;10%,$E70*$F70,0)</f>
        <v>0</v>
      </c>
      <c r="T70" s="219">
        <f>IF($E70&lt;10%,$E70*$F70,0)</f>
        <v>0</v>
      </c>
      <c r="U70" s="219">
        <f>IF($E70&lt;10%,$E70*$F70,0)</f>
        <v>0</v>
      </c>
      <c r="V70" s="259">
        <f>IF($E70&lt;10%,$E70*$F70,0)</f>
        <v>0</v>
      </c>
      <c r="W70" s="239">
        <f t="shared" si="1"/>
        <v>0</v>
      </c>
      <c r="X70" s="241">
        <f t="shared" si="2"/>
        <v>0</v>
      </c>
      <c r="Y70" s="241"/>
      <c r="Z70" s="205"/>
      <c r="AA70" s="205"/>
      <c r="AB70" s="205"/>
      <c r="AC70" s="205"/>
      <c r="AD70" s="205"/>
      <c r="AE70" s="205"/>
    </row>
    <row r="71" spans="1:31" s="243" customFormat="1" outlineLevel="1">
      <c r="A71" s="205"/>
      <c r="B71" s="246">
        <f>+'FSE-AF-003'!$B$17</f>
        <v>0</v>
      </c>
      <c r="C71" s="216">
        <v>2</v>
      </c>
      <c r="D71" s="217"/>
      <c r="E71" s="218">
        <f>+'FSE-AF-004'!$E$17</f>
        <v>0</v>
      </c>
      <c r="F71" s="254">
        <f>+'FSE-AF-003'!N$17</f>
        <v>0</v>
      </c>
      <c r="G71" s="219">
        <f t="shared" si="0"/>
        <v>0</v>
      </c>
      <c r="H71" s="247"/>
      <c r="I71" s="219">
        <f>+$E71*$F71</f>
        <v>0</v>
      </c>
      <c r="J71" s="219">
        <f>+$E71*$F71</f>
        <v>0</v>
      </c>
      <c r="K71" s="219">
        <f>+$E71*$F71</f>
        <v>0</v>
      </c>
      <c r="L71" s="219">
        <f>IF($E71&lt;33.33%,$E71*$F71,0)</f>
        <v>0</v>
      </c>
      <c r="M71" s="219">
        <f>IF($E71&lt;33.33%,$E71*$F71,0)</f>
        <v>0</v>
      </c>
      <c r="N71" s="219">
        <f>IF($E71&lt;20%,$E71*$F71,0)</f>
        <v>0</v>
      </c>
      <c r="O71" s="219">
        <f>IF($E71&lt;20%,$E71*$F71,0)</f>
        <v>0</v>
      </c>
      <c r="P71" s="219">
        <f>IF($E71&lt;20%,$E71*$F71,0)</f>
        <v>0</v>
      </c>
      <c r="Q71" s="219">
        <f>IF($E71&lt;20%,$E71*$F71,0)</f>
        <v>0</v>
      </c>
      <c r="R71" s="219">
        <f>IF($E71&lt;20%,$E71*$F71,0)</f>
        <v>0</v>
      </c>
      <c r="S71" s="219">
        <f>IF($E71&lt;10%,$E71*$F71,0)</f>
        <v>0</v>
      </c>
      <c r="T71" s="219">
        <f>IF($E71&lt;10%,$E71*$F71,0)</f>
        <v>0</v>
      </c>
      <c r="U71" s="219">
        <f>IF($E71&lt;10%,$E71*$F71,0)</f>
        <v>0</v>
      </c>
      <c r="V71" s="259">
        <f>IF($E71&lt;10%,$E71*$F71,0)</f>
        <v>0</v>
      </c>
      <c r="W71" s="239">
        <f t="shared" si="1"/>
        <v>0</v>
      </c>
      <c r="X71" s="241">
        <f t="shared" si="2"/>
        <v>0</v>
      </c>
      <c r="Y71" s="241"/>
      <c r="Z71" s="205"/>
      <c r="AA71" s="205"/>
      <c r="AB71" s="205"/>
      <c r="AC71" s="205"/>
      <c r="AD71" s="205"/>
      <c r="AE71" s="205"/>
    </row>
    <row r="72" spans="1:31" s="243" customFormat="1" outlineLevel="1">
      <c r="A72" s="205"/>
      <c r="B72" s="246">
        <f>+'FSE-AF-003'!$B$17</f>
        <v>0</v>
      </c>
      <c r="C72" s="216">
        <v>3</v>
      </c>
      <c r="D72" s="217"/>
      <c r="E72" s="218">
        <f>+'FSE-AF-004'!$E$17</f>
        <v>0</v>
      </c>
      <c r="F72" s="254">
        <f>+'FSE-AF-003'!Q$17</f>
        <v>0</v>
      </c>
      <c r="G72" s="219">
        <f t="shared" si="0"/>
        <v>0</v>
      </c>
      <c r="H72" s="247"/>
      <c r="I72" s="247"/>
      <c r="J72" s="219">
        <f>+$E72*$F72</f>
        <v>0</v>
      </c>
      <c r="K72" s="219">
        <f>+$E72*$F72</f>
        <v>0</v>
      </c>
      <c r="L72" s="219">
        <f>+$E72*$F72</f>
        <v>0</v>
      </c>
      <c r="M72" s="219">
        <f>IF($E72&lt;33.33%,$E72*$F72,0)</f>
        <v>0</v>
      </c>
      <c r="N72" s="219">
        <f>IF($E72&lt;33.33%,$E72*$F72,0)</f>
        <v>0</v>
      </c>
      <c r="O72" s="219">
        <f>IF($E72&lt;20%,$E72*$F72,0)</f>
        <v>0</v>
      </c>
      <c r="P72" s="219">
        <f>IF($E72&lt;20%,$E72*$F72,0)</f>
        <v>0</v>
      </c>
      <c r="Q72" s="219">
        <f>IF($E72&lt;20%,$E72*$F72,0)</f>
        <v>0</v>
      </c>
      <c r="R72" s="219">
        <f>IF($E72&lt;20%,$E72*$F72,0)</f>
        <v>0</v>
      </c>
      <c r="S72" s="219">
        <f>IF($E72&lt;20%,$E72*$F72,0)</f>
        <v>0</v>
      </c>
      <c r="T72" s="219">
        <f>IF($E72&lt;10%,$E72*$F72,0)</f>
        <v>0</v>
      </c>
      <c r="U72" s="219">
        <f>IF($E72&lt;10%,$E72*$F72,0)</f>
        <v>0</v>
      </c>
      <c r="V72" s="259">
        <f>IF($E72&lt;10%,$E72*$F72,0)</f>
        <v>0</v>
      </c>
      <c r="W72" s="239">
        <f t="shared" si="1"/>
        <v>0</v>
      </c>
      <c r="X72" s="241">
        <f t="shared" si="2"/>
        <v>0</v>
      </c>
      <c r="Y72" s="241"/>
      <c r="Z72" s="205"/>
      <c r="AA72" s="205"/>
      <c r="AB72" s="205"/>
      <c r="AC72" s="205"/>
      <c r="AD72" s="205"/>
      <c r="AE72" s="205"/>
    </row>
    <row r="73" spans="1:31" s="243" customFormat="1" outlineLevel="1">
      <c r="A73" s="205"/>
      <c r="B73" s="246">
        <f>+'FSE-AF-003'!$B$17</f>
        <v>0</v>
      </c>
      <c r="C73" s="216">
        <v>4</v>
      </c>
      <c r="D73" s="217"/>
      <c r="E73" s="218">
        <f>+'FSE-AF-004'!$E$17</f>
        <v>0</v>
      </c>
      <c r="F73" s="254">
        <f>+'FSE-AF-003'!T$17</f>
        <v>0</v>
      </c>
      <c r="G73" s="219">
        <f t="shared" si="0"/>
        <v>0</v>
      </c>
      <c r="H73" s="247"/>
      <c r="I73" s="247"/>
      <c r="J73" s="247"/>
      <c r="K73" s="219">
        <f>+$E73*$F73</f>
        <v>0</v>
      </c>
      <c r="L73" s="219">
        <f>+$E73*$F73</f>
        <v>0</v>
      </c>
      <c r="M73" s="219">
        <f>+$E73*$F73</f>
        <v>0</v>
      </c>
      <c r="N73" s="219">
        <f>IF($E73&lt;33.33%,$E73*$F73,0)</f>
        <v>0</v>
      </c>
      <c r="O73" s="219">
        <f>IF($E73&lt;33.33%,$E73*$F73,0)</f>
        <v>0</v>
      </c>
      <c r="P73" s="219">
        <f>IF($E73&lt;20%,$E73*$F73,0)</f>
        <v>0</v>
      </c>
      <c r="Q73" s="219">
        <f>IF($E73&lt;20%,$E73*$F73,0)</f>
        <v>0</v>
      </c>
      <c r="R73" s="219">
        <f>IF($E73&lt;20%,$E73*$F73,0)</f>
        <v>0</v>
      </c>
      <c r="S73" s="219">
        <f>IF($E73&lt;20%,$E73*$F73,0)</f>
        <v>0</v>
      </c>
      <c r="T73" s="219">
        <f>IF($E73&lt;20%,$E73*$F73,0)</f>
        <v>0</v>
      </c>
      <c r="U73" s="219">
        <f>IF($E73&lt;10%,$E73*$F73,0)</f>
        <v>0</v>
      </c>
      <c r="V73" s="259">
        <f>IF($E73&lt;10%,$E73*$F73,0)</f>
        <v>0</v>
      </c>
      <c r="W73" s="239">
        <f t="shared" si="1"/>
        <v>0</v>
      </c>
      <c r="X73" s="241">
        <f t="shared" si="2"/>
        <v>0</v>
      </c>
      <c r="Y73" s="241"/>
      <c r="Z73" s="205"/>
      <c r="AA73" s="205"/>
      <c r="AB73" s="205"/>
      <c r="AC73" s="205"/>
      <c r="AD73" s="205"/>
      <c r="AE73" s="205"/>
    </row>
    <row r="74" spans="1:31" s="243" customFormat="1" outlineLevel="1">
      <c r="A74" s="205"/>
      <c r="B74" s="246">
        <f>+'FSE-AF-003'!$B$17</f>
        <v>0</v>
      </c>
      <c r="C74" s="216">
        <v>5</v>
      </c>
      <c r="D74" s="217"/>
      <c r="E74" s="218">
        <f>+'FSE-AF-004'!$E$17</f>
        <v>0</v>
      </c>
      <c r="F74" s="254">
        <f>+'FSE-AF-003'!W$17</f>
        <v>0</v>
      </c>
      <c r="G74" s="219">
        <f t="shared" si="0"/>
        <v>0</v>
      </c>
      <c r="H74" s="247"/>
      <c r="I74" s="247"/>
      <c r="J74" s="247"/>
      <c r="K74" s="247"/>
      <c r="L74" s="219">
        <f>+$E74*$F74</f>
        <v>0</v>
      </c>
      <c r="M74" s="219">
        <f>+$E74*$F74</f>
        <v>0</v>
      </c>
      <c r="N74" s="219">
        <f>+$E74*$F74</f>
        <v>0</v>
      </c>
      <c r="O74" s="219">
        <f>IF($E74&lt;33.33%,$E74*$F74,0)</f>
        <v>0</v>
      </c>
      <c r="P74" s="219">
        <f>IF($E74&lt;33.33%,$E74*$F74,0)</f>
        <v>0</v>
      </c>
      <c r="Q74" s="219">
        <f>IF($E74&lt;20%,$E74*$F74,0)</f>
        <v>0</v>
      </c>
      <c r="R74" s="219">
        <f>IF($E74&lt;20%,$E74*$F74,0)</f>
        <v>0</v>
      </c>
      <c r="S74" s="219">
        <f>IF($E74&lt;20%,$E74*$F74,0)</f>
        <v>0</v>
      </c>
      <c r="T74" s="219">
        <f>IF($E74&lt;20%,$E74*$F74,0)</f>
        <v>0</v>
      </c>
      <c r="U74" s="219">
        <f>IF($E74&lt;20%,$E74*$F74,0)</f>
        <v>0</v>
      </c>
      <c r="V74" s="259">
        <f>IF($E74&lt;10%,$E74*$F74,0)</f>
        <v>0</v>
      </c>
      <c r="W74" s="239">
        <f t="shared" si="1"/>
        <v>0</v>
      </c>
      <c r="X74" s="241">
        <f t="shared" si="2"/>
        <v>0</v>
      </c>
      <c r="Y74" s="241"/>
      <c r="Z74" s="205"/>
      <c r="AA74" s="205"/>
      <c r="AB74" s="205"/>
      <c r="AC74" s="205"/>
      <c r="AD74" s="205"/>
      <c r="AE74" s="205"/>
    </row>
    <row r="75" spans="1:31" s="243" customFormat="1" outlineLevel="1">
      <c r="A75" s="205"/>
      <c r="B75" s="246">
        <f>+'FSE-AF-003'!$B$17</f>
        <v>0</v>
      </c>
      <c r="C75" s="216">
        <v>6</v>
      </c>
      <c r="D75" s="217"/>
      <c r="E75" s="218">
        <f>+'FSE-AF-004'!$E$17</f>
        <v>0</v>
      </c>
      <c r="F75" s="254">
        <f>+'FSE-AF-003'!Z$17</f>
        <v>0</v>
      </c>
      <c r="G75" s="219">
        <f t="shared" ref="G75:G142" si="9">+F75*E75</f>
        <v>0</v>
      </c>
      <c r="H75" s="247"/>
      <c r="I75" s="247"/>
      <c r="J75" s="247"/>
      <c r="K75" s="247"/>
      <c r="L75" s="247"/>
      <c r="M75" s="219">
        <f>+$E75*$F75</f>
        <v>0</v>
      </c>
      <c r="N75" s="219">
        <f>+$E75*$F75</f>
        <v>0</v>
      </c>
      <c r="O75" s="219">
        <f>+$E75*$F75</f>
        <v>0</v>
      </c>
      <c r="P75" s="219">
        <f>IF($E75&lt;33.33%,$E75*$F75,0)</f>
        <v>0</v>
      </c>
      <c r="Q75" s="219">
        <f>IF($E75&lt;33.33%,$E75*$F75,0)</f>
        <v>0</v>
      </c>
      <c r="R75" s="219">
        <f>IF($E75&lt;20%,$E75*$F75,0)</f>
        <v>0</v>
      </c>
      <c r="S75" s="219">
        <f>IF($E75&lt;20%,$E75*$F75,0)</f>
        <v>0</v>
      </c>
      <c r="T75" s="219">
        <f>IF($E75&lt;20%,$E75*$F75,0)</f>
        <v>0</v>
      </c>
      <c r="U75" s="219">
        <f>IF($E75&lt;20%,$E75*$F75,0)</f>
        <v>0</v>
      </c>
      <c r="V75" s="259">
        <f>IF($E75&lt;20%,$E75*$F75,0)</f>
        <v>0</v>
      </c>
      <c r="W75" s="239">
        <f t="shared" ref="W75:W142" si="10">SUM(F75-SUM(H75:V75))</f>
        <v>0</v>
      </c>
      <c r="X75" s="241">
        <f t="shared" si="2"/>
        <v>0</v>
      </c>
      <c r="Y75" s="241"/>
      <c r="Z75" s="205"/>
      <c r="AA75" s="205"/>
      <c r="AB75" s="205"/>
      <c r="AC75" s="205"/>
      <c r="AD75" s="205"/>
      <c r="AE75" s="205"/>
    </row>
    <row r="76" spans="1:31" s="243" customFormat="1" outlineLevel="1">
      <c r="A76" s="205"/>
      <c r="B76" s="246">
        <f>+'FSE-AF-003'!$B$17</f>
        <v>0</v>
      </c>
      <c r="C76" s="216">
        <v>7</v>
      </c>
      <c r="D76" s="217"/>
      <c r="E76" s="218">
        <f>+'FSE-AF-004'!$E$17</f>
        <v>0</v>
      </c>
      <c r="F76" s="254">
        <f>+'FSE-AF-003'!AC$17</f>
        <v>0</v>
      </c>
      <c r="G76" s="219">
        <f t="shared" si="9"/>
        <v>0</v>
      </c>
      <c r="H76" s="247"/>
      <c r="I76" s="247"/>
      <c r="J76" s="247"/>
      <c r="K76" s="247"/>
      <c r="L76" s="247"/>
      <c r="M76" s="247"/>
      <c r="N76" s="219">
        <f>+$E76*$F76</f>
        <v>0</v>
      </c>
      <c r="O76" s="219">
        <f>+$E76*$F76</f>
        <v>0</v>
      </c>
      <c r="P76" s="219">
        <f>+$E76*$F76</f>
        <v>0</v>
      </c>
      <c r="Q76" s="219">
        <f>IF($E76&lt;33.33%,$E76*$F76,0)</f>
        <v>0</v>
      </c>
      <c r="R76" s="219">
        <f>IF($E76&lt;33.33%,$E76*$F76,0)</f>
        <v>0</v>
      </c>
      <c r="S76" s="219">
        <f>IF($E76&lt;20%,$E76*$F76,0)</f>
        <v>0</v>
      </c>
      <c r="T76" s="219">
        <f>IF($E76&lt;20%,$E76*$F76,0)</f>
        <v>0</v>
      </c>
      <c r="U76" s="219">
        <f>IF($E76&lt;20%,$E76*$F76,0)</f>
        <v>0</v>
      </c>
      <c r="V76" s="259">
        <f>IF($E76&lt;20%,$E76*$F76,0)</f>
        <v>0</v>
      </c>
      <c r="W76" s="239">
        <f t="shared" si="10"/>
        <v>0</v>
      </c>
      <c r="X76" s="241">
        <f t="shared" ref="X76:X148" si="11">IF(W76&gt;0,+W76/G76,0)</f>
        <v>0</v>
      </c>
      <c r="Y76" s="241"/>
      <c r="Z76" s="205"/>
      <c r="AA76" s="205"/>
      <c r="AB76" s="205"/>
      <c r="AC76" s="205"/>
      <c r="AD76" s="205"/>
      <c r="AE76" s="205"/>
    </row>
    <row r="77" spans="1:31" s="243" customFormat="1" outlineLevel="1">
      <c r="A77" s="205"/>
      <c r="B77" s="246">
        <f>+'FSE-AF-003'!$B$17</f>
        <v>0</v>
      </c>
      <c r="C77" s="216">
        <v>8</v>
      </c>
      <c r="D77" s="217"/>
      <c r="E77" s="218">
        <f>+'FSE-AF-004'!$E$17</f>
        <v>0</v>
      </c>
      <c r="F77" s="254">
        <f>+'FSE-AF-003'!AF$17</f>
        <v>0</v>
      </c>
      <c r="G77" s="219">
        <f t="shared" si="9"/>
        <v>0</v>
      </c>
      <c r="H77" s="247"/>
      <c r="I77" s="247"/>
      <c r="J77" s="247"/>
      <c r="K77" s="247"/>
      <c r="L77" s="247"/>
      <c r="M77" s="247"/>
      <c r="N77" s="247"/>
      <c r="O77" s="219">
        <f>+$E77*$F77</f>
        <v>0</v>
      </c>
      <c r="P77" s="219">
        <f>+$E77*$F77</f>
        <v>0</v>
      </c>
      <c r="Q77" s="219">
        <f>+$E77*$F77</f>
        <v>0</v>
      </c>
      <c r="R77" s="219">
        <f>IF($E77&lt;33.33%,$E77*$F77,0)</f>
        <v>0</v>
      </c>
      <c r="S77" s="219">
        <f>IF($E77&lt;33.33%,$E77*$F77,0)</f>
        <v>0</v>
      </c>
      <c r="T77" s="219">
        <f>IF($E77&lt;20%,$E77*$F77,0)</f>
        <v>0</v>
      </c>
      <c r="U77" s="219">
        <f>IF($E77&lt;20%,$E77*$F77,0)</f>
        <v>0</v>
      </c>
      <c r="V77" s="259">
        <f>IF($E77&lt;20%,$E77*$F77,0)</f>
        <v>0</v>
      </c>
      <c r="W77" s="239">
        <f t="shared" si="10"/>
        <v>0</v>
      </c>
      <c r="X77" s="241">
        <f t="shared" si="11"/>
        <v>0</v>
      </c>
      <c r="Y77" s="241"/>
      <c r="Z77" s="205"/>
      <c r="AA77" s="205"/>
      <c r="AB77" s="205"/>
      <c r="AC77" s="205"/>
      <c r="AD77" s="205"/>
      <c r="AE77" s="205"/>
    </row>
    <row r="78" spans="1:31" s="243" customFormat="1" outlineLevel="1">
      <c r="A78" s="205"/>
      <c r="B78" s="246">
        <f>+'FSE-AF-003'!$B$17</f>
        <v>0</v>
      </c>
      <c r="C78" s="216">
        <v>9</v>
      </c>
      <c r="D78" s="217"/>
      <c r="E78" s="218">
        <f>+'FSE-AF-004'!$E$17</f>
        <v>0</v>
      </c>
      <c r="F78" s="254">
        <f>+'FSE-AF-003'!AI$17</f>
        <v>0</v>
      </c>
      <c r="G78" s="219">
        <f t="shared" si="9"/>
        <v>0</v>
      </c>
      <c r="H78" s="247"/>
      <c r="I78" s="247"/>
      <c r="J78" s="247"/>
      <c r="K78" s="247"/>
      <c r="L78" s="247"/>
      <c r="M78" s="247"/>
      <c r="N78" s="247"/>
      <c r="O78" s="247"/>
      <c r="P78" s="219">
        <f>+$E78*$F78</f>
        <v>0</v>
      </c>
      <c r="Q78" s="219">
        <f>+$E78*$F78</f>
        <v>0</v>
      </c>
      <c r="R78" s="219">
        <f>+$E78*$F78</f>
        <v>0</v>
      </c>
      <c r="S78" s="219">
        <f>IF($E78&lt;33.33%,$E78*$F78,0)</f>
        <v>0</v>
      </c>
      <c r="T78" s="219">
        <f>IF($E78&lt;33.33%,$E78*$F78,0)</f>
        <v>0</v>
      </c>
      <c r="U78" s="219">
        <f>IF($E78&lt;20%,$E78*$F78,0)</f>
        <v>0</v>
      </c>
      <c r="V78" s="259">
        <f>IF($E78&lt;20%,$E78*$F78,0)</f>
        <v>0</v>
      </c>
      <c r="W78" s="239">
        <f t="shared" si="10"/>
        <v>0</v>
      </c>
      <c r="X78" s="241">
        <f t="shared" si="11"/>
        <v>0</v>
      </c>
      <c r="Y78" s="241"/>
      <c r="Z78" s="205"/>
      <c r="AA78" s="205"/>
      <c r="AB78" s="205"/>
      <c r="AC78" s="205"/>
      <c r="AD78" s="205"/>
      <c r="AE78" s="205"/>
    </row>
    <row r="79" spans="1:31" s="243" customFormat="1" outlineLevel="1">
      <c r="A79" s="205"/>
      <c r="B79" s="246">
        <f>+'FSE-AF-003'!$B$17</f>
        <v>0</v>
      </c>
      <c r="C79" s="216">
        <v>10</v>
      </c>
      <c r="D79" s="217"/>
      <c r="E79" s="218">
        <f>+'FSE-AF-004'!$E$17</f>
        <v>0</v>
      </c>
      <c r="F79" s="254">
        <f>+'FSE-AF-003'!AL$17</f>
        <v>0</v>
      </c>
      <c r="G79" s="219">
        <f t="shared" si="9"/>
        <v>0</v>
      </c>
      <c r="H79" s="247"/>
      <c r="I79" s="247"/>
      <c r="J79" s="247"/>
      <c r="K79" s="247"/>
      <c r="L79" s="247"/>
      <c r="M79" s="247"/>
      <c r="N79" s="247"/>
      <c r="O79" s="247"/>
      <c r="P79" s="247"/>
      <c r="Q79" s="219">
        <f>+$E79*$F79</f>
        <v>0</v>
      </c>
      <c r="R79" s="219">
        <f>+$E79*$F79</f>
        <v>0</v>
      </c>
      <c r="S79" s="219">
        <f>+$E79*$F79</f>
        <v>0</v>
      </c>
      <c r="T79" s="219">
        <f>IF($E79&lt;33.33%,$E79*$F79,0)</f>
        <v>0</v>
      </c>
      <c r="U79" s="219">
        <f>IF($E79&lt;33.33%,$E79*$F79,0)</f>
        <v>0</v>
      </c>
      <c r="V79" s="259">
        <f>IF($E79&lt;20%,$E79*$F79,0)</f>
        <v>0</v>
      </c>
      <c r="W79" s="239">
        <f t="shared" si="10"/>
        <v>0</v>
      </c>
      <c r="X79" s="241">
        <f t="shared" si="11"/>
        <v>0</v>
      </c>
      <c r="Y79" s="241"/>
      <c r="Z79" s="205"/>
      <c r="AA79" s="205"/>
      <c r="AB79" s="205"/>
      <c r="AC79" s="205"/>
      <c r="AD79" s="205"/>
      <c r="AE79" s="205"/>
    </row>
    <row r="80" spans="1:31" s="243" customFormat="1" outlineLevel="1">
      <c r="A80" s="205"/>
      <c r="B80" s="246">
        <f>+'FSE-AF-003'!$B$17</f>
        <v>0</v>
      </c>
      <c r="C80" s="216">
        <v>11</v>
      </c>
      <c r="D80" s="217"/>
      <c r="E80" s="218">
        <f>+'FSE-AF-004'!$E$17</f>
        <v>0</v>
      </c>
      <c r="F80" s="254">
        <f>+'FSE-AF-003'!AO$17</f>
        <v>0</v>
      </c>
      <c r="G80" s="219">
        <f t="shared" si="9"/>
        <v>0</v>
      </c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19">
        <f>+$E80*$F80</f>
        <v>0</v>
      </c>
      <c r="S80" s="219">
        <f>+$E80*$F80</f>
        <v>0</v>
      </c>
      <c r="T80" s="219">
        <f>+$E80*$F80</f>
        <v>0</v>
      </c>
      <c r="U80" s="219">
        <f>IF($E80&lt;33.33%,$E80*$F80,0)</f>
        <v>0</v>
      </c>
      <c r="V80" s="259">
        <f>IF($E80&lt;33.33%,$E80*$F80,0)</f>
        <v>0</v>
      </c>
      <c r="W80" s="239">
        <f t="shared" si="10"/>
        <v>0</v>
      </c>
      <c r="X80" s="241">
        <f t="shared" si="11"/>
        <v>0</v>
      </c>
      <c r="Y80" s="241"/>
      <c r="Z80" s="205"/>
      <c r="AA80" s="205"/>
      <c r="AB80" s="205"/>
      <c r="AC80" s="205"/>
      <c r="AD80" s="205"/>
      <c r="AE80" s="205"/>
    </row>
    <row r="81" spans="1:31" s="243" customFormat="1" outlineLevel="1">
      <c r="A81" s="205"/>
      <c r="B81" s="246">
        <f>+'FSE-AF-003'!$B$17</f>
        <v>0</v>
      </c>
      <c r="C81" s="216">
        <v>12</v>
      </c>
      <c r="D81" s="217"/>
      <c r="E81" s="218">
        <f>+'FSE-AF-004'!$E$17</f>
        <v>0</v>
      </c>
      <c r="F81" s="254">
        <f>+'FSE-AF-003'!AR$17</f>
        <v>0</v>
      </c>
      <c r="G81" s="219">
        <f t="shared" si="9"/>
        <v>0</v>
      </c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19">
        <f>+$E81*$F81</f>
        <v>0</v>
      </c>
      <c r="T81" s="219">
        <f>+$E81*$F81</f>
        <v>0</v>
      </c>
      <c r="U81" s="219">
        <f>+$E81*$F81</f>
        <v>0</v>
      </c>
      <c r="V81" s="259">
        <f>IF($E81&lt;33.33%,$E81*$F81,0)</f>
        <v>0</v>
      </c>
      <c r="W81" s="239">
        <f t="shared" si="10"/>
        <v>0</v>
      </c>
      <c r="X81" s="241">
        <f t="shared" si="11"/>
        <v>0</v>
      </c>
      <c r="Y81" s="241"/>
      <c r="Z81" s="205"/>
      <c r="AA81" s="205"/>
      <c r="AB81" s="205"/>
      <c r="AC81" s="205"/>
      <c r="AD81" s="205"/>
      <c r="AE81" s="205"/>
    </row>
    <row r="82" spans="1:31" s="243" customFormat="1" outlineLevel="1">
      <c r="A82" s="205"/>
      <c r="B82" s="246">
        <f>+'FSE-AF-003'!$B$17</f>
        <v>0</v>
      </c>
      <c r="C82" s="216">
        <v>13</v>
      </c>
      <c r="D82" s="217"/>
      <c r="E82" s="218">
        <f>+'FSE-AF-004'!$E$17</f>
        <v>0</v>
      </c>
      <c r="F82" s="254">
        <f>+'FSE-AF-003'!AU$17</f>
        <v>0</v>
      </c>
      <c r="G82" s="219">
        <f t="shared" si="9"/>
        <v>0</v>
      </c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19">
        <f>+$E82*$F82</f>
        <v>0</v>
      </c>
      <c r="U82" s="219">
        <f>+$E82*$F82</f>
        <v>0</v>
      </c>
      <c r="V82" s="259">
        <f>+$E82*$F82</f>
        <v>0</v>
      </c>
      <c r="W82" s="239">
        <f t="shared" si="10"/>
        <v>0</v>
      </c>
      <c r="X82" s="241">
        <f t="shared" si="11"/>
        <v>0</v>
      </c>
      <c r="Y82" s="241"/>
      <c r="Z82" s="205"/>
      <c r="AA82" s="205"/>
      <c r="AB82" s="205"/>
      <c r="AC82" s="205"/>
      <c r="AD82" s="205"/>
      <c r="AE82" s="205"/>
    </row>
    <row r="83" spans="1:31" s="243" customFormat="1" outlineLevel="1">
      <c r="A83" s="205"/>
      <c r="B83" s="246">
        <f>+'FSE-AF-003'!$B$17</f>
        <v>0</v>
      </c>
      <c r="C83" s="216">
        <v>14</v>
      </c>
      <c r="D83" s="217"/>
      <c r="E83" s="218">
        <f>+'FSE-AF-004'!$E$17</f>
        <v>0</v>
      </c>
      <c r="F83" s="254">
        <f>+'FSE-AF-003'!AX$17</f>
        <v>0</v>
      </c>
      <c r="G83" s="219">
        <f t="shared" si="9"/>
        <v>0</v>
      </c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19">
        <f>+$E83*$F83</f>
        <v>0</v>
      </c>
      <c r="V83" s="259">
        <f>+$E83*$F83</f>
        <v>0</v>
      </c>
      <c r="W83" s="239">
        <f t="shared" si="10"/>
        <v>0</v>
      </c>
      <c r="X83" s="241">
        <f t="shared" si="11"/>
        <v>0</v>
      </c>
      <c r="Y83" s="241"/>
      <c r="Z83" s="205"/>
      <c r="AA83" s="205"/>
      <c r="AB83" s="205"/>
      <c r="AC83" s="205"/>
      <c r="AD83" s="205"/>
      <c r="AE83" s="205"/>
    </row>
    <row r="84" spans="1:31" s="243" customFormat="1" outlineLevel="1">
      <c r="A84" s="205"/>
      <c r="B84" s="246">
        <f>+'FSE-AF-003'!$B$17</f>
        <v>0</v>
      </c>
      <c r="C84" s="216">
        <v>15</v>
      </c>
      <c r="D84" s="217"/>
      <c r="E84" s="218">
        <f>+'FSE-AF-004'!$E$17</f>
        <v>0</v>
      </c>
      <c r="F84" s="254">
        <f>+'FSE-AF-003'!BA$17</f>
        <v>0</v>
      </c>
      <c r="G84" s="219">
        <f t="shared" si="9"/>
        <v>0</v>
      </c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60"/>
      <c r="V84" s="259">
        <f>+$E84*$F84</f>
        <v>0</v>
      </c>
      <c r="W84" s="239">
        <f t="shared" si="10"/>
        <v>0</v>
      </c>
      <c r="X84" s="241">
        <f t="shared" si="11"/>
        <v>0</v>
      </c>
      <c r="Y84" s="241"/>
      <c r="Z84" s="205"/>
      <c r="AA84" s="205"/>
      <c r="AB84" s="205"/>
      <c r="AC84" s="205"/>
      <c r="AD84" s="205"/>
      <c r="AE84" s="205"/>
    </row>
    <row r="85" spans="1:31" s="243" customFormat="1">
      <c r="A85" s="205"/>
      <c r="B85" s="248" t="s">
        <v>1051</v>
      </c>
      <c r="C85" s="216"/>
      <c r="D85" s="217"/>
      <c r="E85" s="249"/>
      <c r="F85" s="250">
        <f>SUM(F70:F84)</f>
        <v>0</v>
      </c>
      <c r="G85" s="251"/>
      <c r="H85" s="252">
        <f t="shared" ref="H85:V85" si="12">SUM(H70:H84)</f>
        <v>0</v>
      </c>
      <c r="I85" s="252">
        <f t="shared" si="12"/>
        <v>0</v>
      </c>
      <c r="J85" s="252">
        <f t="shared" si="12"/>
        <v>0</v>
      </c>
      <c r="K85" s="252">
        <f t="shared" si="12"/>
        <v>0</v>
      </c>
      <c r="L85" s="252">
        <f t="shared" si="12"/>
        <v>0</v>
      </c>
      <c r="M85" s="252">
        <f t="shared" si="12"/>
        <v>0</v>
      </c>
      <c r="N85" s="252">
        <f t="shared" si="12"/>
        <v>0</v>
      </c>
      <c r="O85" s="252">
        <f t="shared" si="12"/>
        <v>0</v>
      </c>
      <c r="P85" s="252">
        <f t="shared" si="12"/>
        <v>0</v>
      </c>
      <c r="Q85" s="252">
        <f t="shared" si="12"/>
        <v>0</v>
      </c>
      <c r="R85" s="252">
        <f t="shared" si="12"/>
        <v>0</v>
      </c>
      <c r="S85" s="252">
        <f t="shared" si="12"/>
        <v>0</v>
      </c>
      <c r="T85" s="252">
        <f t="shared" si="12"/>
        <v>0</v>
      </c>
      <c r="U85" s="252">
        <f t="shared" si="12"/>
        <v>0</v>
      </c>
      <c r="V85" s="252">
        <f t="shared" si="12"/>
        <v>0</v>
      </c>
      <c r="W85" s="239"/>
      <c r="X85" s="241"/>
      <c r="Y85" s="241"/>
      <c r="Z85" s="205"/>
      <c r="AA85" s="205"/>
      <c r="AB85" s="205"/>
      <c r="AC85" s="205"/>
      <c r="AD85" s="205"/>
      <c r="AE85" s="205"/>
    </row>
    <row r="86" spans="1:31" s="243" customFormat="1" outlineLevel="1">
      <c r="A86" s="205"/>
      <c r="B86" s="253">
        <f>+'FSE-AF-003'!$B$18</f>
        <v>0</v>
      </c>
      <c r="C86" s="221">
        <v>1</v>
      </c>
      <c r="D86" s="222"/>
      <c r="E86" s="218">
        <f>+'FSE-AF-004'!$E$17</f>
        <v>0</v>
      </c>
      <c r="F86" s="254">
        <f>+'FSE-AF-003'!K$18</f>
        <v>0</v>
      </c>
      <c r="G86" s="219">
        <f t="shared" si="9"/>
        <v>0</v>
      </c>
      <c r="H86" s="219">
        <f>+$E86*$F86</f>
        <v>0</v>
      </c>
      <c r="I86" s="219">
        <f>+$E86*$F86</f>
        <v>0</v>
      </c>
      <c r="J86" s="219">
        <f>+$E86*$F86</f>
        <v>0</v>
      </c>
      <c r="K86" s="219">
        <f>IF($E86&lt;33.33%,$E86*$F86,0)</f>
        <v>0</v>
      </c>
      <c r="L86" s="219">
        <f>IF($E86&lt;33.33%,$E86*$F86,0)</f>
        <v>0</v>
      </c>
      <c r="M86" s="219">
        <f>IF($E86&lt;20%,$E86*$F86,0)</f>
        <v>0</v>
      </c>
      <c r="N86" s="219">
        <f>IF($E86&lt;20%,$E86*$F86,0)</f>
        <v>0</v>
      </c>
      <c r="O86" s="219">
        <f>IF($E86&lt;20%,$E86*$F86,0)</f>
        <v>0</v>
      </c>
      <c r="P86" s="219">
        <f>IF($E86&lt;20%,$E86*$F86,0)</f>
        <v>0</v>
      </c>
      <c r="Q86" s="219">
        <f>IF($E86&lt;20%,$E86*$F86,0)</f>
        <v>0</v>
      </c>
      <c r="R86" s="219">
        <f>IF($E86&lt;10%,$E86*$F86,0)</f>
        <v>0</v>
      </c>
      <c r="S86" s="219">
        <f>IF($E86&lt;10%,$E86*$F86,0)</f>
        <v>0</v>
      </c>
      <c r="T86" s="219">
        <f>IF($E86&lt;10%,$E86*$F86,0)</f>
        <v>0</v>
      </c>
      <c r="U86" s="219">
        <f>IF($E86&lt;10%,$E86*$F86,0)</f>
        <v>0</v>
      </c>
      <c r="V86" s="259">
        <f>IF($E86&lt;10%,$E86*$F86,0)</f>
        <v>0</v>
      </c>
      <c r="W86" s="239">
        <f t="shared" si="10"/>
        <v>0</v>
      </c>
      <c r="X86" s="241">
        <f t="shared" si="11"/>
        <v>0</v>
      </c>
      <c r="Y86" s="241"/>
      <c r="Z86" s="205"/>
      <c r="AA86" s="205"/>
      <c r="AB86" s="205"/>
      <c r="AC86" s="205"/>
      <c r="AD86" s="205"/>
      <c r="AE86" s="205"/>
    </row>
    <row r="87" spans="1:31" s="243" customFormat="1" outlineLevel="1">
      <c r="A87" s="205"/>
      <c r="B87" s="253">
        <f>+'FSE-AF-003'!$B$18</f>
        <v>0</v>
      </c>
      <c r="C87" s="221">
        <v>2</v>
      </c>
      <c r="D87" s="222"/>
      <c r="E87" s="218">
        <f>+'FSE-AF-004'!$E$18</f>
        <v>0</v>
      </c>
      <c r="F87" s="254">
        <f>+'FSE-AF-003'!N$18</f>
        <v>0</v>
      </c>
      <c r="G87" s="219">
        <f t="shared" si="9"/>
        <v>0</v>
      </c>
      <c r="H87" s="247"/>
      <c r="I87" s="219">
        <f>+$E87*$F87</f>
        <v>0</v>
      </c>
      <c r="J87" s="219">
        <f>+$E87*$F87</f>
        <v>0</v>
      </c>
      <c r="K87" s="219">
        <f>+$E87*$F87</f>
        <v>0</v>
      </c>
      <c r="L87" s="219">
        <f>IF($E87&lt;33.33%,$E87*$F87,0)</f>
        <v>0</v>
      </c>
      <c r="M87" s="219">
        <f>IF($E87&lt;33.33%,$E87*$F87,0)</f>
        <v>0</v>
      </c>
      <c r="N87" s="219">
        <f>IF($E87&lt;20%,$E87*$F87,0)</f>
        <v>0</v>
      </c>
      <c r="O87" s="219">
        <f>IF($E87&lt;20%,$E87*$F87,0)</f>
        <v>0</v>
      </c>
      <c r="P87" s="219">
        <f>IF($E87&lt;20%,$E87*$F87,0)</f>
        <v>0</v>
      </c>
      <c r="Q87" s="219">
        <f>IF($E87&lt;20%,$E87*$F87,0)</f>
        <v>0</v>
      </c>
      <c r="R87" s="219">
        <f>IF($E87&lt;20%,$E87*$F87,0)</f>
        <v>0</v>
      </c>
      <c r="S87" s="219">
        <f>IF($E87&lt;10%,$E87*$F87,0)</f>
        <v>0</v>
      </c>
      <c r="T87" s="219">
        <f>IF($E87&lt;10%,$E87*$F87,0)</f>
        <v>0</v>
      </c>
      <c r="U87" s="219">
        <f>IF($E87&lt;10%,$E87*$F87,0)</f>
        <v>0</v>
      </c>
      <c r="V87" s="259">
        <f>IF($E87&lt;10%,$E87*$F87,0)</f>
        <v>0</v>
      </c>
      <c r="W87" s="239">
        <f t="shared" si="10"/>
        <v>0</v>
      </c>
      <c r="X87" s="241">
        <f t="shared" si="11"/>
        <v>0</v>
      </c>
      <c r="Y87" s="241"/>
      <c r="Z87" s="205"/>
      <c r="AA87" s="205"/>
      <c r="AB87" s="205"/>
      <c r="AC87" s="205"/>
      <c r="AD87" s="205"/>
      <c r="AE87" s="205"/>
    </row>
    <row r="88" spans="1:31" s="243" customFormat="1" outlineLevel="1">
      <c r="A88" s="205"/>
      <c r="B88" s="253">
        <f>+'FSE-AF-003'!$B$18</f>
        <v>0</v>
      </c>
      <c r="C88" s="221">
        <v>3</v>
      </c>
      <c r="D88" s="222"/>
      <c r="E88" s="218">
        <f>+'FSE-AF-004'!$E$18</f>
        <v>0</v>
      </c>
      <c r="F88" s="254">
        <f>+'FSE-AF-003'!Q$18</f>
        <v>0</v>
      </c>
      <c r="G88" s="219">
        <f t="shared" si="9"/>
        <v>0</v>
      </c>
      <c r="H88" s="247"/>
      <c r="I88" s="247"/>
      <c r="J88" s="219">
        <f>+$E88*$F88</f>
        <v>0</v>
      </c>
      <c r="K88" s="219">
        <f>+$E88*$F88</f>
        <v>0</v>
      </c>
      <c r="L88" s="219">
        <f>+$E88*$F88</f>
        <v>0</v>
      </c>
      <c r="M88" s="219">
        <f>IF($E88&lt;33.33%,$E88*$F88,0)</f>
        <v>0</v>
      </c>
      <c r="N88" s="219">
        <f>IF($E88&lt;33.33%,$E88*$F88,0)</f>
        <v>0</v>
      </c>
      <c r="O88" s="219">
        <f>IF($E88&lt;20%,$E88*$F88,0)</f>
        <v>0</v>
      </c>
      <c r="P88" s="219">
        <f>IF($E88&lt;20%,$E88*$F88,0)</f>
        <v>0</v>
      </c>
      <c r="Q88" s="219">
        <f>IF($E88&lt;20%,$E88*$F88,0)</f>
        <v>0</v>
      </c>
      <c r="R88" s="219">
        <f>IF($E88&lt;20%,$E88*$F88,0)</f>
        <v>0</v>
      </c>
      <c r="S88" s="219">
        <f>IF($E88&lt;20%,$E88*$F88,0)</f>
        <v>0</v>
      </c>
      <c r="T88" s="219">
        <f>IF($E88&lt;10%,$E88*$F88,0)</f>
        <v>0</v>
      </c>
      <c r="U88" s="219">
        <f>IF($E88&lt;10%,$E88*$F88,0)</f>
        <v>0</v>
      </c>
      <c r="V88" s="259">
        <f>IF($E88&lt;10%,$E88*$F88,0)</f>
        <v>0</v>
      </c>
      <c r="W88" s="239">
        <f t="shared" si="10"/>
        <v>0</v>
      </c>
      <c r="X88" s="241">
        <f t="shared" si="11"/>
        <v>0</v>
      </c>
      <c r="Y88" s="241"/>
      <c r="Z88" s="205"/>
      <c r="AA88" s="205"/>
      <c r="AB88" s="205"/>
      <c r="AC88" s="205"/>
      <c r="AD88" s="205"/>
      <c r="AE88" s="205"/>
    </row>
    <row r="89" spans="1:31" s="243" customFormat="1" outlineLevel="1">
      <c r="A89" s="205"/>
      <c r="B89" s="253">
        <f>+'FSE-AF-003'!$B$18</f>
        <v>0</v>
      </c>
      <c r="C89" s="221">
        <v>4</v>
      </c>
      <c r="D89" s="222"/>
      <c r="E89" s="218">
        <f>+'FSE-AF-004'!$E$18</f>
        <v>0</v>
      </c>
      <c r="F89" s="254">
        <f>+'FSE-AF-003'!T$18</f>
        <v>0</v>
      </c>
      <c r="G89" s="219">
        <f t="shared" si="9"/>
        <v>0</v>
      </c>
      <c r="H89" s="247"/>
      <c r="I89" s="247"/>
      <c r="J89" s="247"/>
      <c r="K89" s="219">
        <f>+$E89*$F89</f>
        <v>0</v>
      </c>
      <c r="L89" s="219">
        <f>+$E89*$F89</f>
        <v>0</v>
      </c>
      <c r="M89" s="219">
        <f>+$E89*$F89</f>
        <v>0</v>
      </c>
      <c r="N89" s="219">
        <f>IF($E89&lt;33.33%,$E89*$F89,0)</f>
        <v>0</v>
      </c>
      <c r="O89" s="219">
        <f>IF($E89&lt;33.33%,$E89*$F89,0)</f>
        <v>0</v>
      </c>
      <c r="P89" s="219">
        <f>IF($E89&lt;20%,$E89*$F89,0)</f>
        <v>0</v>
      </c>
      <c r="Q89" s="219">
        <f>IF($E89&lt;20%,$E89*$F89,0)</f>
        <v>0</v>
      </c>
      <c r="R89" s="219">
        <f>IF($E89&lt;20%,$E89*$F89,0)</f>
        <v>0</v>
      </c>
      <c r="S89" s="219">
        <f>IF($E89&lt;20%,$E89*$F89,0)</f>
        <v>0</v>
      </c>
      <c r="T89" s="219">
        <f>IF($E89&lt;20%,$E89*$F89,0)</f>
        <v>0</v>
      </c>
      <c r="U89" s="219">
        <f>IF($E89&lt;10%,$E89*$F89,0)</f>
        <v>0</v>
      </c>
      <c r="V89" s="259">
        <f>IF($E89&lt;10%,$E89*$F89,0)</f>
        <v>0</v>
      </c>
      <c r="W89" s="239">
        <f t="shared" si="10"/>
        <v>0</v>
      </c>
      <c r="X89" s="241">
        <f t="shared" si="11"/>
        <v>0</v>
      </c>
      <c r="Y89" s="241"/>
      <c r="Z89" s="205"/>
      <c r="AA89" s="205"/>
      <c r="AB89" s="205"/>
      <c r="AC89" s="205"/>
      <c r="AD89" s="205"/>
      <c r="AE89" s="205"/>
    </row>
    <row r="90" spans="1:31" s="243" customFormat="1" outlineLevel="1">
      <c r="A90" s="205"/>
      <c r="B90" s="253">
        <f>+'FSE-AF-003'!$B$18</f>
        <v>0</v>
      </c>
      <c r="C90" s="221">
        <v>5</v>
      </c>
      <c r="D90" s="222"/>
      <c r="E90" s="218">
        <f>+'FSE-AF-004'!$E$18</f>
        <v>0</v>
      </c>
      <c r="F90" s="254">
        <f>+'FSE-AF-003'!W$18</f>
        <v>0</v>
      </c>
      <c r="G90" s="219">
        <f t="shared" si="9"/>
        <v>0</v>
      </c>
      <c r="H90" s="247"/>
      <c r="I90" s="247"/>
      <c r="J90" s="247"/>
      <c r="K90" s="247"/>
      <c r="L90" s="219">
        <f>+$E90*$F90</f>
        <v>0</v>
      </c>
      <c r="M90" s="219">
        <f>+$E90*$F90</f>
        <v>0</v>
      </c>
      <c r="N90" s="219">
        <f>+$E90*$F90</f>
        <v>0</v>
      </c>
      <c r="O90" s="219">
        <f>IF($E90&lt;33.33%,$E90*$F90,0)</f>
        <v>0</v>
      </c>
      <c r="P90" s="219">
        <f>IF($E90&lt;33.33%,$E90*$F90,0)</f>
        <v>0</v>
      </c>
      <c r="Q90" s="219">
        <f>IF($E90&lt;20%,$E90*$F90,0)</f>
        <v>0</v>
      </c>
      <c r="R90" s="219">
        <f>IF($E90&lt;20%,$E90*$F90,0)</f>
        <v>0</v>
      </c>
      <c r="S90" s="219">
        <f>IF($E90&lt;20%,$E90*$F90,0)</f>
        <v>0</v>
      </c>
      <c r="T90" s="219">
        <f>IF($E90&lt;20%,$E90*$F90,0)</f>
        <v>0</v>
      </c>
      <c r="U90" s="219">
        <f>IF($E90&lt;20%,$E90*$F90,0)</f>
        <v>0</v>
      </c>
      <c r="V90" s="259">
        <f>IF($E90&lt;10%,$E90*$F90,0)</f>
        <v>0</v>
      </c>
      <c r="W90" s="239">
        <f t="shared" si="10"/>
        <v>0</v>
      </c>
      <c r="X90" s="241">
        <f t="shared" si="11"/>
        <v>0</v>
      </c>
      <c r="Y90" s="241"/>
      <c r="Z90" s="205"/>
      <c r="AA90" s="205"/>
      <c r="AB90" s="205"/>
      <c r="AC90" s="205"/>
      <c r="AD90" s="205"/>
      <c r="AE90" s="205"/>
    </row>
    <row r="91" spans="1:31" s="243" customFormat="1" outlineLevel="1">
      <c r="A91" s="205"/>
      <c r="B91" s="253">
        <f>+'FSE-AF-003'!$B$18</f>
        <v>0</v>
      </c>
      <c r="C91" s="221">
        <v>6</v>
      </c>
      <c r="D91" s="222"/>
      <c r="E91" s="218">
        <f>+'FSE-AF-004'!$E$18</f>
        <v>0</v>
      </c>
      <c r="F91" s="254">
        <f>+'FSE-AF-003'!Z$18</f>
        <v>0</v>
      </c>
      <c r="G91" s="219">
        <f t="shared" si="9"/>
        <v>0</v>
      </c>
      <c r="H91" s="247"/>
      <c r="I91" s="247"/>
      <c r="J91" s="247"/>
      <c r="K91" s="247"/>
      <c r="L91" s="247"/>
      <c r="M91" s="219">
        <f>+$E91*$F91</f>
        <v>0</v>
      </c>
      <c r="N91" s="219">
        <f>+$E91*$F91</f>
        <v>0</v>
      </c>
      <c r="O91" s="219">
        <f>+$E91*$F91</f>
        <v>0</v>
      </c>
      <c r="P91" s="219">
        <f>IF($E91&lt;33.33%,$E91*$F91,0)</f>
        <v>0</v>
      </c>
      <c r="Q91" s="219">
        <f>IF($E91&lt;33.33%,$E91*$F91,0)</f>
        <v>0</v>
      </c>
      <c r="R91" s="219">
        <f>IF($E91&lt;20%,$E91*$F91,0)</f>
        <v>0</v>
      </c>
      <c r="S91" s="219">
        <f>IF($E91&lt;20%,$E91*$F91,0)</f>
        <v>0</v>
      </c>
      <c r="T91" s="219">
        <f>IF($E91&lt;20%,$E91*$F91,0)</f>
        <v>0</v>
      </c>
      <c r="U91" s="219">
        <f>IF($E91&lt;20%,$E91*$F91,0)</f>
        <v>0</v>
      </c>
      <c r="V91" s="259">
        <f>IF($E91&lt;20%,$E91*$F91,0)</f>
        <v>0</v>
      </c>
      <c r="W91" s="239">
        <f t="shared" si="10"/>
        <v>0</v>
      </c>
      <c r="X91" s="241">
        <f t="shared" si="11"/>
        <v>0</v>
      </c>
      <c r="Y91" s="241"/>
      <c r="Z91" s="205"/>
      <c r="AA91" s="205"/>
      <c r="AB91" s="205"/>
      <c r="AC91" s="205"/>
      <c r="AD91" s="205"/>
      <c r="AE91" s="205"/>
    </row>
    <row r="92" spans="1:31" s="243" customFormat="1" outlineLevel="1">
      <c r="A92" s="205"/>
      <c r="B92" s="253">
        <f>+'FSE-AF-003'!$B$18</f>
        <v>0</v>
      </c>
      <c r="C92" s="221">
        <v>7</v>
      </c>
      <c r="D92" s="222"/>
      <c r="E92" s="218">
        <f>+'FSE-AF-004'!$E$18</f>
        <v>0</v>
      </c>
      <c r="F92" s="254">
        <f>+'FSE-AF-003'!AC$18</f>
        <v>0</v>
      </c>
      <c r="G92" s="219">
        <f t="shared" si="9"/>
        <v>0</v>
      </c>
      <c r="H92" s="247"/>
      <c r="I92" s="247"/>
      <c r="J92" s="247"/>
      <c r="K92" s="247"/>
      <c r="L92" s="247"/>
      <c r="M92" s="247"/>
      <c r="N92" s="219">
        <f>+$E92*$F92</f>
        <v>0</v>
      </c>
      <c r="O92" s="219">
        <f>+$E92*$F92</f>
        <v>0</v>
      </c>
      <c r="P92" s="219">
        <f>+$E92*$F92</f>
        <v>0</v>
      </c>
      <c r="Q92" s="219">
        <f>IF($E92&lt;33.33%,$E92*$F92,0)</f>
        <v>0</v>
      </c>
      <c r="R92" s="219">
        <f>IF($E92&lt;33.33%,$E92*$F92,0)</f>
        <v>0</v>
      </c>
      <c r="S92" s="219">
        <f>IF($E92&lt;20%,$E92*$F92,0)</f>
        <v>0</v>
      </c>
      <c r="T92" s="219">
        <f>IF($E92&lt;20%,$E92*$F92,0)</f>
        <v>0</v>
      </c>
      <c r="U92" s="219">
        <f>IF($E92&lt;20%,$E92*$F92,0)</f>
        <v>0</v>
      </c>
      <c r="V92" s="259">
        <f>IF($E92&lt;20%,$E92*$F92,0)</f>
        <v>0</v>
      </c>
      <c r="W92" s="239">
        <f t="shared" si="10"/>
        <v>0</v>
      </c>
      <c r="X92" s="241">
        <f t="shared" si="11"/>
        <v>0</v>
      </c>
      <c r="Y92" s="241"/>
      <c r="Z92" s="205"/>
      <c r="AA92" s="205"/>
      <c r="AB92" s="205"/>
      <c r="AC92" s="205"/>
      <c r="AD92" s="205"/>
      <c r="AE92" s="205"/>
    </row>
    <row r="93" spans="1:31" s="243" customFormat="1" outlineLevel="1">
      <c r="A93" s="205"/>
      <c r="B93" s="253">
        <f>+'FSE-AF-003'!$B$18</f>
        <v>0</v>
      </c>
      <c r="C93" s="221">
        <v>8</v>
      </c>
      <c r="D93" s="222"/>
      <c r="E93" s="218">
        <f>+'FSE-AF-004'!$E$18</f>
        <v>0</v>
      </c>
      <c r="F93" s="254">
        <f>+'FSE-AF-003'!AF$18</f>
        <v>0</v>
      </c>
      <c r="G93" s="219">
        <f t="shared" si="9"/>
        <v>0</v>
      </c>
      <c r="H93" s="247"/>
      <c r="I93" s="247"/>
      <c r="J93" s="247"/>
      <c r="K93" s="247"/>
      <c r="L93" s="247"/>
      <c r="M93" s="247"/>
      <c r="N93" s="247"/>
      <c r="O93" s="219">
        <f>+$E93*$F93</f>
        <v>0</v>
      </c>
      <c r="P93" s="219">
        <f>+$E93*$F93</f>
        <v>0</v>
      </c>
      <c r="Q93" s="219">
        <f>+$E93*$F93</f>
        <v>0</v>
      </c>
      <c r="R93" s="219">
        <f>IF($E93&lt;33.33%,$E93*$F93,0)</f>
        <v>0</v>
      </c>
      <c r="S93" s="219">
        <f>IF($E93&lt;33.33%,$E93*$F93,0)</f>
        <v>0</v>
      </c>
      <c r="T93" s="219">
        <f>IF($E93&lt;20%,$E93*$F93,0)</f>
        <v>0</v>
      </c>
      <c r="U93" s="219">
        <f>IF($E93&lt;20%,$E93*$F93,0)</f>
        <v>0</v>
      </c>
      <c r="V93" s="259">
        <f>IF($E93&lt;20%,$E93*$F93,0)</f>
        <v>0</v>
      </c>
      <c r="W93" s="239">
        <f t="shared" si="10"/>
        <v>0</v>
      </c>
      <c r="X93" s="241">
        <f t="shared" si="11"/>
        <v>0</v>
      </c>
      <c r="Y93" s="241"/>
      <c r="Z93" s="205"/>
      <c r="AA93" s="205"/>
      <c r="AB93" s="205"/>
      <c r="AC93" s="205"/>
      <c r="AD93" s="205"/>
      <c r="AE93" s="205"/>
    </row>
    <row r="94" spans="1:31" s="243" customFormat="1" outlineLevel="1">
      <c r="A94" s="205"/>
      <c r="B94" s="253">
        <f>+'FSE-AF-003'!$B$18</f>
        <v>0</v>
      </c>
      <c r="C94" s="221">
        <v>9</v>
      </c>
      <c r="D94" s="222"/>
      <c r="E94" s="218">
        <f>+'FSE-AF-004'!$E$18</f>
        <v>0</v>
      </c>
      <c r="F94" s="254">
        <f>+'FSE-AF-003'!AI$18</f>
        <v>0</v>
      </c>
      <c r="G94" s="219">
        <f t="shared" si="9"/>
        <v>0</v>
      </c>
      <c r="H94" s="247"/>
      <c r="I94" s="247"/>
      <c r="J94" s="247"/>
      <c r="K94" s="247"/>
      <c r="L94" s="247"/>
      <c r="M94" s="247"/>
      <c r="N94" s="247"/>
      <c r="O94" s="247"/>
      <c r="P94" s="219">
        <f>+$E94*$F94</f>
        <v>0</v>
      </c>
      <c r="Q94" s="219">
        <f>+$E94*$F94</f>
        <v>0</v>
      </c>
      <c r="R94" s="219">
        <f>+$E94*$F94</f>
        <v>0</v>
      </c>
      <c r="S94" s="219">
        <f>IF($E94&lt;33.33%,$E94*$F94,0)</f>
        <v>0</v>
      </c>
      <c r="T94" s="219">
        <f>IF($E94&lt;33.33%,$E94*$F94,0)</f>
        <v>0</v>
      </c>
      <c r="U94" s="219">
        <f>IF($E94&lt;20%,$E94*$F94,0)</f>
        <v>0</v>
      </c>
      <c r="V94" s="259">
        <f>IF($E94&lt;20%,$E94*$F94,0)</f>
        <v>0</v>
      </c>
      <c r="W94" s="239">
        <f t="shared" si="10"/>
        <v>0</v>
      </c>
      <c r="X94" s="241">
        <f t="shared" si="11"/>
        <v>0</v>
      </c>
      <c r="Y94" s="241"/>
      <c r="Z94" s="205"/>
      <c r="AA94" s="205"/>
      <c r="AB94" s="205"/>
      <c r="AC94" s="205"/>
      <c r="AD94" s="205"/>
      <c r="AE94" s="205"/>
    </row>
    <row r="95" spans="1:31" s="243" customFormat="1" outlineLevel="1">
      <c r="A95" s="205"/>
      <c r="B95" s="253">
        <f>+'FSE-AF-003'!$B$18</f>
        <v>0</v>
      </c>
      <c r="C95" s="221">
        <v>10</v>
      </c>
      <c r="D95" s="222"/>
      <c r="E95" s="218">
        <f>+'FSE-AF-004'!$E$18</f>
        <v>0</v>
      </c>
      <c r="F95" s="254">
        <f>+'FSE-AF-003'!AL$18</f>
        <v>0</v>
      </c>
      <c r="G95" s="219">
        <f t="shared" si="9"/>
        <v>0</v>
      </c>
      <c r="H95" s="247"/>
      <c r="I95" s="247"/>
      <c r="J95" s="247"/>
      <c r="K95" s="247"/>
      <c r="L95" s="247"/>
      <c r="M95" s="247"/>
      <c r="N95" s="247"/>
      <c r="O95" s="247"/>
      <c r="P95" s="247"/>
      <c r="Q95" s="219">
        <f>+$E95*$F95</f>
        <v>0</v>
      </c>
      <c r="R95" s="219">
        <f>+$E95*$F95</f>
        <v>0</v>
      </c>
      <c r="S95" s="219">
        <f>+$E95*$F95</f>
        <v>0</v>
      </c>
      <c r="T95" s="219">
        <f>IF($E95&lt;33.33%,$E95*$F95,0)</f>
        <v>0</v>
      </c>
      <c r="U95" s="219">
        <f>IF($E95&lt;33.33%,$E95*$F95,0)</f>
        <v>0</v>
      </c>
      <c r="V95" s="259">
        <f>IF($E95&lt;20%,$E95*$F95,0)</f>
        <v>0</v>
      </c>
      <c r="W95" s="239">
        <f t="shared" si="10"/>
        <v>0</v>
      </c>
      <c r="X95" s="241">
        <f t="shared" si="11"/>
        <v>0</v>
      </c>
      <c r="Y95" s="241"/>
      <c r="Z95" s="205"/>
      <c r="AA95" s="205"/>
      <c r="AB95" s="205"/>
      <c r="AC95" s="205"/>
      <c r="AD95" s="205"/>
      <c r="AE95" s="205"/>
    </row>
    <row r="96" spans="1:31" s="243" customFormat="1" outlineLevel="1">
      <c r="A96" s="205"/>
      <c r="B96" s="253">
        <f>+'FSE-AF-003'!$B$18</f>
        <v>0</v>
      </c>
      <c r="C96" s="221">
        <v>11</v>
      </c>
      <c r="D96" s="222"/>
      <c r="E96" s="218">
        <f>+'FSE-AF-004'!$E$18</f>
        <v>0</v>
      </c>
      <c r="F96" s="254">
        <f>+'FSE-AF-003'!AO$18</f>
        <v>0</v>
      </c>
      <c r="G96" s="219">
        <f t="shared" si="9"/>
        <v>0</v>
      </c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19">
        <f>+$E96*$F96</f>
        <v>0</v>
      </c>
      <c r="S96" s="219">
        <f>+$E96*$F96</f>
        <v>0</v>
      </c>
      <c r="T96" s="219">
        <f>+$E96*$F96</f>
        <v>0</v>
      </c>
      <c r="U96" s="219">
        <f>IF($E96&lt;33.33%,$E96*$F96,0)</f>
        <v>0</v>
      </c>
      <c r="V96" s="259">
        <f>IF($E96&lt;33.33%,$E96*$F96,0)</f>
        <v>0</v>
      </c>
      <c r="W96" s="239">
        <f t="shared" si="10"/>
        <v>0</v>
      </c>
      <c r="X96" s="241">
        <f t="shared" si="11"/>
        <v>0</v>
      </c>
      <c r="Y96" s="241"/>
      <c r="Z96" s="205"/>
      <c r="AA96" s="205"/>
      <c r="AB96" s="205"/>
      <c r="AC96" s="205"/>
      <c r="AD96" s="205"/>
      <c r="AE96" s="205"/>
    </row>
    <row r="97" spans="1:31" s="243" customFormat="1" outlineLevel="1">
      <c r="A97" s="205"/>
      <c r="B97" s="253">
        <f>+'FSE-AF-003'!$B$18</f>
        <v>0</v>
      </c>
      <c r="C97" s="221">
        <v>12</v>
      </c>
      <c r="D97" s="222"/>
      <c r="E97" s="218">
        <f>+'FSE-AF-004'!$E$18</f>
        <v>0</v>
      </c>
      <c r="F97" s="254">
        <f>+'FSE-AF-003'!AR$18</f>
        <v>0</v>
      </c>
      <c r="G97" s="219">
        <f t="shared" si="9"/>
        <v>0</v>
      </c>
      <c r="H97" s="247"/>
      <c r="I97" s="247"/>
      <c r="J97" s="247"/>
      <c r="K97" s="247"/>
      <c r="L97" s="247"/>
      <c r="M97" s="247"/>
      <c r="N97" s="247"/>
      <c r="O97" s="247"/>
      <c r="P97" s="247"/>
      <c r="Q97" s="247"/>
      <c r="R97" s="247"/>
      <c r="S97" s="219">
        <f>+$E97*$F97</f>
        <v>0</v>
      </c>
      <c r="T97" s="219">
        <f>+$E97*$F97</f>
        <v>0</v>
      </c>
      <c r="U97" s="219">
        <f>+$E97*$F97</f>
        <v>0</v>
      </c>
      <c r="V97" s="259">
        <f>IF($E97&lt;33.33%,$E97*$F97,0)</f>
        <v>0</v>
      </c>
      <c r="W97" s="239">
        <f t="shared" si="10"/>
        <v>0</v>
      </c>
      <c r="X97" s="241">
        <f t="shared" si="11"/>
        <v>0</v>
      </c>
      <c r="Y97" s="241"/>
      <c r="Z97" s="205"/>
      <c r="AA97" s="205"/>
      <c r="AB97" s="205"/>
      <c r="AC97" s="205"/>
      <c r="AD97" s="205"/>
      <c r="AE97" s="205"/>
    </row>
    <row r="98" spans="1:31" s="243" customFormat="1" outlineLevel="1">
      <c r="A98" s="205"/>
      <c r="B98" s="253">
        <f>+'FSE-AF-003'!$B$18</f>
        <v>0</v>
      </c>
      <c r="C98" s="221">
        <v>13</v>
      </c>
      <c r="D98" s="222"/>
      <c r="E98" s="218">
        <f>+'FSE-AF-004'!$E$18</f>
        <v>0</v>
      </c>
      <c r="F98" s="254">
        <f>+'FSE-AF-003'!AU$18</f>
        <v>0</v>
      </c>
      <c r="G98" s="219">
        <f t="shared" si="9"/>
        <v>0</v>
      </c>
      <c r="H98" s="247"/>
      <c r="I98" s="247"/>
      <c r="J98" s="247"/>
      <c r="K98" s="247"/>
      <c r="L98" s="247"/>
      <c r="M98" s="247"/>
      <c r="N98" s="247"/>
      <c r="O98" s="247"/>
      <c r="P98" s="247"/>
      <c r="Q98" s="247"/>
      <c r="R98" s="247"/>
      <c r="S98" s="247"/>
      <c r="T98" s="219">
        <f>+$E98*$F98</f>
        <v>0</v>
      </c>
      <c r="U98" s="219">
        <f>+$E98*$F98</f>
        <v>0</v>
      </c>
      <c r="V98" s="259">
        <f>+$E98*$F98</f>
        <v>0</v>
      </c>
      <c r="W98" s="239">
        <f t="shared" si="10"/>
        <v>0</v>
      </c>
      <c r="X98" s="241">
        <f t="shared" si="11"/>
        <v>0</v>
      </c>
      <c r="Y98" s="241"/>
      <c r="Z98" s="205"/>
      <c r="AA98" s="205"/>
      <c r="AB98" s="205"/>
      <c r="AC98" s="205"/>
      <c r="AD98" s="205"/>
      <c r="AE98" s="205"/>
    </row>
    <row r="99" spans="1:31" s="243" customFormat="1" outlineLevel="1">
      <c r="A99" s="205"/>
      <c r="B99" s="253">
        <f>+'FSE-AF-003'!$B$18</f>
        <v>0</v>
      </c>
      <c r="C99" s="221">
        <v>14</v>
      </c>
      <c r="D99" s="222"/>
      <c r="E99" s="218">
        <f>+'FSE-AF-004'!$E$18</f>
        <v>0</v>
      </c>
      <c r="F99" s="254">
        <f>+'FSE-AF-003'!AX$18</f>
        <v>0</v>
      </c>
      <c r="G99" s="219">
        <f t="shared" si="9"/>
        <v>0</v>
      </c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19">
        <f>+$E99*$F99</f>
        <v>0</v>
      </c>
      <c r="V99" s="259">
        <f>+$E99*$F99</f>
        <v>0</v>
      </c>
      <c r="W99" s="239">
        <f t="shared" si="10"/>
        <v>0</v>
      </c>
      <c r="X99" s="241">
        <f t="shared" si="11"/>
        <v>0</v>
      </c>
      <c r="Y99" s="241"/>
      <c r="Z99" s="205"/>
      <c r="AA99" s="205"/>
      <c r="AB99" s="205"/>
      <c r="AC99" s="205"/>
      <c r="AD99" s="205"/>
      <c r="AE99" s="205"/>
    </row>
    <row r="100" spans="1:31" s="243" customFormat="1" outlineLevel="1">
      <c r="A100" s="205"/>
      <c r="B100" s="253">
        <f>+'FSE-AF-003'!$B$18</f>
        <v>0</v>
      </c>
      <c r="C100" s="221">
        <v>15</v>
      </c>
      <c r="D100" s="222"/>
      <c r="E100" s="218">
        <f>+'FSE-AF-004'!$E$18</f>
        <v>0</v>
      </c>
      <c r="F100" s="254">
        <f>+'FSE-AF-003'!BA$18</f>
        <v>0</v>
      </c>
      <c r="G100" s="219">
        <f t="shared" si="9"/>
        <v>0</v>
      </c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60"/>
      <c r="V100" s="259">
        <f>+$E100*$F100</f>
        <v>0</v>
      </c>
      <c r="W100" s="239">
        <f t="shared" si="10"/>
        <v>0</v>
      </c>
      <c r="X100" s="241">
        <f t="shared" si="11"/>
        <v>0</v>
      </c>
      <c r="Y100" s="241"/>
      <c r="Z100" s="205"/>
      <c r="AA100" s="205"/>
      <c r="AB100" s="205"/>
      <c r="AC100" s="205"/>
      <c r="AD100" s="205"/>
      <c r="AE100" s="205"/>
    </row>
    <row r="101" spans="1:31" s="243" customFormat="1">
      <c r="A101" s="205"/>
      <c r="B101" s="255" t="s">
        <v>1051</v>
      </c>
      <c r="C101" s="221"/>
      <c r="D101" s="222"/>
      <c r="E101" s="249"/>
      <c r="F101" s="250">
        <f>SUM(F86:F100)</f>
        <v>0</v>
      </c>
      <c r="G101" s="251"/>
      <c r="H101" s="252">
        <f t="shared" ref="H101:V101" si="13">SUM(H86:H100)</f>
        <v>0</v>
      </c>
      <c r="I101" s="252">
        <f t="shared" si="13"/>
        <v>0</v>
      </c>
      <c r="J101" s="252">
        <f t="shared" si="13"/>
        <v>0</v>
      </c>
      <c r="K101" s="252">
        <f t="shared" si="13"/>
        <v>0</v>
      </c>
      <c r="L101" s="252">
        <f t="shared" si="13"/>
        <v>0</v>
      </c>
      <c r="M101" s="252">
        <f t="shared" si="13"/>
        <v>0</v>
      </c>
      <c r="N101" s="252">
        <f t="shared" si="13"/>
        <v>0</v>
      </c>
      <c r="O101" s="252">
        <f t="shared" si="13"/>
        <v>0</v>
      </c>
      <c r="P101" s="252">
        <f t="shared" si="13"/>
        <v>0</v>
      </c>
      <c r="Q101" s="252">
        <f t="shared" si="13"/>
        <v>0</v>
      </c>
      <c r="R101" s="252">
        <f t="shared" si="13"/>
        <v>0</v>
      </c>
      <c r="S101" s="252">
        <f t="shared" si="13"/>
        <v>0</v>
      </c>
      <c r="T101" s="252">
        <f t="shared" si="13"/>
        <v>0</v>
      </c>
      <c r="U101" s="252">
        <f t="shared" si="13"/>
        <v>0</v>
      </c>
      <c r="V101" s="252">
        <f t="shared" si="13"/>
        <v>0</v>
      </c>
      <c r="W101" s="239"/>
      <c r="X101" s="241"/>
      <c r="Y101" s="241"/>
      <c r="Z101" s="205"/>
      <c r="AA101" s="205"/>
      <c r="AB101" s="205"/>
      <c r="AC101" s="205"/>
      <c r="AD101" s="205"/>
      <c r="AE101" s="205"/>
    </row>
    <row r="102" spans="1:31" s="243" customFormat="1" outlineLevel="1">
      <c r="A102" s="205"/>
      <c r="B102" s="256">
        <f>+'FSE-AF-003'!$B$19</f>
        <v>0</v>
      </c>
      <c r="C102" s="224">
        <v>1</v>
      </c>
      <c r="D102" s="225"/>
      <c r="E102" s="218">
        <f>+'FSE-AF-004'!$E$19</f>
        <v>0</v>
      </c>
      <c r="F102" s="254">
        <f>+'FSE-AF-003'!K$19</f>
        <v>0</v>
      </c>
      <c r="G102" s="219">
        <f t="shared" si="9"/>
        <v>0</v>
      </c>
      <c r="H102" s="219">
        <f>+$E102*$F102</f>
        <v>0</v>
      </c>
      <c r="I102" s="219">
        <f>+$E102*$F102</f>
        <v>0</v>
      </c>
      <c r="J102" s="219">
        <f>+$E102*$F102</f>
        <v>0</v>
      </c>
      <c r="K102" s="219">
        <f>IF($E102&lt;33.33%,$E102*$F102,0)</f>
        <v>0</v>
      </c>
      <c r="L102" s="219">
        <f>IF($E102&lt;33.33%,$E102*$F102,0)</f>
        <v>0</v>
      </c>
      <c r="M102" s="219">
        <f>IF($E102&lt;20%,$E102*$F102,0)</f>
        <v>0</v>
      </c>
      <c r="N102" s="219">
        <f>IF($E102&lt;20%,$E102*$F102,0)</f>
        <v>0</v>
      </c>
      <c r="O102" s="219">
        <f>IF($E102&lt;20%,$E102*$F102,0)</f>
        <v>0</v>
      </c>
      <c r="P102" s="219">
        <f>IF($E102&lt;20%,$E102*$F102,0)</f>
        <v>0</v>
      </c>
      <c r="Q102" s="219">
        <f>IF($E102&lt;20%,$E102*$F102,0)</f>
        <v>0</v>
      </c>
      <c r="R102" s="219">
        <f>IF($E102&lt;10%,$E102*$F102,0)</f>
        <v>0</v>
      </c>
      <c r="S102" s="219">
        <f>IF($E102&lt;10%,$E102*$F102,0)</f>
        <v>0</v>
      </c>
      <c r="T102" s="219">
        <f>IF($E102&lt;10%,$E102*$F102,0)</f>
        <v>0</v>
      </c>
      <c r="U102" s="219">
        <f>IF($E102&lt;10%,$E102*$F102,0)</f>
        <v>0</v>
      </c>
      <c r="V102" s="259">
        <f>IF($E102&lt;10%,$E102*$F102,0)</f>
        <v>0</v>
      </c>
      <c r="W102" s="239">
        <f t="shared" ref="W102:W116" si="14">SUM(F102-SUM(H102:V102))</f>
        <v>0</v>
      </c>
      <c r="X102" s="241">
        <f t="shared" ref="X102:X116" si="15">IF(W102&gt;0,+W102/G102,0)</f>
        <v>0</v>
      </c>
      <c r="Y102" s="241"/>
      <c r="Z102" s="205"/>
      <c r="AA102" s="205"/>
      <c r="AB102" s="205"/>
      <c r="AC102" s="205"/>
      <c r="AD102" s="205"/>
      <c r="AE102" s="205"/>
    </row>
    <row r="103" spans="1:31" s="243" customFormat="1" outlineLevel="1">
      <c r="A103" s="205"/>
      <c r="B103" s="256">
        <f>+'FSE-AF-003'!$B$19</f>
        <v>0</v>
      </c>
      <c r="C103" s="224">
        <v>2</v>
      </c>
      <c r="D103" s="225"/>
      <c r="E103" s="218">
        <f>+'FSE-AF-004'!$E$19</f>
        <v>0</v>
      </c>
      <c r="F103" s="254">
        <f>+'FSE-AF-003'!N$19</f>
        <v>0</v>
      </c>
      <c r="G103" s="219">
        <f t="shared" si="9"/>
        <v>0</v>
      </c>
      <c r="H103" s="247"/>
      <c r="I103" s="219">
        <f>+$E103*$F103</f>
        <v>0</v>
      </c>
      <c r="J103" s="219">
        <f>+$E103*$F103</f>
        <v>0</v>
      </c>
      <c r="K103" s="219">
        <f>+$E103*$F103</f>
        <v>0</v>
      </c>
      <c r="L103" s="219">
        <f>IF($E103&lt;33.33%,$E103*$F103,0)</f>
        <v>0</v>
      </c>
      <c r="M103" s="219">
        <f>IF($E103&lt;33.33%,$E103*$F103,0)</f>
        <v>0</v>
      </c>
      <c r="N103" s="219">
        <f>IF($E103&lt;20%,$E103*$F103,0)</f>
        <v>0</v>
      </c>
      <c r="O103" s="219">
        <f>IF($E103&lt;20%,$E103*$F103,0)</f>
        <v>0</v>
      </c>
      <c r="P103" s="219">
        <f>IF($E103&lt;20%,$E103*$F103,0)</f>
        <v>0</v>
      </c>
      <c r="Q103" s="219">
        <f>IF($E103&lt;20%,$E103*$F103,0)</f>
        <v>0</v>
      </c>
      <c r="R103" s="219">
        <f>IF($E103&lt;20%,$E103*$F103,0)</f>
        <v>0</v>
      </c>
      <c r="S103" s="219">
        <f>IF($E103&lt;10%,$E103*$F103,0)</f>
        <v>0</v>
      </c>
      <c r="T103" s="219">
        <f>IF($E103&lt;10%,$E103*$F103,0)</f>
        <v>0</v>
      </c>
      <c r="U103" s="219">
        <f>IF($E103&lt;10%,$E103*$F103,0)</f>
        <v>0</v>
      </c>
      <c r="V103" s="259">
        <f>IF($E103&lt;10%,$E103*$F103,0)</f>
        <v>0</v>
      </c>
      <c r="W103" s="239">
        <f t="shared" si="14"/>
        <v>0</v>
      </c>
      <c r="X103" s="241">
        <f t="shared" si="15"/>
        <v>0</v>
      </c>
      <c r="Y103" s="241"/>
      <c r="Z103" s="205"/>
      <c r="AA103" s="205"/>
      <c r="AB103" s="205"/>
      <c r="AC103" s="205"/>
      <c r="AD103" s="205"/>
      <c r="AE103" s="205"/>
    </row>
    <row r="104" spans="1:31" s="243" customFormat="1" outlineLevel="1">
      <c r="A104" s="205"/>
      <c r="B104" s="256">
        <f>+'FSE-AF-003'!$B$19</f>
        <v>0</v>
      </c>
      <c r="C104" s="224">
        <v>3</v>
      </c>
      <c r="D104" s="225"/>
      <c r="E104" s="218">
        <f>+'FSE-AF-004'!$E$19</f>
        <v>0</v>
      </c>
      <c r="F104" s="254">
        <f>+'FSE-AF-003'!Q$19</f>
        <v>0</v>
      </c>
      <c r="G104" s="219">
        <f t="shared" si="9"/>
        <v>0</v>
      </c>
      <c r="H104" s="247"/>
      <c r="I104" s="247"/>
      <c r="J104" s="219">
        <f>+$E104*$F104</f>
        <v>0</v>
      </c>
      <c r="K104" s="219">
        <f>+$E104*$F104</f>
        <v>0</v>
      </c>
      <c r="L104" s="219">
        <f>+$E104*$F104</f>
        <v>0</v>
      </c>
      <c r="M104" s="219">
        <f>IF($E104&lt;33.33%,$E104*$F104,0)</f>
        <v>0</v>
      </c>
      <c r="N104" s="219">
        <f>IF($E104&lt;33.33%,$E104*$F104,0)</f>
        <v>0</v>
      </c>
      <c r="O104" s="219">
        <f>IF($E104&lt;20%,$E104*$F104,0)</f>
        <v>0</v>
      </c>
      <c r="P104" s="219">
        <f>IF($E104&lt;20%,$E104*$F104,0)</f>
        <v>0</v>
      </c>
      <c r="Q104" s="219">
        <f>IF($E104&lt;20%,$E104*$F104,0)</f>
        <v>0</v>
      </c>
      <c r="R104" s="219">
        <f>IF($E104&lt;20%,$E104*$F104,0)</f>
        <v>0</v>
      </c>
      <c r="S104" s="219">
        <f>IF($E104&lt;20%,$E104*$F104,0)</f>
        <v>0</v>
      </c>
      <c r="T104" s="219">
        <f>IF($E104&lt;10%,$E104*$F104,0)</f>
        <v>0</v>
      </c>
      <c r="U104" s="219">
        <f>IF($E104&lt;10%,$E104*$F104,0)</f>
        <v>0</v>
      </c>
      <c r="V104" s="259">
        <f>IF($E104&lt;10%,$E104*$F104,0)</f>
        <v>0</v>
      </c>
      <c r="W104" s="239">
        <f t="shared" si="14"/>
        <v>0</v>
      </c>
      <c r="X104" s="241">
        <f t="shared" si="15"/>
        <v>0</v>
      </c>
      <c r="Y104" s="241"/>
      <c r="Z104" s="205"/>
      <c r="AA104" s="205"/>
      <c r="AB104" s="205"/>
      <c r="AC104" s="205"/>
      <c r="AD104" s="205"/>
      <c r="AE104" s="205"/>
    </row>
    <row r="105" spans="1:31" s="243" customFormat="1" outlineLevel="1">
      <c r="A105" s="205"/>
      <c r="B105" s="256">
        <f>+'FSE-AF-003'!$B$19</f>
        <v>0</v>
      </c>
      <c r="C105" s="224">
        <v>4</v>
      </c>
      <c r="D105" s="225"/>
      <c r="E105" s="218">
        <f>+'FSE-AF-004'!$E$19</f>
        <v>0</v>
      </c>
      <c r="F105" s="254">
        <f>+'FSE-AF-003'!T$19</f>
        <v>0</v>
      </c>
      <c r="G105" s="219">
        <f t="shared" si="9"/>
        <v>0</v>
      </c>
      <c r="H105" s="247"/>
      <c r="I105" s="247"/>
      <c r="J105" s="247"/>
      <c r="K105" s="219">
        <f>+$E105*$F105</f>
        <v>0</v>
      </c>
      <c r="L105" s="219">
        <f>+$E105*$F105</f>
        <v>0</v>
      </c>
      <c r="M105" s="219">
        <f>+$E105*$F105</f>
        <v>0</v>
      </c>
      <c r="N105" s="219">
        <f>IF($E105&lt;33.33%,$E105*$F105,0)</f>
        <v>0</v>
      </c>
      <c r="O105" s="219">
        <f>IF($E105&lt;33.33%,$E105*$F105,0)</f>
        <v>0</v>
      </c>
      <c r="P105" s="219">
        <f>IF($E105&lt;20%,$E105*$F105,0)</f>
        <v>0</v>
      </c>
      <c r="Q105" s="219">
        <f>IF($E105&lt;20%,$E105*$F105,0)</f>
        <v>0</v>
      </c>
      <c r="R105" s="219">
        <f>IF($E105&lt;20%,$E105*$F105,0)</f>
        <v>0</v>
      </c>
      <c r="S105" s="219">
        <f>IF($E105&lt;20%,$E105*$F105,0)</f>
        <v>0</v>
      </c>
      <c r="T105" s="219">
        <f>IF($E105&lt;20%,$E105*$F105,0)</f>
        <v>0</v>
      </c>
      <c r="U105" s="219">
        <f>IF($E105&lt;10%,$E105*$F105,0)</f>
        <v>0</v>
      </c>
      <c r="V105" s="259">
        <f>IF($E105&lt;10%,$E105*$F105,0)</f>
        <v>0</v>
      </c>
      <c r="W105" s="239">
        <f t="shared" si="14"/>
        <v>0</v>
      </c>
      <c r="X105" s="241">
        <f t="shared" si="15"/>
        <v>0</v>
      </c>
      <c r="Y105" s="241"/>
      <c r="Z105" s="205"/>
      <c r="AA105" s="205"/>
      <c r="AB105" s="205"/>
      <c r="AC105" s="205"/>
      <c r="AD105" s="205"/>
      <c r="AE105" s="205"/>
    </row>
    <row r="106" spans="1:31" s="243" customFormat="1" outlineLevel="1">
      <c r="A106" s="205"/>
      <c r="B106" s="256">
        <f>+'FSE-AF-003'!$B$19</f>
        <v>0</v>
      </c>
      <c r="C106" s="224">
        <v>5</v>
      </c>
      <c r="D106" s="225"/>
      <c r="E106" s="218">
        <f>+'FSE-AF-004'!$E$19</f>
        <v>0</v>
      </c>
      <c r="F106" s="254">
        <f>+'FSE-AF-003'!W$19</f>
        <v>0</v>
      </c>
      <c r="G106" s="219">
        <f t="shared" si="9"/>
        <v>0</v>
      </c>
      <c r="H106" s="247"/>
      <c r="I106" s="247"/>
      <c r="J106" s="247"/>
      <c r="K106" s="247"/>
      <c r="L106" s="219">
        <f>+$E106*$F106</f>
        <v>0</v>
      </c>
      <c r="M106" s="219">
        <f>+$E106*$F106</f>
        <v>0</v>
      </c>
      <c r="N106" s="219">
        <f>+$E106*$F106</f>
        <v>0</v>
      </c>
      <c r="O106" s="219">
        <f>IF($E106&lt;33.33%,$E106*$F106,0)</f>
        <v>0</v>
      </c>
      <c r="P106" s="219">
        <f>IF($E106&lt;33.33%,$E106*$F106,0)</f>
        <v>0</v>
      </c>
      <c r="Q106" s="219">
        <f>IF($E106&lt;20%,$E106*$F106,0)</f>
        <v>0</v>
      </c>
      <c r="R106" s="219">
        <f>IF($E106&lt;20%,$E106*$F106,0)</f>
        <v>0</v>
      </c>
      <c r="S106" s="219">
        <f>IF($E106&lt;20%,$E106*$F106,0)</f>
        <v>0</v>
      </c>
      <c r="T106" s="219">
        <f>IF($E106&lt;20%,$E106*$F106,0)</f>
        <v>0</v>
      </c>
      <c r="U106" s="219">
        <f>IF($E106&lt;20%,$E106*$F106,0)</f>
        <v>0</v>
      </c>
      <c r="V106" s="259">
        <f>IF($E106&lt;10%,$E106*$F106,0)</f>
        <v>0</v>
      </c>
      <c r="W106" s="239">
        <f t="shared" si="14"/>
        <v>0</v>
      </c>
      <c r="X106" s="241">
        <f t="shared" si="15"/>
        <v>0</v>
      </c>
      <c r="Y106" s="241"/>
      <c r="Z106" s="205"/>
      <c r="AA106" s="205"/>
      <c r="AB106" s="205"/>
      <c r="AC106" s="205"/>
      <c r="AD106" s="205"/>
      <c r="AE106" s="205"/>
    </row>
    <row r="107" spans="1:31" s="243" customFormat="1" outlineLevel="1">
      <c r="A107" s="205"/>
      <c r="B107" s="256">
        <f>+'FSE-AF-003'!$B$19</f>
        <v>0</v>
      </c>
      <c r="C107" s="224">
        <v>6</v>
      </c>
      <c r="D107" s="225"/>
      <c r="E107" s="218">
        <f>+'FSE-AF-004'!$E$19</f>
        <v>0</v>
      </c>
      <c r="F107" s="254">
        <f>+'FSE-AF-003'!Z$19</f>
        <v>0</v>
      </c>
      <c r="G107" s="219">
        <f t="shared" si="9"/>
        <v>0</v>
      </c>
      <c r="H107" s="247"/>
      <c r="I107" s="247"/>
      <c r="J107" s="247"/>
      <c r="K107" s="247"/>
      <c r="L107" s="247"/>
      <c r="M107" s="219">
        <f>+$E107*$F107</f>
        <v>0</v>
      </c>
      <c r="N107" s="219">
        <f>+$E107*$F107</f>
        <v>0</v>
      </c>
      <c r="O107" s="219">
        <f>+$E107*$F107</f>
        <v>0</v>
      </c>
      <c r="P107" s="219">
        <f>IF($E107&lt;33.33%,$E107*$F107,0)</f>
        <v>0</v>
      </c>
      <c r="Q107" s="219">
        <f>IF($E107&lt;33.33%,$E107*$F107,0)</f>
        <v>0</v>
      </c>
      <c r="R107" s="219">
        <f>IF($E107&lt;20%,$E107*$F107,0)</f>
        <v>0</v>
      </c>
      <c r="S107" s="219">
        <f>IF($E107&lt;20%,$E107*$F107,0)</f>
        <v>0</v>
      </c>
      <c r="T107" s="219">
        <f>IF($E107&lt;20%,$E107*$F107,0)</f>
        <v>0</v>
      </c>
      <c r="U107" s="219">
        <f>IF($E107&lt;20%,$E107*$F107,0)</f>
        <v>0</v>
      </c>
      <c r="V107" s="259">
        <f>IF($E107&lt;20%,$E107*$F107,0)</f>
        <v>0</v>
      </c>
      <c r="W107" s="239">
        <f t="shared" si="14"/>
        <v>0</v>
      </c>
      <c r="X107" s="241">
        <f t="shared" si="15"/>
        <v>0</v>
      </c>
      <c r="Y107" s="241"/>
      <c r="Z107" s="205"/>
      <c r="AA107" s="205"/>
      <c r="AB107" s="205"/>
      <c r="AC107" s="205"/>
      <c r="AD107" s="205"/>
      <c r="AE107" s="205"/>
    </row>
    <row r="108" spans="1:31" s="243" customFormat="1" outlineLevel="1">
      <c r="A108" s="205"/>
      <c r="B108" s="256">
        <f>+'FSE-AF-003'!$B$19</f>
        <v>0</v>
      </c>
      <c r="C108" s="224">
        <v>7</v>
      </c>
      <c r="D108" s="225"/>
      <c r="E108" s="218">
        <f>+'FSE-AF-004'!$E$19</f>
        <v>0</v>
      </c>
      <c r="F108" s="254">
        <f>+'FSE-AF-003'!AC$19</f>
        <v>0</v>
      </c>
      <c r="G108" s="219">
        <f t="shared" si="9"/>
        <v>0</v>
      </c>
      <c r="H108" s="247"/>
      <c r="I108" s="247"/>
      <c r="J108" s="247"/>
      <c r="K108" s="247"/>
      <c r="L108" s="247"/>
      <c r="M108" s="247"/>
      <c r="N108" s="219">
        <f>+$E108*$F108</f>
        <v>0</v>
      </c>
      <c r="O108" s="219">
        <f>+$E108*$F108</f>
        <v>0</v>
      </c>
      <c r="P108" s="219">
        <f>+$E108*$F108</f>
        <v>0</v>
      </c>
      <c r="Q108" s="219">
        <f>IF($E108&lt;33.33%,$E108*$F108,0)</f>
        <v>0</v>
      </c>
      <c r="R108" s="219">
        <f>IF($E108&lt;33.33%,$E108*$F108,0)</f>
        <v>0</v>
      </c>
      <c r="S108" s="219">
        <f>IF($E108&lt;20%,$E108*$F108,0)</f>
        <v>0</v>
      </c>
      <c r="T108" s="219">
        <f>IF($E108&lt;20%,$E108*$F108,0)</f>
        <v>0</v>
      </c>
      <c r="U108" s="219">
        <f>IF($E108&lt;20%,$E108*$F108,0)</f>
        <v>0</v>
      </c>
      <c r="V108" s="259">
        <f>IF($E108&lt;20%,$E108*$F108,0)</f>
        <v>0</v>
      </c>
      <c r="W108" s="239">
        <f t="shared" si="14"/>
        <v>0</v>
      </c>
      <c r="X108" s="241">
        <f t="shared" si="15"/>
        <v>0</v>
      </c>
      <c r="Y108" s="241"/>
      <c r="Z108" s="205"/>
      <c r="AA108" s="205"/>
      <c r="AB108" s="205"/>
      <c r="AC108" s="205"/>
      <c r="AD108" s="205"/>
      <c r="AE108" s="205"/>
    </row>
    <row r="109" spans="1:31" s="243" customFormat="1" outlineLevel="1">
      <c r="A109" s="205"/>
      <c r="B109" s="256">
        <f>+'FSE-AF-003'!$B$19</f>
        <v>0</v>
      </c>
      <c r="C109" s="224">
        <v>8</v>
      </c>
      <c r="D109" s="225"/>
      <c r="E109" s="218">
        <f>+'FSE-AF-004'!$E$19</f>
        <v>0</v>
      </c>
      <c r="F109" s="254">
        <f>+'FSE-AF-003'!AF$19</f>
        <v>0</v>
      </c>
      <c r="G109" s="219">
        <f t="shared" si="9"/>
        <v>0</v>
      </c>
      <c r="H109" s="247"/>
      <c r="I109" s="247"/>
      <c r="J109" s="247"/>
      <c r="K109" s="247"/>
      <c r="L109" s="247"/>
      <c r="M109" s="247"/>
      <c r="N109" s="247"/>
      <c r="O109" s="219">
        <f>+$E109*$F109</f>
        <v>0</v>
      </c>
      <c r="P109" s="219">
        <f>+$E109*$F109</f>
        <v>0</v>
      </c>
      <c r="Q109" s="219">
        <f>+$E109*$F109</f>
        <v>0</v>
      </c>
      <c r="R109" s="219">
        <f>IF($E109&lt;33.33%,$E109*$F109,0)</f>
        <v>0</v>
      </c>
      <c r="S109" s="219">
        <f>IF($E109&lt;33.33%,$E109*$F109,0)</f>
        <v>0</v>
      </c>
      <c r="T109" s="219">
        <f>IF($E109&lt;20%,$E109*$F109,0)</f>
        <v>0</v>
      </c>
      <c r="U109" s="219">
        <f>IF($E109&lt;20%,$E109*$F109,0)</f>
        <v>0</v>
      </c>
      <c r="V109" s="259">
        <f>IF($E109&lt;20%,$E109*$F109,0)</f>
        <v>0</v>
      </c>
      <c r="W109" s="239">
        <f t="shared" si="14"/>
        <v>0</v>
      </c>
      <c r="X109" s="241">
        <f t="shared" si="15"/>
        <v>0</v>
      </c>
      <c r="Y109" s="241"/>
      <c r="Z109" s="205"/>
      <c r="AA109" s="205"/>
      <c r="AB109" s="205"/>
      <c r="AC109" s="205"/>
      <c r="AD109" s="205"/>
      <c r="AE109" s="205"/>
    </row>
    <row r="110" spans="1:31" s="243" customFormat="1" outlineLevel="1">
      <c r="A110" s="205"/>
      <c r="B110" s="256">
        <f>+'FSE-AF-003'!$B$19</f>
        <v>0</v>
      </c>
      <c r="C110" s="224">
        <v>9</v>
      </c>
      <c r="D110" s="225"/>
      <c r="E110" s="218">
        <f>+'FSE-AF-004'!$E$19</f>
        <v>0</v>
      </c>
      <c r="F110" s="254">
        <f>+'FSE-AF-003'!AI$19</f>
        <v>0</v>
      </c>
      <c r="G110" s="219">
        <f t="shared" si="9"/>
        <v>0</v>
      </c>
      <c r="H110" s="247"/>
      <c r="I110" s="247"/>
      <c r="J110" s="247"/>
      <c r="K110" s="247"/>
      <c r="L110" s="247"/>
      <c r="M110" s="247"/>
      <c r="N110" s="247"/>
      <c r="O110" s="247"/>
      <c r="P110" s="219">
        <f>+$E110*$F110</f>
        <v>0</v>
      </c>
      <c r="Q110" s="219">
        <f>+$E110*$F110</f>
        <v>0</v>
      </c>
      <c r="R110" s="219">
        <f>+$E110*$F110</f>
        <v>0</v>
      </c>
      <c r="S110" s="219">
        <f>IF($E110&lt;33.33%,$E110*$F110,0)</f>
        <v>0</v>
      </c>
      <c r="T110" s="219">
        <f>IF($E110&lt;33.33%,$E110*$F110,0)</f>
        <v>0</v>
      </c>
      <c r="U110" s="219">
        <f>IF($E110&lt;20%,$E110*$F110,0)</f>
        <v>0</v>
      </c>
      <c r="V110" s="259">
        <f>IF($E110&lt;20%,$E110*$F110,0)</f>
        <v>0</v>
      </c>
      <c r="W110" s="239">
        <f t="shared" si="14"/>
        <v>0</v>
      </c>
      <c r="X110" s="241">
        <f t="shared" si="15"/>
        <v>0</v>
      </c>
      <c r="Y110" s="241"/>
      <c r="Z110" s="205"/>
      <c r="AA110" s="205"/>
      <c r="AB110" s="205"/>
      <c r="AC110" s="205"/>
      <c r="AD110" s="205"/>
      <c r="AE110" s="205"/>
    </row>
    <row r="111" spans="1:31" s="243" customFormat="1" outlineLevel="1">
      <c r="A111" s="205"/>
      <c r="B111" s="256">
        <f>+'FSE-AF-003'!$B$19</f>
        <v>0</v>
      </c>
      <c r="C111" s="224">
        <v>10</v>
      </c>
      <c r="D111" s="225"/>
      <c r="E111" s="218">
        <f>+'FSE-AF-004'!$E$19</f>
        <v>0</v>
      </c>
      <c r="F111" s="254">
        <f>+'FSE-AF-003'!AL$19</f>
        <v>0</v>
      </c>
      <c r="G111" s="219">
        <f t="shared" si="9"/>
        <v>0</v>
      </c>
      <c r="H111" s="247"/>
      <c r="I111" s="247"/>
      <c r="J111" s="247"/>
      <c r="K111" s="247"/>
      <c r="L111" s="247"/>
      <c r="M111" s="247"/>
      <c r="N111" s="247"/>
      <c r="O111" s="247"/>
      <c r="P111" s="247"/>
      <c r="Q111" s="219">
        <f>+$E111*$F111</f>
        <v>0</v>
      </c>
      <c r="R111" s="219">
        <f>+$E111*$F111</f>
        <v>0</v>
      </c>
      <c r="S111" s="219">
        <f>+$E111*$F111</f>
        <v>0</v>
      </c>
      <c r="T111" s="219">
        <f>IF($E111&lt;33.33%,$E111*$F111,0)</f>
        <v>0</v>
      </c>
      <c r="U111" s="219">
        <f>IF($E111&lt;33.33%,$E111*$F111,0)</f>
        <v>0</v>
      </c>
      <c r="V111" s="259">
        <f>IF($E111&lt;20%,$E111*$F111,0)</f>
        <v>0</v>
      </c>
      <c r="W111" s="239">
        <f t="shared" si="14"/>
        <v>0</v>
      </c>
      <c r="X111" s="241">
        <f t="shared" si="15"/>
        <v>0</v>
      </c>
      <c r="Y111" s="241"/>
      <c r="Z111" s="205"/>
      <c r="AA111" s="205"/>
      <c r="AB111" s="205"/>
      <c r="AC111" s="205"/>
      <c r="AD111" s="205"/>
      <c r="AE111" s="205"/>
    </row>
    <row r="112" spans="1:31" s="243" customFormat="1" outlineLevel="1">
      <c r="A112" s="205"/>
      <c r="B112" s="256">
        <f>+'FSE-AF-003'!$B$19</f>
        <v>0</v>
      </c>
      <c r="C112" s="224">
        <v>11</v>
      </c>
      <c r="D112" s="225"/>
      <c r="E112" s="218">
        <f>+'FSE-AF-004'!$E$19</f>
        <v>0</v>
      </c>
      <c r="F112" s="254">
        <f>+'FSE-AF-003'!AO$19</f>
        <v>0</v>
      </c>
      <c r="G112" s="219">
        <f t="shared" si="9"/>
        <v>0</v>
      </c>
      <c r="H112" s="247"/>
      <c r="I112" s="247"/>
      <c r="J112" s="247"/>
      <c r="K112" s="247"/>
      <c r="L112" s="247"/>
      <c r="M112" s="247"/>
      <c r="N112" s="247"/>
      <c r="O112" s="247"/>
      <c r="P112" s="247"/>
      <c r="Q112" s="247"/>
      <c r="R112" s="219">
        <f>+$E112*$F112</f>
        <v>0</v>
      </c>
      <c r="S112" s="219">
        <f>+$E112*$F112</f>
        <v>0</v>
      </c>
      <c r="T112" s="219">
        <f>+$E112*$F112</f>
        <v>0</v>
      </c>
      <c r="U112" s="219">
        <f>IF($E112&lt;33.33%,$E112*$F112,0)</f>
        <v>0</v>
      </c>
      <c r="V112" s="259">
        <f>IF($E112&lt;33.33%,$E112*$F112,0)</f>
        <v>0</v>
      </c>
      <c r="W112" s="239">
        <f t="shared" si="14"/>
        <v>0</v>
      </c>
      <c r="X112" s="241">
        <f t="shared" si="15"/>
        <v>0</v>
      </c>
      <c r="Y112" s="241"/>
      <c r="Z112" s="205"/>
      <c r="AA112" s="205"/>
      <c r="AB112" s="205"/>
      <c r="AC112" s="205"/>
      <c r="AD112" s="205"/>
      <c r="AE112" s="205"/>
    </row>
    <row r="113" spans="1:31" s="243" customFormat="1" outlineLevel="1">
      <c r="A113" s="205"/>
      <c r="B113" s="256">
        <f>+'FSE-AF-003'!$B$19</f>
        <v>0</v>
      </c>
      <c r="C113" s="224">
        <v>12</v>
      </c>
      <c r="D113" s="225"/>
      <c r="E113" s="218">
        <f>+'FSE-AF-004'!$E$19</f>
        <v>0</v>
      </c>
      <c r="F113" s="254">
        <f>+'FSE-AF-003'!AR$19</f>
        <v>0</v>
      </c>
      <c r="G113" s="219">
        <f t="shared" si="9"/>
        <v>0</v>
      </c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19">
        <f>+$E113*$F113</f>
        <v>0</v>
      </c>
      <c r="T113" s="219">
        <f>+$E113*$F113</f>
        <v>0</v>
      </c>
      <c r="U113" s="219">
        <f>+$E113*$F113</f>
        <v>0</v>
      </c>
      <c r="V113" s="259">
        <f>IF($E113&lt;33.33%,$E113*$F113,0)</f>
        <v>0</v>
      </c>
      <c r="W113" s="239">
        <f t="shared" si="14"/>
        <v>0</v>
      </c>
      <c r="X113" s="241">
        <f t="shared" si="15"/>
        <v>0</v>
      </c>
      <c r="Y113" s="241"/>
      <c r="Z113" s="205"/>
      <c r="AA113" s="205"/>
      <c r="AB113" s="205"/>
      <c r="AC113" s="205"/>
      <c r="AD113" s="205"/>
      <c r="AE113" s="205"/>
    </row>
    <row r="114" spans="1:31" s="243" customFormat="1" outlineLevel="1">
      <c r="A114" s="205"/>
      <c r="B114" s="256">
        <f>+'FSE-AF-003'!$B$19</f>
        <v>0</v>
      </c>
      <c r="C114" s="224">
        <v>13</v>
      </c>
      <c r="D114" s="225"/>
      <c r="E114" s="218">
        <f>+'FSE-AF-004'!$E$19</f>
        <v>0</v>
      </c>
      <c r="F114" s="254">
        <f>+'FSE-AF-003'!AU$19</f>
        <v>0</v>
      </c>
      <c r="G114" s="219">
        <f t="shared" si="9"/>
        <v>0</v>
      </c>
      <c r="H114" s="247"/>
      <c r="I114" s="247"/>
      <c r="J114" s="247"/>
      <c r="K114" s="247"/>
      <c r="L114" s="247"/>
      <c r="M114" s="247"/>
      <c r="N114" s="247"/>
      <c r="O114" s="247"/>
      <c r="P114" s="247"/>
      <c r="Q114" s="247"/>
      <c r="R114" s="247"/>
      <c r="S114" s="247"/>
      <c r="T114" s="219">
        <f>+$E114*$F114</f>
        <v>0</v>
      </c>
      <c r="U114" s="219">
        <f>+$E114*$F114</f>
        <v>0</v>
      </c>
      <c r="V114" s="259">
        <f>+$E114*$F114</f>
        <v>0</v>
      </c>
      <c r="W114" s="239">
        <f t="shared" si="14"/>
        <v>0</v>
      </c>
      <c r="X114" s="241">
        <f t="shared" si="15"/>
        <v>0</v>
      </c>
      <c r="Y114" s="241"/>
      <c r="Z114" s="205"/>
      <c r="AA114" s="205"/>
      <c r="AB114" s="205"/>
      <c r="AC114" s="205"/>
      <c r="AD114" s="205"/>
      <c r="AE114" s="205"/>
    </row>
    <row r="115" spans="1:31" s="243" customFormat="1" outlineLevel="1">
      <c r="A115" s="205"/>
      <c r="B115" s="256">
        <f>+'FSE-AF-003'!$B$19</f>
        <v>0</v>
      </c>
      <c r="C115" s="224">
        <v>14</v>
      </c>
      <c r="D115" s="225"/>
      <c r="E115" s="218">
        <f>+'FSE-AF-004'!$E$19</f>
        <v>0</v>
      </c>
      <c r="F115" s="254">
        <f>+'FSE-AF-003'!AX$19</f>
        <v>0</v>
      </c>
      <c r="G115" s="219">
        <f t="shared" si="9"/>
        <v>0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247"/>
      <c r="T115" s="247"/>
      <c r="U115" s="219">
        <f>+$E115*$F115</f>
        <v>0</v>
      </c>
      <c r="V115" s="259">
        <f>+$E115*$F115</f>
        <v>0</v>
      </c>
      <c r="W115" s="239">
        <f t="shared" si="14"/>
        <v>0</v>
      </c>
      <c r="X115" s="241">
        <f t="shared" si="15"/>
        <v>0</v>
      </c>
      <c r="Y115" s="241"/>
      <c r="Z115" s="205"/>
      <c r="AA115" s="205"/>
      <c r="AB115" s="205"/>
      <c r="AC115" s="205"/>
      <c r="AD115" s="205"/>
      <c r="AE115" s="205"/>
    </row>
    <row r="116" spans="1:31" s="243" customFormat="1" outlineLevel="1">
      <c r="A116" s="205"/>
      <c r="B116" s="256">
        <f>+'FSE-AF-003'!$B$19</f>
        <v>0</v>
      </c>
      <c r="C116" s="224">
        <v>15</v>
      </c>
      <c r="D116" s="225"/>
      <c r="E116" s="218">
        <f>+'FSE-AF-004'!$E$19</f>
        <v>0</v>
      </c>
      <c r="F116" s="254">
        <f>+'FSE-AF-003'!BA$19</f>
        <v>0</v>
      </c>
      <c r="G116" s="219">
        <f t="shared" si="9"/>
        <v>0</v>
      </c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60"/>
      <c r="V116" s="259">
        <f>+$E116*$F116</f>
        <v>0</v>
      </c>
      <c r="W116" s="239">
        <f t="shared" si="14"/>
        <v>0</v>
      </c>
      <c r="X116" s="241">
        <f t="shared" si="15"/>
        <v>0</v>
      </c>
      <c r="Y116" s="241"/>
      <c r="Z116" s="205"/>
      <c r="AA116" s="205"/>
      <c r="AB116" s="205"/>
      <c r="AC116" s="205"/>
      <c r="AD116" s="205"/>
      <c r="AE116" s="205"/>
    </row>
    <row r="117" spans="1:31" s="243" customFormat="1">
      <c r="A117" s="205"/>
      <c r="B117" s="257" t="s">
        <v>1051</v>
      </c>
      <c r="C117" s="224"/>
      <c r="D117" s="225"/>
      <c r="E117" s="249"/>
      <c r="F117" s="250">
        <f>SUM(F102:F116)</f>
        <v>0</v>
      </c>
      <c r="G117" s="251"/>
      <c r="H117" s="252">
        <f t="shared" ref="H117:V117" si="16">SUM(H102:H116)</f>
        <v>0</v>
      </c>
      <c r="I117" s="252">
        <f t="shared" si="16"/>
        <v>0</v>
      </c>
      <c r="J117" s="252">
        <f t="shared" si="16"/>
        <v>0</v>
      </c>
      <c r="K117" s="252">
        <f t="shared" si="16"/>
        <v>0</v>
      </c>
      <c r="L117" s="252">
        <f t="shared" si="16"/>
        <v>0</v>
      </c>
      <c r="M117" s="252">
        <f t="shared" si="16"/>
        <v>0</v>
      </c>
      <c r="N117" s="252">
        <f t="shared" si="16"/>
        <v>0</v>
      </c>
      <c r="O117" s="252">
        <f t="shared" si="16"/>
        <v>0</v>
      </c>
      <c r="P117" s="252">
        <f t="shared" si="16"/>
        <v>0</v>
      </c>
      <c r="Q117" s="252">
        <f t="shared" si="16"/>
        <v>0</v>
      </c>
      <c r="R117" s="252">
        <f t="shared" si="16"/>
        <v>0</v>
      </c>
      <c r="S117" s="252">
        <f t="shared" si="16"/>
        <v>0</v>
      </c>
      <c r="T117" s="252">
        <f t="shared" si="16"/>
        <v>0</v>
      </c>
      <c r="U117" s="252">
        <f t="shared" si="16"/>
        <v>0</v>
      </c>
      <c r="V117" s="252">
        <f t="shared" si="16"/>
        <v>0</v>
      </c>
      <c r="W117" s="239"/>
      <c r="X117" s="241"/>
      <c r="Y117" s="241"/>
      <c r="Z117" s="205"/>
      <c r="AA117" s="205"/>
      <c r="AB117" s="205"/>
      <c r="AC117" s="205"/>
      <c r="AD117" s="205"/>
      <c r="AE117" s="205"/>
    </row>
    <row r="118" spans="1:31" s="243" customFormat="1" outlineLevel="1">
      <c r="A118" s="205"/>
      <c r="B118" s="258">
        <f>+'FSE-AF-003'!$B$20</f>
        <v>0</v>
      </c>
      <c r="C118" s="227">
        <v>1</v>
      </c>
      <c r="D118" s="228"/>
      <c r="E118" s="218">
        <f>+'FSE-AF-004'!$E$20</f>
        <v>0</v>
      </c>
      <c r="F118" s="254">
        <f>+'FSE-AF-003'!K$20</f>
        <v>0</v>
      </c>
      <c r="G118" s="219">
        <f t="shared" si="9"/>
        <v>0</v>
      </c>
      <c r="H118" s="219">
        <f>+$E118*$F118</f>
        <v>0</v>
      </c>
      <c r="I118" s="219">
        <f>+$E118*$F118</f>
        <v>0</v>
      </c>
      <c r="J118" s="219">
        <f>+$E118*$F118</f>
        <v>0</v>
      </c>
      <c r="K118" s="219">
        <f>IF($E118&lt;33.33%,$E118*$F118,0)</f>
        <v>0</v>
      </c>
      <c r="L118" s="219">
        <f>IF($E118&lt;33.33%,$E118*$F118,0)</f>
        <v>0</v>
      </c>
      <c r="M118" s="219">
        <f>IF($E118&lt;20%,$E118*$F118,0)</f>
        <v>0</v>
      </c>
      <c r="N118" s="219">
        <f>IF($E118&lt;20%,$E118*$F118,0)</f>
        <v>0</v>
      </c>
      <c r="O118" s="219">
        <f>IF($E118&lt;20%,$E118*$F118,0)</f>
        <v>0</v>
      </c>
      <c r="P118" s="219">
        <f>IF($E118&lt;20%,$E118*$F118,0)</f>
        <v>0</v>
      </c>
      <c r="Q118" s="219">
        <f>IF($E118&lt;20%,$E118*$F118,0)</f>
        <v>0</v>
      </c>
      <c r="R118" s="219">
        <f>IF($E118&lt;10%,$E118*$F118,0)</f>
        <v>0</v>
      </c>
      <c r="S118" s="219">
        <f>IF($E118&lt;10%,$E118*$F118,0)</f>
        <v>0</v>
      </c>
      <c r="T118" s="219">
        <f>IF($E118&lt;10%,$E118*$F118,0)</f>
        <v>0</v>
      </c>
      <c r="U118" s="219">
        <f>IF($E118&lt;10%,$E118*$F118,0)</f>
        <v>0</v>
      </c>
      <c r="V118" s="259">
        <f>IF($E118&lt;10%,$E118*$F118,0)</f>
        <v>0</v>
      </c>
      <c r="W118" s="239">
        <f t="shared" si="10"/>
        <v>0</v>
      </c>
      <c r="X118" s="241">
        <f t="shared" si="11"/>
        <v>0</v>
      </c>
      <c r="Y118" s="241"/>
      <c r="Z118" s="205"/>
      <c r="AA118" s="205"/>
      <c r="AB118" s="205"/>
      <c r="AC118" s="205"/>
      <c r="AD118" s="205"/>
      <c r="AE118" s="205"/>
    </row>
    <row r="119" spans="1:31" s="243" customFormat="1" outlineLevel="1">
      <c r="A119" s="205"/>
      <c r="B119" s="258">
        <f>+'FSE-AF-003'!$B$20</f>
        <v>0</v>
      </c>
      <c r="C119" s="227">
        <v>2</v>
      </c>
      <c r="D119" s="228"/>
      <c r="E119" s="218">
        <f>+'FSE-AF-004'!$E$20</f>
        <v>0</v>
      </c>
      <c r="F119" s="254">
        <f>+'FSE-AF-003'!N$20</f>
        <v>0</v>
      </c>
      <c r="G119" s="219">
        <f t="shared" si="9"/>
        <v>0</v>
      </c>
      <c r="H119" s="247"/>
      <c r="I119" s="219">
        <f>+$E119*$F119</f>
        <v>0</v>
      </c>
      <c r="J119" s="219">
        <f>+$E119*$F119</f>
        <v>0</v>
      </c>
      <c r="K119" s="219">
        <f>+$E119*$F119</f>
        <v>0</v>
      </c>
      <c r="L119" s="219">
        <f>IF($E119&lt;33.33%,$E119*$F119,0)</f>
        <v>0</v>
      </c>
      <c r="M119" s="219">
        <f>IF($E119&lt;33.33%,$E119*$F119,0)</f>
        <v>0</v>
      </c>
      <c r="N119" s="219">
        <f>IF($E119&lt;20%,$E119*$F119,0)</f>
        <v>0</v>
      </c>
      <c r="O119" s="219">
        <f>IF($E119&lt;20%,$E119*$F119,0)</f>
        <v>0</v>
      </c>
      <c r="P119" s="219">
        <f>IF($E119&lt;20%,$E119*$F119,0)</f>
        <v>0</v>
      </c>
      <c r="Q119" s="219">
        <f>IF($E119&lt;20%,$E119*$F119,0)</f>
        <v>0</v>
      </c>
      <c r="R119" s="219">
        <f>IF($E119&lt;20%,$E119*$F119,0)</f>
        <v>0</v>
      </c>
      <c r="S119" s="219">
        <f>IF($E119&lt;10%,$E119*$F119,0)</f>
        <v>0</v>
      </c>
      <c r="T119" s="219">
        <f>IF($E119&lt;10%,$E119*$F119,0)</f>
        <v>0</v>
      </c>
      <c r="U119" s="219">
        <f>IF($E119&lt;10%,$E119*$F119,0)</f>
        <v>0</v>
      </c>
      <c r="V119" s="259">
        <f>IF($E119&lt;10%,$E119*$F119,0)</f>
        <v>0</v>
      </c>
      <c r="W119" s="239">
        <f t="shared" si="10"/>
        <v>0</v>
      </c>
      <c r="X119" s="241">
        <f t="shared" si="11"/>
        <v>0</v>
      </c>
      <c r="Y119" s="241"/>
      <c r="Z119" s="205"/>
      <c r="AA119" s="205"/>
      <c r="AB119" s="205"/>
      <c r="AC119" s="205"/>
      <c r="AD119" s="205"/>
      <c r="AE119" s="205"/>
    </row>
    <row r="120" spans="1:31" s="243" customFormat="1" outlineLevel="1">
      <c r="A120" s="205"/>
      <c r="B120" s="258">
        <f>+'FSE-AF-003'!$B$20</f>
        <v>0</v>
      </c>
      <c r="C120" s="227">
        <v>3</v>
      </c>
      <c r="D120" s="228"/>
      <c r="E120" s="218">
        <f>+'FSE-AF-004'!$E$20</f>
        <v>0</v>
      </c>
      <c r="F120" s="254">
        <f>+'FSE-AF-003'!Q$20</f>
        <v>0</v>
      </c>
      <c r="G120" s="219">
        <f t="shared" si="9"/>
        <v>0</v>
      </c>
      <c r="H120" s="247"/>
      <c r="I120" s="247"/>
      <c r="J120" s="219">
        <f>+$E120*$F120</f>
        <v>0</v>
      </c>
      <c r="K120" s="219">
        <f>+$E120*$F120</f>
        <v>0</v>
      </c>
      <c r="L120" s="219">
        <f>+$E120*$F120</f>
        <v>0</v>
      </c>
      <c r="M120" s="219">
        <f>IF($E120&lt;33.33%,$E120*$F120,0)</f>
        <v>0</v>
      </c>
      <c r="N120" s="219">
        <f>IF($E120&lt;33.33%,$E120*$F120,0)</f>
        <v>0</v>
      </c>
      <c r="O120" s="219">
        <f>IF($E120&lt;20%,$E120*$F120,0)</f>
        <v>0</v>
      </c>
      <c r="P120" s="219">
        <f>IF($E120&lt;20%,$E120*$F120,0)</f>
        <v>0</v>
      </c>
      <c r="Q120" s="219">
        <f>IF($E120&lt;20%,$E120*$F120,0)</f>
        <v>0</v>
      </c>
      <c r="R120" s="219">
        <f>IF($E120&lt;20%,$E120*$F120,0)</f>
        <v>0</v>
      </c>
      <c r="S120" s="219">
        <f>IF($E120&lt;20%,$E120*$F120,0)</f>
        <v>0</v>
      </c>
      <c r="T120" s="219">
        <f>IF($E120&lt;10%,$E120*$F120,0)</f>
        <v>0</v>
      </c>
      <c r="U120" s="219">
        <f>IF($E120&lt;10%,$E120*$F120,0)</f>
        <v>0</v>
      </c>
      <c r="V120" s="259">
        <f>IF($E120&lt;10%,$E120*$F120,0)</f>
        <v>0</v>
      </c>
      <c r="W120" s="239">
        <f t="shared" si="10"/>
        <v>0</v>
      </c>
      <c r="X120" s="241">
        <f t="shared" si="11"/>
        <v>0</v>
      </c>
      <c r="Y120" s="241"/>
      <c r="Z120" s="205"/>
      <c r="AA120" s="205"/>
      <c r="AB120" s="205"/>
      <c r="AC120" s="205"/>
      <c r="AD120" s="205"/>
      <c r="AE120" s="205"/>
    </row>
    <row r="121" spans="1:31" s="243" customFormat="1" outlineLevel="1">
      <c r="A121" s="205"/>
      <c r="B121" s="258">
        <f>+'FSE-AF-003'!$B$20</f>
        <v>0</v>
      </c>
      <c r="C121" s="227">
        <v>4</v>
      </c>
      <c r="D121" s="228"/>
      <c r="E121" s="218">
        <f>+'FSE-AF-004'!$E$20</f>
        <v>0</v>
      </c>
      <c r="F121" s="254">
        <f>+'FSE-AF-003'!T$20</f>
        <v>0</v>
      </c>
      <c r="G121" s="219">
        <f t="shared" si="9"/>
        <v>0</v>
      </c>
      <c r="H121" s="247"/>
      <c r="I121" s="247"/>
      <c r="J121" s="247"/>
      <c r="K121" s="219">
        <f>+$E121*$F121</f>
        <v>0</v>
      </c>
      <c r="L121" s="219">
        <f>+$E121*$F121</f>
        <v>0</v>
      </c>
      <c r="M121" s="219">
        <f>+$E121*$F121</f>
        <v>0</v>
      </c>
      <c r="N121" s="219">
        <f>IF($E121&lt;33.33%,$E121*$F121,0)</f>
        <v>0</v>
      </c>
      <c r="O121" s="219">
        <f>IF($E121&lt;33.33%,$E121*$F121,0)</f>
        <v>0</v>
      </c>
      <c r="P121" s="219">
        <f>IF($E121&lt;20%,$E121*$F121,0)</f>
        <v>0</v>
      </c>
      <c r="Q121" s="219">
        <f>IF($E121&lt;20%,$E121*$F121,0)</f>
        <v>0</v>
      </c>
      <c r="R121" s="219">
        <f>IF($E121&lt;20%,$E121*$F121,0)</f>
        <v>0</v>
      </c>
      <c r="S121" s="219">
        <f>IF($E121&lt;20%,$E121*$F121,0)</f>
        <v>0</v>
      </c>
      <c r="T121" s="219">
        <f>IF($E121&lt;20%,$E121*$F121,0)</f>
        <v>0</v>
      </c>
      <c r="U121" s="219">
        <f>IF($E121&lt;10%,$E121*$F121,0)</f>
        <v>0</v>
      </c>
      <c r="V121" s="259">
        <f>IF($E121&lt;10%,$E121*$F121,0)</f>
        <v>0</v>
      </c>
      <c r="W121" s="239">
        <f t="shared" si="10"/>
        <v>0</v>
      </c>
      <c r="X121" s="241">
        <f t="shared" si="11"/>
        <v>0</v>
      </c>
      <c r="Y121" s="241"/>
      <c r="Z121" s="205"/>
      <c r="AA121" s="205"/>
      <c r="AB121" s="205"/>
      <c r="AC121" s="205"/>
      <c r="AD121" s="205"/>
      <c r="AE121" s="205"/>
    </row>
    <row r="122" spans="1:31" s="243" customFormat="1" outlineLevel="1">
      <c r="A122" s="205"/>
      <c r="B122" s="258">
        <f>+'FSE-AF-003'!$B$20</f>
        <v>0</v>
      </c>
      <c r="C122" s="227">
        <v>5</v>
      </c>
      <c r="D122" s="228"/>
      <c r="E122" s="218">
        <f>+'FSE-AF-004'!$E$20</f>
        <v>0</v>
      </c>
      <c r="F122" s="254">
        <f>+'FSE-AF-003'!W$20</f>
        <v>0</v>
      </c>
      <c r="G122" s="219">
        <f t="shared" si="9"/>
        <v>0</v>
      </c>
      <c r="H122" s="247"/>
      <c r="I122" s="247"/>
      <c r="J122" s="247"/>
      <c r="K122" s="247"/>
      <c r="L122" s="219">
        <f>+$E122*$F122</f>
        <v>0</v>
      </c>
      <c r="M122" s="219">
        <f>+$E122*$F122</f>
        <v>0</v>
      </c>
      <c r="N122" s="219">
        <f>+$E122*$F122</f>
        <v>0</v>
      </c>
      <c r="O122" s="219">
        <f>IF($E122&lt;33.33%,$E122*$F122,0)</f>
        <v>0</v>
      </c>
      <c r="P122" s="219">
        <f>IF($E122&lt;33.33%,$E122*$F122,0)</f>
        <v>0</v>
      </c>
      <c r="Q122" s="219">
        <f>IF($E122&lt;20%,$E122*$F122,0)</f>
        <v>0</v>
      </c>
      <c r="R122" s="219">
        <f>IF($E122&lt;20%,$E122*$F122,0)</f>
        <v>0</v>
      </c>
      <c r="S122" s="219">
        <f>IF($E122&lt;20%,$E122*$F122,0)</f>
        <v>0</v>
      </c>
      <c r="T122" s="219">
        <f>IF($E122&lt;20%,$E122*$F122,0)</f>
        <v>0</v>
      </c>
      <c r="U122" s="219">
        <f>IF($E122&lt;20%,$E122*$F122,0)</f>
        <v>0</v>
      </c>
      <c r="V122" s="259">
        <f>IF($E122&lt;10%,$E122*$F122,0)</f>
        <v>0</v>
      </c>
      <c r="W122" s="239">
        <f t="shared" si="10"/>
        <v>0</v>
      </c>
      <c r="X122" s="241">
        <f t="shared" si="11"/>
        <v>0</v>
      </c>
      <c r="Y122" s="241"/>
      <c r="Z122" s="205"/>
      <c r="AA122" s="205"/>
      <c r="AB122" s="205"/>
      <c r="AC122" s="205"/>
      <c r="AD122" s="205"/>
      <c r="AE122" s="205"/>
    </row>
    <row r="123" spans="1:31" s="243" customFormat="1" outlineLevel="1">
      <c r="A123" s="205"/>
      <c r="B123" s="258">
        <f>+'FSE-AF-003'!$B$20</f>
        <v>0</v>
      </c>
      <c r="C123" s="227">
        <v>6</v>
      </c>
      <c r="D123" s="228"/>
      <c r="E123" s="218">
        <f>+'FSE-AF-004'!$E$20</f>
        <v>0</v>
      </c>
      <c r="F123" s="254">
        <f>+'FSE-AF-003'!Z$20</f>
        <v>0</v>
      </c>
      <c r="G123" s="219">
        <f t="shared" si="9"/>
        <v>0</v>
      </c>
      <c r="H123" s="247"/>
      <c r="I123" s="247"/>
      <c r="J123" s="247"/>
      <c r="K123" s="247"/>
      <c r="L123" s="247"/>
      <c r="M123" s="219">
        <f>+$E123*$F123</f>
        <v>0</v>
      </c>
      <c r="N123" s="219">
        <f>+$E123*$F123</f>
        <v>0</v>
      </c>
      <c r="O123" s="219">
        <f>+$E123*$F123</f>
        <v>0</v>
      </c>
      <c r="P123" s="219">
        <f>IF($E123&lt;33.33%,$E123*$F123,0)</f>
        <v>0</v>
      </c>
      <c r="Q123" s="219">
        <f>IF($E123&lt;33.33%,$E123*$F123,0)</f>
        <v>0</v>
      </c>
      <c r="R123" s="219">
        <f>IF($E123&lt;20%,$E123*$F123,0)</f>
        <v>0</v>
      </c>
      <c r="S123" s="219">
        <f>IF($E123&lt;20%,$E123*$F123,0)</f>
        <v>0</v>
      </c>
      <c r="T123" s="219">
        <f>IF($E123&lt;20%,$E123*$F123,0)</f>
        <v>0</v>
      </c>
      <c r="U123" s="219">
        <f>IF($E123&lt;20%,$E123*$F123,0)</f>
        <v>0</v>
      </c>
      <c r="V123" s="259">
        <f>IF($E123&lt;20%,$E123*$F123,0)</f>
        <v>0</v>
      </c>
      <c r="W123" s="239">
        <f t="shared" si="10"/>
        <v>0</v>
      </c>
      <c r="X123" s="241">
        <f t="shared" si="11"/>
        <v>0</v>
      </c>
      <c r="Y123" s="241"/>
      <c r="Z123" s="205"/>
      <c r="AA123" s="205"/>
      <c r="AB123" s="205"/>
      <c r="AC123" s="205"/>
      <c r="AD123" s="205"/>
      <c r="AE123" s="205"/>
    </row>
    <row r="124" spans="1:31" s="243" customFormat="1" outlineLevel="1">
      <c r="A124" s="205"/>
      <c r="B124" s="258">
        <f>+'FSE-AF-003'!$B$20</f>
        <v>0</v>
      </c>
      <c r="C124" s="227">
        <v>7</v>
      </c>
      <c r="D124" s="228"/>
      <c r="E124" s="218">
        <f>+'FSE-AF-004'!$E$20</f>
        <v>0</v>
      </c>
      <c r="F124" s="254">
        <f>+'FSE-AF-003'!AC$20</f>
        <v>0</v>
      </c>
      <c r="G124" s="219">
        <f t="shared" si="9"/>
        <v>0</v>
      </c>
      <c r="H124" s="247"/>
      <c r="I124" s="247"/>
      <c r="J124" s="247"/>
      <c r="K124" s="247"/>
      <c r="L124" s="247"/>
      <c r="M124" s="247"/>
      <c r="N124" s="219">
        <f>+$E124*$F124</f>
        <v>0</v>
      </c>
      <c r="O124" s="219">
        <f>+$E124*$F124</f>
        <v>0</v>
      </c>
      <c r="P124" s="219">
        <f>+$E124*$F124</f>
        <v>0</v>
      </c>
      <c r="Q124" s="219">
        <f>IF($E124&lt;33.33%,$E124*$F124,0)</f>
        <v>0</v>
      </c>
      <c r="R124" s="219">
        <f>IF($E124&lt;33.33%,$E124*$F124,0)</f>
        <v>0</v>
      </c>
      <c r="S124" s="219">
        <f>IF($E124&lt;20%,$E124*$F124,0)</f>
        <v>0</v>
      </c>
      <c r="T124" s="219">
        <f>IF($E124&lt;20%,$E124*$F124,0)</f>
        <v>0</v>
      </c>
      <c r="U124" s="219">
        <f>IF($E124&lt;20%,$E124*$F124,0)</f>
        <v>0</v>
      </c>
      <c r="V124" s="259">
        <f>IF($E124&lt;20%,$E124*$F124,0)</f>
        <v>0</v>
      </c>
      <c r="W124" s="239">
        <f t="shared" si="10"/>
        <v>0</v>
      </c>
      <c r="X124" s="241">
        <f t="shared" si="11"/>
        <v>0</v>
      </c>
      <c r="Y124" s="241"/>
      <c r="Z124" s="205"/>
      <c r="AA124" s="205"/>
      <c r="AB124" s="205"/>
      <c r="AC124" s="205"/>
      <c r="AD124" s="205"/>
      <c r="AE124" s="205"/>
    </row>
    <row r="125" spans="1:31" s="243" customFormat="1" outlineLevel="1">
      <c r="A125" s="205"/>
      <c r="B125" s="258">
        <f>+'FSE-AF-003'!$B$20</f>
        <v>0</v>
      </c>
      <c r="C125" s="227">
        <v>8</v>
      </c>
      <c r="D125" s="228"/>
      <c r="E125" s="218">
        <f>+'FSE-AF-004'!$E$20</f>
        <v>0</v>
      </c>
      <c r="F125" s="254">
        <f>+'FSE-AF-003'!AF$20</f>
        <v>0</v>
      </c>
      <c r="G125" s="219">
        <f t="shared" si="9"/>
        <v>0</v>
      </c>
      <c r="H125" s="247"/>
      <c r="I125" s="247"/>
      <c r="J125" s="247"/>
      <c r="K125" s="247"/>
      <c r="L125" s="247"/>
      <c r="M125" s="247"/>
      <c r="N125" s="247"/>
      <c r="O125" s="219">
        <f>+$E125*$F125</f>
        <v>0</v>
      </c>
      <c r="P125" s="219">
        <f>+$E125*$F125</f>
        <v>0</v>
      </c>
      <c r="Q125" s="219">
        <f>+$E125*$F125</f>
        <v>0</v>
      </c>
      <c r="R125" s="219">
        <f>IF($E125&lt;33.33%,$E125*$F125,0)</f>
        <v>0</v>
      </c>
      <c r="S125" s="219">
        <f>IF($E125&lt;33.33%,$E125*$F125,0)</f>
        <v>0</v>
      </c>
      <c r="T125" s="219">
        <f>IF($E125&lt;20%,$E125*$F125,0)</f>
        <v>0</v>
      </c>
      <c r="U125" s="219">
        <f>IF($E125&lt;20%,$E125*$F125,0)</f>
        <v>0</v>
      </c>
      <c r="V125" s="259">
        <f>IF($E125&lt;20%,$E125*$F125,0)</f>
        <v>0</v>
      </c>
      <c r="W125" s="239">
        <f t="shared" si="10"/>
        <v>0</v>
      </c>
      <c r="X125" s="241">
        <f t="shared" si="11"/>
        <v>0</v>
      </c>
      <c r="Y125" s="241"/>
      <c r="Z125" s="205"/>
      <c r="AA125" s="205"/>
      <c r="AB125" s="205"/>
      <c r="AC125" s="205"/>
      <c r="AD125" s="205"/>
      <c r="AE125" s="205"/>
    </row>
    <row r="126" spans="1:31" s="243" customFormat="1" outlineLevel="1">
      <c r="A126" s="205"/>
      <c r="B126" s="258">
        <f>+'FSE-AF-003'!$B$20</f>
        <v>0</v>
      </c>
      <c r="C126" s="227">
        <v>9</v>
      </c>
      <c r="D126" s="228"/>
      <c r="E126" s="218">
        <f>+'FSE-AF-004'!$E$20</f>
        <v>0</v>
      </c>
      <c r="F126" s="254">
        <f>+'FSE-AF-003'!AI$20</f>
        <v>0</v>
      </c>
      <c r="G126" s="219">
        <f t="shared" si="9"/>
        <v>0</v>
      </c>
      <c r="H126" s="247"/>
      <c r="I126" s="247"/>
      <c r="J126" s="247"/>
      <c r="K126" s="247"/>
      <c r="L126" s="247"/>
      <c r="M126" s="247"/>
      <c r="N126" s="247"/>
      <c r="O126" s="247"/>
      <c r="P126" s="219">
        <f>+$E126*$F126</f>
        <v>0</v>
      </c>
      <c r="Q126" s="219">
        <f>+$E126*$F126</f>
        <v>0</v>
      </c>
      <c r="R126" s="219">
        <f>+$E126*$F126</f>
        <v>0</v>
      </c>
      <c r="S126" s="219">
        <f>IF($E126&lt;33.33%,$E126*$F126,0)</f>
        <v>0</v>
      </c>
      <c r="T126" s="219">
        <f>IF($E126&lt;33.33%,$E126*$F126,0)</f>
        <v>0</v>
      </c>
      <c r="U126" s="219">
        <f>IF($E126&lt;20%,$E126*$F126,0)</f>
        <v>0</v>
      </c>
      <c r="V126" s="259">
        <f>IF($E126&lt;20%,$E126*$F126,0)</f>
        <v>0</v>
      </c>
      <c r="W126" s="239">
        <f t="shared" si="10"/>
        <v>0</v>
      </c>
      <c r="X126" s="241">
        <f t="shared" si="11"/>
        <v>0</v>
      </c>
      <c r="Y126" s="241"/>
      <c r="Z126" s="205"/>
      <c r="AA126" s="205"/>
      <c r="AB126" s="205"/>
      <c r="AC126" s="205"/>
      <c r="AD126" s="205"/>
      <c r="AE126" s="205"/>
    </row>
    <row r="127" spans="1:31" s="243" customFormat="1" outlineLevel="1">
      <c r="A127" s="205"/>
      <c r="B127" s="258">
        <f>+'FSE-AF-003'!$B$20</f>
        <v>0</v>
      </c>
      <c r="C127" s="227">
        <v>10</v>
      </c>
      <c r="D127" s="228"/>
      <c r="E127" s="218">
        <f>+'FSE-AF-004'!$E$20</f>
        <v>0</v>
      </c>
      <c r="F127" s="254">
        <f>+'FSE-AF-003'!AL$20</f>
        <v>0</v>
      </c>
      <c r="G127" s="219">
        <f t="shared" si="9"/>
        <v>0</v>
      </c>
      <c r="H127" s="247"/>
      <c r="I127" s="247"/>
      <c r="J127" s="247"/>
      <c r="K127" s="247"/>
      <c r="L127" s="247"/>
      <c r="M127" s="247"/>
      <c r="N127" s="247"/>
      <c r="O127" s="247"/>
      <c r="P127" s="247"/>
      <c r="Q127" s="219">
        <f>+$E127*$F127</f>
        <v>0</v>
      </c>
      <c r="R127" s="219">
        <f>+$E127*$F127</f>
        <v>0</v>
      </c>
      <c r="S127" s="219">
        <f>+$E127*$F127</f>
        <v>0</v>
      </c>
      <c r="T127" s="219">
        <f>IF($E127&lt;33.33%,$E127*$F127,0)</f>
        <v>0</v>
      </c>
      <c r="U127" s="219">
        <f>IF($E127&lt;33.33%,$E127*$F127,0)</f>
        <v>0</v>
      </c>
      <c r="V127" s="259">
        <f>IF($E127&lt;20%,$E127*$F127,0)</f>
        <v>0</v>
      </c>
      <c r="W127" s="239">
        <f t="shared" si="10"/>
        <v>0</v>
      </c>
      <c r="X127" s="241">
        <f t="shared" si="11"/>
        <v>0</v>
      </c>
      <c r="Y127" s="241"/>
      <c r="Z127" s="205"/>
      <c r="AA127" s="205"/>
      <c r="AB127" s="205"/>
      <c r="AC127" s="205"/>
      <c r="AD127" s="205"/>
      <c r="AE127" s="205"/>
    </row>
    <row r="128" spans="1:31" s="243" customFormat="1" outlineLevel="1">
      <c r="A128" s="205"/>
      <c r="B128" s="258">
        <f>+'FSE-AF-003'!$B$20</f>
        <v>0</v>
      </c>
      <c r="C128" s="227">
        <v>11</v>
      </c>
      <c r="D128" s="228"/>
      <c r="E128" s="218">
        <f>+'FSE-AF-004'!$E$20</f>
        <v>0</v>
      </c>
      <c r="F128" s="254">
        <f>+'FSE-AF-003'!AO$20</f>
        <v>0</v>
      </c>
      <c r="G128" s="219">
        <f t="shared" si="9"/>
        <v>0</v>
      </c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219">
        <f>+$E128*$F128</f>
        <v>0</v>
      </c>
      <c r="S128" s="219">
        <f>+$E128*$F128</f>
        <v>0</v>
      </c>
      <c r="T128" s="219">
        <f>+$E128*$F128</f>
        <v>0</v>
      </c>
      <c r="U128" s="219">
        <f>IF($E128&lt;33.33%,$E128*$F128,0)</f>
        <v>0</v>
      </c>
      <c r="V128" s="259">
        <f>IF($E128&lt;33.33%,$E128*$F128,0)</f>
        <v>0</v>
      </c>
      <c r="W128" s="239">
        <f t="shared" si="10"/>
        <v>0</v>
      </c>
      <c r="X128" s="241">
        <f t="shared" si="11"/>
        <v>0</v>
      </c>
      <c r="Y128" s="241"/>
      <c r="Z128" s="205"/>
      <c r="AA128" s="205"/>
      <c r="AB128" s="205"/>
      <c r="AC128" s="205"/>
      <c r="AD128" s="205"/>
      <c r="AE128" s="205"/>
    </row>
    <row r="129" spans="1:31" s="243" customFormat="1" outlineLevel="1">
      <c r="A129" s="205"/>
      <c r="B129" s="258">
        <f>+'FSE-AF-003'!$B$20</f>
        <v>0</v>
      </c>
      <c r="C129" s="227">
        <v>12</v>
      </c>
      <c r="D129" s="228"/>
      <c r="E129" s="218">
        <f>+'FSE-AF-004'!$E$20</f>
        <v>0</v>
      </c>
      <c r="F129" s="254">
        <f>+'FSE-AF-003'!AR$20</f>
        <v>0</v>
      </c>
      <c r="G129" s="219">
        <f t="shared" si="9"/>
        <v>0</v>
      </c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247"/>
      <c r="S129" s="219">
        <f>+$E129*$F129</f>
        <v>0</v>
      </c>
      <c r="T129" s="219">
        <f>+$E129*$F129</f>
        <v>0</v>
      </c>
      <c r="U129" s="219">
        <f>+$E129*$F129</f>
        <v>0</v>
      </c>
      <c r="V129" s="259">
        <f>IF($E129&lt;33.33%,$E129*$F129,0)</f>
        <v>0</v>
      </c>
      <c r="W129" s="239">
        <f t="shared" si="10"/>
        <v>0</v>
      </c>
      <c r="X129" s="241">
        <f t="shared" si="11"/>
        <v>0</v>
      </c>
      <c r="Y129" s="241"/>
      <c r="Z129" s="205"/>
      <c r="AA129" s="205"/>
      <c r="AB129" s="205"/>
      <c r="AC129" s="205"/>
      <c r="AD129" s="205"/>
      <c r="AE129" s="205"/>
    </row>
    <row r="130" spans="1:31" s="243" customFormat="1" outlineLevel="1">
      <c r="A130" s="205"/>
      <c r="B130" s="258">
        <f>+'FSE-AF-003'!$B$20</f>
        <v>0</v>
      </c>
      <c r="C130" s="227">
        <v>13</v>
      </c>
      <c r="D130" s="228"/>
      <c r="E130" s="218">
        <f>+'FSE-AF-004'!$E$20</f>
        <v>0</v>
      </c>
      <c r="F130" s="254">
        <f>+'FSE-AF-003'!AU$20</f>
        <v>0</v>
      </c>
      <c r="G130" s="219">
        <f t="shared" si="9"/>
        <v>0</v>
      </c>
      <c r="H130" s="247"/>
      <c r="I130" s="247"/>
      <c r="J130" s="247"/>
      <c r="K130" s="247"/>
      <c r="L130" s="247"/>
      <c r="M130" s="247"/>
      <c r="N130" s="247"/>
      <c r="O130" s="247"/>
      <c r="P130" s="247"/>
      <c r="Q130" s="247"/>
      <c r="R130" s="247"/>
      <c r="S130" s="247"/>
      <c r="T130" s="219">
        <f>+$E130*$F130</f>
        <v>0</v>
      </c>
      <c r="U130" s="219">
        <f>+$E130*$F130</f>
        <v>0</v>
      </c>
      <c r="V130" s="259">
        <f>+$E130*$F130</f>
        <v>0</v>
      </c>
      <c r="W130" s="239">
        <f t="shared" si="10"/>
        <v>0</v>
      </c>
      <c r="X130" s="241">
        <f t="shared" si="11"/>
        <v>0</v>
      </c>
      <c r="Y130" s="241"/>
      <c r="Z130" s="205"/>
      <c r="AA130" s="205"/>
      <c r="AB130" s="205"/>
      <c r="AC130" s="205"/>
      <c r="AD130" s="205"/>
      <c r="AE130" s="205"/>
    </row>
    <row r="131" spans="1:31" s="243" customFormat="1" outlineLevel="1">
      <c r="A131" s="205"/>
      <c r="B131" s="258">
        <f>+'FSE-AF-003'!$B$20</f>
        <v>0</v>
      </c>
      <c r="C131" s="227">
        <v>14</v>
      </c>
      <c r="D131" s="228"/>
      <c r="E131" s="218">
        <f>+'FSE-AF-004'!$E$20</f>
        <v>0</v>
      </c>
      <c r="F131" s="254">
        <f>+'FSE-AF-003'!AX$20</f>
        <v>0</v>
      </c>
      <c r="G131" s="219">
        <f t="shared" si="9"/>
        <v>0</v>
      </c>
      <c r="H131" s="247"/>
      <c r="I131" s="247"/>
      <c r="J131" s="247"/>
      <c r="K131" s="247"/>
      <c r="L131" s="247"/>
      <c r="M131" s="247"/>
      <c r="N131" s="247"/>
      <c r="O131" s="247"/>
      <c r="P131" s="247"/>
      <c r="Q131" s="247"/>
      <c r="R131" s="247"/>
      <c r="S131" s="247"/>
      <c r="T131" s="247"/>
      <c r="U131" s="219">
        <f>+$E131*$F131</f>
        <v>0</v>
      </c>
      <c r="V131" s="259">
        <f>+$E131*$F131</f>
        <v>0</v>
      </c>
      <c r="W131" s="239">
        <f t="shared" si="10"/>
        <v>0</v>
      </c>
      <c r="X131" s="241">
        <f t="shared" si="11"/>
        <v>0</v>
      </c>
      <c r="Y131" s="241"/>
      <c r="Z131" s="205"/>
      <c r="AA131" s="205"/>
      <c r="AB131" s="205"/>
      <c r="AC131" s="205"/>
      <c r="AD131" s="205"/>
      <c r="AE131" s="205"/>
    </row>
    <row r="132" spans="1:31" s="243" customFormat="1" outlineLevel="1">
      <c r="A132" s="205"/>
      <c r="B132" s="258">
        <f>+'FSE-AF-003'!$B$20</f>
        <v>0</v>
      </c>
      <c r="C132" s="227">
        <v>15</v>
      </c>
      <c r="D132" s="228"/>
      <c r="E132" s="218">
        <f>+'FSE-AF-004'!$E$20</f>
        <v>0</v>
      </c>
      <c r="F132" s="254">
        <f>+'FSE-AF-003'!BA$20</f>
        <v>0</v>
      </c>
      <c r="G132" s="219">
        <f t="shared" si="9"/>
        <v>0</v>
      </c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60"/>
      <c r="V132" s="259">
        <f>+$E132*$F132</f>
        <v>0</v>
      </c>
      <c r="W132" s="239">
        <f t="shared" si="10"/>
        <v>0</v>
      </c>
      <c r="X132" s="241">
        <f t="shared" si="11"/>
        <v>0</v>
      </c>
      <c r="Y132" s="241"/>
      <c r="Z132" s="205"/>
      <c r="AA132" s="205"/>
      <c r="AB132" s="205"/>
      <c r="AC132" s="205"/>
      <c r="AD132" s="205"/>
      <c r="AE132" s="205"/>
    </row>
    <row r="133" spans="1:31" s="243" customFormat="1">
      <c r="A133" s="205"/>
      <c r="B133" s="265" t="s">
        <v>1051</v>
      </c>
      <c r="C133" s="227"/>
      <c r="D133" s="228"/>
      <c r="E133" s="249"/>
      <c r="F133" s="250">
        <f>SUM(F118:F132)</f>
        <v>0</v>
      </c>
      <c r="G133" s="251"/>
      <c r="H133" s="252">
        <f t="shared" ref="H133:V133" si="17">SUM(H118:H132)</f>
        <v>0</v>
      </c>
      <c r="I133" s="252">
        <f t="shared" si="17"/>
        <v>0</v>
      </c>
      <c r="J133" s="252">
        <f t="shared" si="17"/>
        <v>0</v>
      </c>
      <c r="K133" s="252">
        <f t="shared" si="17"/>
        <v>0</v>
      </c>
      <c r="L133" s="252">
        <f t="shared" si="17"/>
        <v>0</v>
      </c>
      <c r="M133" s="252">
        <f t="shared" si="17"/>
        <v>0</v>
      </c>
      <c r="N133" s="252">
        <f t="shared" si="17"/>
        <v>0</v>
      </c>
      <c r="O133" s="252">
        <f t="shared" si="17"/>
        <v>0</v>
      </c>
      <c r="P133" s="252">
        <f t="shared" si="17"/>
        <v>0</v>
      </c>
      <c r="Q133" s="252">
        <f t="shared" si="17"/>
        <v>0</v>
      </c>
      <c r="R133" s="252">
        <f t="shared" si="17"/>
        <v>0</v>
      </c>
      <c r="S133" s="252">
        <f t="shared" si="17"/>
        <v>0</v>
      </c>
      <c r="T133" s="252">
        <f t="shared" si="17"/>
        <v>0</v>
      </c>
      <c r="U133" s="252">
        <f t="shared" si="17"/>
        <v>0</v>
      </c>
      <c r="V133" s="252">
        <f t="shared" si="17"/>
        <v>0</v>
      </c>
      <c r="W133" s="239"/>
      <c r="X133" s="241"/>
      <c r="Y133" s="241"/>
      <c r="Z133" s="205"/>
      <c r="AA133" s="205"/>
      <c r="AB133" s="205"/>
      <c r="AC133" s="205"/>
      <c r="AD133" s="205"/>
      <c r="AE133" s="205"/>
    </row>
    <row r="134" spans="1:31" s="243" customFormat="1" outlineLevel="1">
      <c r="A134" s="205"/>
      <c r="B134" s="246">
        <f>+'FSE-AF-003'!$B$21</f>
        <v>0</v>
      </c>
      <c r="C134" s="216">
        <v>1</v>
      </c>
      <c r="D134" s="217"/>
      <c r="E134" s="218">
        <f>+'FSE-AF-004'!$E$21</f>
        <v>0</v>
      </c>
      <c r="F134" s="254">
        <f>+'FSE-AF-003'!K$21</f>
        <v>0</v>
      </c>
      <c r="G134" s="219">
        <f t="shared" si="9"/>
        <v>0</v>
      </c>
      <c r="H134" s="219">
        <f>+$E134*$F134</f>
        <v>0</v>
      </c>
      <c r="I134" s="219">
        <f>+$E134*$F134</f>
        <v>0</v>
      </c>
      <c r="J134" s="219">
        <f>+$E134*$F134</f>
        <v>0</v>
      </c>
      <c r="K134" s="219">
        <f>IF($E134&lt;33.33%,$E134*$F134,0)</f>
        <v>0</v>
      </c>
      <c r="L134" s="219">
        <f>IF($E134&lt;33.33%,$E134*$F134,0)</f>
        <v>0</v>
      </c>
      <c r="M134" s="219">
        <f>IF($E134&lt;20%,$E134*$F134,0)</f>
        <v>0</v>
      </c>
      <c r="N134" s="219">
        <f>IF($E134&lt;20%,$E134*$F134,0)</f>
        <v>0</v>
      </c>
      <c r="O134" s="219">
        <f>IF($E134&lt;20%,$E134*$F134,0)</f>
        <v>0</v>
      </c>
      <c r="P134" s="219">
        <f>IF($E134&lt;20%,$E134*$F134,0)</f>
        <v>0</v>
      </c>
      <c r="Q134" s="219">
        <f>IF($E134&lt;20%,$E134*$F134,0)</f>
        <v>0</v>
      </c>
      <c r="R134" s="219">
        <f>IF($E134&lt;10%,$E134*$F134,0)</f>
        <v>0</v>
      </c>
      <c r="S134" s="219">
        <f>IF($E134&lt;10%,$E134*$F134,0)</f>
        <v>0</v>
      </c>
      <c r="T134" s="219">
        <f>IF($E134&lt;10%,$E134*$F134,0)</f>
        <v>0</v>
      </c>
      <c r="U134" s="219">
        <f>IF($E134&lt;10%,$E134*$F134,0)</f>
        <v>0</v>
      </c>
      <c r="V134" s="259">
        <f>IF($E134&lt;10%,$E134*$F134,0)</f>
        <v>0</v>
      </c>
      <c r="W134" s="239">
        <f t="shared" si="10"/>
        <v>0</v>
      </c>
      <c r="X134" s="241">
        <f t="shared" si="11"/>
        <v>0</v>
      </c>
      <c r="Y134" s="241"/>
      <c r="Z134" s="205"/>
      <c r="AA134" s="205"/>
      <c r="AB134" s="205"/>
      <c r="AC134" s="205"/>
      <c r="AD134" s="205"/>
      <c r="AE134" s="205"/>
    </row>
    <row r="135" spans="1:31" s="243" customFormat="1" outlineLevel="1">
      <c r="A135" s="205"/>
      <c r="B135" s="246">
        <f>+'FSE-AF-003'!$B$21</f>
        <v>0</v>
      </c>
      <c r="C135" s="216">
        <v>2</v>
      </c>
      <c r="D135" s="217"/>
      <c r="E135" s="218">
        <f>+'FSE-AF-004'!$E$21</f>
        <v>0</v>
      </c>
      <c r="F135" s="254">
        <f>+'FSE-AF-003'!N$21</f>
        <v>0</v>
      </c>
      <c r="G135" s="219">
        <f t="shared" si="9"/>
        <v>0</v>
      </c>
      <c r="H135" s="247"/>
      <c r="I135" s="219">
        <f>+$E135*$F135</f>
        <v>0</v>
      </c>
      <c r="J135" s="219">
        <f>+$E135*$F135</f>
        <v>0</v>
      </c>
      <c r="K135" s="219">
        <f>+$E135*$F135</f>
        <v>0</v>
      </c>
      <c r="L135" s="219">
        <f>IF($E135&lt;33.33%,$E135*$F135,0)</f>
        <v>0</v>
      </c>
      <c r="M135" s="219">
        <f>IF($E135&lt;33.33%,$E135*$F135,0)</f>
        <v>0</v>
      </c>
      <c r="N135" s="219">
        <f>IF($E135&lt;20%,$E135*$F135,0)</f>
        <v>0</v>
      </c>
      <c r="O135" s="219">
        <f>IF($E135&lt;20%,$E135*$F135,0)</f>
        <v>0</v>
      </c>
      <c r="P135" s="219">
        <f>IF($E135&lt;20%,$E135*$F135,0)</f>
        <v>0</v>
      </c>
      <c r="Q135" s="219">
        <f>IF($E135&lt;20%,$E135*$F135,0)</f>
        <v>0</v>
      </c>
      <c r="R135" s="219">
        <f>IF($E135&lt;20%,$E135*$F135,0)</f>
        <v>0</v>
      </c>
      <c r="S135" s="219">
        <f>IF($E135&lt;10%,$E135*$F135,0)</f>
        <v>0</v>
      </c>
      <c r="T135" s="219">
        <f>IF($E135&lt;10%,$E135*$F135,0)</f>
        <v>0</v>
      </c>
      <c r="U135" s="219">
        <f>IF($E135&lt;10%,$E135*$F135,0)</f>
        <v>0</v>
      </c>
      <c r="V135" s="259">
        <f>IF($E135&lt;10%,$E135*$F135,0)</f>
        <v>0</v>
      </c>
      <c r="W135" s="239">
        <f t="shared" si="10"/>
        <v>0</v>
      </c>
      <c r="X135" s="241">
        <f t="shared" si="11"/>
        <v>0</v>
      </c>
      <c r="Y135" s="241"/>
      <c r="Z135" s="205"/>
      <c r="AA135" s="205"/>
      <c r="AB135" s="205"/>
      <c r="AC135" s="205"/>
      <c r="AD135" s="205"/>
      <c r="AE135" s="205"/>
    </row>
    <row r="136" spans="1:31" s="243" customFormat="1" outlineLevel="1">
      <c r="A136" s="205"/>
      <c r="B136" s="246">
        <f>+'FSE-AF-003'!$B$21</f>
        <v>0</v>
      </c>
      <c r="C136" s="216">
        <v>3</v>
      </c>
      <c r="D136" s="217"/>
      <c r="E136" s="218">
        <f>+'FSE-AF-004'!$E$21</f>
        <v>0</v>
      </c>
      <c r="F136" s="254">
        <f>+'FSE-AF-003'!Q$21</f>
        <v>0</v>
      </c>
      <c r="G136" s="219">
        <f t="shared" si="9"/>
        <v>0</v>
      </c>
      <c r="H136" s="247"/>
      <c r="I136" s="247"/>
      <c r="J136" s="219">
        <f>+$E136*$F136</f>
        <v>0</v>
      </c>
      <c r="K136" s="219">
        <f>+$E136*$F136</f>
        <v>0</v>
      </c>
      <c r="L136" s="219">
        <f>+$E136*$F136</f>
        <v>0</v>
      </c>
      <c r="M136" s="219">
        <f>IF($E136&lt;33.33%,$E136*$F136,0)</f>
        <v>0</v>
      </c>
      <c r="N136" s="219">
        <f>IF($E136&lt;33.33%,$E136*$F136,0)</f>
        <v>0</v>
      </c>
      <c r="O136" s="219">
        <f>IF($E136&lt;20%,$E136*$F136,0)</f>
        <v>0</v>
      </c>
      <c r="P136" s="219">
        <f>IF($E136&lt;20%,$E136*$F136,0)</f>
        <v>0</v>
      </c>
      <c r="Q136" s="219">
        <f>IF($E136&lt;20%,$E136*$F136,0)</f>
        <v>0</v>
      </c>
      <c r="R136" s="219">
        <f>IF($E136&lt;20%,$E136*$F136,0)</f>
        <v>0</v>
      </c>
      <c r="S136" s="219">
        <f>IF($E136&lt;20%,$E136*$F136,0)</f>
        <v>0</v>
      </c>
      <c r="T136" s="219">
        <f>IF($E136&lt;10%,$E136*$F136,0)</f>
        <v>0</v>
      </c>
      <c r="U136" s="219">
        <f>IF($E136&lt;10%,$E136*$F136,0)</f>
        <v>0</v>
      </c>
      <c r="V136" s="259">
        <f>IF($E136&lt;10%,$E136*$F136,0)</f>
        <v>0</v>
      </c>
      <c r="W136" s="239">
        <f t="shared" si="10"/>
        <v>0</v>
      </c>
      <c r="X136" s="241">
        <f t="shared" si="11"/>
        <v>0</v>
      </c>
      <c r="Y136" s="241"/>
      <c r="Z136" s="205"/>
      <c r="AA136" s="205"/>
      <c r="AB136" s="205"/>
      <c r="AC136" s="205"/>
      <c r="AD136" s="205"/>
      <c r="AE136" s="205"/>
    </row>
    <row r="137" spans="1:31" s="243" customFormat="1" outlineLevel="1">
      <c r="A137" s="205"/>
      <c r="B137" s="246">
        <f>+'FSE-AF-003'!$B$21</f>
        <v>0</v>
      </c>
      <c r="C137" s="216">
        <v>4</v>
      </c>
      <c r="D137" s="217"/>
      <c r="E137" s="218">
        <f>+'FSE-AF-004'!$E$21</f>
        <v>0</v>
      </c>
      <c r="F137" s="254">
        <f>+'FSE-AF-003'!T$21</f>
        <v>0</v>
      </c>
      <c r="G137" s="219">
        <f t="shared" si="9"/>
        <v>0</v>
      </c>
      <c r="H137" s="247"/>
      <c r="I137" s="247"/>
      <c r="J137" s="247"/>
      <c r="K137" s="219">
        <f>+$E137*$F137</f>
        <v>0</v>
      </c>
      <c r="L137" s="219">
        <f>+$E137*$F137</f>
        <v>0</v>
      </c>
      <c r="M137" s="219">
        <f>+$E137*$F137</f>
        <v>0</v>
      </c>
      <c r="N137" s="219">
        <f>IF($E137&lt;33.33%,$E137*$F137,0)</f>
        <v>0</v>
      </c>
      <c r="O137" s="219">
        <f>IF($E137&lt;33.33%,$E137*$F137,0)</f>
        <v>0</v>
      </c>
      <c r="P137" s="219">
        <f>IF($E137&lt;20%,$E137*$F137,0)</f>
        <v>0</v>
      </c>
      <c r="Q137" s="219">
        <f>IF($E137&lt;20%,$E137*$F137,0)</f>
        <v>0</v>
      </c>
      <c r="R137" s="219">
        <f>IF($E137&lt;20%,$E137*$F137,0)</f>
        <v>0</v>
      </c>
      <c r="S137" s="219">
        <f>IF($E137&lt;20%,$E137*$F137,0)</f>
        <v>0</v>
      </c>
      <c r="T137" s="219">
        <f>IF($E137&lt;20%,$E137*$F137,0)</f>
        <v>0</v>
      </c>
      <c r="U137" s="219">
        <f>IF($E137&lt;10%,$E137*$F137,0)</f>
        <v>0</v>
      </c>
      <c r="V137" s="259">
        <f>IF($E137&lt;10%,$E137*$F137,0)</f>
        <v>0</v>
      </c>
      <c r="W137" s="239">
        <f t="shared" si="10"/>
        <v>0</v>
      </c>
      <c r="X137" s="241">
        <f t="shared" si="11"/>
        <v>0</v>
      </c>
      <c r="Y137" s="241"/>
      <c r="Z137" s="205"/>
      <c r="AA137" s="205"/>
      <c r="AB137" s="205"/>
      <c r="AC137" s="205"/>
      <c r="AD137" s="205"/>
      <c r="AE137" s="205"/>
    </row>
    <row r="138" spans="1:31" s="243" customFormat="1" outlineLevel="1">
      <c r="A138" s="205"/>
      <c r="B138" s="246">
        <f>+'FSE-AF-003'!$B$21</f>
        <v>0</v>
      </c>
      <c r="C138" s="216">
        <v>5</v>
      </c>
      <c r="D138" s="217"/>
      <c r="E138" s="218">
        <f>+'FSE-AF-004'!$E$21</f>
        <v>0</v>
      </c>
      <c r="F138" s="254">
        <f>+'FSE-AF-003'!W$21</f>
        <v>0</v>
      </c>
      <c r="G138" s="219">
        <f t="shared" si="9"/>
        <v>0</v>
      </c>
      <c r="H138" s="247"/>
      <c r="I138" s="247"/>
      <c r="J138" s="247"/>
      <c r="K138" s="247"/>
      <c r="L138" s="219">
        <f>+$E138*$F138</f>
        <v>0</v>
      </c>
      <c r="M138" s="219">
        <f>+$E138*$F138</f>
        <v>0</v>
      </c>
      <c r="N138" s="219">
        <f>+$E138*$F138</f>
        <v>0</v>
      </c>
      <c r="O138" s="219">
        <f>IF($E138&lt;33.33%,$E138*$F138,0)</f>
        <v>0</v>
      </c>
      <c r="P138" s="219">
        <f>IF($E138&lt;33.33%,$E138*$F138,0)</f>
        <v>0</v>
      </c>
      <c r="Q138" s="219">
        <f>IF($E138&lt;20%,$E138*$F138,0)</f>
        <v>0</v>
      </c>
      <c r="R138" s="219">
        <f>IF($E138&lt;20%,$E138*$F138,0)</f>
        <v>0</v>
      </c>
      <c r="S138" s="219">
        <f>IF($E138&lt;20%,$E138*$F138,0)</f>
        <v>0</v>
      </c>
      <c r="T138" s="219">
        <f>IF($E138&lt;20%,$E138*$F138,0)</f>
        <v>0</v>
      </c>
      <c r="U138" s="219">
        <f>IF($E138&lt;20%,$E138*$F138,0)</f>
        <v>0</v>
      </c>
      <c r="V138" s="259">
        <f>IF($E138&lt;10%,$E138*$F138,0)</f>
        <v>0</v>
      </c>
      <c r="W138" s="239">
        <f t="shared" si="10"/>
        <v>0</v>
      </c>
      <c r="X138" s="241">
        <f t="shared" si="11"/>
        <v>0</v>
      </c>
      <c r="Y138" s="241"/>
      <c r="Z138" s="205"/>
      <c r="AA138" s="205"/>
      <c r="AB138" s="205"/>
      <c r="AC138" s="205"/>
      <c r="AD138" s="205"/>
      <c r="AE138" s="205"/>
    </row>
    <row r="139" spans="1:31" s="243" customFormat="1" outlineLevel="1">
      <c r="A139" s="205"/>
      <c r="B139" s="246">
        <f>+'FSE-AF-003'!$B$21</f>
        <v>0</v>
      </c>
      <c r="C139" s="216">
        <v>6</v>
      </c>
      <c r="D139" s="217"/>
      <c r="E139" s="218">
        <f>+'FSE-AF-004'!$E$21</f>
        <v>0</v>
      </c>
      <c r="F139" s="254">
        <f>+'FSE-AF-003'!Z$21</f>
        <v>0</v>
      </c>
      <c r="G139" s="219">
        <f t="shared" si="9"/>
        <v>0</v>
      </c>
      <c r="H139" s="247"/>
      <c r="I139" s="247"/>
      <c r="J139" s="247"/>
      <c r="K139" s="247"/>
      <c r="L139" s="247"/>
      <c r="M139" s="219">
        <f>+$E139*$F139</f>
        <v>0</v>
      </c>
      <c r="N139" s="219">
        <f>+$E139*$F139</f>
        <v>0</v>
      </c>
      <c r="O139" s="219">
        <f>+$E139*$F139</f>
        <v>0</v>
      </c>
      <c r="P139" s="219">
        <f>IF($E139&lt;33.33%,$E139*$F139,0)</f>
        <v>0</v>
      </c>
      <c r="Q139" s="219">
        <f>IF($E139&lt;33.33%,$E139*$F139,0)</f>
        <v>0</v>
      </c>
      <c r="R139" s="219">
        <f>IF($E139&lt;20%,$E139*$F139,0)</f>
        <v>0</v>
      </c>
      <c r="S139" s="219">
        <f>IF($E139&lt;20%,$E139*$F139,0)</f>
        <v>0</v>
      </c>
      <c r="T139" s="219">
        <f>IF($E139&lt;20%,$E139*$F139,0)</f>
        <v>0</v>
      </c>
      <c r="U139" s="219">
        <f>IF($E139&lt;20%,$E139*$F139,0)</f>
        <v>0</v>
      </c>
      <c r="V139" s="259">
        <f>IF($E139&lt;20%,$E139*$F139,0)</f>
        <v>0</v>
      </c>
      <c r="W139" s="239">
        <f t="shared" si="10"/>
        <v>0</v>
      </c>
      <c r="X139" s="241">
        <f t="shared" si="11"/>
        <v>0</v>
      </c>
      <c r="Y139" s="241"/>
      <c r="Z139" s="205"/>
      <c r="AA139" s="205"/>
      <c r="AB139" s="205"/>
      <c r="AC139" s="205"/>
      <c r="AD139" s="205"/>
      <c r="AE139" s="205"/>
    </row>
    <row r="140" spans="1:31" s="243" customFormat="1" outlineLevel="1">
      <c r="A140" s="205"/>
      <c r="B140" s="246">
        <f>+'FSE-AF-003'!$B$21</f>
        <v>0</v>
      </c>
      <c r="C140" s="216">
        <v>7</v>
      </c>
      <c r="D140" s="217"/>
      <c r="E140" s="218">
        <f>+'FSE-AF-004'!$E$21</f>
        <v>0</v>
      </c>
      <c r="F140" s="254">
        <f>+'FSE-AF-003'!AC$21</f>
        <v>0</v>
      </c>
      <c r="G140" s="219">
        <f t="shared" si="9"/>
        <v>0</v>
      </c>
      <c r="H140" s="247"/>
      <c r="I140" s="247"/>
      <c r="J140" s="247"/>
      <c r="K140" s="247"/>
      <c r="L140" s="247"/>
      <c r="M140" s="247"/>
      <c r="N140" s="219">
        <f>+$E140*$F140</f>
        <v>0</v>
      </c>
      <c r="O140" s="219">
        <f>+$E140*$F140</f>
        <v>0</v>
      </c>
      <c r="P140" s="219">
        <f>+$E140*$F140</f>
        <v>0</v>
      </c>
      <c r="Q140" s="219">
        <f>IF($E140&lt;33.33%,$E140*$F140,0)</f>
        <v>0</v>
      </c>
      <c r="R140" s="219">
        <f>IF($E140&lt;33.33%,$E140*$F140,0)</f>
        <v>0</v>
      </c>
      <c r="S140" s="219">
        <f>IF($E140&lt;20%,$E140*$F140,0)</f>
        <v>0</v>
      </c>
      <c r="T140" s="219">
        <f>IF($E140&lt;20%,$E140*$F140,0)</f>
        <v>0</v>
      </c>
      <c r="U140" s="219">
        <f>IF($E140&lt;20%,$E140*$F140,0)</f>
        <v>0</v>
      </c>
      <c r="V140" s="259">
        <f>IF($E140&lt;20%,$E140*$F140,0)</f>
        <v>0</v>
      </c>
      <c r="W140" s="239">
        <f t="shared" si="10"/>
        <v>0</v>
      </c>
      <c r="X140" s="241">
        <f t="shared" si="11"/>
        <v>0</v>
      </c>
      <c r="Y140" s="241"/>
      <c r="Z140" s="205"/>
      <c r="AA140" s="205"/>
      <c r="AB140" s="205"/>
      <c r="AC140" s="205"/>
      <c r="AD140" s="205"/>
      <c r="AE140" s="205"/>
    </row>
    <row r="141" spans="1:31" s="243" customFormat="1" outlineLevel="1">
      <c r="A141" s="205"/>
      <c r="B141" s="246">
        <f>+'FSE-AF-003'!$B$21</f>
        <v>0</v>
      </c>
      <c r="C141" s="216">
        <v>8</v>
      </c>
      <c r="D141" s="217"/>
      <c r="E141" s="218">
        <f>+'FSE-AF-004'!$E$21</f>
        <v>0</v>
      </c>
      <c r="F141" s="254">
        <f>+'FSE-AF-003'!AF$21</f>
        <v>0</v>
      </c>
      <c r="G141" s="219">
        <f t="shared" si="9"/>
        <v>0</v>
      </c>
      <c r="H141" s="247"/>
      <c r="I141" s="247"/>
      <c r="J141" s="247"/>
      <c r="K141" s="247"/>
      <c r="L141" s="247"/>
      <c r="M141" s="247"/>
      <c r="N141" s="247"/>
      <c r="O141" s="219">
        <f>+$E141*$F141</f>
        <v>0</v>
      </c>
      <c r="P141" s="219">
        <f>+$E141*$F141</f>
        <v>0</v>
      </c>
      <c r="Q141" s="219">
        <f>+$E141*$F141</f>
        <v>0</v>
      </c>
      <c r="R141" s="219">
        <f>IF($E141&lt;33.33%,$E141*$F141,0)</f>
        <v>0</v>
      </c>
      <c r="S141" s="219">
        <f>IF($E141&lt;33.33%,$E141*$F141,0)</f>
        <v>0</v>
      </c>
      <c r="T141" s="219">
        <f>IF($E141&lt;20%,$E141*$F141,0)</f>
        <v>0</v>
      </c>
      <c r="U141" s="219">
        <f>IF($E141&lt;20%,$E141*$F141,0)</f>
        <v>0</v>
      </c>
      <c r="V141" s="259">
        <f>IF($E141&lt;20%,$E141*$F141,0)</f>
        <v>0</v>
      </c>
      <c r="W141" s="239">
        <f t="shared" si="10"/>
        <v>0</v>
      </c>
      <c r="X141" s="241">
        <f t="shared" si="11"/>
        <v>0</v>
      </c>
      <c r="Y141" s="241"/>
      <c r="Z141" s="205"/>
      <c r="AA141" s="205"/>
      <c r="AB141" s="205"/>
      <c r="AC141" s="205"/>
      <c r="AD141" s="205"/>
      <c r="AE141" s="205"/>
    </row>
    <row r="142" spans="1:31" s="243" customFormat="1" outlineLevel="1">
      <c r="A142" s="205"/>
      <c r="B142" s="246">
        <f>+'FSE-AF-003'!$B$21</f>
        <v>0</v>
      </c>
      <c r="C142" s="216">
        <v>9</v>
      </c>
      <c r="D142" s="217"/>
      <c r="E142" s="218">
        <f>+'FSE-AF-004'!$E$21</f>
        <v>0</v>
      </c>
      <c r="F142" s="254">
        <f>+'FSE-AF-003'!AI$21</f>
        <v>0</v>
      </c>
      <c r="G142" s="219">
        <f t="shared" si="9"/>
        <v>0</v>
      </c>
      <c r="H142" s="247"/>
      <c r="I142" s="247"/>
      <c r="J142" s="247"/>
      <c r="K142" s="247"/>
      <c r="L142" s="247"/>
      <c r="M142" s="247"/>
      <c r="N142" s="247"/>
      <c r="O142" s="247"/>
      <c r="P142" s="219">
        <f>+$E142*$F142</f>
        <v>0</v>
      </c>
      <c r="Q142" s="219">
        <f>+$E142*$F142</f>
        <v>0</v>
      </c>
      <c r="R142" s="219">
        <f>+$E142*$F142</f>
        <v>0</v>
      </c>
      <c r="S142" s="219">
        <f>IF($E142&lt;33.33%,$E142*$F142,0)</f>
        <v>0</v>
      </c>
      <c r="T142" s="219">
        <f>IF($E142&lt;33.33%,$E142*$F142,0)</f>
        <v>0</v>
      </c>
      <c r="U142" s="219">
        <f>IF($E142&lt;20%,$E142*$F142,0)</f>
        <v>0</v>
      </c>
      <c r="V142" s="259">
        <f>IF($E142&lt;20%,$E142*$F142,0)</f>
        <v>0</v>
      </c>
      <c r="W142" s="239">
        <f t="shared" si="10"/>
        <v>0</v>
      </c>
      <c r="X142" s="241">
        <f t="shared" si="11"/>
        <v>0</v>
      </c>
      <c r="Y142" s="241"/>
      <c r="Z142" s="205"/>
      <c r="AA142" s="205"/>
      <c r="AB142" s="205"/>
      <c r="AC142" s="205"/>
      <c r="AD142" s="205"/>
      <c r="AE142" s="205"/>
    </row>
    <row r="143" spans="1:31" s="243" customFormat="1" outlineLevel="1">
      <c r="A143" s="205"/>
      <c r="B143" s="246">
        <f>+'FSE-AF-003'!$B$21</f>
        <v>0</v>
      </c>
      <c r="C143" s="216">
        <v>10</v>
      </c>
      <c r="D143" s="217"/>
      <c r="E143" s="218">
        <f>+'FSE-AF-004'!$E$21</f>
        <v>0</v>
      </c>
      <c r="F143" s="254">
        <f>+'FSE-AF-003'!AL$21</f>
        <v>0</v>
      </c>
      <c r="G143" s="219">
        <f t="shared" ref="G143:G148" si="18">+F143*E143</f>
        <v>0</v>
      </c>
      <c r="H143" s="247"/>
      <c r="I143" s="247"/>
      <c r="J143" s="247"/>
      <c r="K143" s="247"/>
      <c r="L143" s="247"/>
      <c r="M143" s="247"/>
      <c r="N143" s="247"/>
      <c r="O143" s="247"/>
      <c r="P143" s="247"/>
      <c r="Q143" s="219">
        <f>+$E143*$F143</f>
        <v>0</v>
      </c>
      <c r="R143" s="219">
        <f>+$E143*$F143</f>
        <v>0</v>
      </c>
      <c r="S143" s="219">
        <f>+$E143*$F143</f>
        <v>0</v>
      </c>
      <c r="T143" s="219">
        <f>IF($E143&lt;33.33%,$E143*$F143,0)</f>
        <v>0</v>
      </c>
      <c r="U143" s="219">
        <f>IF($E143&lt;33.33%,$E143*$F143,0)</f>
        <v>0</v>
      </c>
      <c r="V143" s="259">
        <f>IF($E143&lt;20%,$E143*$F143,0)</f>
        <v>0</v>
      </c>
      <c r="W143" s="239">
        <f t="shared" ref="W143:W148" si="19">SUM(F143-SUM(H143:V143))</f>
        <v>0</v>
      </c>
      <c r="X143" s="241">
        <f t="shared" si="11"/>
        <v>0</v>
      </c>
      <c r="Y143" s="241"/>
      <c r="Z143" s="205"/>
      <c r="AA143" s="205"/>
      <c r="AB143" s="205"/>
      <c r="AC143" s="205"/>
      <c r="AD143" s="205"/>
      <c r="AE143" s="205"/>
    </row>
    <row r="144" spans="1:31" s="243" customFormat="1" outlineLevel="1">
      <c r="A144" s="205"/>
      <c r="B144" s="246">
        <f>+'FSE-AF-003'!$B$21</f>
        <v>0</v>
      </c>
      <c r="C144" s="216">
        <v>11</v>
      </c>
      <c r="D144" s="217"/>
      <c r="E144" s="218">
        <f>+'FSE-AF-004'!$E$21</f>
        <v>0</v>
      </c>
      <c r="F144" s="254">
        <f>+'FSE-AF-003'!AO$21</f>
        <v>0</v>
      </c>
      <c r="G144" s="219">
        <f t="shared" si="18"/>
        <v>0</v>
      </c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19">
        <f>+$E144*$F144</f>
        <v>0</v>
      </c>
      <c r="S144" s="219">
        <f>+$E144*$F144</f>
        <v>0</v>
      </c>
      <c r="T144" s="219">
        <f>+$E144*$F144</f>
        <v>0</v>
      </c>
      <c r="U144" s="219">
        <f>IF($E144&lt;33.33%,$E144*$F144,0)</f>
        <v>0</v>
      </c>
      <c r="V144" s="259">
        <f>IF($E144&lt;33.33%,$E144*$F144,0)</f>
        <v>0</v>
      </c>
      <c r="W144" s="239">
        <f t="shared" si="19"/>
        <v>0</v>
      </c>
      <c r="X144" s="241">
        <f t="shared" si="11"/>
        <v>0</v>
      </c>
      <c r="Y144" s="241"/>
      <c r="Z144" s="205"/>
      <c r="AA144" s="205"/>
      <c r="AB144" s="205"/>
      <c r="AC144" s="205"/>
      <c r="AD144" s="205"/>
      <c r="AE144" s="205"/>
    </row>
    <row r="145" spans="1:31" s="243" customFormat="1" outlineLevel="1">
      <c r="A145" s="205"/>
      <c r="B145" s="246">
        <f>+'FSE-AF-003'!$B$21</f>
        <v>0</v>
      </c>
      <c r="C145" s="216">
        <v>12</v>
      </c>
      <c r="D145" s="217"/>
      <c r="E145" s="218">
        <f>+'FSE-AF-004'!$E$21</f>
        <v>0</v>
      </c>
      <c r="F145" s="254">
        <f>+'FSE-AF-003'!AR$21</f>
        <v>0</v>
      </c>
      <c r="G145" s="219">
        <f t="shared" si="18"/>
        <v>0</v>
      </c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247"/>
      <c r="S145" s="219">
        <f>+$E145*$F145</f>
        <v>0</v>
      </c>
      <c r="T145" s="219">
        <f>+$E145*$F145</f>
        <v>0</v>
      </c>
      <c r="U145" s="219">
        <f>+$E145*$F145</f>
        <v>0</v>
      </c>
      <c r="V145" s="259">
        <f>IF($E145&lt;33.33%,$E145*$F145,0)</f>
        <v>0</v>
      </c>
      <c r="W145" s="239">
        <f t="shared" si="19"/>
        <v>0</v>
      </c>
      <c r="X145" s="241">
        <f t="shared" si="11"/>
        <v>0</v>
      </c>
      <c r="Y145" s="241"/>
      <c r="Z145" s="205"/>
      <c r="AA145" s="205"/>
      <c r="AB145" s="205"/>
      <c r="AC145" s="205"/>
      <c r="AD145" s="205"/>
      <c r="AE145" s="205"/>
    </row>
    <row r="146" spans="1:31" s="243" customFormat="1" outlineLevel="1">
      <c r="A146" s="205"/>
      <c r="B146" s="246">
        <f>+'FSE-AF-003'!$B$21</f>
        <v>0</v>
      </c>
      <c r="C146" s="216">
        <v>13</v>
      </c>
      <c r="D146" s="217"/>
      <c r="E146" s="218">
        <f>+'FSE-AF-004'!$E$21</f>
        <v>0</v>
      </c>
      <c r="F146" s="254">
        <f>+'FSE-AF-003'!AU$21</f>
        <v>0</v>
      </c>
      <c r="G146" s="219">
        <f t="shared" si="18"/>
        <v>0</v>
      </c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19">
        <f>+$E146*$F146</f>
        <v>0</v>
      </c>
      <c r="U146" s="219">
        <f>+$E146*$F146</f>
        <v>0</v>
      </c>
      <c r="V146" s="259">
        <f>+$E146*$F146</f>
        <v>0</v>
      </c>
      <c r="W146" s="239">
        <f t="shared" si="19"/>
        <v>0</v>
      </c>
      <c r="X146" s="241">
        <f t="shared" si="11"/>
        <v>0</v>
      </c>
      <c r="Y146" s="241"/>
      <c r="Z146" s="205"/>
      <c r="AA146" s="205"/>
      <c r="AB146" s="205"/>
      <c r="AC146" s="205"/>
      <c r="AD146" s="205"/>
      <c r="AE146" s="205"/>
    </row>
    <row r="147" spans="1:31" s="243" customFormat="1" outlineLevel="1">
      <c r="A147" s="205"/>
      <c r="B147" s="246">
        <f>+'FSE-AF-003'!$B$21</f>
        <v>0</v>
      </c>
      <c r="C147" s="216">
        <v>14</v>
      </c>
      <c r="D147" s="217"/>
      <c r="E147" s="218">
        <f>+'FSE-AF-004'!$E$21</f>
        <v>0</v>
      </c>
      <c r="F147" s="254">
        <f>+'FSE-AF-003'!AX$21</f>
        <v>0</v>
      </c>
      <c r="G147" s="219">
        <f t="shared" si="18"/>
        <v>0</v>
      </c>
      <c r="H147" s="247"/>
      <c r="I147" s="247"/>
      <c r="J147" s="247"/>
      <c r="K147" s="247"/>
      <c r="L147" s="247"/>
      <c r="M147" s="247"/>
      <c r="N147" s="247"/>
      <c r="O147" s="247"/>
      <c r="P147" s="247"/>
      <c r="Q147" s="247"/>
      <c r="R147" s="247"/>
      <c r="S147" s="247"/>
      <c r="T147" s="247"/>
      <c r="U147" s="219">
        <f>+$E147*$F147</f>
        <v>0</v>
      </c>
      <c r="V147" s="259">
        <f>+$E147*$F147</f>
        <v>0</v>
      </c>
      <c r="W147" s="239">
        <f t="shared" si="19"/>
        <v>0</v>
      </c>
      <c r="X147" s="241">
        <f t="shared" si="11"/>
        <v>0</v>
      </c>
      <c r="Y147" s="241"/>
      <c r="Z147" s="205"/>
      <c r="AA147" s="205"/>
      <c r="AB147" s="205"/>
      <c r="AC147" s="205"/>
      <c r="AD147" s="205"/>
      <c r="AE147" s="205"/>
    </row>
    <row r="148" spans="1:31" s="243" customFormat="1" outlineLevel="1">
      <c r="A148" s="205"/>
      <c r="B148" s="246">
        <f>+'FSE-AF-003'!$B$21</f>
        <v>0</v>
      </c>
      <c r="C148" s="216">
        <v>15</v>
      </c>
      <c r="D148" s="217"/>
      <c r="E148" s="218">
        <f>+'FSE-AF-004'!$E$21</f>
        <v>0</v>
      </c>
      <c r="F148" s="254">
        <f>+'FSE-AF-003'!BA$21</f>
        <v>0</v>
      </c>
      <c r="G148" s="219">
        <f t="shared" si="18"/>
        <v>0</v>
      </c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60"/>
      <c r="V148" s="259">
        <f>+$E148*$F148</f>
        <v>0</v>
      </c>
      <c r="W148" s="239">
        <f t="shared" si="19"/>
        <v>0</v>
      </c>
      <c r="X148" s="241">
        <f t="shared" si="11"/>
        <v>0</v>
      </c>
      <c r="Y148" s="241"/>
      <c r="Z148" s="205"/>
      <c r="AA148" s="205"/>
      <c r="AB148" s="205"/>
      <c r="AC148" s="205"/>
      <c r="AD148" s="205"/>
      <c r="AE148" s="205"/>
    </row>
    <row r="149" spans="1:31" s="243" customFormat="1">
      <c r="A149" s="205"/>
      <c r="B149" s="248" t="s">
        <v>1051</v>
      </c>
      <c r="C149" s="216"/>
      <c r="D149" s="217"/>
      <c r="E149" s="249"/>
      <c r="F149" s="250">
        <f>SUM(F134:F148)</f>
        <v>0</v>
      </c>
      <c r="G149" s="251"/>
      <c r="H149" s="252">
        <f t="shared" ref="H149:V149" si="20">SUM(H134:H148)</f>
        <v>0</v>
      </c>
      <c r="I149" s="252">
        <f t="shared" si="20"/>
        <v>0</v>
      </c>
      <c r="J149" s="252">
        <f t="shared" si="20"/>
        <v>0</v>
      </c>
      <c r="K149" s="252">
        <f t="shared" si="20"/>
        <v>0</v>
      </c>
      <c r="L149" s="252">
        <f t="shared" si="20"/>
        <v>0</v>
      </c>
      <c r="M149" s="252">
        <f t="shared" si="20"/>
        <v>0</v>
      </c>
      <c r="N149" s="252">
        <f t="shared" si="20"/>
        <v>0</v>
      </c>
      <c r="O149" s="252">
        <f t="shared" si="20"/>
        <v>0</v>
      </c>
      <c r="P149" s="252">
        <f t="shared" si="20"/>
        <v>0</v>
      </c>
      <c r="Q149" s="252">
        <f t="shared" si="20"/>
        <v>0</v>
      </c>
      <c r="R149" s="252">
        <f t="shared" si="20"/>
        <v>0</v>
      </c>
      <c r="S149" s="252">
        <f t="shared" si="20"/>
        <v>0</v>
      </c>
      <c r="T149" s="252">
        <f t="shared" si="20"/>
        <v>0</v>
      </c>
      <c r="U149" s="252">
        <f t="shared" si="20"/>
        <v>0</v>
      </c>
      <c r="V149" s="252">
        <f t="shared" si="20"/>
        <v>0</v>
      </c>
      <c r="W149" s="239"/>
      <c r="X149" s="241"/>
      <c r="Y149" s="241"/>
      <c r="Z149" s="205"/>
      <c r="AA149" s="205"/>
      <c r="AB149" s="205"/>
      <c r="AC149" s="205"/>
      <c r="AD149" s="205"/>
      <c r="AE149" s="205"/>
    </row>
    <row r="150" spans="1:31" s="243" customFormat="1" outlineLevel="1">
      <c r="A150" s="205"/>
      <c r="B150" s="253">
        <f>+'FSE-AF-003'!$B$22</f>
        <v>0</v>
      </c>
      <c r="C150" s="221">
        <v>1</v>
      </c>
      <c r="D150" s="222"/>
      <c r="E150" s="218">
        <f>+'FSE-AF-004'!$E$22</f>
        <v>0</v>
      </c>
      <c r="F150" s="254">
        <f>+'FSE-AF-003'!K$22</f>
        <v>0</v>
      </c>
      <c r="G150" s="219">
        <f t="shared" ref="G150:G164" si="21">+F150*E150</f>
        <v>0</v>
      </c>
      <c r="H150" s="219">
        <f>+$E150*$F150</f>
        <v>0</v>
      </c>
      <c r="I150" s="219">
        <f>+$E150*$F150</f>
        <v>0</v>
      </c>
      <c r="J150" s="219">
        <f>+$E150*$F150</f>
        <v>0</v>
      </c>
      <c r="K150" s="219">
        <f>IF($E150&lt;33.33%,$E150*$F150,0)</f>
        <v>0</v>
      </c>
      <c r="L150" s="219">
        <f>IF($E150&lt;33.33%,$E150*$F150,0)</f>
        <v>0</v>
      </c>
      <c r="M150" s="219">
        <f>IF($E150&lt;20%,$E150*$F150,0)</f>
        <v>0</v>
      </c>
      <c r="N150" s="219">
        <f>IF($E150&lt;20%,$E150*$F150,0)</f>
        <v>0</v>
      </c>
      <c r="O150" s="219">
        <f>IF($E150&lt;20%,$E150*$F150,0)</f>
        <v>0</v>
      </c>
      <c r="P150" s="219">
        <f>IF($E150&lt;20%,$E150*$F150,0)</f>
        <v>0</v>
      </c>
      <c r="Q150" s="219">
        <f>IF($E150&lt;20%,$E150*$F150,0)</f>
        <v>0</v>
      </c>
      <c r="R150" s="219">
        <f>IF($E150&lt;10%,$E150*$F150,0)</f>
        <v>0</v>
      </c>
      <c r="S150" s="219">
        <f>IF($E150&lt;10%,$E150*$F150,0)</f>
        <v>0</v>
      </c>
      <c r="T150" s="219">
        <f>IF($E150&lt;10%,$E150*$F150,0)</f>
        <v>0</v>
      </c>
      <c r="U150" s="219">
        <f>IF($E150&lt;10%,$E150*$F150,0)</f>
        <v>0</v>
      </c>
      <c r="V150" s="259">
        <f>IF($E150&lt;10%,$E150*$F150,0)</f>
        <v>0</v>
      </c>
      <c r="W150" s="239">
        <f t="shared" ref="W150:W164" si="22">SUM(F150-SUM(H150:V150))</f>
        <v>0</v>
      </c>
      <c r="X150" s="241">
        <f t="shared" ref="X150:X164" si="23">IF(W150&gt;0,+W150/G150,0)</f>
        <v>0</v>
      </c>
      <c r="Y150" s="241"/>
      <c r="Z150" s="205"/>
      <c r="AA150" s="205"/>
      <c r="AB150" s="205"/>
      <c r="AC150" s="205"/>
      <c r="AD150" s="205"/>
      <c r="AE150" s="205"/>
    </row>
    <row r="151" spans="1:31" s="243" customFormat="1" outlineLevel="1">
      <c r="A151" s="205"/>
      <c r="B151" s="253">
        <f>+'FSE-AF-003'!$B$22</f>
        <v>0</v>
      </c>
      <c r="C151" s="221">
        <v>2</v>
      </c>
      <c r="D151" s="222"/>
      <c r="E151" s="218">
        <f>+'FSE-AF-004'!$E$22</f>
        <v>0</v>
      </c>
      <c r="F151" s="254">
        <f>+'FSE-AF-003'!N$22</f>
        <v>0</v>
      </c>
      <c r="G151" s="219">
        <f t="shared" si="21"/>
        <v>0</v>
      </c>
      <c r="H151" s="247"/>
      <c r="I151" s="219">
        <f>+$E151*$F151</f>
        <v>0</v>
      </c>
      <c r="J151" s="219">
        <f>+$E151*$F151</f>
        <v>0</v>
      </c>
      <c r="K151" s="219">
        <f>+$E151*$F151</f>
        <v>0</v>
      </c>
      <c r="L151" s="219">
        <f>IF($E151&lt;33.33%,$E151*$F151,0)</f>
        <v>0</v>
      </c>
      <c r="M151" s="219">
        <f>IF($E151&lt;33.33%,$E151*$F151,0)</f>
        <v>0</v>
      </c>
      <c r="N151" s="219">
        <f>IF($E151&lt;20%,$E151*$F151,0)</f>
        <v>0</v>
      </c>
      <c r="O151" s="219">
        <f>IF($E151&lt;20%,$E151*$F151,0)</f>
        <v>0</v>
      </c>
      <c r="P151" s="219">
        <f>IF($E151&lt;20%,$E151*$F151,0)</f>
        <v>0</v>
      </c>
      <c r="Q151" s="219">
        <f>IF($E151&lt;20%,$E151*$F151,0)</f>
        <v>0</v>
      </c>
      <c r="R151" s="219">
        <f>IF($E151&lt;20%,$E151*$F151,0)</f>
        <v>0</v>
      </c>
      <c r="S151" s="219">
        <f>IF($E151&lt;10%,$E151*$F151,0)</f>
        <v>0</v>
      </c>
      <c r="T151" s="219">
        <f>IF($E151&lt;10%,$E151*$F151,0)</f>
        <v>0</v>
      </c>
      <c r="U151" s="219">
        <f>IF($E151&lt;10%,$E151*$F151,0)</f>
        <v>0</v>
      </c>
      <c r="V151" s="259">
        <f>IF($E151&lt;10%,$E151*$F151,0)</f>
        <v>0</v>
      </c>
      <c r="W151" s="239">
        <f t="shared" si="22"/>
        <v>0</v>
      </c>
      <c r="X151" s="241">
        <f t="shared" si="23"/>
        <v>0</v>
      </c>
      <c r="Y151" s="241"/>
      <c r="Z151" s="205"/>
      <c r="AA151" s="205"/>
      <c r="AB151" s="205"/>
      <c r="AC151" s="205"/>
      <c r="AD151" s="205"/>
      <c r="AE151" s="205"/>
    </row>
    <row r="152" spans="1:31" s="243" customFormat="1" outlineLevel="1">
      <c r="A152" s="205"/>
      <c r="B152" s="253">
        <f>+'FSE-AF-003'!$B$22</f>
        <v>0</v>
      </c>
      <c r="C152" s="221">
        <v>3</v>
      </c>
      <c r="D152" s="222"/>
      <c r="E152" s="218">
        <f>+'FSE-AF-004'!$E$22</f>
        <v>0</v>
      </c>
      <c r="F152" s="254">
        <f>+'FSE-AF-003'!Q$22</f>
        <v>0</v>
      </c>
      <c r="G152" s="219">
        <f t="shared" si="21"/>
        <v>0</v>
      </c>
      <c r="H152" s="247"/>
      <c r="I152" s="247"/>
      <c r="J152" s="219">
        <f>+$E152*$F152</f>
        <v>0</v>
      </c>
      <c r="K152" s="219">
        <f>+$E152*$F152</f>
        <v>0</v>
      </c>
      <c r="L152" s="219">
        <f>+$E152*$F152</f>
        <v>0</v>
      </c>
      <c r="M152" s="219">
        <f>IF($E152&lt;33.33%,$E152*$F152,0)</f>
        <v>0</v>
      </c>
      <c r="N152" s="219">
        <f>IF($E152&lt;33.33%,$E152*$F152,0)</f>
        <v>0</v>
      </c>
      <c r="O152" s="219">
        <f>IF($E152&lt;20%,$E152*$F152,0)</f>
        <v>0</v>
      </c>
      <c r="P152" s="219">
        <f>IF($E152&lt;20%,$E152*$F152,0)</f>
        <v>0</v>
      </c>
      <c r="Q152" s="219">
        <f>IF($E152&lt;20%,$E152*$F152,0)</f>
        <v>0</v>
      </c>
      <c r="R152" s="219">
        <f>IF($E152&lt;20%,$E152*$F152,0)</f>
        <v>0</v>
      </c>
      <c r="S152" s="219">
        <f>IF($E152&lt;20%,$E152*$F152,0)</f>
        <v>0</v>
      </c>
      <c r="T152" s="219">
        <f>IF($E152&lt;10%,$E152*$F152,0)</f>
        <v>0</v>
      </c>
      <c r="U152" s="219">
        <f>IF($E152&lt;10%,$E152*$F152,0)</f>
        <v>0</v>
      </c>
      <c r="V152" s="259">
        <f>IF($E152&lt;10%,$E152*$F152,0)</f>
        <v>0</v>
      </c>
      <c r="W152" s="239">
        <f t="shared" si="22"/>
        <v>0</v>
      </c>
      <c r="X152" s="241">
        <f t="shared" si="23"/>
        <v>0</v>
      </c>
      <c r="Y152" s="241"/>
      <c r="Z152" s="205"/>
      <c r="AA152" s="205"/>
      <c r="AB152" s="205"/>
      <c r="AC152" s="205"/>
      <c r="AD152" s="205"/>
      <c r="AE152" s="205"/>
    </row>
    <row r="153" spans="1:31" s="243" customFormat="1" outlineLevel="1">
      <c r="A153" s="205"/>
      <c r="B153" s="253">
        <f>+'FSE-AF-003'!$B$22</f>
        <v>0</v>
      </c>
      <c r="C153" s="221">
        <v>4</v>
      </c>
      <c r="D153" s="222"/>
      <c r="E153" s="218">
        <f>+'FSE-AF-004'!$E$22</f>
        <v>0</v>
      </c>
      <c r="F153" s="254">
        <f>+'FSE-AF-003'!T$22</f>
        <v>0</v>
      </c>
      <c r="G153" s="219">
        <f t="shared" si="21"/>
        <v>0</v>
      </c>
      <c r="H153" s="247"/>
      <c r="I153" s="247"/>
      <c r="J153" s="247"/>
      <c r="K153" s="219">
        <f>+$E153*$F153</f>
        <v>0</v>
      </c>
      <c r="L153" s="219">
        <f>+$E153*$F153</f>
        <v>0</v>
      </c>
      <c r="M153" s="219">
        <f>+$E153*$F153</f>
        <v>0</v>
      </c>
      <c r="N153" s="219">
        <f>IF($E153&lt;33.33%,$E153*$F153,0)</f>
        <v>0</v>
      </c>
      <c r="O153" s="219">
        <f>IF($E153&lt;33.33%,$E153*$F153,0)</f>
        <v>0</v>
      </c>
      <c r="P153" s="219">
        <f>IF($E153&lt;20%,$E153*$F153,0)</f>
        <v>0</v>
      </c>
      <c r="Q153" s="219">
        <f>IF($E153&lt;20%,$E153*$F153,0)</f>
        <v>0</v>
      </c>
      <c r="R153" s="219">
        <f>IF($E153&lt;20%,$E153*$F153,0)</f>
        <v>0</v>
      </c>
      <c r="S153" s="219">
        <f>IF($E153&lt;20%,$E153*$F153,0)</f>
        <v>0</v>
      </c>
      <c r="T153" s="219">
        <f>IF($E153&lt;20%,$E153*$F153,0)</f>
        <v>0</v>
      </c>
      <c r="U153" s="219">
        <f>IF($E153&lt;10%,$E153*$F153,0)</f>
        <v>0</v>
      </c>
      <c r="V153" s="259">
        <f>IF($E153&lt;10%,$E153*$F153,0)</f>
        <v>0</v>
      </c>
      <c r="W153" s="239">
        <f t="shared" si="22"/>
        <v>0</v>
      </c>
      <c r="X153" s="241">
        <f t="shared" si="23"/>
        <v>0</v>
      </c>
      <c r="Y153" s="241"/>
      <c r="Z153" s="205"/>
      <c r="AA153" s="205"/>
      <c r="AB153" s="205"/>
      <c r="AC153" s="205"/>
      <c r="AD153" s="205"/>
      <c r="AE153" s="205"/>
    </row>
    <row r="154" spans="1:31" s="243" customFormat="1" outlineLevel="1">
      <c r="A154" s="205"/>
      <c r="B154" s="253">
        <f>+'FSE-AF-003'!$B$22</f>
        <v>0</v>
      </c>
      <c r="C154" s="221">
        <v>5</v>
      </c>
      <c r="D154" s="222"/>
      <c r="E154" s="218">
        <f>+'FSE-AF-004'!$E$22</f>
        <v>0</v>
      </c>
      <c r="F154" s="254">
        <f>+'FSE-AF-003'!W$22</f>
        <v>0</v>
      </c>
      <c r="G154" s="219">
        <f t="shared" si="21"/>
        <v>0</v>
      </c>
      <c r="H154" s="247"/>
      <c r="I154" s="247"/>
      <c r="J154" s="247"/>
      <c r="K154" s="247"/>
      <c r="L154" s="219">
        <f>+$E154*$F154</f>
        <v>0</v>
      </c>
      <c r="M154" s="219">
        <f>+$E154*$F154</f>
        <v>0</v>
      </c>
      <c r="N154" s="219">
        <f>+$E154*$F154</f>
        <v>0</v>
      </c>
      <c r="O154" s="219">
        <f>IF($E154&lt;33.33%,$E154*$F154,0)</f>
        <v>0</v>
      </c>
      <c r="P154" s="219">
        <f>IF($E154&lt;33.33%,$E154*$F154,0)</f>
        <v>0</v>
      </c>
      <c r="Q154" s="219">
        <f>IF($E154&lt;20%,$E154*$F154,0)</f>
        <v>0</v>
      </c>
      <c r="R154" s="219">
        <f>IF($E154&lt;20%,$E154*$F154,0)</f>
        <v>0</v>
      </c>
      <c r="S154" s="219">
        <f>IF($E154&lt;20%,$E154*$F154,0)</f>
        <v>0</v>
      </c>
      <c r="T154" s="219">
        <f>IF($E154&lt;20%,$E154*$F154,0)</f>
        <v>0</v>
      </c>
      <c r="U154" s="219">
        <f>IF($E154&lt;20%,$E154*$F154,0)</f>
        <v>0</v>
      </c>
      <c r="V154" s="259">
        <f>IF($E154&lt;10%,$E154*$F154,0)</f>
        <v>0</v>
      </c>
      <c r="W154" s="239">
        <f t="shared" si="22"/>
        <v>0</v>
      </c>
      <c r="X154" s="241">
        <f t="shared" si="23"/>
        <v>0</v>
      </c>
      <c r="Y154" s="241"/>
      <c r="Z154" s="205"/>
      <c r="AA154" s="205"/>
      <c r="AB154" s="205"/>
      <c r="AC154" s="205"/>
      <c r="AD154" s="205"/>
      <c r="AE154" s="205"/>
    </row>
    <row r="155" spans="1:31" s="243" customFormat="1" outlineLevel="1">
      <c r="A155" s="205"/>
      <c r="B155" s="253">
        <f>+'FSE-AF-003'!$B$22</f>
        <v>0</v>
      </c>
      <c r="C155" s="221">
        <v>6</v>
      </c>
      <c r="D155" s="222"/>
      <c r="E155" s="218">
        <f>+'FSE-AF-004'!$E$22</f>
        <v>0</v>
      </c>
      <c r="F155" s="254">
        <f>+'FSE-AF-003'!Z$22</f>
        <v>0</v>
      </c>
      <c r="G155" s="219">
        <f t="shared" si="21"/>
        <v>0</v>
      </c>
      <c r="H155" s="247"/>
      <c r="I155" s="247"/>
      <c r="J155" s="247"/>
      <c r="K155" s="247"/>
      <c r="L155" s="247"/>
      <c r="M155" s="219">
        <f>+$E155*$F155</f>
        <v>0</v>
      </c>
      <c r="N155" s="219">
        <f>+$E155*$F155</f>
        <v>0</v>
      </c>
      <c r="O155" s="219">
        <f>+$E155*$F155</f>
        <v>0</v>
      </c>
      <c r="P155" s="219">
        <f>IF($E155&lt;33.33%,$E155*$F155,0)</f>
        <v>0</v>
      </c>
      <c r="Q155" s="219">
        <f>IF($E155&lt;33.33%,$E155*$F155,0)</f>
        <v>0</v>
      </c>
      <c r="R155" s="219">
        <f>IF($E155&lt;20%,$E155*$F155,0)</f>
        <v>0</v>
      </c>
      <c r="S155" s="219">
        <f>IF($E155&lt;20%,$E155*$F155,0)</f>
        <v>0</v>
      </c>
      <c r="T155" s="219">
        <f>IF($E155&lt;20%,$E155*$F155,0)</f>
        <v>0</v>
      </c>
      <c r="U155" s="219">
        <f>IF($E155&lt;20%,$E155*$F155,0)</f>
        <v>0</v>
      </c>
      <c r="V155" s="259">
        <f>IF($E155&lt;20%,$E155*$F155,0)</f>
        <v>0</v>
      </c>
      <c r="W155" s="239">
        <f t="shared" si="22"/>
        <v>0</v>
      </c>
      <c r="X155" s="241">
        <f t="shared" si="23"/>
        <v>0</v>
      </c>
      <c r="Y155" s="241"/>
      <c r="Z155" s="205"/>
      <c r="AA155" s="205"/>
      <c r="AB155" s="205"/>
      <c r="AC155" s="205"/>
      <c r="AD155" s="205"/>
      <c r="AE155" s="205"/>
    </row>
    <row r="156" spans="1:31" s="243" customFormat="1" outlineLevel="1">
      <c r="A156" s="205"/>
      <c r="B156" s="253">
        <f>+'FSE-AF-003'!$B$22</f>
        <v>0</v>
      </c>
      <c r="C156" s="221">
        <v>7</v>
      </c>
      <c r="D156" s="222"/>
      <c r="E156" s="218">
        <f>+'FSE-AF-004'!$E$22</f>
        <v>0</v>
      </c>
      <c r="F156" s="254">
        <f>+'FSE-AF-003'!AC$22</f>
        <v>0</v>
      </c>
      <c r="G156" s="219">
        <f t="shared" si="21"/>
        <v>0</v>
      </c>
      <c r="H156" s="247"/>
      <c r="I156" s="247"/>
      <c r="J156" s="247"/>
      <c r="K156" s="247"/>
      <c r="L156" s="247"/>
      <c r="M156" s="247"/>
      <c r="N156" s="219">
        <f>+$E156*$F156</f>
        <v>0</v>
      </c>
      <c r="O156" s="219">
        <f>+$E156*$F156</f>
        <v>0</v>
      </c>
      <c r="P156" s="219">
        <f>+$E156*$F156</f>
        <v>0</v>
      </c>
      <c r="Q156" s="219">
        <f>IF($E156&lt;33.33%,$E156*$F156,0)</f>
        <v>0</v>
      </c>
      <c r="R156" s="219">
        <f>IF($E156&lt;33.33%,$E156*$F156,0)</f>
        <v>0</v>
      </c>
      <c r="S156" s="219">
        <f>IF($E156&lt;20%,$E156*$F156,0)</f>
        <v>0</v>
      </c>
      <c r="T156" s="219">
        <f>IF($E156&lt;20%,$E156*$F156,0)</f>
        <v>0</v>
      </c>
      <c r="U156" s="219">
        <f>IF($E156&lt;20%,$E156*$F156,0)</f>
        <v>0</v>
      </c>
      <c r="V156" s="259">
        <f>IF($E156&lt;20%,$E156*$F156,0)</f>
        <v>0</v>
      </c>
      <c r="W156" s="239">
        <f t="shared" si="22"/>
        <v>0</v>
      </c>
      <c r="X156" s="241">
        <f t="shared" si="23"/>
        <v>0</v>
      </c>
      <c r="Y156" s="241"/>
      <c r="Z156" s="205"/>
      <c r="AA156" s="205"/>
      <c r="AB156" s="205"/>
      <c r="AC156" s="205"/>
      <c r="AD156" s="205"/>
      <c r="AE156" s="205"/>
    </row>
    <row r="157" spans="1:31" s="243" customFormat="1" outlineLevel="1">
      <c r="A157" s="205"/>
      <c r="B157" s="253">
        <f>+'FSE-AF-003'!$B$22</f>
        <v>0</v>
      </c>
      <c r="C157" s="221">
        <v>8</v>
      </c>
      <c r="D157" s="222"/>
      <c r="E157" s="218">
        <f>+'FSE-AF-004'!$E$22</f>
        <v>0</v>
      </c>
      <c r="F157" s="254">
        <f>+'FSE-AF-003'!AF$22</f>
        <v>0</v>
      </c>
      <c r="G157" s="219">
        <f t="shared" si="21"/>
        <v>0</v>
      </c>
      <c r="H157" s="247"/>
      <c r="I157" s="247"/>
      <c r="J157" s="247"/>
      <c r="K157" s="247"/>
      <c r="L157" s="247"/>
      <c r="M157" s="247"/>
      <c r="N157" s="247"/>
      <c r="O157" s="219">
        <f>+$E157*$F157</f>
        <v>0</v>
      </c>
      <c r="P157" s="219">
        <f>+$E157*$F157</f>
        <v>0</v>
      </c>
      <c r="Q157" s="219">
        <f>+$E157*$F157</f>
        <v>0</v>
      </c>
      <c r="R157" s="219">
        <f>IF($E157&lt;33.33%,$E157*$F157,0)</f>
        <v>0</v>
      </c>
      <c r="S157" s="219">
        <f>IF($E157&lt;33.33%,$E157*$F157,0)</f>
        <v>0</v>
      </c>
      <c r="T157" s="219">
        <f>IF($E157&lt;20%,$E157*$F157,0)</f>
        <v>0</v>
      </c>
      <c r="U157" s="219">
        <f>IF($E157&lt;20%,$E157*$F157,0)</f>
        <v>0</v>
      </c>
      <c r="V157" s="259">
        <f>IF($E157&lt;20%,$E157*$F157,0)</f>
        <v>0</v>
      </c>
      <c r="W157" s="239">
        <f t="shared" si="22"/>
        <v>0</v>
      </c>
      <c r="X157" s="241">
        <f t="shared" si="23"/>
        <v>0</v>
      </c>
      <c r="Y157" s="241"/>
      <c r="Z157" s="205"/>
      <c r="AA157" s="205"/>
      <c r="AB157" s="205"/>
      <c r="AC157" s="205"/>
      <c r="AD157" s="205"/>
      <c r="AE157" s="205"/>
    </row>
    <row r="158" spans="1:31" s="243" customFormat="1" outlineLevel="1">
      <c r="A158" s="205"/>
      <c r="B158" s="253">
        <f>+'FSE-AF-003'!$B$22</f>
        <v>0</v>
      </c>
      <c r="C158" s="221">
        <v>9</v>
      </c>
      <c r="D158" s="222"/>
      <c r="E158" s="218">
        <f>+'FSE-AF-004'!$E$22</f>
        <v>0</v>
      </c>
      <c r="F158" s="254">
        <f>+'FSE-AF-003'!AI$22</f>
        <v>0</v>
      </c>
      <c r="G158" s="219">
        <f t="shared" si="21"/>
        <v>0</v>
      </c>
      <c r="H158" s="247"/>
      <c r="I158" s="247"/>
      <c r="J158" s="247"/>
      <c r="K158" s="247"/>
      <c r="L158" s="247"/>
      <c r="M158" s="247"/>
      <c r="N158" s="247"/>
      <c r="O158" s="247"/>
      <c r="P158" s="219">
        <f>+$E158*$F158</f>
        <v>0</v>
      </c>
      <c r="Q158" s="219">
        <f>+$E158*$F158</f>
        <v>0</v>
      </c>
      <c r="R158" s="219">
        <f>+$E158*$F158</f>
        <v>0</v>
      </c>
      <c r="S158" s="219">
        <f>IF($E158&lt;33.33%,$E158*$F158,0)</f>
        <v>0</v>
      </c>
      <c r="T158" s="219">
        <f>IF($E158&lt;33.33%,$E158*$F158,0)</f>
        <v>0</v>
      </c>
      <c r="U158" s="219">
        <f>IF($E158&lt;20%,$E158*$F158,0)</f>
        <v>0</v>
      </c>
      <c r="V158" s="259">
        <f>IF($E158&lt;20%,$E158*$F158,0)</f>
        <v>0</v>
      </c>
      <c r="W158" s="239">
        <f t="shared" si="22"/>
        <v>0</v>
      </c>
      <c r="X158" s="241">
        <f t="shared" si="23"/>
        <v>0</v>
      </c>
      <c r="Y158" s="241"/>
      <c r="Z158" s="205"/>
      <c r="AA158" s="205"/>
      <c r="AB158" s="205"/>
      <c r="AC158" s="205"/>
      <c r="AD158" s="205"/>
      <c r="AE158" s="205"/>
    </row>
    <row r="159" spans="1:31" s="243" customFormat="1" outlineLevel="1">
      <c r="A159" s="205"/>
      <c r="B159" s="253">
        <f>+'FSE-AF-003'!$B$22</f>
        <v>0</v>
      </c>
      <c r="C159" s="221">
        <v>10</v>
      </c>
      <c r="D159" s="222"/>
      <c r="E159" s="218">
        <f>+'FSE-AF-004'!$E$22</f>
        <v>0</v>
      </c>
      <c r="F159" s="254">
        <f>+'FSE-AF-003'!AL$22</f>
        <v>0</v>
      </c>
      <c r="G159" s="219">
        <f t="shared" si="21"/>
        <v>0</v>
      </c>
      <c r="H159" s="247"/>
      <c r="I159" s="247"/>
      <c r="J159" s="247"/>
      <c r="K159" s="247"/>
      <c r="L159" s="247"/>
      <c r="M159" s="247"/>
      <c r="N159" s="247"/>
      <c r="O159" s="247"/>
      <c r="P159" s="247"/>
      <c r="Q159" s="219">
        <f>+$E159*$F159</f>
        <v>0</v>
      </c>
      <c r="R159" s="219">
        <f>+$E159*$F159</f>
        <v>0</v>
      </c>
      <c r="S159" s="219">
        <f>+$E159*$F159</f>
        <v>0</v>
      </c>
      <c r="T159" s="219">
        <f>IF($E159&lt;33.33%,$E159*$F159,0)</f>
        <v>0</v>
      </c>
      <c r="U159" s="219">
        <f>IF($E159&lt;33.33%,$E159*$F159,0)</f>
        <v>0</v>
      </c>
      <c r="V159" s="259">
        <f>IF($E159&lt;20%,$E159*$F159,0)</f>
        <v>0</v>
      </c>
      <c r="W159" s="239">
        <f t="shared" si="22"/>
        <v>0</v>
      </c>
      <c r="X159" s="241">
        <f t="shared" si="23"/>
        <v>0</v>
      </c>
      <c r="Y159" s="241"/>
      <c r="Z159" s="205"/>
      <c r="AA159" s="205"/>
      <c r="AB159" s="205"/>
      <c r="AC159" s="205"/>
      <c r="AD159" s="205"/>
      <c r="AE159" s="205"/>
    </row>
    <row r="160" spans="1:31" s="243" customFormat="1" outlineLevel="1">
      <c r="A160" s="205"/>
      <c r="B160" s="253">
        <f>+'FSE-AF-003'!$B$22</f>
        <v>0</v>
      </c>
      <c r="C160" s="221">
        <v>11</v>
      </c>
      <c r="D160" s="222"/>
      <c r="E160" s="218">
        <f>+'FSE-AF-004'!$E$22</f>
        <v>0</v>
      </c>
      <c r="F160" s="254">
        <f>+'FSE-AF-003'!AO$22</f>
        <v>0</v>
      </c>
      <c r="G160" s="219">
        <f t="shared" si="21"/>
        <v>0</v>
      </c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219">
        <f>+$E160*$F160</f>
        <v>0</v>
      </c>
      <c r="S160" s="219">
        <f>+$E160*$F160</f>
        <v>0</v>
      </c>
      <c r="T160" s="219">
        <f>+$E160*$F160</f>
        <v>0</v>
      </c>
      <c r="U160" s="219">
        <f>IF($E160&lt;33.33%,$E160*$F160,0)</f>
        <v>0</v>
      </c>
      <c r="V160" s="259">
        <f>IF($E160&lt;33.33%,$E160*$F160,0)</f>
        <v>0</v>
      </c>
      <c r="W160" s="239">
        <f t="shared" si="22"/>
        <v>0</v>
      </c>
      <c r="X160" s="241">
        <f t="shared" si="23"/>
        <v>0</v>
      </c>
      <c r="Y160" s="241"/>
      <c r="Z160" s="205"/>
      <c r="AA160" s="205"/>
      <c r="AB160" s="205"/>
      <c r="AC160" s="205"/>
      <c r="AD160" s="205"/>
      <c r="AE160" s="205"/>
    </row>
    <row r="161" spans="1:31" s="243" customFormat="1" outlineLevel="1">
      <c r="A161" s="205"/>
      <c r="B161" s="253">
        <f>+'FSE-AF-003'!$B$22</f>
        <v>0</v>
      </c>
      <c r="C161" s="221">
        <v>12</v>
      </c>
      <c r="D161" s="222"/>
      <c r="E161" s="218">
        <f>+'FSE-AF-004'!$E$22</f>
        <v>0</v>
      </c>
      <c r="F161" s="254">
        <f>+'FSE-AF-003'!AR$22</f>
        <v>0</v>
      </c>
      <c r="G161" s="219">
        <f t="shared" si="21"/>
        <v>0</v>
      </c>
      <c r="H161" s="247"/>
      <c r="I161" s="247"/>
      <c r="J161" s="247"/>
      <c r="K161" s="247"/>
      <c r="L161" s="247"/>
      <c r="M161" s="247"/>
      <c r="N161" s="247"/>
      <c r="O161" s="247"/>
      <c r="P161" s="247"/>
      <c r="Q161" s="247"/>
      <c r="R161" s="247"/>
      <c r="S161" s="219">
        <f>+$E161*$F161</f>
        <v>0</v>
      </c>
      <c r="T161" s="219">
        <f>+$E161*$F161</f>
        <v>0</v>
      </c>
      <c r="U161" s="219">
        <f>+$E161*$F161</f>
        <v>0</v>
      </c>
      <c r="V161" s="259">
        <f>IF($E161&lt;33.33%,$E161*$F161,0)</f>
        <v>0</v>
      </c>
      <c r="W161" s="239">
        <f t="shared" si="22"/>
        <v>0</v>
      </c>
      <c r="X161" s="241">
        <f t="shared" si="23"/>
        <v>0</v>
      </c>
      <c r="Y161" s="241"/>
      <c r="Z161" s="205"/>
      <c r="AA161" s="205"/>
      <c r="AB161" s="205"/>
      <c r="AC161" s="205"/>
      <c r="AD161" s="205"/>
      <c r="AE161" s="205"/>
    </row>
    <row r="162" spans="1:31" s="243" customFormat="1" outlineLevel="1">
      <c r="A162" s="205"/>
      <c r="B162" s="253">
        <f>+'FSE-AF-003'!$B$22</f>
        <v>0</v>
      </c>
      <c r="C162" s="221">
        <v>13</v>
      </c>
      <c r="D162" s="222"/>
      <c r="E162" s="218">
        <f>+'FSE-AF-004'!$E$22</f>
        <v>0</v>
      </c>
      <c r="F162" s="254">
        <f>+'FSE-AF-003'!AU$22</f>
        <v>0</v>
      </c>
      <c r="G162" s="219">
        <f t="shared" si="21"/>
        <v>0</v>
      </c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247"/>
      <c r="S162" s="247"/>
      <c r="T162" s="219">
        <f>+$E162*$F162</f>
        <v>0</v>
      </c>
      <c r="U162" s="219">
        <f>+$E162*$F162</f>
        <v>0</v>
      </c>
      <c r="V162" s="259">
        <f>+$E162*$F162</f>
        <v>0</v>
      </c>
      <c r="W162" s="239">
        <f t="shared" si="22"/>
        <v>0</v>
      </c>
      <c r="X162" s="241">
        <f t="shared" si="23"/>
        <v>0</v>
      </c>
      <c r="Y162" s="241"/>
      <c r="Z162" s="205"/>
      <c r="AA162" s="205"/>
      <c r="AB162" s="205"/>
      <c r="AC162" s="205"/>
      <c r="AD162" s="205"/>
      <c r="AE162" s="205"/>
    </row>
    <row r="163" spans="1:31" s="243" customFormat="1" outlineLevel="1">
      <c r="A163" s="205"/>
      <c r="B163" s="253">
        <f>+'FSE-AF-003'!$B$22</f>
        <v>0</v>
      </c>
      <c r="C163" s="221">
        <v>14</v>
      </c>
      <c r="D163" s="222"/>
      <c r="E163" s="218">
        <f>+'FSE-AF-004'!$E$22</f>
        <v>0</v>
      </c>
      <c r="F163" s="254">
        <f>+'FSE-AF-003'!AX$22</f>
        <v>0</v>
      </c>
      <c r="G163" s="219">
        <f t="shared" si="21"/>
        <v>0</v>
      </c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19">
        <f>+$E163*$F163</f>
        <v>0</v>
      </c>
      <c r="V163" s="259">
        <f>+$E163*$F163</f>
        <v>0</v>
      </c>
      <c r="W163" s="239">
        <f t="shared" si="22"/>
        <v>0</v>
      </c>
      <c r="X163" s="241">
        <f t="shared" si="23"/>
        <v>0</v>
      </c>
      <c r="Y163" s="241"/>
      <c r="Z163" s="205"/>
      <c r="AA163" s="205"/>
      <c r="AB163" s="205"/>
      <c r="AC163" s="205"/>
      <c r="AD163" s="205"/>
      <c r="AE163" s="205"/>
    </row>
    <row r="164" spans="1:31" s="243" customFormat="1" outlineLevel="1">
      <c r="A164" s="205"/>
      <c r="B164" s="253">
        <f>+'FSE-AF-003'!$B$22</f>
        <v>0</v>
      </c>
      <c r="C164" s="221">
        <v>15</v>
      </c>
      <c r="D164" s="222"/>
      <c r="E164" s="218">
        <f>+'FSE-AF-004'!$E$22</f>
        <v>0</v>
      </c>
      <c r="F164" s="254">
        <f>+'FSE-AF-003'!BA$22</f>
        <v>0</v>
      </c>
      <c r="G164" s="219">
        <f t="shared" si="21"/>
        <v>0</v>
      </c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47"/>
      <c r="S164" s="247"/>
      <c r="T164" s="247"/>
      <c r="U164" s="260"/>
      <c r="V164" s="259">
        <f>+$E164*$F164</f>
        <v>0</v>
      </c>
      <c r="W164" s="239">
        <f t="shared" si="22"/>
        <v>0</v>
      </c>
      <c r="X164" s="241">
        <f t="shared" si="23"/>
        <v>0</v>
      </c>
      <c r="Y164" s="241"/>
      <c r="Z164" s="205"/>
      <c r="AA164" s="205"/>
      <c r="AB164" s="205"/>
      <c r="AC164" s="205"/>
      <c r="AD164" s="205"/>
      <c r="AE164" s="205"/>
    </row>
    <row r="165" spans="1:31" s="243" customFormat="1">
      <c r="A165" s="205"/>
      <c r="B165" s="255" t="s">
        <v>1051</v>
      </c>
      <c r="C165" s="221"/>
      <c r="D165" s="222"/>
      <c r="E165" s="249"/>
      <c r="F165" s="250">
        <f>SUM(F150:F164)</f>
        <v>0</v>
      </c>
      <c r="G165" s="251"/>
      <c r="H165" s="252">
        <f t="shared" ref="H165:V165" si="24">SUM(H150:H164)</f>
        <v>0</v>
      </c>
      <c r="I165" s="252">
        <f t="shared" si="24"/>
        <v>0</v>
      </c>
      <c r="J165" s="252">
        <f t="shared" si="24"/>
        <v>0</v>
      </c>
      <c r="K165" s="252">
        <f t="shared" si="24"/>
        <v>0</v>
      </c>
      <c r="L165" s="252">
        <f t="shared" si="24"/>
        <v>0</v>
      </c>
      <c r="M165" s="252">
        <f t="shared" si="24"/>
        <v>0</v>
      </c>
      <c r="N165" s="252">
        <f t="shared" si="24"/>
        <v>0</v>
      </c>
      <c r="O165" s="252">
        <f t="shared" si="24"/>
        <v>0</v>
      </c>
      <c r="P165" s="252">
        <f t="shared" si="24"/>
        <v>0</v>
      </c>
      <c r="Q165" s="252">
        <f t="shared" si="24"/>
        <v>0</v>
      </c>
      <c r="R165" s="252">
        <f t="shared" si="24"/>
        <v>0</v>
      </c>
      <c r="S165" s="252">
        <f t="shared" si="24"/>
        <v>0</v>
      </c>
      <c r="T165" s="252">
        <f t="shared" si="24"/>
        <v>0</v>
      </c>
      <c r="U165" s="252">
        <f t="shared" si="24"/>
        <v>0</v>
      </c>
      <c r="V165" s="252">
        <f t="shared" si="24"/>
        <v>0</v>
      </c>
      <c r="W165" s="239"/>
      <c r="X165" s="241"/>
      <c r="Y165" s="241"/>
      <c r="Z165" s="205"/>
      <c r="AA165" s="205"/>
      <c r="AB165" s="205"/>
      <c r="AC165" s="205"/>
      <c r="AD165" s="205"/>
      <c r="AE165" s="205"/>
    </row>
    <row r="166" spans="1:31" s="243" customFormat="1" outlineLevel="1">
      <c r="A166" s="205"/>
      <c r="B166" s="256">
        <f>+'FSE-AF-003'!$B$23</f>
        <v>0</v>
      </c>
      <c r="C166" s="224">
        <v>1</v>
      </c>
      <c r="D166" s="225"/>
      <c r="E166" s="218">
        <f>+'FSE-AF-004'!$E$23</f>
        <v>0</v>
      </c>
      <c r="F166" s="254">
        <f>+'FSE-AF-003'!K$23</f>
        <v>0</v>
      </c>
      <c r="G166" s="219">
        <f t="shared" ref="G166:G180" si="25">+F166*E166</f>
        <v>0</v>
      </c>
      <c r="H166" s="219">
        <f>+$E166*$F166</f>
        <v>0</v>
      </c>
      <c r="I166" s="219">
        <f>+$E166*$F166</f>
        <v>0</v>
      </c>
      <c r="J166" s="219">
        <f>+$E166*$F166</f>
        <v>0</v>
      </c>
      <c r="K166" s="219">
        <f>IF($E166&lt;33.33%,$E166*$F166,0)</f>
        <v>0</v>
      </c>
      <c r="L166" s="219">
        <f>IF($E166&lt;33.33%,$E166*$F166,0)</f>
        <v>0</v>
      </c>
      <c r="M166" s="219">
        <f>IF($E166&lt;20%,$E166*$F166,0)</f>
        <v>0</v>
      </c>
      <c r="N166" s="219">
        <f>IF($E166&lt;20%,$E166*$F166,0)</f>
        <v>0</v>
      </c>
      <c r="O166" s="219">
        <f>IF($E166&lt;20%,$E166*$F166,0)</f>
        <v>0</v>
      </c>
      <c r="P166" s="219">
        <f>IF($E166&lt;20%,$E166*$F166,0)</f>
        <v>0</v>
      </c>
      <c r="Q166" s="219">
        <f>IF($E166&lt;20%,$E166*$F166,0)</f>
        <v>0</v>
      </c>
      <c r="R166" s="219">
        <f>IF($E166&lt;10%,$E166*$F166,0)</f>
        <v>0</v>
      </c>
      <c r="S166" s="219">
        <f>IF($E166&lt;10%,$E166*$F166,0)</f>
        <v>0</v>
      </c>
      <c r="T166" s="219">
        <f>IF($E166&lt;10%,$E166*$F166,0)</f>
        <v>0</v>
      </c>
      <c r="U166" s="219">
        <f>IF($E166&lt;10%,$E166*$F166,0)</f>
        <v>0</v>
      </c>
      <c r="V166" s="259">
        <f>IF($E166&lt;10%,$E166*$F166,0)</f>
        <v>0</v>
      </c>
      <c r="W166" s="239">
        <f t="shared" ref="W166:W180" si="26">SUM(F166-SUM(H166:V166))</f>
        <v>0</v>
      </c>
      <c r="X166" s="241">
        <f t="shared" ref="X166:X180" si="27">IF(W166&gt;0,+W166/G166,0)</f>
        <v>0</v>
      </c>
      <c r="Y166" s="241"/>
      <c r="Z166" s="205"/>
      <c r="AA166" s="205"/>
      <c r="AB166" s="205"/>
      <c r="AC166" s="205"/>
      <c r="AD166" s="205"/>
      <c r="AE166" s="205"/>
    </row>
    <row r="167" spans="1:31" s="243" customFormat="1" outlineLevel="1">
      <c r="A167" s="205"/>
      <c r="B167" s="256">
        <f>+'FSE-AF-003'!$B$23</f>
        <v>0</v>
      </c>
      <c r="C167" s="224">
        <v>2</v>
      </c>
      <c r="D167" s="225"/>
      <c r="E167" s="218">
        <f>+'FSE-AF-004'!$E$23</f>
        <v>0</v>
      </c>
      <c r="F167" s="254">
        <f>+'FSE-AF-003'!N$23</f>
        <v>0</v>
      </c>
      <c r="G167" s="219">
        <f t="shared" si="25"/>
        <v>0</v>
      </c>
      <c r="H167" s="247"/>
      <c r="I167" s="219">
        <f>+$E167*$F167</f>
        <v>0</v>
      </c>
      <c r="J167" s="219">
        <f>+$E167*$F167</f>
        <v>0</v>
      </c>
      <c r="K167" s="219">
        <f>+$E167*$F167</f>
        <v>0</v>
      </c>
      <c r="L167" s="219">
        <f>IF($E167&lt;33.33%,$E167*$F167,0)</f>
        <v>0</v>
      </c>
      <c r="M167" s="219">
        <f>IF($E167&lt;33.33%,$E167*$F167,0)</f>
        <v>0</v>
      </c>
      <c r="N167" s="219">
        <f>IF($E167&lt;20%,$E167*$F167,0)</f>
        <v>0</v>
      </c>
      <c r="O167" s="219">
        <f>IF($E167&lt;20%,$E167*$F167,0)</f>
        <v>0</v>
      </c>
      <c r="P167" s="219">
        <f>IF($E167&lt;20%,$E167*$F167,0)</f>
        <v>0</v>
      </c>
      <c r="Q167" s="219">
        <f>IF($E167&lt;20%,$E167*$F167,0)</f>
        <v>0</v>
      </c>
      <c r="R167" s="219">
        <f>IF($E167&lt;20%,$E167*$F167,0)</f>
        <v>0</v>
      </c>
      <c r="S167" s="219">
        <f>IF($E167&lt;10%,$E167*$F167,0)</f>
        <v>0</v>
      </c>
      <c r="T167" s="219">
        <f>IF($E167&lt;10%,$E167*$F167,0)</f>
        <v>0</v>
      </c>
      <c r="U167" s="219">
        <f>IF($E167&lt;10%,$E167*$F167,0)</f>
        <v>0</v>
      </c>
      <c r="V167" s="259">
        <f>IF($E167&lt;10%,$E167*$F167,0)</f>
        <v>0</v>
      </c>
      <c r="W167" s="239">
        <f t="shared" si="26"/>
        <v>0</v>
      </c>
      <c r="X167" s="241">
        <f t="shared" si="27"/>
        <v>0</v>
      </c>
      <c r="Y167" s="241"/>
      <c r="Z167" s="205"/>
      <c r="AA167" s="205"/>
      <c r="AB167" s="205"/>
      <c r="AC167" s="205"/>
      <c r="AD167" s="205"/>
      <c r="AE167" s="205"/>
    </row>
    <row r="168" spans="1:31" s="243" customFormat="1" outlineLevel="1">
      <c r="A168" s="205"/>
      <c r="B168" s="256">
        <f>+'FSE-AF-003'!$B$23</f>
        <v>0</v>
      </c>
      <c r="C168" s="224">
        <v>3</v>
      </c>
      <c r="D168" s="225"/>
      <c r="E168" s="218">
        <f>+'FSE-AF-004'!$E$23</f>
        <v>0</v>
      </c>
      <c r="F168" s="254">
        <f>+'FSE-AF-003'!Q$23</f>
        <v>0</v>
      </c>
      <c r="G168" s="219">
        <f t="shared" si="25"/>
        <v>0</v>
      </c>
      <c r="H168" s="247"/>
      <c r="I168" s="247"/>
      <c r="J168" s="219">
        <f>+$E168*$F168</f>
        <v>0</v>
      </c>
      <c r="K168" s="219">
        <f>+$E168*$F168</f>
        <v>0</v>
      </c>
      <c r="L168" s="219">
        <f>+$E168*$F168</f>
        <v>0</v>
      </c>
      <c r="M168" s="219">
        <f>IF($E168&lt;33.33%,$E168*$F168,0)</f>
        <v>0</v>
      </c>
      <c r="N168" s="219">
        <f>IF($E168&lt;33.33%,$E168*$F168,0)</f>
        <v>0</v>
      </c>
      <c r="O168" s="219">
        <f>IF($E168&lt;20%,$E168*$F168,0)</f>
        <v>0</v>
      </c>
      <c r="P168" s="219">
        <f>IF($E168&lt;20%,$E168*$F168,0)</f>
        <v>0</v>
      </c>
      <c r="Q168" s="219">
        <f>IF($E168&lt;20%,$E168*$F168,0)</f>
        <v>0</v>
      </c>
      <c r="R168" s="219">
        <f>IF($E168&lt;20%,$E168*$F168,0)</f>
        <v>0</v>
      </c>
      <c r="S168" s="219">
        <f>IF($E168&lt;20%,$E168*$F168,0)</f>
        <v>0</v>
      </c>
      <c r="T168" s="219">
        <f>IF($E168&lt;10%,$E168*$F168,0)</f>
        <v>0</v>
      </c>
      <c r="U168" s="219">
        <f>IF($E168&lt;10%,$E168*$F168,0)</f>
        <v>0</v>
      </c>
      <c r="V168" s="259">
        <f>IF($E168&lt;10%,$E168*$F168,0)</f>
        <v>0</v>
      </c>
      <c r="W168" s="239">
        <f t="shared" si="26"/>
        <v>0</v>
      </c>
      <c r="X168" s="241">
        <f t="shared" si="27"/>
        <v>0</v>
      </c>
      <c r="Y168" s="241"/>
      <c r="Z168" s="205"/>
      <c r="AA168" s="205"/>
      <c r="AB168" s="205"/>
      <c r="AC168" s="205"/>
      <c r="AD168" s="205"/>
      <c r="AE168" s="205"/>
    </row>
    <row r="169" spans="1:31" s="243" customFormat="1" outlineLevel="1">
      <c r="A169" s="205"/>
      <c r="B169" s="256">
        <f>+'FSE-AF-003'!$B$23</f>
        <v>0</v>
      </c>
      <c r="C169" s="224">
        <v>4</v>
      </c>
      <c r="D169" s="225"/>
      <c r="E169" s="218">
        <f>+'FSE-AF-004'!$E$23</f>
        <v>0</v>
      </c>
      <c r="F169" s="254">
        <f>+'FSE-AF-003'!T$23</f>
        <v>0</v>
      </c>
      <c r="G169" s="219">
        <f t="shared" si="25"/>
        <v>0</v>
      </c>
      <c r="H169" s="247"/>
      <c r="I169" s="247"/>
      <c r="J169" s="247"/>
      <c r="K169" s="219">
        <f>+$E169*$F169</f>
        <v>0</v>
      </c>
      <c r="L169" s="219">
        <f>+$E169*$F169</f>
        <v>0</v>
      </c>
      <c r="M169" s="219">
        <f>+$E169*$F169</f>
        <v>0</v>
      </c>
      <c r="N169" s="219">
        <f>IF($E169&lt;33.33%,$E169*$F169,0)</f>
        <v>0</v>
      </c>
      <c r="O169" s="219">
        <f>IF($E169&lt;33.33%,$E169*$F169,0)</f>
        <v>0</v>
      </c>
      <c r="P169" s="219">
        <f>IF($E169&lt;20%,$E169*$F169,0)</f>
        <v>0</v>
      </c>
      <c r="Q169" s="219">
        <f>IF($E169&lt;20%,$E169*$F169,0)</f>
        <v>0</v>
      </c>
      <c r="R169" s="219">
        <f>IF($E169&lt;20%,$E169*$F169,0)</f>
        <v>0</v>
      </c>
      <c r="S169" s="219">
        <f>IF($E169&lt;20%,$E169*$F169,0)</f>
        <v>0</v>
      </c>
      <c r="T169" s="219">
        <f>IF($E169&lt;20%,$E169*$F169,0)</f>
        <v>0</v>
      </c>
      <c r="U169" s="219">
        <f>IF($E169&lt;10%,$E169*$F169,0)</f>
        <v>0</v>
      </c>
      <c r="V169" s="259">
        <f>IF($E169&lt;10%,$E169*$F169,0)</f>
        <v>0</v>
      </c>
      <c r="W169" s="239">
        <f t="shared" si="26"/>
        <v>0</v>
      </c>
      <c r="X169" s="241">
        <f t="shared" si="27"/>
        <v>0</v>
      </c>
      <c r="Y169" s="241"/>
      <c r="Z169" s="205"/>
      <c r="AA169" s="205"/>
      <c r="AB169" s="205"/>
      <c r="AC169" s="205"/>
      <c r="AD169" s="205"/>
      <c r="AE169" s="205"/>
    </row>
    <row r="170" spans="1:31" s="243" customFormat="1" outlineLevel="1">
      <c r="A170" s="205"/>
      <c r="B170" s="256">
        <f>+'FSE-AF-003'!$B$23</f>
        <v>0</v>
      </c>
      <c r="C170" s="224">
        <v>5</v>
      </c>
      <c r="D170" s="225"/>
      <c r="E170" s="218">
        <f>+'FSE-AF-004'!$E$23</f>
        <v>0</v>
      </c>
      <c r="F170" s="254">
        <f>+'FSE-AF-003'!W$23</f>
        <v>0</v>
      </c>
      <c r="G170" s="219">
        <f t="shared" si="25"/>
        <v>0</v>
      </c>
      <c r="H170" s="247"/>
      <c r="I170" s="247"/>
      <c r="J170" s="247"/>
      <c r="K170" s="247"/>
      <c r="L170" s="219">
        <f>+$E170*$F170</f>
        <v>0</v>
      </c>
      <c r="M170" s="219">
        <f>+$E170*$F170</f>
        <v>0</v>
      </c>
      <c r="N170" s="219">
        <f>+$E170*$F170</f>
        <v>0</v>
      </c>
      <c r="O170" s="219">
        <f>IF($E170&lt;33.33%,$E170*$F170,0)</f>
        <v>0</v>
      </c>
      <c r="P170" s="219">
        <f>IF($E170&lt;33.33%,$E170*$F170,0)</f>
        <v>0</v>
      </c>
      <c r="Q170" s="219">
        <f>IF($E170&lt;20%,$E170*$F170,0)</f>
        <v>0</v>
      </c>
      <c r="R170" s="219">
        <f>IF($E170&lt;20%,$E170*$F170,0)</f>
        <v>0</v>
      </c>
      <c r="S170" s="219">
        <f>IF($E170&lt;20%,$E170*$F170,0)</f>
        <v>0</v>
      </c>
      <c r="T170" s="219">
        <f>IF($E170&lt;20%,$E170*$F170,0)</f>
        <v>0</v>
      </c>
      <c r="U170" s="219">
        <f>IF($E170&lt;20%,$E170*$F170,0)</f>
        <v>0</v>
      </c>
      <c r="V170" s="259">
        <f>IF($E170&lt;10%,$E170*$F170,0)</f>
        <v>0</v>
      </c>
      <c r="W170" s="239">
        <f t="shared" si="26"/>
        <v>0</v>
      </c>
      <c r="X170" s="241">
        <f t="shared" si="27"/>
        <v>0</v>
      </c>
      <c r="Y170" s="241"/>
      <c r="Z170" s="205"/>
      <c r="AA170" s="205"/>
      <c r="AB170" s="205"/>
      <c r="AC170" s="205"/>
      <c r="AD170" s="205"/>
      <c r="AE170" s="205"/>
    </row>
    <row r="171" spans="1:31" s="243" customFormat="1" outlineLevel="1">
      <c r="A171" s="205"/>
      <c r="B171" s="256">
        <f>+'FSE-AF-003'!$B$23</f>
        <v>0</v>
      </c>
      <c r="C171" s="224">
        <v>6</v>
      </c>
      <c r="D171" s="225"/>
      <c r="E171" s="218">
        <f>+'FSE-AF-004'!$E$23</f>
        <v>0</v>
      </c>
      <c r="F171" s="254">
        <f>+'FSE-AF-003'!Z$23</f>
        <v>0</v>
      </c>
      <c r="G171" s="219">
        <f t="shared" si="25"/>
        <v>0</v>
      </c>
      <c r="H171" s="247"/>
      <c r="I171" s="247"/>
      <c r="J171" s="247"/>
      <c r="K171" s="247"/>
      <c r="L171" s="247"/>
      <c r="M171" s="219">
        <f>+$E171*$F171</f>
        <v>0</v>
      </c>
      <c r="N171" s="219">
        <f>+$E171*$F171</f>
        <v>0</v>
      </c>
      <c r="O171" s="219">
        <f>+$E171*$F171</f>
        <v>0</v>
      </c>
      <c r="P171" s="219">
        <f>IF($E171&lt;33.33%,$E171*$F171,0)</f>
        <v>0</v>
      </c>
      <c r="Q171" s="219">
        <f>IF($E171&lt;33.33%,$E171*$F171,0)</f>
        <v>0</v>
      </c>
      <c r="R171" s="219">
        <f>IF($E171&lt;20%,$E171*$F171,0)</f>
        <v>0</v>
      </c>
      <c r="S171" s="219">
        <f>IF($E171&lt;20%,$E171*$F171,0)</f>
        <v>0</v>
      </c>
      <c r="T171" s="219">
        <f>IF($E171&lt;20%,$E171*$F171,0)</f>
        <v>0</v>
      </c>
      <c r="U171" s="219">
        <f>IF($E171&lt;20%,$E171*$F171,0)</f>
        <v>0</v>
      </c>
      <c r="V171" s="259">
        <f>IF($E171&lt;20%,$E171*$F171,0)</f>
        <v>0</v>
      </c>
      <c r="W171" s="239">
        <f t="shared" si="26"/>
        <v>0</v>
      </c>
      <c r="X171" s="241">
        <f t="shared" si="27"/>
        <v>0</v>
      </c>
      <c r="Y171" s="241"/>
      <c r="Z171" s="205"/>
      <c r="AA171" s="205"/>
      <c r="AB171" s="205"/>
      <c r="AC171" s="205"/>
      <c r="AD171" s="205"/>
      <c r="AE171" s="205"/>
    </row>
    <row r="172" spans="1:31" s="243" customFormat="1" outlineLevel="1">
      <c r="A172" s="205"/>
      <c r="B172" s="256">
        <f>+'FSE-AF-003'!$B$23</f>
        <v>0</v>
      </c>
      <c r="C172" s="224">
        <v>7</v>
      </c>
      <c r="D172" s="225"/>
      <c r="E172" s="218">
        <f>+'FSE-AF-004'!$E$23</f>
        <v>0</v>
      </c>
      <c r="F172" s="254">
        <f>+'FSE-AF-003'!AC$23</f>
        <v>0</v>
      </c>
      <c r="G172" s="219">
        <f t="shared" si="25"/>
        <v>0</v>
      </c>
      <c r="H172" s="247"/>
      <c r="I172" s="247"/>
      <c r="J172" s="247"/>
      <c r="K172" s="247"/>
      <c r="L172" s="247"/>
      <c r="M172" s="247"/>
      <c r="N172" s="219">
        <f>+$E172*$F172</f>
        <v>0</v>
      </c>
      <c r="O172" s="219">
        <f>+$E172*$F172</f>
        <v>0</v>
      </c>
      <c r="P172" s="219">
        <f>+$E172*$F172</f>
        <v>0</v>
      </c>
      <c r="Q172" s="219">
        <f>IF($E172&lt;33.33%,$E172*$F172,0)</f>
        <v>0</v>
      </c>
      <c r="R172" s="219">
        <f>IF($E172&lt;33.33%,$E172*$F172,0)</f>
        <v>0</v>
      </c>
      <c r="S172" s="219">
        <f>IF($E172&lt;20%,$E172*$F172,0)</f>
        <v>0</v>
      </c>
      <c r="T172" s="219">
        <f>IF($E172&lt;20%,$E172*$F172,0)</f>
        <v>0</v>
      </c>
      <c r="U172" s="219">
        <f>IF($E172&lt;20%,$E172*$F172,0)</f>
        <v>0</v>
      </c>
      <c r="V172" s="259">
        <f>IF($E172&lt;20%,$E172*$F172,0)</f>
        <v>0</v>
      </c>
      <c r="W172" s="239">
        <f t="shared" si="26"/>
        <v>0</v>
      </c>
      <c r="X172" s="241">
        <f t="shared" si="27"/>
        <v>0</v>
      </c>
      <c r="Y172" s="241"/>
      <c r="Z172" s="205"/>
      <c r="AA172" s="205"/>
      <c r="AB172" s="205"/>
      <c r="AC172" s="205"/>
      <c r="AD172" s="205"/>
      <c r="AE172" s="205"/>
    </row>
    <row r="173" spans="1:31" s="243" customFormat="1" outlineLevel="1">
      <c r="A173" s="205"/>
      <c r="B173" s="256">
        <f>+'FSE-AF-003'!$B$23</f>
        <v>0</v>
      </c>
      <c r="C173" s="224">
        <v>8</v>
      </c>
      <c r="D173" s="225"/>
      <c r="E173" s="218">
        <f>+'FSE-AF-004'!$E$23</f>
        <v>0</v>
      </c>
      <c r="F173" s="254">
        <f>+'FSE-AF-003'!AF$23</f>
        <v>0</v>
      </c>
      <c r="G173" s="219">
        <f t="shared" si="25"/>
        <v>0</v>
      </c>
      <c r="H173" s="247"/>
      <c r="I173" s="247"/>
      <c r="J173" s="247"/>
      <c r="K173" s="247"/>
      <c r="L173" s="247"/>
      <c r="M173" s="247"/>
      <c r="N173" s="247"/>
      <c r="O173" s="219">
        <f>+$E173*$F173</f>
        <v>0</v>
      </c>
      <c r="P173" s="219">
        <f>+$E173*$F173</f>
        <v>0</v>
      </c>
      <c r="Q173" s="219">
        <f>+$E173*$F173</f>
        <v>0</v>
      </c>
      <c r="R173" s="219">
        <f>IF($E173&lt;33.33%,$E173*$F173,0)</f>
        <v>0</v>
      </c>
      <c r="S173" s="219">
        <f>IF($E173&lt;33.33%,$E173*$F173,0)</f>
        <v>0</v>
      </c>
      <c r="T173" s="219">
        <f>IF($E173&lt;20%,$E173*$F173,0)</f>
        <v>0</v>
      </c>
      <c r="U173" s="219">
        <f>IF($E173&lt;20%,$E173*$F173,0)</f>
        <v>0</v>
      </c>
      <c r="V173" s="259">
        <f>IF($E173&lt;20%,$E173*$F173,0)</f>
        <v>0</v>
      </c>
      <c r="W173" s="239">
        <f t="shared" si="26"/>
        <v>0</v>
      </c>
      <c r="X173" s="241">
        <f t="shared" si="27"/>
        <v>0</v>
      </c>
      <c r="Y173" s="241"/>
      <c r="Z173" s="205"/>
      <c r="AA173" s="205"/>
      <c r="AB173" s="205"/>
      <c r="AC173" s="205"/>
      <c r="AD173" s="205"/>
      <c r="AE173" s="205"/>
    </row>
    <row r="174" spans="1:31" s="243" customFormat="1" outlineLevel="1">
      <c r="A174" s="205"/>
      <c r="B174" s="256">
        <f>+'FSE-AF-003'!$B$23</f>
        <v>0</v>
      </c>
      <c r="C174" s="224">
        <v>9</v>
      </c>
      <c r="D174" s="225"/>
      <c r="E174" s="218">
        <f>+'FSE-AF-004'!$E$23</f>
        <v>0</v>
      </c>
      <c r="F174" s="254">
        <f>+'FSE-AF-003'!AI$23</f>
        <v>0</v>
      </c>
      <c r="G174" s="219">
        <f t="shared" si="25"/>
        <v>0</v>
      </c>
      <c r="H174" s="247"/>
      <c r="I174" s="247"/>
      <c r="J174" s="247"/>
      <c r="K174" s="247"/>
      <c r="L174" s="247"/>
      <c r="M174" s="247"/>
      <c r="N174" s="247"/>
      <c r="O174" s="247"/>
      <c r="P174" s="219">
        <f>+$E174*$F174</f>
        <v>0</v>
      </c>
      <c r="Q174" s="219">
        <f>+$E174*$F174</f>
        <v>0</v>
      </c>
      <c r="R174" s="219">
        <f>+$E174*$F174</f>
        <v>0</v>
      </c>
      <c r="S174" s="219">
        <f>IF($E174&lt;33.33%,$E174*$F174,0)</f>
        <v>0</v>
      </c>
      <c r="T174" s="219">
        <f>IF($E174&lt;33.33%,$E174*$F174,0)</f>
        <v>0</v>
      </c>
      <c r="U174" s="219">
        <f>IF($E174&lt;20%,$E174*$F174,0)</f>
        <v>0</v>
      </c>
      <c r="V174" s="259">
        <f>IF($E174&lt;20%,$E174*$F174,0)</f>
        <v>0</v>
      </c>
      <c r="W174" s="239">
        <f t="shared" si="26"/>
        <v>0</v>
      </c>
      <c r="X174" s="241">
        <f t="shared" si="27"/>
        <v>0</v>
      </c>
      <c r="Y174" s="241"/>
      <c r="Z174" s="205"/>
      <c r="AA174" s="205"/>
      <c r="AB174" s="205"/>
      <c r="AC174" s="205"/>
      <c r="AD174" s="205"/>
      <c r="AE174" s="205"/>
    </row>
    <row r="175" spans="1:31" s="243" customFormat="1" outlineLevel="1">
      <c r="A175" s="205"/>
      <c r="B175" s="256">
        <f>+'FSE-AF-003'!$B$23</f>
        <v>0</v>
      </c>
      <c r="C175" s="224">
        <v>10</v>
      </c>
      <c r="D175" s="225"/>
      <c r="E175" s="218">
        <f>+'FSE-AF-004'!$E$23</f>
        <v>0</v>
      </c>
      <c r="F175" s="254">
        <f>+'FSE-AF-003'!AL$23</f>
        <v>0</v>
      </c>
      <c r="G175" s="219">
        <f t="shared" si="25"/>
        <v>0</v>
      </c>
      <c r="H175" s="247"/>
      <c r="I175" s="247"/>
      <c r="J175" s="247"/>
      <c r="K175" s="247"/>
      <c r="L175" s="247"/>
      <c r="M175" s="247"/>
      <c r="N175" s="247"/>
      <c r="O175" s="247"/>
      <c r="P175" s="247"/>
      <c r="Q175" s="219">
        <f>+$E175*$F175</f>
        <v>0</v>
      </c>
      <c r="R175" s="219">
        <f>+$E175*$F175</f>
        <v>0</v>
      </c>
      <c r="S175" s="219">
        <f>+$E175*$F175</f>
        <v>0</v>
      </c>
      <c r="T175" s="219">
        <f>IF($E175&lt;33.33%,$E175*$F175,0)</f>
        <v>0</v>
      </c>
      <c r="U175" s="219">
        <f>IF($E175&lt;33.33%,$E175*$F175,0)</f>
        <v>0</v>
      </c>
      <c r="V175" s="259">
        <f>IF($E175&lt;20%,$E175*$F175,0)</f>
        <v>0</v>
      </c>
      <c r="W175" s="239">
        <f t="shared" si="26"/>
        <v>0</v>
      </c>
      <c r="X175" s="241">
        <f t="shared" si="27"/>
        <v>0</v>
      </c>
      <c r="Y175" s="241"/>
      <c r="Z175" s="205"/>
      <c r="AA175" s="205"/>
      <c r="AB175" s="205"/>
      <c r="AC175" s="205"/>
      <c r="AD175" s="205"/>
      <c r="AE175" s="205"/>
    </row>
    <row r="176" spans="1:31" s="243" customFormat="1" outlineLevel="1">
      <c r="A176" s="205"/>
      <c r="B176" s="256">
        <f>+'FSE-AF-003'!$B$23</f>
        <v>0</v>
      </c>
      <c r="C176" s="224">
        <v>11</v>
      </c>
      <c r="D176" s="225"/>
      <c r="E176" s="218">
        <f>+'FSE-AF-004'!$E$23</f>
        <v>0</v>
      </c>
      <c r="F176" s="254">
        <f>+'FSE-AF-003'!AO$23</f>
        <v>0</v>
      </c>
      <c r="G176" s="219">
        <f t="shared" si="25"/>
        <v>0</v>
      </c>
      <c r="H176" s="247"/>
      <c r="I176" s="247"/>
      <c r="J176" s="247"/>
      <c r="K176" s="247"/>
      <c r="L176" s="247"/>
      <c r="M176" s="247"/>
      <c r="N176" s="247"/>
      <c r="O176" s="247"/>
      <c r="P176" s="247"/>
      <c r="Q176" s="247"/>
      <c r="R176" s="219">
        <f>+$E176*$F176</f>
        <v>0</v>
      </c>
      <c r="S176" s="219">
        <f>+$E176*$F176</f>
        <v>0</v>
      </c>
      <c r="T176" s="219">
        <f>+$E176*$F176</f>
        <v>0</v>
      </c>
      <c r="U176" s="219">
        <f>IF($E176&lt;33.33%,$E176*$F176,0)</f>
        <v>0</v>
      </c>
      <c r="V176" s="259">
        <f>IF($E176&lt;33.33%,$E176*$F176,0)</f>
        <v>0</v>
      </c>
      <c r="W176" s="239">
        <f t="shared" si="26"/>
        <v>0</v>
      </c>
      <c r="X176" s="241">
        <f t="shared" si="27"/>
        <v>0</v>
      </c>
      <c r="Y176" s="241"/>
      <c r="Z176" s="205"/>
      <c r="AA176" s="205"/>
      <c r="AB176" s="205"/>
      <c r="AC176" s="205"/>
      <c r="AD176" s="205"/>
      <c r="AE176" s="205"/>
    </row>
    <row r="177" spans="1:31" s="243" customFormat="1" outlineLevel="1">
      <c r="A177" s="205"/>
      <c r="B177" s="256">
        <f>+'FSE-AF-003'!$B$23</f>
        <v>0</v>
      </c>
      <c r="C177" s="224">
        <v>12</v>
      </c>
      <c r="D177" s="225"/>
      <c r="E177" s="218">
        <f>+'FSE-AF-004'!$E$23</f>
        <v>0</v>
      </c>
      <c r="F177" s="254">
        <f>+'FSE-AF-003'!AR$23</f>
        <v>0</v>
      </c>
      <c r="G177" s="219">
        <f t="shared" si="25"/>
        <v>0</v>
      </c>
      <c r="H177" s="247"/>
      <c r="I177" s="247"/>
      <c r="J177" s="247"/>
      <c r="K177" s="247"/>
      <c r="L177" s="247"/>
      <c r="M177" s="247"/>
      <c r="N177" s="247"/>
      <c r="O177" s="247"/>
      <c r="P177" s="247"/>
      <c r="Q177" s="247"/>
      <c r="R177" s="247"/>
      <c r="S177" s="219">
        <f>+$E177*$F177</f>
        <v>0</v>
      </c>
      <c r="T177" s="219">
        <f>+$E177*$F177</f>
        <v>0</v>
      </c>
      <c r="U177" s="219">
        <f>+$E177*$F177</f>
        <v>0</v>
      </c>
      <c r="V177" s="259">
        <f>IF($E177&lt;33.33%,$E177*$F177,0)</f>
        <v>0</v>
      </c>
      <c r="W177" s="239">
        <f t="shared" si="26"/>
        <v>0</v>
      </c>
      <c r="X177" s="241">
        <f t="shared" si="27"/>
        <v>0</v>
      </c>
      <c r="Y177" s="241"/>
      <c r="Z177" s="205"/>
      <c r="AA177" s="205"/>
      <c r="AB177" s="205"/>
      <c r="AC177" s="205"/>
      <c r="AD177" s="205"/>
      <c r="AE177" s="205"/>
    </row>
    <row r="178" spans="1:31" s="243" customFormat="1" outlineLevel="1">
      <c r="A178" s="205"/>
      <c r="B178" s="256">
        <f>+'FSE-AF-003'!$B$23</f>
        <v>0</v>
      </c>
      <c r="C178" s="224">
        <v>13</v>
      </c>
      <c r="D178" s="225"/>
      <c r="E178" s="218">
        <f>+'FSE-AF-004'!$E$23</f>
        <v>0</v>
      </c>
      <c r="F178" s="254">
        <f>+'FSE-AF-003'!AU$23</f>
        <v>0</v>
      </c>
      <c r="G178" s="219">
        <f t="shared" si="25"/>
        <v>0</v>
      </c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19">
        <f>+$E178*$F178</f>
        <v>0</v>
      </c>
      <c r="U178" s="219">
        <f>+$E178*$F178</f>
        <v>0</v>
      </c>
      <c r="V178" s="259">
        <f>+$E178*$F178</f>
        <v>0</v>
      </c>
      <c r="W178" s="239">
        <f t="shared" si="26"/>
        <v>0</v>
      </c>
      <c r="X178" s="241">
        <f t="shared" si="27"/>
        <v>0</v>
      </c>
      <c r="Y178" s="241"/>
      <c r="Z178" s="205"/>
      <c r="AA178" s="205"/>
      <c r="AB178" s="205"/>
      <c r="AC178" s="205"/>
      <c r="AD178" s="205"/>
      <c r="AE178" s="205"/>
    </row>
    <row r="179" spans="1:31" s="243" customFormat="1" outlineLevel="1">
      <c r="A179" s="205"/>
      <c r="B179" s="256">
        <f>+'FSE-AF-003'!$B$23</f>
        <v>0</v>
      </c>
      <c r="C179" s="224">
        <v>14</v>
      </c>
      <c r="D179" s="225"/>
      <c r="E179" s="218">
        <f>+'FSE-AF-004'!$E$23</f>
        <v>0</v>
      </c>
      <c r="F179" s="254">
        <f>+'FSE-AF-003'!AX$23</f>
        <v>0</v>
      </c>
      <c r="G179" s="219">
        <f t="shared" si="25"/>
        <v>0</v>
      </c>
      <c r="H179" s="247"/>
      <c r="I179" s="247"/>
      <c r="J179" s="247"/>
      <c r="K179" s="247"/>
      <c r="L179" s="247"/>
      <c r="M179" s="247"/>
      <c r="N179" s="247"/>
      <c r="O179" s="247"/>
      <c r="P179" s="247"/>
      <c r="Q179" s="247"/>
      <c r="R179" s="247"/>
      <c r="S179" s="247"/>
      <c r="T179" s="247"/>
      <c r="U179" s="219">
        <f>+$E179*$F179</f>
        <v>0</v>
      </c>
      <c r="V179" s="259">
        <f>+$E179*$F179</f>
        <v>0</v>
      </c>
      <c r="W179" s="239">
        <f t="shared" si="26"/>
        <v>0</v>
      </c>
      <c r="X179" s="241">
        <f t="shared" si="27"/>
        <v>0</v>
      </c>
      <c r="Y179" s="241"/>
      <c r="Z179" s="205"/>
      <c r="AA179" s="205"/>
      <c r="AB179" s="205"/>
      <c r="AC179" s="205"/>
      <c r="AD179" s="205"/>
      <c r="AE179" s="205"/>
    </row>
    <row r="180" spans="1:31" s="243" customFormat="1" outlineLevel="1">
      <c r="A180" s="205"/>
      <c r="B180" s="256">
        <f>+'FSE-AF-003'!$B$23</f>
        <v>0</v>
      </c>
      <c r="C180" s="224">
        <v>15</v>
      </c>
      <c r="D180" s="225"/>
      <c r="E180" s="218">
        <f>+'FSE-AF-004'!$E$23</f>
        <v>0</v>
      </c>
      <c r="F180" s="254">
        <f>+'FSE-AF-003'!BA$23</f>
        <v>0</v>
      </c>
      <c r="G180" s="219">
        <f t="shared" si="25"/>
        <v>0</v>
      </c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60"/>
      <c r="V180" s="259">
        <f>+$E180*$F180</f>
        <v>0</v>
      </c>
      <c r="W180" s="239">
        <f t="shared" si="26"/>
        <v>0</v>
      </c>
      <c r="X180" s="241">
        <f t="shared" si="27"/>
        <v>0</v>
      </c>
      <c r="Y180" s="241"/>
      <c r="Z180" s="205"/>
      <c r="AA180" s="205"/>
      <c r="AB180" s="205"/>
      <c r="AC180" s="205"/>
      <c r="AD180" s="205"/>
      <c r="AE180" s="205"/>
    </row>
    <row r="181" spans="1:31" s="243" customFormat="1">
      <c r="A181" s="205"/>
      <c r="B181" s="257" t="s">
        <v>1051</v>
      </c>
      <c r="C181" s="224"/>
      <c r="D181" s="225"/>
      <c r="E181" s="249"/>
      <c r="F181" s="250">
        <f>SUM(F166:F180)</f>
        <v>0</v>
      </c>
      <c r="G181" s="251"/>
      <c r="H181" s="252">
        <f t="shared" ref="H181:V181" si="28">SUM(H166:H180)</f>
        <v>0</v>
      </c>
      <c r="I181" s="252">
        <f t="shared" si="28"/>
        <v>0</v>
      </c>
      <c r="J181" s="252">
        <f t="shared" si="28"/>
        <v>0</v>
      </c>
      <c r="K181" s="252">
        <f t="shared" si="28"/>
        <v>0</v>
      </c>
      <c r="L181" s="252">
        <f t="shared" si="28"/>
        <v>0</v>
      </c>
      <c r="M181" s="252">
        <f t="shared" si="28"/>
        <v>0</v>
      </c>
      <c r="N181" s="252">
        <f t="shared" si="28"/>
        <v>0</v>
      </c>
      <c r="O181" s="252">
        <f t="shared" si="28"/>
        <v>0</v>
      </c>
      <c r="P181" s="252">
        <f t="shared" si="28"/>
        <v>0</v>
      </c>
      <c r="Q181" s="252">
        <f t="shared" si="28"/>
        <v>0</v>
      </c>
      <c r="R181" s="252">
        <f t="shared" si="28"/>
        <v>0</v>
      </c>
      <c r="S181" s="252">
        <f t="shared" si="28"/>
        <v>0</v>
      </c>
      <c r="T181" s="252">
        <f t="shared" si="28"/>
        <v>0</v>
      </c>
      <c r="U181" s="252">
        <f t="shared" si="28"/>
        <v>0</v>
      </c>
      <c r="V181" s="252">
        <f t="shared" si="28"/>
        <v>0</v>
      </c>
      <c r="W181" s="239"/>
      <c r="X181" s="241"/>
      <c r="Y181" s="241"/>
      <c r="Z181" s="205"/>
      <c r="AA181" s="205"/>
      <c r="AB181" s="205"/>
      <c r="AC181" s="205"/>
      <c r="AD181" s="205"/>
      <c r="AE181" s="205"/>
    </row>
    <row r="182" spans="1:31" s="243" customFormat="1" outlineLevel="1">
      <c r="A182" s="205"/>
      <c r="B182" s="258">
        <f>+'FSE-AF-003'!$B$24</f>
        <v>0</v>
      </c>
      <c r="C182" s="227">
        <v>1</v>
      </c>
      <c r="D182" s="228"/>
      <c r="E182" s="218">
        <f>+'FSE-AF-004'!$E$24</f>
        <v>0</v>
      </c>
      <c r="F182" s="254">
        <f>+'FSE-AF-003'!K$24</f>
        <v>0</v>
      </c>
      <c r="G182" s="219">
        <f t="shared" ref="G182:G196" si="29">+F182*E182</f>
        <v>0</v>
      </c>
      <c r="H182" s="219">
        <f>+$E182*$F182</f>
        <v>0</v>
      </c>
      <c r="I182" s="219">
        <f>+$E182*$F182</f>
        <v>0</v>
      </c>
      <c r="J182" s="219">
        <f>+$E182*$F182</f>
        <v>0</v>
      </c>
      <c r="K182" s="219">
        <f>IF($E182&lt;33.33%,$E182*$F182,0)</f>
        <v>0</v>
      </c>
      <c r="L182" s="219">
        <f>IF($E182&lt;33.33%,$E182*$F182,0)</f>
        <v>0</v>
      </c>
      <c r="M182" s="219">
        <f>IF($E182&lt;20%,$E182*$F182,0)</f>
        <v>0</v>
      </c>
      <c r="N182" s="219">
        <f>IF($E182&lt;20%,$E182*$F182,0)</f>
        <v>0</v>
      </c>
      <c r="O182" s="219">
        <f>IF($E182&lt;20%,$E182*$F182,0)</f>
        <v>0</v>
      </c>
      <c r="P182" s="219">
        <f>IF($E182&lt;20%,$E182*$F182,0)</f>
        <v>0</v>
      </c>
      <c r="Q182" s="219">
        <f>IF($E182&lt;20%,$E182*$F182,0)</f>
        <v>0</v>
      </c>
      <c r="R182" s="219">
        <f>IF($E182&lt;10%,$E182*$F182,0)</f>
        <v>0</v>
      </c>
      <c r="S182" s="219">
        <f>IF($E182&lt;10%,$E182*$F182,0)</f>
        <v>0</v>
      </c>
      <c r="T182" s="219">
        <f>IF($E182&lt;10%,$E182*$F182,0)</f>
        <v>0</v>
      </c>
      <c r="U182" s="219">
        <f>IF($E182&lt;10%,$E182*$F182,0)</f>
        <v>0</v>
      </c>
      <c r="V182" s="259">
        <f>IF($E182&lt;10%,$E182*$F182,0)</f>
        <v>0</v>
      </c>
      <c r="W182" s="239">
        <f t="shared" ref="W182:W196" si="30">SUM(F182-SUM(H182:V182))</f>
        <v>0</v>
      </c>
      <c r="X182" s="241">
        <f t="shared" ref="X182:X196" si="31">IF(W182&gt;0,+W182/G182,0)</f>
        <v>0</v>
      </c>
      <c r="Y182" s="241"/>
      <c r="Z182" s="205"/>
      <c r="AA182" s="205"/>
      <c r="AB182" s="205"/>
      <c r="AC182" s="205"/>
      <c r="AD182" s="205"/>
      <c r="AE182" s="205"/>
    </row>
    <row r="183" spans="1:31" s="243" customFormat="1" outlineLevel="1">
      <c r="A183" s="205"/>
      <c r="B183" s="258">
        <f>+'FSE-AF-003'!$B$24</f>
        <v>0</v>
      </c>
      <c r="C183" s="227">
        <v>2</v>
      </c>
      <c r="D183" s="228"/>
      <c r="E183" s="218">
        <f>+'FSE-AF-004'!$E$24</f>
        <v>0</v>
      </c>
      <c r="F183" s="254">
        <f>+'FSE-AF-003'!N$24</f>
        <v>0</v>
      </c>
      <c r="G183" s="219">
        <f t="shared" si="29"/>
        <v>0</v>
      </c>
      <c r="H183" s="247"/>
      <c r="I183" s="219">
        <f>+$E183*$F183</f>
        <v>0</v>
      </c>
      <c r="J183" s="219">
        <f>+$E183*$F183</f>
        <v>0</v>
      </c>
      <c r="K183" s="219">
        <f>+$E183*$F183</f>
        <v>0</v>
      </c>
      <c r="L183" s="219">
        <f>IF($E183&lt;33.33%,$E183*$F183,0)</f>
        <v>0</v>
      </c>
      <c r="M183" s="219">
        <f>IF($E183&lt;33.33%,$E183*$F183,0)</f>
        <v>0</v>
      </c>
      <c r="N183" s="219">
        <f>IF($E183&lt;20%,$E183*$F183,0)</f>
        <v>0</v>
      </c>
      <c r="O183" s="219">
        <f>IF($E183&lt;20%,$E183*$F183,0)</f>
        <v>0</v>
      </c>
      <c r="P183" s="219">
        <f>IF($E183&lt;20%,$E183*$F183,0)</f>
        <v>0</v>
      </c>
      <c r="Q183" s="219">
        <f>IF($E183&lt;20%,$E183*$F183,0)</f>
        <v>0</v>
      </c>
      <c r="R183" s="219">
        <f>IF($E183&lt;20%,$E183*$F183,0)</f>
        <v>0</v>
      </c>
      <c r="S183" s="219">
        <f>IF($E183&lt;10%,$E183*$F183,0)</f>
        <v>0</v>
      </c>
      <c r="T183" s="219">
        <f>IF($E183&lt;10%,$E183*$F183,0)</f>
        <v>0</v>
      </c>
      <c r="U183" s="219">
        <f>IF($E183&lt;10%,$E183*$F183,0)</f>
        <v>0</v>
      </c>
      <c r="V183" s="259">
        <f>IF($E183&lt;10%,$E183*$F183,0)</f>
        <v>0</v>
      </c>
      <c r="W183" s="239">
        <f t="shared" si="30"/>
        <v>0</v>
      </c>
      <c r="X183" s="241">
        <f t="shared" si="31"/>
        <v>0</v>
      </c>
      <c r="Y183" s="241"/>
      <c r="Z183" s="205"/>
      <c r="AA183" s="205"/>
      <c r="AB183" s="205"/>
      <c r="AC183" s="205"/>
      <c r="AD183" s="205"/>
      <c r="AE183" s="205"/>
    </row>
    <row r="184" spans="1:31" s="243" customFormat="1" outlineLevel="1">
      <c r="A184" s="205"/>
      <c r="B184" s="258">
        <f>+'FSE-AF-003'!$B$24</f>
        <v>0</v>
      </c>
      <c r="C184" s="227">
        <v>3</v>
      </c>
      <c r="D184" s="228"/>
      <c r="E184" s="218">
        <f>+'FSE-AF-004'!$E$24</f>
        <v>0</v>
      </c>
      <c r="F184" s="254">
        <f>+'FSE-AF-003'!Q$24</f>
        <v>0</v>
      </c>
      <c r="G184" s="219">
        <f t="shared" si="29"/>
        <v>0</v>
      </c>
      <c r="H184" s="247"/>
      <c r="I184" s="247"/>
      <c r="J184" s="219">
        <f>+$E184*$F184</f>
        <v>0</v>
      </c>
      <c r="K184" s="219">
        <f>+$E184*$F184</f>
        <v>0</v>
      </c>
      <c r="L184" s="219">
        <f>+$E184*$F184</f>
        <v>0</v>
      </c>
      <c r="M184" s="219">
        <f>IF($E184&lt;33.33%,$E184*$F184,0)</f>
        <v>0</v>
      </c>
      <c r="N184" s="219">
        <f>IF($E184&lt;33.33%,$E184*$F184,0)</f>
        <v>0</v>
      </c>
      <c r="O184" s="219">
        <f>IF($E184&lt;20%,$E184*$F184,0)</f>
        <v>0</v>
      </c>
      <c r="P184" s="219">
        <f>IF($E184&lt;20%,$E184*$F184,0)</f>
        <v>0</v>
      </c>
      <c r="Q184" s="219">
        <f>IF($E184&lt;20%,$E184*$F184,0)</f>
        <v>0</v>
      </c>
      <c r="R184" s="219">
        <f>IF($E184&lt;20%,$E184*$F184,0)</f>
        <v>0</v>
      </c>
      <c r="S184" s="219">
        <f>IF($E184&lt;20%,$E184*$F184,0)</f>
        <v>0</v>
      </c>
      <c r="T184" s="219">
        <f>IF($E184&lt;10%,$E184*$F184,0)</f>
        <v>0</v>
      </c>
      <c r="U184" s="219">
        <f>IF($E184&lt;10%,$E184*$F184,0)</f>
        <v>0</v>
      </c>
      <c r="V184" s="259">
        <f>IF($E184&lt;10%,$E184*$F184,0)</f>
        <v>0</v>
      </c>
      <c r="W184" s="239">
        <f t="shared" si="30"/>
        <v>0</v>
      </c>
      <c r="X184" s="241">
        <f t="shared" si="31"/>
        <v>0</v>
      </c>
      <c r="Y184" s="241"/>
      <c r="Z184" s="205"/>
      <c r="AA184" s="205"/>
      <c r="AB184" s="205"/>
      <c r="AC184" s="205"/>
      <c r="AD184" s="205"/>
      <c r="AE184" s="205"/>
    </row>
    <row r="185" spans="1:31" s="243" customFormat="1" outlineLevel="1">
      <c r="A185" s="205"/>
      <c r="B185" s="258">
        <f>+'FSE-AF-003'!$B$24</f>
        <v>0</v>
      </c>
      <c r="C185" s="227">
        <v>4</v>
      </c>
      <c r="D185" s="228"/>
      <c r="E185" s="218">
        <f>+'FSE-AF-004'!$E$24</f>
        <v>0</v>
      </c>
      <c r="F185" s="254">
        <f>+'FSE-AF-003'!T$24</f>
        <v>0</v>
      </c>
      <c r="G185" s="219">
        <f t="shared" si="29"/>
        <v>0</v>
      </c>
      <c r="H185" s="247"/>
      <c r="I185" s="247"/>
      <c r="J185" s="247"/>
      <c r="K185" s="219">
        <f>+$E185*$F185</f>
        <v>0</v>
      </c>
      <c r="L185" s="219">
        <f>+$E185*$F185</f>
        <v>0</v>
      </c>
      <c r="M185" s="219">
        <f>+$E185*$F185</f>
        <v>0</v>
      </c>
      <c r="N185" s="219">
        <f>IF($E185&lt;33.33%,$E185*$F185,0)</f>
        <v>0</v>
      </c>
      <c r="O185" s="219">
        <f>IF($E185&lt;33.33%,$E185*$F185,0)</f>
        <v>0</v>
      </c>
      <c r="P185" s="219">
        <f>IF($E185&lt;20%,$E185*$F185,0)</f>
        <v>0</v>
      </c>
      <c r="Q185" s="219">
        <f>IF($E185&lt;20%,$E185*$F185,0)</f>
        <v>0</v>
      </c>
      <c r="R185" s="219">
        <f>IF($E185&lt;20%,$E185*$F185,0)</f>
        <v>0</v>
      </c>
      <c r="S185" s="219">
        <f>IF($E185&lt;20%,$E185*$F185,0)</f>
        <v>0</v>
      </c>
      <c r="T185" s="219">
        <f>IF($E185&lt;20%,$E185*$F185,0)</f>
        <v>0</v>
      </c>
      <c r="U185" s="219">
        <f>IF($E185&lt;10%,$E185*$F185,0)</f>
        <v>0</v>
      </c>
      <c r="V185" s="259">
        <f>IF($E185&lt;10%,$E185*$F185,0)</f>
        <v>0</v>
      </c>
      <c r="W185" s="239">
        <f t="shared" si="30"/>
        <v>0</v>
      </c>
      <c r="X185" s="241">
        <f t="shared" si="31"/>
        <v>0</v>
      </c>
      <c r="Y185" s="241"/>
      <c r="Z185" s="205"/>
      <c r="AA185" s="205"/>
      <c r="AB185" s="205"/>
      <c r="AC185" s="205"/>
      <c r="AD185" s="205"/>
      <c r="AE185" s="205"/>
    </row>
    <row r="186" spans="1:31" s="243" customFormat="1" outlineLevel="1">
      <c r="A186" s="205"/>
      <c r="B186" s="258">
        <f>+'FSE-AF-003'!$B$24</f>
        <v>0</v>
      </c>
      <c r="C186" s="227">
        <v>5</v>
      </c>
      <c r="D186" s="228"/>
      <c r="E186" s="218">
        <f>+'FSE-AF-004'!$E$24</f>
        <v>0</v>
      </c>
      <c r="F186" s="254">
        <f>+'FSE-AF-003'!W$24</f>
        <v>0</v>
      </c>
      <c r="G186" s="219">
        <f t="shared" si="29"/>
        <v>0</v>
      </c>
      <c r="H186" s="247"/>
      <c r="I186" s="247"/>
      <c r="J186" s="247"/>
      <c r="K186" s="247"/>
      <c r="L186" s="219">
        <f>+$E186*$F186</f>
        <v>0</v>
      </c>
      <c r="M186" s="219">
        <f>+$E186*$F186</f>
        <v>0</v>
      </c>
      <c r="N186" s="219">
        <f>+$E186*$F186</f>
        <v>0</v>
      </c>
      <c r="O186" s="219">
        <f>IF($E186&lt;33.33%,$E186*$F186,0)</f>
        <v>0</v>
      </c>
      <c r="P186" s="219">
        <f>IF($E186&lt;33.33%,$E186*$F186,0)</f>
        <v>0</v>
      </c>
      <c r="Q186" s="219">
        <f>IF($E186&lt;20%,$E186*$F186,0)</f>
        <v>0</v>
      </c>
      <c r="R186" s="219">
        <f>IF($E186&lt;20%,$E186*$F186,0)</f>
        <v>0</v>
      </c>
      <c r="S186" s="219">
        <f>IF($E186&lt;20%,$E186*$F186,0)</f>
        <v>0</v>
      </c>
      <c r="T186" s="219">
        <f>IF($E186&lt;20%,$E186*$F186,0)</f>
        <v>0</v>
      </c>
      <c r="U186" s="219">
        <f>IF($E186&lt;20%,$E186*$F186,0)</f>
        <v>0</v>
      </c>
      <c r="V186" s="259">
        <f>IF($E186&lt;10%,$E186*$F186,0)</f>
        <v>0</v>
      </c>
      <c r="W186" s="239">
        <f t="shared" si="30"/>
        <v>0</v>
      </c>
      <c r="X186" s="241">
        <f t="shared" si="31"/>
        <v>0</v>
      </c>
      <c r="Y186" s="241"/>
      <c r="Z186" s="205"/>
      <c r="AA186" s="205"/>
      <c r="AB186" s="205"/>
      <c r="AC186" s="205"/>
      <c r="AD186" s="205"/>
      <c r="AE186" s="205"/>
    </row>
    <row r="187" spans="1:31" s="243" customFormat="1" outlineLevel="1">
      <c r="A187" s="205"/>
      <c r="B187" s="258">
        <f>+'FSE-AF-003'!$B$24</f>
        <v>0</v>
      </c>
      <c r="C187" s="227">
        <v>6</v>
      </c>
      <c r="D187" s="228"/>
      <c r="E187" s="218">
        <f>+'FSE-AF-004'!$E$24</f>
        <v>0</v>
      </c>
      <c r="F187" s="254">
        <f>+'FSE-AF-003'!Z$24</f>
        <v>0</v>
      </c>
      <c r="G187" s="219">
        <f t="shared" si="29"/>
        <v>0</v>
      </c>
      <c r="H187" s="247"/>
      <c r="I187" s="247"/>
      <c r="J187" s="247"/>
      <c r="K187" s="247"/>
      <c r="L187" s="247"/>
      <c r="M187" s="219">
        <f>+$E187*$F187</f>
        <v>0</v>
      </c>
      <c r="N187" s="219">
        <f>+$E187*$F187</f>
        <v>0</v>
      </c>
      <c r="O187" s="219">
        <f>+$E187*$F187</f>
        <v>0</v>
      </c>
      <c r="P187" s="219">
        <f>IF($E187&lt;33.33%,$E187*$F187,0)</f>
        <v>0</v>
      </c>
      <c r="Q187" s="219">
        <f>IF($E187&lt;33.33%,$E187*$F187,0)</f>
        <v>0</v>
      </c>
      <c r="R187" s="219">
        <f>IF($E187&lt;20%,$E187*$F187,0)</f>
        <v>0</v>
      </c>
      <c r="S187" s="219">
        <f>IF($E187&lt;20%,$E187*$F187,0)</f>
        <v>0</v>
      </c>
      <c r="T187" s="219">
        <f>IF($E187&lt;20%,$E187*$F187,0)</f>
        <v>0</v>
      </c>
      <c r="U187" s="219">
        <f>IF($E187&lt;20%,$E187*$F187,0)</f>
        <v>0</v>
      </c>
      <c r="V187" s="259">
        <f>IF($E187&lt;20%,$E187*$F187,0)</f>
        <v>0</v>
      </c>
      <c r="W187" s="239">
        <f t="shared" si="30"/>
        <v>0</v>
      </c>
      <c r="X187" s="241">
        <f t="shared" si="31"/>
        <v>0</v>
      </c>
      <c r="Y187" s="241"/>
      <c r="Z187" s="205"/>
      <c r="AA187" s="205"/>
      <c r="AB187" s="205"/>
      <c r="AC187" s="205"/>
      <c r="AD187" s="205"/>
      <c r="AE187" s="205"/>
    </row>
    <row r="188" spans="1:31" s="243" customFormat="1" outlineLevel="1">
      <c r="A188" s="205"/>
      <c r="B188" s="258">
        <f>+'FSE-AF-003'!$B$24</f>
        <v>0</v>
      </c>
      <c r="C188" s="227">
        <v>7</v>
      </c>
      <c r="D188" s="228"/>
      <c r="E188" s="218">
        <f>+'FSE-AF-004'!$E$24</f>
        <v>0</v>
      </c>
      <c r="F188" s="254">
        <f>+'FSE-AF-003'!AC$24</f>
        <v>0</v>
      </c>
      <c r="G188" s="219">
        <f t="shared" si="29"/>
        <v>0</v>
      </c>
      <c r="H188" s="247"/>
      <c r="I188" s="247"/>
      <c r="J188" s="247"/>
      <c r="K188" s="247"/>
      <c r="L188" s="247"/>
      <c r="M188" s="247"/>
      <c r="N188" s="219">
        <f>+$E188*$F188</f>
        <v>0</v>
      </c>
      <c r="O188" s="219">
        <f>+$E188*$F188</f>
        <v>0</v>
      </c>
      <c r="P188" s="219">
        <f>+$E188*$F188</f>
        <v>0</v>
      </c>
      <c r="Q188" s="219">
        <f>IF($E188&lt;33.33%,$E188*$F188,0)</f>
        <v>0</v>
      </c>
      <c r="R188" s="219">
        <f>IF($E188&lt;33.33%,$E188*$F188,0)</f>
        <v>0</v>
      </c>
      <c r="S188" s="219">
        <f>IF($E188&lt;20%,$E188*$F188,0)</f>
        <v>0</v>
      </c>
      <c r="T188" s="219">
        <f>IF($E188&lt;20%,$E188*$F188,0)</f>
        <v>0</v>
      </c>
      <c r="U188" s="219">
        <f>IF($E188&lt;20%,$E188*$F188,0)</f>
        <v>0</v>
      </c>
      <c r="V188" s="259">
        <f>IF($E188&lt;20%,$E188*$F188,0)</f>
        <v>0</v>
      </c>
      <c r="W188" s="239">
        <f t="shared" si="30"/>
        <v>0</v>
      </c>
      <c r="X188" s="241">
        <f t="shared" si="31"/>
        <v>0</v>
      </c>
      <c r="Y188" s="241"/>
      <c r="Z188" s="205"/>
      <c r="AA188" s="205"/>
      <c r="AB188" s="205"/>
      <c r="AC188" s="205"/>
      <c r="AD188" s="205"/>
      <c r="AE188" s="205"/>
    </row>
    <row r="189" spans="1:31" s="243" customFormat="1" outlineLevel="1">
      <c r="A189" s="205"/>
      <c r="B189" s="258">
        <f>+'FSE-AF-003'!$B$24</f>
        <v>0</v>
      </c>
      <c r="C189" s="227">
        <v>8</v>
      </c>
      <c r="D189" s="228"/>
      <c r="E189" s="218">
        <f>+'FSE-AF-004'!$E$24</f>
        <v>0</v>
      </c>
      <c r="F189" s="254">
        <f>+'FSE-AF-003'!AF$24</f>
        <v>0</v>
      </c>
      <c r="G189" s="219">
        <f t="shared" si="29"/>
        <v>0</v>
      </c>
      <c r="H189" s="247"/>
      <c r="I189" s="247"/>
      <c r="J189" s="247"/>
      <c r="K189" s="247"/>
      <c r="L189" s="247"/>
      <c r="M189" s="247"/>
      <c r="N189" s="247"/>
      <c r="O189" s="219">
        <f>+$E189*$F189</f>
        <v>0</v>
      </c>
      <c r="P189" s="219">
        <f>+$E189*$F189</f>
        <v>0</v>
      </c>
      <c r="Q189" s="219">
        <f>+$E189*$F189</f>
        <v>0</v>
      </c>
      <c r="R189" s="219">
        <f>IF($E189&lt;33.33%,$E189*$F189,0)</f>
        <v>0</v>
      </c>
      <c r="S189" s="219">
        <f>IF($E189&lt;33.33%,$E189*$F189,0)</f>
        <v>0</v>
      </c>
      <c r="T189" s="219">
        <f>IF($E189&lt;20%,$E189*$F189,0)</f>
        <v>0</v>
      </c>
      <c r="U189" s="219">
        <f>IF($E189&lt;20%,$E189*$F189,0)</f>
        <v>0</v>
      </c>
      <c r="V189" s="259">
        <f>IF($E189&lt;20%,$E189*$F189,0)</f>
        <v>0</v>
      </c>
      <c r="W189" s="239">
        <f t="shared" si="30"/>
        <v>0</v>
      </c>
      <c r="X189" s="241">
        <f t="shared" si="31"/>
        <v>0</v>
      </c>
      <c r="Y189" s="241"/>
      <c r="Z189" s="205"/>
      <c r="AA189" s="205"/>
      <c r="AB189" s="205"/>
      <c r="AC189" s="205"/>
      <c r="AD189" s="205"/>
      <c r="AE189" s="205"/>
    </row>
    <row r="190" spans="1:31" s="243" customFormat="1" outlineLevel="1">
      <c r="A190" s="205"/>
      <c r="B190" s="258">
        <f>+'FSE-AF-003'!$B$24</f>
        <v>0</v>
      </c>
      <c r="C190" s="227">
        <v>9</v>
      </c>
      <c r="D190" s="228"/>
      <c r="E190" s="218">
        <f>+'FSE-AF-004'!$E$24</f>
        <v>0</v>
      </c>
      <c r="F190" s="254">
        <f>+'FSE-AF-003'!AI$24</f>
        <v>0</v>
      </c>
      <c r="G190" s="219">
        <f t="shared" si="29"/>
        <v>0</v>
      </c>
      <c r="H190" s="247"/>
      <c r="I190" s="247"/>
      <c r="J190" s="247"/>
      <c r="K190" s="247"/>
      <c r="L190" s="247"/>
      <c r="M190" s="247"/>
      <c r="N190" s="247"/>
      <c r="O190" s="247"/>
      <c r="P190" s="219">
        <f>+$E190*$F190</f>
        <v>0</v>
      </c>
      <c r="Q190" s="219">
        <f>+$E190*$F190</f>
        <v>0</v>
      </c>
      <c r="R190" s="219">
        <f>+$E190*$F190</f>
        <v>0</v>
      </c>
      <c r="S190" s="219">
        <f>IF($E190&lt;33.33%,$E190*$F190,0)</f>
        <v>0</v>
      </c>
      <c r="T190" s="219">
        <f>IF($E190&lt;33.33%,$E190*$F190,0)</f>
        <v>0</v>
      </c>
      <c r="U190" s="219">
        <f>IF($E190&lt;20%,$E190*$F190,0)</f>
        <v>0</v>
      </c>
      <c r="V190" s="259">
        <f>IF($E190&lt;20%,$E190*$F190,0)</f>
        <v>0</v>
      </c>
      <c r="W190" s="239">
        <f t="shared" si="30"/>
        <v>0</v>
      </c>
      <c r="X190" s="241">
        <f t="shared" si="31"/>
        <v>0</v>
      </c>
      <c r="Y190" s="241"/>
      <c r="Z190" s="205"/>
      <c r="AA190" s="205"/>
      <c r="AB190" s="205"/>
      <c r="AC190" s="205"/>
      <c r="AD190" s="205"/>
      <c r="AE190" s="205"/>
    </row>
    <row r="191" spans="1:31" s="243" customFormat="1" outlineLevel="1">
      <c r="A191" s="205"/>
      <c r="B191" s="258">
        <f>+'FSE-AF-003'!$B$24</f>
        <v>0</v>
      </c>
      <c r="C191" s="227">
        <v>10</v>
      </c>
      <c r="D191" s="228"/>
      <c r="E191" s="218">
        <f>+'FSE-AF-004'!$E$24</f>
        <v>0</v>
      </c>
      <c r="F191" s="254">
        <f>+'FSE-AF-003'!AL$24</f>
        <v>0</v>
      </c>
      <c r="G191" s="219">
        <f t="shared" si="29"/>
        <v>0</v>
      </c>
      <c r="H191" s="247"/>
      <c r="I191" s="247"/>
      <c r="J191" s="247"/>
      <c r="K191" s="247"/>
      <c r="L191" s="247"/>
      <c r="M191" s="247"/>
      <c r="N191" s="247"/>
      <c r="O191" s="247"/>
      <c r="P191" s="247"/>
      <c r="Q191" s="219">
        <f>+$E191*$F191</f>
        <v>0</v>
      </c>
      <c r="R191" s="219">
        <f>+$E191*$F191</f>
        <v>0</v>
      </c>
      <c r="S191" s="219">
        <f>+$E191*$F191</f>
        <v>0</v>
      </c>
      <c r="T191" s="219">
        <f>IF($E191&lt;33.33%,$E191*$F191,0)</f>
        <v>0</v>
      </c>
      <c r="U191" s="219">
        <f>IF($E191&lt;33.33%,$E191*$F191,0)</f>
        <v>0</v>
      </c>
      <c r="V191" s="259">
        <f>IF($E191&lt;20%,$E191*$F191,0)</f>
        <v>0</v>
      </c>
      <c r="W191" s="239">
        <f t="shared" si="30"/>
        <v>0</v>
      </c>
      <c r="X191" s="241">
        <f t="shared" si="31"/>
        <v>0</v>
      </c>
      <c r="Y191" s="241"/>
      <c r="Z191" s="205"/>
      <c r="AA191" s="205"/>
      <c r="AB191" s="205"/>
      <c r="AC191" s="205"/>
      <c r="AD191" s="205"/>
      <c r="AE191" s="205"/>
    </row>
    <row r="192" spans="1:31" s="243" customFormat="1" outlineLevel="1">
      <c r="A192" s="205"/>
      <c r="B192" s="258">
        <f>+'FSE-AF-003'!$B$24</f>
        <v>0</v>
      </c>
      <c r="C192" s="227">
        <v>11</v>
      </c>
      <c r="D192" s="228"/>
      <c r="E192" s="218">
        <f>+'FSE-AF-004'!$E$24</f>
        <v>0</v>
      </c>
      <c r="F192" s="254">
        <f>+'FSE-AF-003'!AO$24</f>
        <v>0</v>
      </c>
      <c r="G192" s="219">
        <f t="shared" si="29"/>
        <v>0</v>
      </c>
      <c r="H192" s="247"/>
      <c r="I192" s="247"/>
      <c r="J192" s="247"/>
      <c r="K192" s="247"/>
      <c r="L192" s="247"/>
      <c r="M192" s="247"/>
      <c r="N192" s="247"/>
      <c r="O192" s="247"/>
      <c r="P192" s="247"/>
      <c r="Q192" s="247"/>
      <c r="R192" s="219">
        <f>+$E192*$F192</f>
        <v>0</v>
      </c>
      <c r="S192" s="219">
        <f>+$E192*$F192</f>
        <v>0</v>
      </c>
      <c r="T192" s="219">
        <f>+$E192*$F192</f>
        <v>0</v>
      </c>
      <c r="U192" s="219">
        <f>IF($E192&lt;33.33%,$E192*$F192,0)</f>
        <v>0</v>
      </c>
      <c r="V192" s="259">
        <f>IF($E192&lt;33.33%,$E192*$F192,0)</f>
        <v>0</v>
      </c>
      <c r="W192" s="239">
        <f t="shared" si="30"/>
        <v>0</v>
      </c>
      <c r="X192" s="241">
        <f t="shared" si="31"/>
        <v>0</v>
      </c>
      <c r="Y192" s="241"/>
      <c r="Z192" s="205"/>
      <c r="AA192" s="205"/>
      <c r="AB192" s="205"/>
      <c r="AC192" s="205"/>
      <c r="AD192" s="205"/>
      <c r="AE192" s="205"/>
    </row>
    <row r="193" spans="1:31" s="243" customFormat="1" outlineLevel="1">
      <c r="A193" s="205"/>
      <c r="B193" s="258">
        <f>+'FSE-AF-003'!$B$24</f>
        <v>0</v>
      </c>
      <c r="C193" s="227">
        <v>12</v>
      </c>
      <c r="D193" s="228"/>
      <c r="E193" s="218">
        <f>+'FSE-AF-004'!$E$24</f>
        <v>0</v>
      </c>
      <c r="F193" s="254">
        <f>+'FSE-AF-003'!AR$24</f>
        <v>0</v>
      </c>
      <c r="G193" s="219">
        <f t="shared" si="29"/>
        <v>0</v>
      </c>
      <c r="H193" s="247"/>
      <c r="I193" s="247"/>
      <c r="J193" s="247"/>
      <c r="K193" s="247"/>
      <c r="L193" s="247"/>
      <c r="M193" s="247"/>
      <c r="N193" s="247"/>
      <c r="O193" s="247"/>
      <c r="P193" s="247"/>
      <c r="Q193" s="247"/>
      <c r="R193" s="247"/>
      <c r="S193" s="219">
        <f>+$E193*$F193</f>
        <v>0</v>
      </c>
      <c r="T193" s="219">
        <f>+$E193*$F193</f>
        <v>0</v>
      </c>
      <c r="U193" s="219">
        <f>+$E193*$F193</f>
        <v>0</v>
      </c>
      <c r="V193" s="259">
        <f>IF($E193&lt;33.33%,$E193*$F193,0)</f>
        <v>0</v>
      </c>
      <c r="W193" s="239">
        <f t="shared" si="30"/>
        <v>0</v>
      </c>
      <c r="X193" s="241">
        <f t="shared" si="31"/>
        <v>0</v>
      </c>
      <c r="Y193" s="241"/>
      <c r="Z193" s="205"/>
      <c r="AA193" s="205"/>
      <c r="AB193" s="205"/>
      <c r="AC193" s="205"/>
      <c r="AD193" s="205"/>
      <c r="AE193" s="205"/>
    </row>
    <row r="194" spans="1:31" s="243" customFormat="1" outlineLevel="1">
      <c r="A194" s="205"/>
      <c r="B194" s="258">
        <f>+'FSE-AF-003'!$B$24</f>
        <v>0</v>
      </c>
      <c r="C194" s="227">
        <v>13</v>
      </c>
      <c r="D194" s="228"/>
      <c r="E194" s="218">
        <f>+'FSE-AF-004'!$E$24</f>
        <v>0</v>
      </c>
      <c r="F194" s="254">
        <f>+'FSE-AF-003'!AU$24</f>
        <v>0</v>
      </c>
      <c r="G194" s="219">
        <f t="shared" si="29"/>
        <v>0</v>
      </c>
      <c r="H194" s="247"/>
      <c r="I194" s="247"/>
      <c r="J194" s="247"/>
      <c r="K194" s="247"/>
      <c r="L194" s="247"/>
      <c r="M194" s="247"/>
      <c r="N194" s="247"/>
      <c r="O194" s="247"/>
      <c r="P194" s="247"/>
      <c r="Q194" s="247"/>
      <c r="R194" s="247"/>
      <c r="S194" s="247"/>
      <c r="T194" s="219">
        <f>+$E194*$F194</f>
        <v>0</v>
      </c>
      <c r="U194" s="219">
        <f>+$E194*$F194</f>
        <v>0</v>
      </c>
      <c r="V194" s="259">
        <f>+$E194*$F194</f>
        <v>0</v>
      </c>
      <c r="W194" s="239">
        <f t="shared" si="30"/>
        <v>0</v>
      </c>
      <c r="X194" s="241">
        <f t="shared" si="31"/>
        <v>0</v>
      </c>
      <c r="Y194" s="241"/>
      <c r="Z194" s="205"/>
      <c r="AA194" s="205"/>
      <c r="AB194" s="205"/>
      <c r="AC194" s="205"/>
      <c r="AD194" s="205"/>
      <c r="AE194" s="205"/>
    </row>
    <row r="195" spans="1:31" s="243" customFormat="1" outlineLevel="1">
      <c r="A195" s="205"/>
      <c r="B195" s="258">
        <f>+'FSE-AF-003'!$B$24</f>
        <v>0</v>
      </c>
      <c r="C195" s="227">
        <v>14</v>
      </c>
      <c r="D195" s="228"/>
      <c r="E195" s="218">
        <f>+'FSE-AF-004'!$E$24</f>
        <v>0</v>
      </c>
      <c r="F195" s="254">
        <f>+'FSE-AF-003'!AX$24</f>
        <v>0</v>
      </c>
      <c r="G195" s="219">
        <f t="shared" si="29"/>
        <v>0</v>
      </c>
      <c r="H195" s="247"/>
      <c r="I195" s="247"/>
      <c r="J195" s="247"/>
      <c r="K195" s="247"/>
      <c r="L195" s="247"/>
      <c r="M195" s="247"/>
      <c r="N195" s="247"/>
      <c r="O195" s="247"/>
      <c r="P195" s="247"/>
      <c r="Q195" s="247"/>
      <c r="R195" s="247"/>
      <c r="S195" s="247"/>
      <c r="T195" s="247"/>
      <c r="U195" s="219">
        <f>+$E195*$F195</f>
        <v>0</v>
      </c>
      <c r="V195" s="259">
        <f>+$E195*$F195</f>
        <v>0</v>
      </c>
      <c r="W195" s="239">
        <f t="shared" si="30"/>
        <v>0</v>
      </c>
      <c r="X195" s="241">
        <f t="shared" si="31"/>
        <v>0</v>
      </c>
      <c r="Y195" s="241"/>
      <c r="Z195" s="205"/>
      <c r="AA195" s="205"/>
      <c r="AB195" s="205"/>
      <c r="AC195" s="205"/>
      <c r="AD195" s="205"/>
      <c r="AE195" s="205"/>
    </row>
    <row r="196" spans="1:31" s="243" customFormat="1" outlineLevel="1">
      <c r="A196" s="205"/>
      <c r="B196" s="258">
        <f>+'FSE-AF-003'!$B$24</f>
        <v>0</v>
      </c>
      <c r="C196" s="227">
        <v>15</v>
      </c>
      <c r="D196" s="228"/>
      <c r="E196" s="218">
        <f>+'FSE-AF-004'!$E$24</f>
        <v>0</v>
      </c>
      <c r="F196" s="254">
        <f>+'FSE-AF-003'!BA$24</f>
        <v>0</v>
      </c>
      <c r="G196" s="219">
        <f t="shared" si="29"/>
        <v>0</v>
      </c>
      <c r="H196" s="247"/>
      <c r="I196" s="247"/>
      <c r="J196" s="247"/>
      <c r="K196" s="247"/>
      <c r="L196" s="247"/>
      <c r="M196" s="247"/>
      <c r="N196" s="247"/>
      <c r="O196" s="247"/>
      <c r="P196" s="247"/>
      <c r="Q196" s="247"/>
      <c r="R196" s="247"/>
      <c r="S196" s="247"/>
      <c r="T196" s="247"/>
      <c r="U196" s="260"/>
      <c r="V196" s="259">
        <f>+$E196*$F196</f>
        <v>0</v>
      </c>
      <c r="W196" s="239">
        <f t="shared" si="30"/>
        <v>0</v>
      </c>
      <c r="X196" s="241">
        <f t="shared" si="31"/>
        <v>0</v>
      </c>
      <c r="Y196" s="241"/>
      <c r="Z196" s="205"/>
      <c r="AA196" s="205"/>
      <c r="AB196" s="205"/>
      <c r="AC196" s="205"/>
      <c r="AD196" s="205"/>
      <c r="AE196" s="205"/>
    </row>
    <row r="197" spans="1:31" s="243" customFormat="1">
      <c r="A197" s="205"/>
      <c r="B197" s="265" t="s">
        <v>1051</v>
      </c>
      <c r="C197" s="227"/>
      <c r="D197" s="228"/>
      <c r="E197" s="249"/>
      <c r="F197" s="250">
        <f>SUM(F182:F196)</f>
        <v>0</v>
      </c>
      <c r="G197" s="251"/>
      <c r="H197" s="252">
        <f t="shared" ref="H197:V197" si="32">SUM(H182:H196)</f>
        <v>0</v>
      </c>
      <c r="I197" s="252">
        <f t="shared" si="32"/>
        <v>0</v>
      </c>
      <c r="J197" s="252">
        <f t="shared" si="32"/>
        <v>0</v>
      </c>
      <c r="K197" s="252">
        <f t="shared" si="32"/>
        <v>0</v>
      </c>
      <c r="L197" s="252">
        <f t="shared" si="32"/>
        <v>0</v>
      </c>
      <c r="M197" s="252">
        <f t="shared" si="32"/>
        <v>0</v>
      </c>
      <c r="N197" s="252">
        <f t="shared" si="32"/>
        <v>0</v>
      </c>
      <c r="O197" s="252">
        <f t="shared" si="32"/>
        <v>0</v>
      </c>
      <c r="P197" s="252">
        <f t="shared" si="32"/>
        <v>0</v>
      </c>
      <c r="Q197" s="252">
        <f t="shared" si="32"/>
        <v>0</v>
      </c>
      <c r="R197" s="252">
        <f t="shared" si="32"/>
        <v>0</v>
      </c>
      <c r="S197" s="252">
        <f t="shared" si="32"/>
        <v>0</v>
      </c>
      <c r="T197" s="252">
        <f t="shared" si="32"/>
        <v>0</v>
      </c>
      <c r="U197" s="252">
        <f t="shared" si="32"/>
        <v>0</v>
      </c>
      <c r="V197" s="252">
        <f t="shared" si="32"/>
        <v>0</v>
      </c>
      <c r="W197" s="239"/>
      <c r="X197" s="241"/>
      <c r="Y197" s="241"/>
      <c r="Z197" s="205"/>
      <c r="AA197" s="205"/>
      <c r="AB197" s="205"/>
      <c r="AC197" s="205"/>
      <c r="AD197" s="205"/>
      <c r="AE197" s="205"/>
    </row>
    <row r="198" spans="1:31" s="243" customFormat="1" ht="15">
      <c r="A198" s="205"/>
      <c r="B198" s="266">
        <f>'FSE-AF-003'!B25</f>
        <v>0</v>
      </c>
      <c r="C198" s="267">
        <v>1</v>
      </c>
      <c r="D198" s="268"/>
      <c r="E198" s="218">
        <f>+'FSE-AF-004'!$E$25</f>
        <v>0</v>
      </c>
      <c r="F198" s="219">
        <f>+'FSE-AF-003'!K$25</f>
        <v>0</v>
      </c>
      <c r="G198" s="219">
        <f>+F198*E198</f>
        <v>0</v>
      </c>
      <c r="H198" s="219">
        <f>+$E198*$F198</f>
        <v>0</v>
      </c>
      <c r="I198" s="219">
        <f>+$E198*$F198</f>
        <v>0</v>
      </c>
      <c r="J198" s="219">
        <f>+$E198*$F198</f>
        <v>0</v>
      </c>
      <c r="K198" s="219">
        <f>IF($E198&lt;33.33%,$E198*$F198,0)</f>
        <v>0</v>
      </c>
      <c r="L198" s="219">
        <f>IF($E198&lt;33.33%,$E198*$F198,0)</f>
        <v>0</v>
      </c>
      <c r="M198" s="219">
        <f>IF($E198&lt;20%,$E198*$F198,0)</f>
        <v>0</v>
      </c>
      <c r="N198" s="219">
        <f>IF($E198&lt;20%,$E198*$F198,0)</f>
        <v>0</v>
      </c>
      <c r="O198" s="219">
        <f>IF($E198&lt;20%,$E198*$F198,0)</f>
        <v>0</v>
      </c>
      <c r="P198" s="219">
        <f>IF($E198&lt;20%,$E198*$F198,0)</f>
        <v>0</v>
      </c>
      <c r="Q198" s="219">
        <f>IF($E198&lt;20%,$E198*$F198,0)</f>
        <v>0</v>
      </c>
      <c r="R198" s="219">
        <f>IF($E198&lt;10%,$E198*$F198,0)</f>
        <v>0</v>
      </c>
      <c r="S198" s="219">
        <f>IF($E198&lt;10%,$E198*$F198,0)</f>
        <v>0</v>
      </c>
      <c r="T198" s="219">
        <f>IF($E198&lt;10%,$E198*$F198,0)</f>
        <v>0</v>
      </c>
      <c r="U198" s="219">
        <f>IF($E198&lt;10%,$E198*$F198,0)</f>
        <v>0</v>
      </c>
      <c r="V198" s="259">
        <f>IF($E198&lt;10%,$E198*$F198,0)</f>
        <v>0</v>
      </c>
      <c r="W198" s="239">
        <f>SUM(F198-SUM(H198:V198))</f>
        <v>0</v>
      </c>
      <c r="X198" s="241">
        <f>IF(W198&gt;0,+W198/G198,0)</f>
        <v>0</v>
      </c>
      <c r="Y198" s="241"/>
      <c r="Z198" s="205"/>
      <c r="AA198" s="205"/>
      <c r="AB198" s="205"/>
      <c r="AC198" s="205"/>
      <c r="AD198" s="205"/>
      <c r="AE198" s="205"/>
    </row>
    <row r="199" spans="1:31" s="243" customFormat="1" ht="15">
      <c r="A199" s="205"/>
      <c r="B199" s="266">
        <f>'FSE-AF-003'!$B$25</f>
        <v>0</v>
      </c>
      <c r="C199" s="267">
        <v>2</v>
      </c>
      <c r="D199" s="268"/>
      <c r="E199" s="218">
        <f>+'FSE-AF-004'!$E$25</f>
        <v>0</v>
      </c>
      <c r="F199" s="219">
        <f>+'FSE-AF-003'!N$25</f>
        <v>0</v>
      </c>
      <c r="G199" s="219">
        <f t="shared" ref="G199:G212" si="33">+F199*E199</f>
        <v>0</v>
      </c>
      <c r="H199" s="247"/>
      <c r="I199" s="219">
        <f>+$E199*$F199</f>
        <v>0</v>
      </c>
      <c r="J199" s="219">
        <f>+$E199*$F199</f>
        <v>0</v>
      </c>
      <c r="K199" s="219">
        <f>+$E199*$F199</f>
        <v>0</v>
      </c>
      <c r="L199" s="219">
        <f>IF($E199&lt;33.33%,$E199*$F199,0)</f>
        <v>0</v>
      </c>
      <c r="M199" s="219">
        <f>IF($E199&lt;33.33%,$E199*$F199,0)</f>
        <v>0</v>
      </c>
      <c r="N199" s="219">
        <f>IF($E199&lt;20%,$E199*$F199,0)</f>
        <v>0</v>
      </c>
      <c r="O199" s="219">
        <f>IF($E199&lt;20%,$E199*$F199,0)</f>
        <v>0</v>
      </c>
      <c r="P199" s="219">
        <f>IF($E199&lt;20%,$E199*$F199,0)</f>
        <v>0</v>
      </c>
      <c r="Q199" s="219">
        <f>IF($E199&lt;20%,$E199*$F199,0)</f>
        <v>0</v>
      </c>
      <c r="R199" s="219">
        <f>IF($E199&lt;20%,$E199*$F199,0)</f>
        <v>0</v>
      </c>
      <c r="S199" s="219">
        <f>IF($E199&lt;10%,$E199*$F199,0)</f>
        <v>0</v>
      </c>
      <c r="T199" s="219">
        <f>IF($E199&lt;10%,$E199*$F199,0)</f>
        <v>0</v>
      </c>
      <c r="U199" s="219">
        <f>IF($E199&lt;10%,$E199*$F199,0)</f>
        <v>0</v>
      </c>
      <c r="V199" s="259">
        <f>IF($E199&lt;10%,$E199*$F199,0)</f>
        <v>0</v>
      </c>
      <c r="W199" s="239">
        <f t="shared" ref="W199:W212" si="34">SUM(F199-SUM(H199:V199))</f>
        <v>0</v>
      </c>
      <c r="X199" s="241">
        <f>IF(W199&gt;0,+W199/G199,0)</f>
        <v>0</v>
      </c>
      <c r="Y199" s="241"/>
      <c r="Z199" s="205"/>
      <c r="AA199" s="205"/>
      <c r="AB199" s="205"/>
      <c r="AC199" s="205"/>
      <c r="AD199" s="205"/>
      <c r="AE199" s="205"/>
    </row>
    <row r="200" spans="1:31" s="243" customFormat="1" ht="15">
      <c r="A200" s="205"/>
      <c r="B200" s="266">
        <f>'FSE-AF-003'!$B$25</f>
        <v>0</v>
      </c>
      <c r="C200" s="267">
        <v>3</v>
      </c>
      <c r="D200" s="268"/>
      <c r="E200" s="218">
        <f>+'FSE-AF-004'!$E$25</f>
        <v>0</v>
      </c>
      <c r="F200" s="219">
        <f>+'FSE-AF-003'!Q$25</f>
        <v>0</v>
      </c>
      <c r="G200" s="219">
        <f t="shared" si="33"/>
        <v>0</v>
      </c>
      <c r="H200" s="247"/>
      <c r="I200" s="247"/>
      <c r="J200" s="219">
        <f>+$E200*$F200</f>
        <v>0</v>
      </c>
      <c r="K200" s="219">
        <f>+$E200*$F200</f>
        <v>0</v>
      </c>
      <c r="L200" s="219">
        <f>+$E200*$F200</f>
        <v>0</v>
      </c>
      <c r="M200" s="219">
        <f>IF($E200&lt;33.33%,$E200*$F200,0)</f>
        <v>0</v>
      </c>
      <c r="N200" s="219">
        <f>IF($E200&lt;33.33%,$E200*$F200,0)</f>
        <v>0</v>
      </c>
      <c r="O200" s="219">
        <f>IF($E200&lt;20%,$E200*$F200,0)</f>
        <v>0</v>
      </c>
      <c r="P200" s="219">
        <f>IF($E200&lt;20%,$E200*$F200,0)</f>
        <v>0</v>
      </c>
      <c r="Q200" s="219">
        <f>IF($E200&lt;20%,$E200*$F200,0)</f>
        <v>0</v>
      </c>
      <c r="R200" s="219">
        <f>IF($E200&lt;20%,$E200*$F200,0)</f>
        <v>0</v>
      </c>
      <c r="S200" s="219">
        <f>IF($E200&lt;20%,$E200*$F200,0)</f>
        <v>0</v>
      </c>
      <c r="T200" s="219">
        <f>IF($E200&lt;10%,$E200*$F200,0)</f>
        <v>0</v>
      </c>
      <c r="U200" s="219">
        <f>IF($E200&lt;10%,$E200*$F200,0)</f>
        <v>0</v>
      </c>
      <c r="V200" s="259">
        <f>IF($E200&lt;10%,$E200*$F200,0)</f>
        <v>0</v>
      </c>
      <c r="W200" s="239">
        <f t="shared" si="34"/>
        <v>0</v>
      </c>
      <c r="X200" s="241">
        <f t="shared" ref="X200:X212" si="35">IF(W200&gt;0,+W200/G200,0)</f>
        <v>0</v>
      </c>
      <c r="Y200" s="241"/>
      <c r="Z200" s="205"/>
      <c r="AA200" s="205"/>
      <c r="AB200" s="205"/>
      <c r="AC200" s="205"/>
      <c r="AD200" s="205"/>
      <c r="AE200" s="205"/>
    </row>
    <row r="201" spans="1:31" s="243" customFormat="1" ht="15">
      <c r="A201" s="205"/>
      <c r="B201" s="266">
        <f>'FSE-AF-003'!$B$25</f>
        <v>0</v>
      </c>
      <c r="C201" s="267">
        <v>4</v>
      </c>
      <c r="D201" s="268"/>
      <c r="E201" s="218">
        <f>+'FSE-AF-004'!$E$25</f>
        <v>0</v>
      </c>
      <c r="F201" s="219">
        <f>+'FSE-AF-003'!T$25</f>
        <v>0</v>
      </c>
      <c r="G201" s="219">
        <f t="shared" si="33"/>
        <v>0</v>
      </c>
      <c r="H201" s="247"/>
      <c r="I201" s="247"/>
      <c r="J201" s="247"/>
      <c r="K201" s="219">
        <f>+$E201*$F201</f>
        <v>0</v>
      </c>
      <c r="L201" s="219">
        <f>+$E201*$F201</f>
        <v>0</v>
      </c>
      <c r="M201" s="219">
        <f>+$E201*$F201</f>
        <v>0</v>
      </c>
      <c r="N201" s="219">
        <f>IF($E201&lt;33.33%,$E201*$F201,0)</f>
        <v>0</v>
      </c>
      <c r="O201" s="219">
        <f>IF($E201&lt;33.33%,$E201*$F201,0)</f>
        <v>0</v>
      </c>
      <c r="P201" s="219">
        <f>IF($E201&lt;20%,$E201*$F201,0)</f>
        <v>0</v>
      </c>
      <c r="Q201" s="219">
        <f>IF($E201&lt;20%,$E201*$F201,0)</f>
        <v>0</v>
      </c>
      <c r="R201" s="219">
        <f>IF($E201&lt;20%,$E201*$F201,0)</f>
        <v>0</v>
      </c>
      <c r="S201" s="219">
        <f>IF($E201&lt;20%,$E201*$F201,0)</f>
        <v>0</v>
      </c>
      <c r="T201" s="219">
        <f>IF($E201&lt;20%,$E201*$F201,0)</f>
        <v>0</v>
      </c>
      <c r="U201" s="219">
        <f>IF($E201&lt;10%,$E201*$F201,0)</f>
        <v>0</v>
      </c>
      <c r="V201" s="259">
        <f>IF($E201&lt;10%,$E201*$F201,0)</f>
        <v>0</v>
      </c>
      <c r="W201" s="239">
        <f t="shared" si="34"/>
        <v>0</v>
      </c>
      <c r="X201" s="241">
        <f t="shared" si="35"/>
        <v>0</v>
      </c>
      <c r="Y201" s="241"/>
      <c r="Z201" s="205"/>
      <c r="AA201" s="205"/>
      <c r="AB201" s="205"/>
      <c r="AC201" s="205"/>
      <c r="AD201" s="205"/>
      <c r="AE201" s="205"/>
    </row>
    <row r="202" spans="1:31" s="243" customFormat="1" ht="15">
      <c r="A202" s="205"/>
      <c r="B202" s="266">
        <f>'FSE-AF-003'!$B$25</f>
        <v>0</v>
      </c>
      <c r="C202" s="267">
        <v>5</v>
      </c>
      <c r="D202" s="268"/>
      <c r="E202" s="218">
        <f>+'FSE-AF-004'!$E$25</f>
        <v>0</v>
      </c>
      <c r="F202" s="219">
        <f>+'FSE-AF-003'!W$25</f>
        <v>0</v>
      </c>
      <c r="G202" s="219">
        <f t="shared" si="33"/>
        <v>0</v>
      </c>
      <c r="H202" s="247"/>
      <c r="I202" s="247"/>
      <c r="J202" s="247"/>
      <c r="K202" s="247"/>
      <c r="L202" s="219">
        <f>+$E202*$F202</f>
        <v>0</v>
      </c>
      <c r="M202" s="219">
        <f>+$E202*$F202</f>
        <v>0</v>
      </c>
      <c r="N202" s="219">
        <f>+$E202*$F202</f>
        <v>0</v>
      </c>
      <c r="O202" s="219">
        <f>IF($E202&lt;33.33%,$E202*$F202,0)</f>
        <v>0</v>
      </c>
      <c r="P202" s="219">
        <f>IF($E202&lt;33.33%,$E202*$F202,0)</f>
        <v>0</v>
      </c>
      <c r="Q202" s="219">
        <f>IF($E202&lt;20%,$E202*$F202,0)</f>
        <v>0</v>
      </c>
      <c r="R202" s="219">
        <f>IF($E202&lt;20%,$E202*$F202,0)</f>
        <v>0</v>
      </c>
      <c r="S202" s="219">
        <f>IF($E202&lt;20%,$E202*$F202,0)</f>
        <v>0</v>
      </c>
      <c r="T202" s="219">
        <f>IF($E202&lt;20%,$E202*$F202,0)</f>
        <v>0</v>
      </c>
      <c r="U202" s="219">
        <f>IF($E202&lt;20%,$E202*$F202,0)</f>
        <v>0</v>
      </c>
      <c r="V202" s="259">
        <f>IF($E202&lt;10%,$E202*$F202,0)</f>
        <v>0</v>
      </c>
      <c r="W202" s="239">
        <f t="shared" si="34"/>
        <v>0</v>
      </c>
      <c r="X202" s="241">
        <f t="shared" si="35"/>
        <v>0</v>
      </c>
      <c r="Y202" s="241"/>
      <c r="Z202" s="205"/>
      <c r="AA202" s="205"/>
      <c r="AB202" s="205"/>
      <c r="AC202" s="205"/>
      <c r="AD202" s="205"/>
      <c r="AE202" s="205"/>
    </row>
    <row r="203" spans="1:31" s="243" customFormat="1" ht="15">
      <c r="A203" s="205"/>
      <c r="B203" s="266">
        <f>'FSE-AF-003'!$B$25</f>
        <v>0</v>
      </c>
      <c r="C203" s="267">
        <v>6</v>
      </c>
      <c r="D203" s="268"/>
      <c r="E203" s="218">
        <f>+'FSE-AF-004'!$E$25</f>
        <v>0</v>
      </c>
      <c r="F203" s="219">
        <f>+'FSE-AF-003'!Z$25</f>
        <v>0</v>
      </c>
      <c r="G203" s="219">
        <f t="shared" si="33"/>
        <v>0</v>
      </c>
      <c r="H203" s="247"/>
      <c r="I203" s="247"/>
      <c r="J203" s="247"/>
      <c r="K203" s="247"/>
      <c r="L203" s="247"/>
      <c r="M203" s="219">
        <f>+$E203*$F203</f>
        <v>0</v>
      </c>
      <c r="N203" s="219">
        <f>+$E203*$F203</f>
        <v>0</v>
      </c>
      <c r="O203" s="219">
        <f>+$E203*$F203</f>
        <v>0</v>
      </c>
      <c r="P203" s="219">
        <f>IF($E203&lt;33.33%,$E203*$F203,0)</f>
        <v>0</v>
      </c>
      <c r="Q203" s="219">
        <f>IF($E203&lt;33.33%,$E203*$F203,0)</f>
        <v>0</v>
      </c>
      <c r="R203" s="219">
        <f>IF($E203&lt;20%,$E203*$F203,0)</f>
        <v>0</v>
      </c>
      <c r="S203" s="219">
        <f>IF($E203&lt;20%,$E203*$F203,0)</f>
        <v>0</v>
      </c>
      <c r="T203" s="219">
        <f>IF($E203&lt;20%,$E203*$F203,0)</f>
        <v>0</v>
      </c>
      <c r="U203" s="219">
        <f>IF($E203&lt;20%,$E203*$F203,0)</f>
        <v>0</v>
      </c>
      <c r="V203" s="259">
        <f>IF($E203&lt;20%,$E203*$F203,0)</f>
        <v>0</v>
      </c>
      <c r="W203" s="239">
        <f t="shared" si="34"/>
        <v>0</v>
      </c>
      <c r="X203" s="241">
        <f t="shared" si="35"/>
        <v>0</v>
      </c>
      <c r="Y203" s="241"/>
      <c r="Z203" s="205"/>
      <c r="AA203" s="205"/>
      <c r="AB203" s="205"/>
      <c r="AC203" s="205"/>
      <c r="AD203" s="205"/>
      <c r="AE203" s="205"/>
    </row>
    <row r="204" spans="1:31" s="243" customFormat="1" ht="15">
      <c r="A204" s="205"/>
      <c r="B204" s="266">
        <f>'FSE-AF-003'!$B$25</f>
        <v>0</v>
      </c>
      <c r="C204" s="267">
        <v>7</v>
      </c>
      <c r="D204" s="268"/>
      <c r="E204" s="218">
        <f>+'FSE-AF-004'!$E$25</f>
        <v>0</v>
      </c>
      <c r="F204" s="219">
        <f>+'FSE-AF-003'!AC$25</f>
        <v>0</v>
      </c>
      <c r="G204" s="219">
        <f t="shared" si="33"/>
        <v>0</v>
      </c>
      <c r="H204" s="247"/>
      <c r="I204" s="247"/>
      <c r="J204" s="247"/>
      <c r="K204" s="247"/>
      <c r="L204" s="247"/>
      <c r="M204" s="247"/>
      <c r="N204" s="219">
        <f>+$E204*$F204</f>
        <v>0</v>
      </c>
      <c r="O204" s="219">
        <f>+$E204*$F204</f>
        <v>0</v>
      </c>
      <c r="P204" s="219">
        <f>+$E204*$F204</f>
        <v>0</v>
      </c>
      <c r="Q204" s="219">
        <f>IF($E204&lt;33.33%,$E204*$F204,0)</f>
        <v>0</v>
      </c>
      <c r="R204" s="219">
        <f>IF($E204&lt;33.33%,$E204*$F204,0)</f>
        <v>0</v>
      </c>
      <c r="S204" s="219">
        <f>IF($E204&lt;20%,$E204*$F204,0)</f>
        <v>0</v>
      </c>
      <c r="T204" s="219">
        <f>IF($E204&lt;20%,$E204*$F204,0)</f>
        <v>0</v>
      </c>
      <c r="U204" s="219">
        <f>IF($E204&lt;20%,$E204*$F204,0)</f>
        <v>0</v>
      </c>
      <c r="V204" s="259">
        <f>IF($E204&lt;20%,$E204*$F204,0)</f>
        <v>0</v>
      </c>
      <c r="W204" s="239">
        <f t="shared" si="34"/>
        <v>0</v>
      </c>
      <c r="X204" s="241">
        <f t="shared" si="35"/>
        <v>0</v>
      </c>
      <c r="Y204" s="241"/>
      <c r="Z204" s="205"/>
      <c r="AA204" s="205"/>
      <c r="AB204" s="205"/>
      <c r="AC204" s="205"/>
      <c r="AD204" s="205"/>
      <c r="AE204" s="205"/>
    </row>
    <row r="205" spans="1:31" s="243" customFormat="1" ht="15">
      <c r="A205" s="205"/>
      <c r="B205" s="266">
        <f>'FSE-AF-003'!$B$25</f>
        <v>0</v>
      </c>
      <c r="C205" s="267">
        <v>8</v>
      </c>
      <c r="D205" s="268"/>
      <c r="E205" s="218">
        <f>+'FSE-AF-004'!$E$25</f>
        <v>0</v>
      </c>
      <c r="F205" s="219">
        <f>+'FSE-AF-003'!AF$25</f>
        <v>0</v>
      </c>
      <c r="G205" s="219">
        <f t="shared" si="33"/>
        <v>0</v>
      </c>
      <c r="H205" s="247"/>
      <c r="I205" s="247"/>
      <c r="J205" s="247"/>
      <c r="K205" s="247"/>
      <c r="L205" s="247"/>
      <c r="M205" s="247"/>
      <c r="N205" s="247"/>
      <c r="O205" s="219">
        <f>+$E205*$F205</f>
        <v>0</v>
      </c>
      <c r="P205" s="219">
        <f>+$E205*$F205</f>
        <v>0</v>
      </c>
      <c r="Q205" s="219">
        <f>+$E205*$F205</f>
        <v>0</v>
      </c>
      <c r="R205" s="219">
        <f>IF($E205&lt;33.33%,$E205*$F205,0)</f>
        <v>0</v>
      </c>
      <c r="S205" s="219">
        <f>IF($E205&lt;33.33%,$E205*$F205,0)</f>
        <v>0</v>
      </c>
      <c r="T205" s="219">
        <f>IF($E205&lt;20%,$E205*$F205,0)</f>
        <v>0</v>
      </c>
      <c r="U205" s="219">
        <f>IF($E205&lt;20%,$E205*$F205,0)</f>
        <v>0</v>
      </c>
      <c r="V205" s="259">
        <f>IF($E205&lt;20%,$E205*$F205,0)</f>
        <v>0</v>
      </c>
      <c r="W205" s="239">
        <f t="shared" si="34"/>
        <v>0</v>
      </c>
      <c r="X205" s="241">
        <f t="shared" si="35"/>
        <v>0</v>
      </c>
      <c r="Y205" s="241"/>
      <c r="Z205" s="205"/>
      <c r="AA205" s="205"/>
      <c r="AB205" s="205"/>
      <c r="AC205" s="205"/>
      <c r="AD205" s="205"/>
      <c r="AE205" s="205"/>
    </row>
    <row r="206" spans="1:31" s="243" customFormat="1" ht="15">
      <c r="A206" s="205"/>
      <c r="B206" s="266">
        <f>'FSE-AF-003'!$B$25</f>
        <v>0</v>
      </c>
      <c r="C206" s="267">
        <v>9</v>
      </c>
      <c r="D206" s="268"/>
      <c r="E206" s="218">
        <f>+'FSE-AF-004'!$E$25</f>
        <v>0</v>
      </c>
      <c r="F206" s="219">
        <f>+'FSE-AF-003'!AI$25</f>
        <v>0</v>
      </c>
      <c r="G206" s="219">
        <f t="shared" si="33"/>
        <v>0</v>
      </c>
      <c r="H206" s="247"/>
      <c r="I206" s="247"/>
      <c r="J206" s="247"/>
      <c r="K206" s="247"/>
      <c r="L206" s="247"/>
      <c r="M206" s="247"/>
      <c r="N206" s="247"/>
      <c r="O206" s="247"/>
      <c r="P206" s="219">
        <f>+$E206*$F206</f>
        <v>0</v>
      </c>
      <c r="Q206" s="219">
        <f>+$E206*$F206</f>
        <v>0</v>
      </c>
      <c r="R206" s="219">
        <f>+$E206*$F206</f>
        <v>0</v>
      </c>
      <c r="S206" s="219">
        <f>IF($E206&lt;33.33%,$E206*$F206,0)</f>
        <v>0</v>
      </c>
      <c r="T206" s="219">
        <f>IF($E206&lt;33.33%,$E206*$F206,0)</f>
        <v>0</v>
      </c>
      <c r="U206" s="219">
        <f>IF($E206&lt;20%,$E206*$F206,0)</f>
        <v>0</v>
      </c>
      <c r="V206" s="259">
        <f>IF($E206&lt;20%,$E206*$F206,0)</f>
        <v>0</v>
      </c>
      <c r="W206" s="239">
        <f t="shared" si="34"/>
        <v>0</v>
      </c>
      <c r="X206" s="241">
        <f t="shared" si="35"/>
        <v>0</v>
      </c>
      <c r="Y206" s="241"/>
      <c r="Z206" s="205"/>
      <c r="AA206" s="205"/>
      <c r="AB206" s="205"/>
      <c r="AC206" s="205"/>
      <c r="AD206" s="205"/>
      <c r="AE206" s="205"/>
    </row>
    <row r="207" spans="1:31" s="243" customFormat="1" ht="15">
      <c r="A207" s="205"/>
      <c r="B207" s="266">
        <f>'FSE-AF-003'!$B$25</f>
        <v>0</v>
      </c>
      <c r="C207" s="267">
        <v>10</v>
      </c>
      <c r="D207" s="268"/>
      <c r="E207" s="218">
        <f>+'FSE-AF-004'!$E$25</f>
        <v>0</v>
      </c>
      <c r="F207" s="219">
        <f>+'FSE-AF-003'!AL$25</f>
        <v>0</v>
      </c>
      <c r="G207" s="219">
        <f t="shared" si="33"/>
        <v>0</v>
      </c>
      <c r="H207" s="247"/>
      <c r="I207" s="247"/>
      <c r="J207" s="247"/>
      <c r="K207" s="247"/>
      <c r="L207" s="247"/>
      <c r="M207" s="247"/>
      <c r="N207" s="247"/>
      <c r="O207" s="247"/>
      <c r="P207" s="247"/>
      <c r="Q207" s="219">
        <f>+$E207*$F207</f>
        <v>0</v>
      </c>
      <c r="R207" s="219">
        <f>+$E207*$F207</f>
        <v>0</v>
      </c>
      <c r="S207" s="219">
        <f>+$E207*$F207</f>
        <v>0</v>
      </c>
      <c r="T207" s="219">
        <f>IF($E207&lt;33.33%,$E207*$F207,0)</f>
        <v>0</v>
      </c>
      <c r="U207" s="219">
        <f>IF($E207&lt;33.33%,$E207*$F207,0)</f>
        <v>0</v>
      </c>
      <c r="V207" s="259">
        <f>IF($E207&lt;20%,$E207*$F207,0)</f>
        <v>0</v>
      </c>
      <c r="W207" s="239">
        <f t="shared" si="34"/>
        <v>0</v>
      </c>
      <c r="X207" s="241">
        <f t="shared" si="35"/>
        <v>0</v>
      </c>
      <c r="Y207" s="241"/>
      <c r="Z207" s="205"/>
      <c r="AA207" s="205"/>
      <c r="AB207" s="205"/>
      <c r="AC207" s="205"/>
      <c r="AD207" s="205"/>
      <c r="AE207" s="205"/>
    </row>
    <row r="208" spans="1:31" s="243" customFormat="1" ht="15">
      <c r="A208" s="205"/>
      <c r="B208" s="266">
        <f>'FSE-AF-003'!$B$25</f>
        <v>0</v>
      </c>
      <c r="C208" s="267">
        <v>11</v>
      </c>
      <c r="D208" s="268"/>
      <c r="E208" s="218">
        <f>+'FSE-AF-004'!$E$25</f>
        <v>0</v>
      </c>
      <c r="F208" s="219">
        <f>+'FSE-AF-003'!AO$25</f>
        <v>0</v>
      </c>
      <c r="G208" s="219">
        <f t="shared" si="33"/>
        <v>0</v>
      </c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219">
        <f>+$E208*$F208</f>
        <v>0</v>
      </c>
      <c r="S208" s="219">
        <f>+$E208*$F208</f>
        <v>0</v>
      </c>
      <c r="T208" s="219">
        <f>+$E208*$F208</f>
        <v>0</v>
      </c>
      <c r="U208" s="219">
        <f>IF($E208&lt;33.33%,$E208*$F208,0)</f>
        <v>0</v>
      </c>
      <c r="V208" s="259">
        <f>IF($E208&lt;33.33%,$E208*$F208,0)</f>
        <v>0</v>
      </c>
      <c r="W208" s="239">
        <f t="shared" si="34"/>
        <v>0</v>
      </c>
      <c r="X208" s="241">
        <f t="shared" si="35"/>
        <v>0</v>
      </c>
      <c r="Y208" s="241"/>
      <c r="Z208" s="205"/>
      <c r="AA208" s="205"/>
      <c r="AB208" s="205"/>
      <c r="AC208" s="205"/>
      <c r="AD208" s="205"/>
      <c r="AE208" s="205"/>
    </row>
    <row r="209" spans="1:31" s="243" customFormat="1" ht="15">
      <c r="A209" s="205"/>
      <c r="B209" s="266">
        <f>'FSE-AF-003'!$B$25</f>
        <v>0</v>
      </c>
      <c r="C209" s="267">
        <v>12</v>
      </c>
      <c r="D209" s="268"/>
      <c r="E209" s="218">
        <f>+'FSE-AF-004'!$E$25</f>
        <v>0</v>
      </c>
      <c r="F209" s="219">
        <f>+'FSE-AF-003'!AR$25</f>
        <v>0</v>
      </c>
      <c r="G209" s="219">
        <f t="shared" si="33"/>
        <v>0</v>
      </c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19">
        <f>+$E209*$F209</f>
        <v>0</v>
      </c>
      <c r="T209" s="219">
        <f>+$E209*$F209</f>
        <v>0</v>
      </c>
      <c r="U209" s="219">
        <f>+$E209*$F209</f>
        <v>0</v>
      </c>
      <c r="V209" s="259">
        <f>IF($E209&lt;33.33%,$E209*$F209,0)</f>
        <v>0</v>
      </c>
      <c r="W209" s="239">
        <f t="shared" si="34"/>
        <v>0</v>
      </c>
      <c r="X209" s="241">
        <f t="shared" si="35"/>
        <v>0</v>
      </c>
      <c r="Y209" s="241"/>
      <c r="Z209" s="205"/>
      <c r="AA209" s="205"/>
      <c r="AB209" s="205"/>
      <c r="AC209" s="205"/>
      <c r="AD209" s="205"/>
      <c r="AE209" s="205"/>
    </row>
    <row r="210" spans="1:31" s="243" customFormat="1" ht="15">
      <c r="A210" s="205"/>
      <c r="B210" s="266">
        <f>'FSE-AF-003'!$B$25</f>
        <v>0</v>
      </c>
      <c r="C210" s="267">
        <v>13</v>
      </c>
      <c r="D210" s="268"/>
      <c r="E210" s="218">
        <f>+'FSE-AF-004'!$E$25</f>
        <v>0</v>
      </c>
      <c r="F210" s="219">
        <f>+'FSE-AF-003'!AU$25</f>
        <v>0</v>
      </c>
      <c r="G210" s="219">
        <f t="shared" si="33"/>
        <v>0</v>
      </c>
      <c r="H210" s="247"/>
      <c r="I210" s="247"/>
      <c r="J210" s="247"/>
      <c r="K210" s="247"/>
      <c r="L210" s="247"/>
      <c r="M210" s="247"/>
      <c r="N210" s="247"/>
      <c r="O210" s="247"/>
      <c r="P210" s="247"/>
      <c r="Q210" s="247"/>
      <c r="R210" s="247"/>
      <c r="S210" s="247"/>
      <c r="T210" s="219">
        <f>+$E210*$F210</f>
        <v>0</v>
      </c>
      <c r="U210" s="219">
        <f>+$E210*$F210</f>
        <v>0</v>
      </c>
      <c r="V210" s="259">
        <f>+$E210*$F210</f>
        <v>0</v>
      </c>
      <c r="W210" s="239">
        <f t="shared" si="34"/>
        <v>0</v>
      </c>
      <c r="X210" s="241">
        <f t="shared" si="35"/>
        <v>0</v>
      </c>
      <c r="Y210" s="241"/>
      <c r="Z210" s="205"/>
      <c r="AA210" s="205"/>
      <c r="AB210" s="205"/>
      <c r="AC210" s="205"/>
      <c r="AD210" s="205"/>
      <c r="AE210" s="205"/>
    </row>
    <row r="211" spans="1:31" s="243" customFormat="1" ht="15">
      <c r="A211" s="205"/>
      <c r="B211" s="266">
        <f>'FSE-AF-003'!$B$25</f>
        <v>0</v>
      </c>
      <c r="C211" s="267">
        <v>14</v>
      </c>
      <c r="D211" s="268"/>
      <c r="E211" s="218">
        <f>+'FSE-AF-004'!$E$25</f>
        <v>0</v>
      </c>
      <c r="F211" s="219">
        <f>+'FSE-AF-003'!AX$25</f>
        <v>0</v>
      </c>
      <c r="G211" s="219">
        <f t="shared" si="33"/>
        <v>0</v>
      </c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19">
        <f>+$E211*$F211</f>
        <v>0</v>
      </c>
      <c r="V211" s="259">
        <f>+$E211*$F211</f>
        <v>0</v>
      </c>
      <c r="W211" s="239">
        <f t="shared" si="34"/>
        <v>0</v>
      </c>
      <c r="X211" s="241">
        <f t="shared" si="35"/>
        <v>0</v>
      </c>
      <c r="Y211" s="241"/>
      <c r="Z211" s="205"/>
      <c r="AA211" s="205"/>
      <c r="AB211" s="205"/>
      <c r="AC211" s="205"/>
      <c r="AD211" s="205"/>
      <c r="AE211" s="205"/>
    </row>
    <row r="212" spans="1:31" s="243" customFormat="1" ht="15">
      <c r="A212" s="205"/>
      <c r="B212" s="266">
        <f>'FSE-AF-003'!$B$25</f>
        <v>0</v>
      </c>
      <c r="C212" s="267">
        <v>15</v>
      </c>
      <c r="D212" s="268"/>
      <c r="E212" s="218">
        <f>+'FSE-AF-004'!$E$25</f>
        <v>0</v>
      </c>
      <c r="F212" s="219">
        <f>+'FSE-AF-003'!BA$25</f>
        <v>0</v>
      </c>
      <c r="G212" s="219">
        <f t="shared" si="33"/>
        <v>0</v>
      </c>
      <c r="H212" s="247"/>
      <c r="I212" s="247"/>
      <c r="J212" s="247"/>
      <c r="K212" s="247"/>
      <c r="L212" s="247"/>
      <c r="M212" s="247"/>
      <c r="N212" s="247"/>
      <c r="O212" s="247"/>
      <c r="P212" s="247"/>
      <c r="Q212" s="247"/>
      <c r="R212" s="247"/>
      <c r="S212" s="247"/>
      <c r="T212" s="247"/>
      <c r="U212" s="247"/>
      <c r="V212" s="259">
        <f>+$E212*$F212</f>
        <v>0</v>
      </c>
      <c r="W212" s="239">
        <f t="shared" si="34"/>
        <v>0</v>
      </c>
      <c r="X212" s="241">
        <f t="shared" si="35"/>
        <v>0</v>
      </c>
      <c r="Y212" s="241"/>
      <c r="Z212" s="205"/>
      <c r="AA212" s="205"/>
      <c r="AB212" s="205"/>
      <c r="AC212" s="205"/>
      <c r="AD212" s="205"/>
      <c r="AE212" s="205"/>
    </row>
    <row r="213" spans="1:31" s="243" customFormat="1" ht="15">
      <c r="A213" s="205"/>
      <c r="B213" s="269" t="s">
        <v>1051</v>
      </c>
      <c r="C213" s="268"/>
      <c r="D213" s="268"/>
      <c r="E213" s="249"/>
      <c r="F213" s="250">
        <f>SUM(F198:F212)</f>
        <v>0</v>
      </c>
      <c r="G213" s="251"/>
      <c r="H213" s="252">
        <f t="shared" ref="H213:V213" si="36">SUM(H198:H212)</f>
        <v>0</v>
      </c>
      <c r="I213" s="252">
        <f t="shared" si="36"/>
        <v>0</v>
      </c>
      <c r="J213" s="252">
        <f t="shared" si="36"/>
        <v>0</v>
      </c>
      <c r="K213" s="252">
        <f t="shared" si="36"/>
        <v>0</v>
      </c>
      <c r="L213" s="252">
        <f t="shared" si="36"/>
        <v>0</v>
      </c>
      <c r="M213" s="252">
        <f t="shared" si="36"/>
        <v>0</v>
      </c>
      <c r="N213" s="252">
        <f t="shared" si="36"/>
        <v>0</v>
      </c>
      <c r="O213" s="252">
        <f t="shared" si="36"/>
        <v>0</v>
      </c>
      <c r="P213" s="252">
        <f t="shared" si="36"/>
        <v>0</v>
      </c>
      <c r="Q213" s="252">
        <f t="shared" si="36"/>
        <v>0</v>
      </c>
      <c r="R213" s="252">
        <f t="shared" si="36"/>
        <v>0</v>
      </c>
      <c r="S213" s="252">
        <f t="shared" si="36"/>
        <v>0</v>
      </c>
      <c r="T213" s="252">
        <f t="shared" si="36"/>
        <v>0</v>
      </c>
      <c r="U213" s="252">
        <f t="shared" si="36"/>
        <v>0</v>
      </c>
      <c r="V213" s="252">
        <f t="shared" si="36"/>
        <v>0</v>
      </c>
      <c r="W213" s="239"/>
      <c r="X213" s="241"/>
      <c r="Y213" s="241"/>
      <c r="Z213" s="205"/>
      <c r="AA213" s="205"/>
      <c r="AB213" s="205"/>
      <c r="AC213" s="205"/>
      <c r="AD213" s="205"/>
      <c r="AE213" s="205"/>
    </row>
    <row r="214" spans="1:31" s="243" customFormat="1" ht="15">
      <c r="A214" s="205"/>
      <c r="B214" s="270">
        <f>'FSE-AF-003'!$B$26</f>
        <v>0</v>
      </c>
      <c r="C214" s="221">
        <v>1</v>
      </c>
      <c r="D214" s="222" t="s">
        <v>1011</v>
      </c>
      <c r="E214" s="218">
        <f>+'FSE-AF-004'!$E$26</f>
        <v>0</v>
      </c>
      <c r="F214" s="254">
        <f>+'FSE-AF-003'!K$26</f>
        <v>0</v>
      </c>
      <c r="G214" s="219">
        <f t="shared" ref="G214:G228" si="37">+F214*E214</f>
        <v>0</v>
      </c>
      <c r="H214" s="219">
        <f>+$E214*$F214</f>
        <v>0</v>
      </c>
      <c r="I214" s="219">
        <f>+$E214*$F214</f>
        <v>0</v>
      </c>
      <c r="J214" s="219">
        <f>+$E214*$F214</f>
        <v>0</v>
      </c>
      <c r="K214" s="219">
        <f>IF($E214&lt;33.33%,$E214*$F214,0)</f>
        <v>0</v>
      </c>
      <c r="L214" s="219">
        <f>IF($E214&lt;33.33%,$E214*$F214,0)</f>
        <v>0</v>
      </c>
      <c r="M214" s="219">
        <f>IF($E214&lt;20%,$E214*$F214,0)</f>
        <v>0</v>
      </c>
      <c r="N214" s="219">
        <f>IF($E214&lt;20%,$E214*$F214,0)</f>
        <v>0</v>
      </c>
      <c r="O214" s="219">
        <f>IF($E214&lt;20%,$E214*$F214,0)</f>
        <v>0</v>
      </c>
      <c r="P214" s="219">
        <f>IF($E214&lt;20%,$E214*$F214,0)</f>
        <v>0</v>
      </c>
      <c r="Q214" s="219">
        <f>IF($E214&lt;20%,$E214*$F214,0)</f>
        <v>0</v>
      </c>
      <c r="R214" s="219">
        <f>IF($E214&lt;10%,$E214*$F214,0)</f>
        <v>0</v>
      </c>
      <c r="S214" s="219">
        <f>IF($E214&lt;10%,$E214*$F214,0)</f>
        <v>0</v>
      </c>
      <c r="T214" s="219">
        <f>IF($E214&lt;10%,$E214*$F214,0)</f>
        <v>0</v>
      </c>
      <c r="U214" s="219">
        <f>IF($E214&lt;10%,$E214*$F214,0)</f>
        <v>0</v>
      </c>
      <c r="V214" s="259">
        <f>IF($E214&lt;10%,$E214*$F214,0)</f>
        <v>0</v>
      </c>
      <c r="W214" s="239">
        <f t="shared" ref="W214:W228" si="38">SUM(F214-SUM(H214:V214))</f>
        <v>0</v>
      </c>
      <c r="X214" s="241">
        <f t="shared" ref="X214:X228" si="39">IF(W214&gt;0,+W214/G214,0)</f>
        <v>0</v>
      </c>
      <c r="Y214" s="241"/>
      <c r="Z214" s="205"/>
      <c r="AA214" s="205"/>
      <c r="AB214" s="205"/>
      <c r="AC214" s="205"/>
      <c r="AD214" s="205"/>
      <c r="AE214" s="205"/>
    </row>
    <row r="215" spans="1:31" s="243" customFormat="1" ht="15">
      <c r="A215" s="205"/>
      <c r="B215" s="270">
        <f>'FSE-AF-003'!$B$26</f>
        <v>0</v>
      </c>
      <c r="C215" s="221">
        <v>2</v>
      </c>
      <c r="D215" s="222" t="s">
        <v>1011</v>
      </c>
      <c r="E215" s="218">
        <f>+'FSE-AF-004'!$E$26</f>
        <v>0</v>
      </c>
      <c r="F215" s="254">
        <f>+'FSE-AF-003'!N$26</f>
        <v>0</v>
      </c>
      <c r="G215" s="219">
        <f t="shared" si="37"/>
        <v>0</v>
      </c>
      <c r="H215" s="247"/>
      <c r="I215" s="219">
        <f>+$E215*$F215</f>
        <v>0</v>
      </c>
      <c r="J215" s="219">
        <f>+$E215*$F215</f>
        <v>0</v>
      </c>
      <c r="K215" s="219">
        <f>+$E215*$F215</f>
        <v>0</v>
      </c>
      <c r="L215" s="219">
        <f>IF($E215&lt;33.33%,$E215*$F215,0)</f>
        <v>0</v>
      </c>
      <c r="M215" s="219">
        <f>IF($E215&lt;33.33%,$E215*$F215,0)</f>
        <v>0</v>
      </c>
      <c r="N215" s="219">
        <f>IF($E215&lt;20%,$E215*$F215,0)</f>
        <v>0</v>
      </c>
      <c r="O215" s="219">
        <f>IF($E215&lt;20%,$E215*$F215,0)</f>
        <v>0</v>
      </c>
      <c r="P215" s="219">
        <f>IF($E215&lt;20%,$E215*$F215,0)</f>
        <v>0</v>
      </c>
      <c r="Q215" s="219">
        <f>IF($E215&lt;20%,$E215*$F215,0)</f>
        <v>0</v>
      </c>
      <c r="R215" s="219">
        <f>IF($E215&lt;20%,$E215*$F215,0)</f>
        <v>0</v>
      </c>
      <c r="S215" s="219">
        <f>IF($E215&lt;10%,$E215*$F215,0)</f>
        <v>0</v>
      </c>
      <c r="T215" s="219">
        <f>IF($E215&lt;10%,$E215*$F215,0)</f>
        <v>0</v>
      </c>
      <c r="U215" s="219">
        <f>IF($E215&lt;10%,$E215*$F215,0)</f>
        <v>0</v>
      </c>
      <c r="V215" s="259">
        <f>IF($E215&lt;10%,$E215*$F215,0)</f>
        <v>0</v>
      </c>
      <c r="W215" s="239">
        <f t="shared" si="38"/>
        <v>0</v>
      </c>
      <c r="X215" s="241">
        <f t="shared" si="39"/>
        <v>0</v>
      </c>
      <c r="Y215" s="241"/>
      <c r="Z215" s="205"/>
      <c r="AA215" s="205"/>
      <c r="AB215" s="205"/>
      <c r="AC215" s="205"/>
      <c r="AD215" s="205"/>
      <c r="AE215" s="205"/>
    </row>
    <row r="216" spans="1:31" s="243" customFormat="1" ht="15">
      <c r="A216" s="205"/>
      <c r="B216" s="270">
        <f>'FSE-AF-003'!$B$26</f>
        <v>0</v>
      </c>
      <c r="C216" s="221">
        <v>3</v>
      </c>
      <c r="D216" s="222" t="s">
        <v>1011</v>
      </c>
      <c r="E216" s="218">
        <f>+'FSE-AF-004'!$E$26</f>
        <v>0</v>
      </c>
      <c r="F216" s="254">
        <f>+'FSE-AF-003'!Q$26</f>
        <v>0</v>
      </c>
      <c r="G216" s="219">
        <f t="shared" si="37"/>
        <v>0</v>
      </c>
      <c r="H216" s="247"/>
      <c r="I216" s="247"/>
      <c r="J216" s="219">
        <f>+$E216*$F216</f>
        <v>0</v>
      </c>
      <c r="K216" s="219">
        <f>+$E216*$F216</f>
        <v>0</v>
      </c>
      <c r="L216" s="219">
        <f>+$E216*$F216</f>
        <v>0</v>
      </c>
      <c r="M216" s="219">
        <f>IF($E216&lt;33.33%,$E216*$F216,0)</f>
        <v>0</v>
      </c>
      <c r="N216" s="219">
        <f>IF($E216&lt;33.33%,$E216*$F216,0)</f>
        <v>0</v>
      </c>
      <c r="O216" s="219">
        <f>IF($E216&lt;20%,$E216*$F216,0)</f>
        <v>0</v>
      </c>
      <c r="P216" s="219">
        <f>IF($E216&lt;20%,$E216*$F216,0)</f>
        <v>0</v>
      </c>
      <c r="Q216" s="219">
        <f>IF($E216&lt;20%,$E216*$F216,0)</f>
        <v>0</v>
      </c>
      <c r="R216" s="219">
        <f>IF($E216&lt;20%,$E216*$F216,0)</f>
        <v>0</v>
      </c>
      <c r="S216" s="219">
        <f>IF($E216&lt;20%,$E216*$F216,0)</f>
        <v>0</v>
      </c>
      <c r="T216" s="219">
        <f>IF($E216&lt;10%,$E216*$F216,0)</f>
        <v>0</v>
      </c>
      <c r="U216" s="219">
        <f>IF($E216&lt;10%,$E216*$F216,0)</f>
        <v>0</v>
      </c>
      <c r="V216" s="259">
        <f>IF($E216&lt;10%,$E216*$F216,0)</f>
        <v>0</v>
      </c>
      <c r="W216" s="239">
        <f t="shared" si="38"/>
        <v>0</v>
      </c>
      <c r="X216" s="241">
        <f t="shared" si="39"/>
        <v>0</v>
      </c>
      <c r="Y216" s="241"/>
      <c r="Z216" s="205"/>
      <c r="AA216" s="205"/>
      <c r="AB216" s="205"/>
      <c r="AC216" s="205"/>
      <c r="AD216" s="205"/>
      <c r="AE216" s="205"/>
    </row>
    <row r="217" spans="1:31" s="243" customFormat="1" ht="15">
      <c r="A217" s="205"/>
      <c r="B217" s="270">
        <f>'FSE-AF-003'!$B$26</f>
        <v>0</v>
      </c>
      <c r="C217" s="221">
        <v>4</v>
      </c>
      <c r="D217" s="222" t="s">
        <v>1014</v>
      </c>
      <c r="E217" s="218">
        <f>+'FSE-AF-004'!$E$26</f>
        <v>0</v>
      </c>
      <c r="F217" s="254">
        <f>+'FSE-AF-003'!T$26</f>
        <v>0</v>
      </c>
      <c r="G217" s="219">
        <f t="shared" si="37"/>
        <v>0</v>
      </c>
      <c r="H217" s="247"/>
      <c r="I217" s="247"/>
      <c r="J217" s="247"/>
      <c r="K217" s="219">
        <f>+$E217*$F217</f>
        <v>0</v>
      </c>
      <c r="L217" s="219">
        <f>+$E217*$F217</f>
        <v>0</v>
      </c>
      <c r="M217" s="219">
        <f>+$E217*$F217</f>
        <v>0</v>
      </c>
      <c r="N217" s="219">
        <f>IF($E217&lt;33.33%,$E217*$F217,0)</f>
        <v>0</v>
      </c>
      <c r="O217" s="219">
        <f>IF($E217&lt;33.33%,$E217*$F217,0)</f>
        <v>0</v>
      </c>
      <c r="P217" s="219">
        <f>IF($E217&lt;20%,$E217*$F217,0)</f>
        <v>0</v>
      </c>
      <c r="Q217" s="219">
        <f>IF($E217&lt;20%,$E217*$F217,0)</f>
        <v>0</v>
      </c>
      <c r="R217" s="219">
        <f>IF($E217&lt;20%,$E217*$F217,0)</f>
        <v>0</v>
      </c>
      <c r="S217" s="219">
        <f>IF($E217&lt;20%,$E217*$F217,0)</f>
        <v>0</v>
      </c>
      <c r="T217" s="219">
        <f>IF($E217&lt;20%,$E217*$F217,0)</f>
        <v>0</v>
      </c>
      <c r="U217" s="219">
        <f>IF($E217&lt;10%,$E217*$F217,0)</f>
        <v>0</v>
      </c>
      <c r="V217" s="259">
        <f>IF($E217&lt;10%,$E217*$F217,0)</f>
        <v>0</v>
      </c>
      <c r="W217" s="239">
        <f t="shared" si="38"/>
        <v>0</v>
      </c>
      <c r="X217" s="241">
        <f t="shared" si="39"/>
        <v>0</v>
      </c>
      <c r="Y217" s="241"/>
      <c r="Z217" s="205"/>
      <c r="AA217" s="205"/>
      <c r="AB217" s="205"/>
      <c r="AC217" s="205"/>
      <c r="AD217" s="205"/>
      <c r="AE217" s="205"/>
    </row>
    <row r="218" spans="1:31" s="243" customFormat="1" ht="15">
      <c r="A218" s="205"/>
      <c r="B218" s="270">
        <f>'FSE-AF-003'!$B$26</f>
        <v>0</v>
      </c>
      <c r="C218" s="221">
        <v>5</v>
      </c>
      <c r="D218" s="222" t="s">
        <v>1014</v>
      </c>
      <c r="E218" s="218">
        <f>+'FSE-AF-004'!$E$26</f>
        <v>0</v>
      </c>
      <c r="F218" s="254">
        <f>+'FSE-AF-003'!W$26</f>
        <v>0</v>
      </c>
      <c r="G218" s="219">
        <f t="shared" si="37"/>
        <v>0</v>
      </c>
      <c r="H218" s="247"/>
      <c r="I218" s="247"/>
      <c r="J218" s="247"/>
      <c r="K218" s="247"/>
      <c r="L218" s="219">
        <f>+$E218*$F218</f>
        <v>0</v>
      </c>
      <c r="M218" s="219">
        <f>+$E218*$F218</f>
        <v>0</v>
      </c>
      <c r="N218" s="219">
        <f>+$E218*$F218</f>
        <v>0</v>
      </c>
      <c r="O218" s="219">
        <f>IF($E218&lt;33.33%,$E218*$F218,0)</f>
        <v>0</v>
      </c>
      <c r="P218" s="219">
        <f>IF($E218&lt;33.33%,$E218*$F218,0)</f>
        <v>0</v>
      </c>
      <c r="Q218" s="219">
        <f>IF($E218&lt;20%,$E218*$F218,0)</f>
        <v>0</v>
      </c>
      <c r="R218" s="219">
        <f>IF($E218&lt;20%,$E218*$F218,0)</f>
        <v>0</v>
      </c>
      <c r="S218" s="219">
        <f>IF($E218&lt;20%,$E218*$F218,0)</f>
        <v>0</v>
      </c>
      <c r="T218" s="219">
        <f>IF($E218&lt;20%,$E218*$F218,0)</f>
        <v>0</v>
      </c>
      <c r="U218" s="219">
        <f>IF($E218&lt;20%,$E218*$F218,0)</f>
        <v>0</v>
      </c>
      <c r="V218" s="259">
        <f>IF($E218&lt;10%,$E218*$F218,0)</f>
        <v>0</v>
      </c>
      <c r="W218" s="239">
        <f t="shared" si="38"/>
        <v>0</v>
      </c>
      <c r="X218" s="241">
        <f t="shared" si="39"/>
        <v>0</v>
      </c>
      <c r="Y218" s="241"/>
      <c r="Z218" s="205"/>
      <c r="AA218" s="205"/>
      <c r="AB218" s="205"/>
      <c r="AC218" s="205"/>
      <c r="AD218" s="205"/>
      <c r="AE218" s="205"/>
    </row>
    <row r="219" spans="1:31" s="243" customFormat="1" ht="15">
      <c r="A219" s="205"/>
      <c r="B219" s="270">
        <f>'FSE-AF-003'!$B$26</f>
        <v>0</v>
      </c>
      <c r="C219" s="221">
        <v>6</v>
      </c>
      <c r="D219" s="222"/>
      <c r="E219" s="218">
        <f>+'FSE-AF-004'!$E$26</f>
        <v>0</v>
      </c>
      <c r="F219" s="254">
        <f>+'FSE-AF-003'!Z$26</f>
        <v>0</v>
      </c>
      <c r="G219" s="219">
        <f t="shared" si="37"/>
        <v>0</v>
      </c>
      <c r="H219" s="247"/>
      <c r="I219" s="247"/>
      <c r="J219" s="247"/>
      <c r="K219" s="247"/>
      <c r="L219" s="247"/>
      <c r="M219" s="219">
        <f>+$E219*$F219</f>
        <v>0</v>
      </c>
      <c r="N219" s="219">
        <f>+$E219*$F219</f>
        <v>0</v>
      </c>
      <c r="O219" s="219">
        <f>+$E219*$F219</f>
        <v>0</v>
      </c>
      <c r="P219" s="219">
        <f>IF($E219&lt;33.33%,$E219*$F219,0)</f>
        <v>0</v>
      </c>
      <c r="Q219" s="219">
        <f>IF($E219&lt;33.33%,$E219*$F219,0)</f>
        <v>0</v>
      </c>
      <c r="R219" s="219">
        <f>IF($E219&lt;20%,$E219*$F219,0)</f>
        <v>0</v>
      </c>
      <c r="S219" s="219">
        <f>IF($E219&lt;20%,$E219*$F219,0)</f>
        <v>0</v>
      </c>
      <c r="T219" s="219">
        <f>IF($E219&lt;20%,$E219*$F219,0)</f>
        <v>0</v>
      </c>
      <c r="U219" s="219">
        <f>IF($E219&lt;20%,$E219*$F219,0)</f>
        <v>0</v>
      </c>
      <c r="V219" s="259">
        <f>IF($E219&lt;20%,$E219*$F219,0)</f>
        <v>0</v>
      </c>
      <c r="W219" s="239">
        <f t="shared" si="38"/>
        <v>0</v>
      </c>
      <c r="X219" s="241">
        <f t="shared" si="39"/>
        <v>0</v>
      </c>
      <c r="Y219" s="241"/>
      <c r="Z219" s="205"/>
      <c r="AA219" s="205"/>
      <c r="AB219" s="205"/>
      <c r="AC219" s="205"/>
      <c r="AD219" s="205"/>
      <c r="AE219" s="205"/>
    </row>
    <row r="220" spans="1:31" s="243" customFormat="1" ht="15">
      <c r="A220" s="205"/>
      <c r="B220" s="270">
        <f>'FSE-AF-003'!$B$26</f>
        <v>0</v>
      </c>
      <c r="C220" s="221">
        <v>7</v>
      </c>
      <c r="D220" s="222"/>
      <c r="E220" s="218">
        <f>+'FSE-AF-004'!$E$26</f>
        <v>0</v>
      </c>
      <c r="F220" s="254">
        <f>+'FSE-AF-003'!AC$26</f>
        <v>0</v>
      </c>
      <c r="G220" s="219">
        <f t="shared" si="37"/>
        <v>0</v>
      </c>
      <c r="H220" s="247"/>
      <c r="I220" s="247"/>
      <c r="J220" s="247"/>
      <c r="K220" s="247"/>
      <c r="L220" s="247"/>
      <c r="M220" s="247"/>
      <c r="N220" s="219">
        <f>+$E220*$F220</f>
        <v>0</v>
      </c>
      <c r="O220" s="219">
        <f>+$E220*$F220</f>
        <v>0</v>
      </c>
      <c r="P220" s="219">
        <f>+$E220*$F220</f>
        <v>0</v>
      </c>
      <c r="Q220" s="219">
        <f>IF($E220&lt;33.33%,$E220*$F220,0)</f>
        <v>0</v>
      </c>
      <c r="R220" s="219">
        <f>IF($E220&lt;33.33%,$E220*$F220,0)</f>
        <v>0</v>
      </c>
      <c r="S220" s="219">
        <f>IF($E220&lt;20%,$E220*$F220,0)</f>
        <v>0</v>
      </c>
      <c r="T220" s="219">
        <f>IF($E220&lt;20%,$E220*$F220,0)</f>
        <v>0</v>
      </c>
      <c r="U220" s="219">
        <f>IF($E220&lt;20%,$E220*$F220,0)</f>
        <v>0</v>
      </c>
      <c r="V220" s="259">
        <f>IF($E220&lt;20%,$E220*$F220,0)</f>
        <v>0</v>
      </c>
      <c r="W220" s="239">
        <f t="shared" si="38"/>
        <v>0</v>
      </c>
      <c r="X220" s="241">
        <f t="shared" si="39"/>
        <v>0</v>
      </c>
      <c r="Y220" s="241"/>
      <c r="Z220" s="205"/>
      <c r="AA220" s="205"/>
      <c r="AB220" s="205"/>
      <c r="AC220" s="205"/>
      <c r="AD220" s="205"/>
      <c r="AE220" s="205"/>
    </row>
    <row r="221" spans="1:31" s="243" customFormat="1" ht="15">
      <c r="A221" s="205"/>
      <c r="B221" s="270">
        <f>'FSE-AF-003'!$B$26</f>
        <v>0</v>
      </c>
      <c r="C221" s="221">
        <v>8</v>
      </c>
      <c r="D221" s="222"/>
      <c r="E221" s="218">
        <f>+'FSE-AF-004'!$E$26</f>
        <v>0</v>
      </c>
      <c r="F221" s="254">
        <f>+'FSE-AF-003'!AF$26</f>
        <v>0</v>
      </c>
      <c r="G221" s="219">
        <f t="shared" si="37"/>
        <v>0</v>
      </c>
      <c r="H221" s="247"/>
      <c r="I221" s="247"/>
      <c r="J221" s="247"/>
      <c r="K221" s="247"/>
      <c r="L221" s="247"/>
      <c r="M221" s="247"/>
      <c r="N221" s="247"/>
      <c r="O221" s="219">
        <f>+$E221*$F221</f>
        <v>0</v>
      </c>
      <c r="P221" s="219">
        <f>+$E221*$F221</f>
        <v>0</v>
      </c>
      <c r="Q221" s="219">
        <f>+$E221*$F221</f>
        <v>0</v>
      </c>
      <c r="R221" s="219">
        <f>IF($E221&lt;33.33%,$E221*$F221,0)</f>
        <v>0</v>
      </c>
      <c r="S221" s="219">
        <f>IF($E221&lt;33.33%,$E221*$F221,0)</f>
        <v>0</v>
      </c>
      <c r="T221" s="219">
        <f>IF($E221&lt;20%,$E221*$F221,0)</f>
        <v>0</v>
      </c>
      <c r="U221" s="219">
        <f>IF($E221&lt;20%,$E221*$F221,0)</f>
        <v>0</v>
      </c>
      <c r="V221" s="259">
        <f>IF($E221&lt;20%,$E221*$F221,0)</f>
        <v>0</v>
      </c>
      <c r="W221" s="239">
        <f t="shared" si="38"/>
        <v>0</v>
      </c>
      <c r="X221" s="241">
        <f t="shared" si="39"/>
        <v>0</v>
      </c>
      <c r="Y221" s="241"/>
      <c r="Z221" s="205"/>
      <c r="AA221" s="205"/>
      <c r="AB221" s="205"/>
      <c r="AC221" s="205"/>
      <c r="AD221" s="205"/>
      <c r="AE221" s="205"/>
    </row>
    <row r="222" spans="1:31" s="243" customFormat="1" ht="15">
      <c r="A222" s="205"/>
      <c r="B222" s="270">
        <f>'FSE-AF-003'!$B$26</f>
        <v>0</v>
      </c>
      <c r="C222" s="221">
        <v>9</v>
      </c>
      <c r="D222" s="222"/>
      <c r="E222" s="218">
        <f>+'FSE-AF-004'!$E$26</f>
        <v>0</v>
      </c>
      <c r="F222" s="254">
        <f>+'FSE-AF-003'!AI$26</f>
        <v>0</v>
      </c>
      <c r="G222" s="219">
        <f t="shared" si="37"/>
        <v>0</v>
      </c>
      <c r="H222" s="247"/>
      <c r="I222" s="247"/>
      <c r="J222" s="247"/>
      <c r="K222" s="247"/>
      <c r="L222" s="247"/>
      <c r="M222" s="247"/>
      <c r="N222" s="247"/>
      <c r="O222" s="247"/>
      <c r="P222" s="219">
        <f>+$E222*$F222</f>
        <v>0</v>
      </c>
      <c r="Q222" s="219">
        <f>+$E222*$F222</f>
        <v>0</v>
      </c>
      <c r="R222" s="219">
        <f>+$E222*$F222</f>
        <v>0</v>
      </c>
      <c r="S222" s="219">
        <f>IF($E222&lt;33.33%,$E222*$F222,0)</f>
        <v>0</v>
      </c>
      <c r="T222" s="219">
        <f>IF($E222&lt;33.33%,$E222*$F222,0)</f>
        <v>0</v>
      </c>
      <c r="U222" s="219">
        <f>IF($E222&lt;20%,$E222*$F222,0)</f>
        <v>0</v>
      </c>
      <c r="V222" s="259">
        <f>IF($E222&lt;20%,$E222*$F222,0)</f>
        <v>0</v>
      </c>
      <c r="W222" s="239">
        <f t="shared" si="38"/>
        <v>0</v>
      </c>
      <c r="X222" s="241">
        <f t="shared" si="39"/>
        <v>0</v>
      </c>
      <c r="Y222" s="241"/>
      <c r="Z222" s="205"/>
      <c r="AA222" s="205"/>
      <c r="AB222" s="205"/>
      <c r="AC222" s="205"/>
      <c r="AD222" s="205"/>
      <c r="AE222" s="205"/>
    </row>
    <row r="223" spans="1:31" s="243" customFormat="1" ht="15">
      <c r="A223" s="205"/>
      <c r="B223" s="270">
        <f>'FSE-AF-003'!$B$26</f>
        <v>0</v>
      </c>
      <c r="C223" s="221">
        <v>10</v>
      </c>
      <c r="D223" s="222"/>
      <c r="E223" s="218">
        <f>+'FSE-AF-004'!$E$26</f>
        <v>0</v>
      </c>
      <c r="F223" s="254">
        <f>+'FSE-AF-003'!AL$26</f>
        <v>0</v>
      </c>
      <c r="G223" s="219">
        <f t="shared" si="37"/>
        <v>0</v>
      </c>
      <c r="H223" s="247"/>
      <c r="I223" s="247"/>
      <c r="J223" s="247"/>
      <c r="K223" s="247"/>
      <c r="L223" s="247"/>
      <c r="M223" s="247"/>
      <c r="N223" s="247"/>
      <c r="O223" s="247"/>
      <c r="P223" s="247"/>
      <c r="Q223" s="219">
        <f>+$E223*$F223</f>
        <v>0</v>
      </c>
      <c r="R223" s="219">
        <f>+$E223*$F223</f>
        <v>0</v>
      </c>
      <c r="S223" s="219">
        <f>+$E223*$F223</f>
        <v>0</v>
      </c>
      <c r="T223" s="219">
        <f>IF($E223&lt;33.33%,$E223*$F223,0)</f>
        <v>0</v>
      </c>
      <c r="U223" s="219">
        <f>IF($E223&lt;33.33%,$E223*$F223,0)</f>
        <v>0</v>
      </c>
      <c r="V223" s="259">
        <f>IF($E223&lt;20%,$E223*$F223,0)</f>
        <v>0</v>
      </c>
      <c r="W223" s="239">
        <f t="shared" si="38"/>
        <v>0</v>
      </c>
      <c r="X223" s="241">
        <f t="shared" si="39"/>
        <v>0</v>
      </c>
      <c r="Y223" s="241"/>
      <c r="Z223" s="205"/>
      <c r="AA223" s="205"/>
      <c r="AB223" s="205"/>
      <c r="AC223" s="205"/>
      <c r="AD223" s="205"/>
      <c r="AE223" s="205"/>
    </row>
    <row r="224" spans="1:31" s="243" customFormat="1" ht="15">
      <c r="A224" s="205"/>
      <c r="B224" s="270">
        <f>'FSE-AF-003'!$B$26</f>
        <v>0</v>
      </c>
      <c r="C224" s="221">
        <v>11</v>
      </c>
      <c r="D224" s="222"/>
      <c r="E224" s="218">
        <f>+'FSE-AF-004'!$E$26</f>
        <v>0</v>
      </c>
      <c r="F224" s="254">
        <f>+'FSE-AF-003'!AO$26</f>
        <v>0</v>
      </c>
      <c r="G224" s="219">
        <f t="shared" si="37"/>
        <v>0</v>
      </c>
      <c r="H224" s="247"/>
      <c r="I224" s="247"/>
      <c r="J224" s="247"/>
      <c r="K224" s="247"/>
      <c r="L224" s="247"/>
      <c r="M224" s="247"/>
      <c r="N224" s="247"/>
      <c r="O224" s="247"/>
      <c r="P224" s="247"/>
      <c r="Q224" s="247"/>
      <c r="R224" s="219">
        <f>+$E224*$F224</f>
        <v>0</v>
      </c>
      <c r="S224" s="219">
        <f>+$E224*$F224</f>
        <v>0</v>
      </c>
      <c r="T224" s="219">
        <f>+$E224*$F224</f>
        <v>0</v>
      </c>
      <c r="U224" s="219">
        <f>IF($E224&lt;33.33%,$E224*$F224,0)</f>
        <v>0</v>
      </c>
      <c r="V224" s="259">
        <f>IF($E224&lt;33.33%,$E224*$F224,0)</f>
        <v>0</v>
      </c>
      <c r="W224" s="239">
        <f t="shared" si="38"/>
        <v>0</v>
      </c>
      <c r="X224" s="241">
        <f t="shared" si="39"/>
        <v>0</v>
      </c>
      <c r="Y224" s="241"/>
      <c r="Z224" s="205"/>
      <c r="AA224" s="205"/>
      <c r="AB224" s="205"/>
      <c r="AC224" s="205"/>
      <c r="AD224" s="205"/>
      <c r="AE224" s="205"/>
    </row>
    <row r="225" spans="1:31" s="243" customFormat="1" ht="15">
      <c r="A225" s="205"/>
      <c r="B225" s="270">
        <f>'FSE-AF-003'!$B$26</f>
        <v>0</v>
      </c>
      <c r="C225" s="221">
        <v>12</v>
      </c>
      <c r="D225" s="222"/>
      <c r="E225" s="218">
        <f>+'FSE-AF-004'!$E$26</f>
        <v>0</v>
      </c>
      <c r="F225" s="254">
        <f>+'FSE-AF-003'!AR$26</f>
        <v>0</v>
      </c>
      <c r="G225" s="219">
        <f t="shared" si="37"/>
        <v>0</v>
      </c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19">
        <f>+$E225*$F225</f>
        <v>0</v>
      </c>
      <c r="T225" s="219">
        <f>+$E225*$F225</f>
        <v>0</v>
      </c>
      <c r="U225" s="219">
        <f>+$E225*$F225</f>
        <v>0</v>
      </c>
      <c r="V225" s="259">
        <f>IF($E225&lt;33.33%,$E225*$F225,0)</f>
        <v>0</v>
      </c>
      <c r="W225" s="239">
        <f t="shared" si="38"/>
        <v>0</v>
      </c>
      <c r="X225" s="241">
        <f t="shared" si="39"/>
        <v>0</v>
      </c>
      <c r="Y225" s="241"/>
      <c r="Z225" s="205"/>
      <c r="AA225" s="205"/>
      <c r="AB225" s="205"/>
      <c r="AC225" s="205"/>
      <c r="AD225" s="205"/>
      <c r="AE225" s="205"/>
    </row>
    <row r="226" spans="1:31" s="243" customFormat="1" ht="15">
      <c r="A226" s="205"/>
      <c r="B226" s="270">
        <f>'FSE-AF-003'!$B$26</f>
        <v>0</v>
      </c>
      <c r="C226" s="221">
        <v>13</v>
      </c>
      <c r="D226" s="222"/>
      <c r="E226" s="218">
        <f>+'FSE-AF-004'!$E$26</f>
        <v>0</v>
      </c>
      <c r="F226" s="254">
        <f>+'FSE-AF-003'!AU$26</f>
        <v>0</v>
      </c>
      <c r="G226" s="219">
        <f t="shared" si="37"/>
        <v>0</v>
      </c>
      <c r="H226" s="247"/>
      <c r="I226" s="247"/>
      <c r="J226" s="247"/>
      <c r="K226" s="247"/>
      <c r="L226" s="247"/>
      <c r="M226" s="247"/>
      <c r="N226" s="247"/>
      <c r="O226" s="247"/>
      <c r="P226" s="247"/>
      <c r="Q226" s="247"/>
      <c r="R226" s="247"/>
      <c r="S226" s="247"/>
      <c r="T226" s="219">
        <f>+$E226*$F226</f>
        <v>0</v>
      </c>
      <c r="U226" s="219">
        <f>+$E226*$F226</f>
        <v>0</v>
      </c>
      <c r="V226" s="259">
        <f>+$E226*$F226</f>
        <v>0</v>
      </c>
      <c r="W226" s="239">
        <f t="shared" si="38"/>
        <v>0</v>
      </c>
      <c r="X226" s="241">
        <f t="shared" si="39"/>
        <v>0</v>
      </c>
      <c r="Y226" s="241"/>
      <c r="Z226" s="205"/>
      <c r="AA226" s="205"/>
      <c r="AB226" s="205"/>
      <c r="AC226" s="205"/>
      <c r="AD226" s="205"/>
      <c r="AE226" s="205"/>
    </row>
    <row r="227" spans="1:31" s="243" customFormat="1" ht="15">
      <c r="A227" s="205"/>
      <c r="B227" s="270">
        <f>'FSE-AF-003'!$B$26</f>
        <v>0</v>
      </c>
      <c r="C227" s="221">
        <v>14</v>
      </c>
      <c r="D227" s="222"/>
      <c r="E227" s="218">
        <f>+'FSE-AF-004'!$E$26</f>
        <v>0</v>
      </c>
      <c r="F227" s="254">
        <f>+'FSE-AF-003'!AX$26</f>
        <v>0</v>
      </c>
      <c r="G227" s="219">
        <f t="shared" si="37"/>
        <v>0</v>
      </c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19">
        <f>+$E227*$F227</f>
        <v>0</v>
      </c>
      <c r="V227" s="259">
        <f>+$E227*$F227</f>
        <v>0</v>
      </c>
      <c r="W227" s="239">
        <f t="shared" si="38"/>
        <v>0</v>
      </c>
      <c r="X227" s="241">
        <f t="shared" si="39"/>
        <v>0</v>
      </c>
      <c r="Y227" s="241"/>
      <c r="Z227" s="205"/>
      <c r="AA227" s="205"/>
      <c r="AB227" s="205"/>
      <c r="AC227" s="205"/>
      <c r="AD227" s="205"/>
      <c r="AE227" s="205"/>
    </row>
    <row r="228" spans="1:31" s="243" customFormat="1" ht="15">
      <c r="A228" s="205"/>
      <c r="B228" s="270">
        <f>'FSE-AF-003'!$B$26</f>
        <v>0</v>
      </c>
      <c r="C228" s="221">
        <v>15</v>
      </c>
      <c r="D228" s="222"/>
      <c r="E228" s="218">
        <f>+'FSE-AF-004'!$E$26</f>
        <v>0</v>
      </c>
      <c r="F228" s="254">
        <f>+'FSE-AF-003'!BA$26</f>
        <v>0</v>
      </c>
      <c r="G228" s="219">
        <f t="shared" si="37"/>
        <v>0</v>
      </c>
      <c r="H228" s="247"/>
      <c r="I228" s="247"/>
      <c r="J228" s="247"/>
      <c r="K228" s="247"/>
      <c r="L228" s="247"/>
      <c r="M228" s="247"/>
      <c r="N228" s="247"/>
      <c r="O228" s="247"/>
      <c r="P228" s="247"/>
      <c r="Q228" s="247"/>
      <c r="R228" s="247"/>
      <c r="S228" s="247"/>
      <c r="T228" s="247"/>
      <c r="U228" s="260"/>
      <c r="V228" s="259">
        <f>+$E228*$F228</f>
        <v>0</v>
      </c>
      <c r="W228" s="239">
        <f t="shared" si="38"/>
        <v>0</v>
      </c>
      <c r="X228" s="241">
        <f t="shared" si="39"/>
        <v>0</v>
      </c>
      <c r="Y228" s="241"/>
      <c r="Z228" s="205"/>
      <c r="AA228" s="205"/>
      <c r="AB228" s="205"/>
      <c r="AC228" s="205"/>
      <c r="AD228" s="205"/>
      <c r="AE228" s="205"/>
    </row>
    <row r="229" spans="1:31" s="243" customFormat="1">
      <c r="A229" s="205"/>
      <c r="B229" s="255" t="s">
        <v>1051</v>
      </c>
      <c r="C229" s="221"/>
      <c r="D229" s="222"/>
      <c r="E229" s="249"/>
      <c r="F229" s="250">
        <f>SUM(F214:F228)</f>
        <v>0</v>
      </c>
      <c r="G229" s="251"/>
      <c r="H229" s="252">
        <f t="shared" ref="H229:V229" si="40">SUM(H214:H228)</f>
        <v>0</v>
      </c>
      <c r="I229" s="252">
        <f t="shared" si="40"/>
        <v>0</v>
      </c>
      <c r="J229" s="252">
        <f t="shared" si="40"/>
        <v>0</v>
      </c>
      <c r="K229" s="252">
        <f t="shared" si="40"/>
        <v>0</v>
      </c>
      <c r="L229" s="252">
        <f t="shared" si="40"/>
        <v>0</v>
      </c>
      <c r="M229" s="252">
        <f t="shared" si="40"/>
        <v>0</v>
      </c>
      <c r="N229" s="252">
        <f t="shared" si="40"/>
        <v>0</v>
      </c>
      <c r="O229" s="252">
        <f t="shared" si="40"/>
        <v>0</v>
      </c>
      <c r="P229" s="252">
        <f t="shared" si="40"/>
        <v>0</v>
      </c>
      <c r="Q229" s="252">
        <f t="shared" si="40"/>
        <v>0</v>
      </c>
      <c r="R229" s="252">
        <f t="shared" si="40"/>
        <v>0</v>
      </c>
      <c r="S229" s="252">
        <f t="shared" si="40"/>
        <v>0</v>
      </c>
      <c r="T229" s="252">
        <f t="shared" si="40"/>
        <v>0</v>
      </c>
      <c r="U229" s="252">
        <f t="shared" si="40"/>
        <v>0</v>
      </c>
      <c r="V229" s="252">
        <f t="shared" si="40"/>
        <v>0</v>
      </c>
      <c r="W229" s="239"/>
      <c r="X229" s="241"/>
      <c r="Y229" s="241"/>
      <c r="Z229" s="205"/>
      <c r="AA229" s="205"/>
      <c r="AB229" s="205"/>
      <c r="AC229" s="205"/>
      <c r="AD229" s="205"/>
      <c r="AE229" s="205"/>
    </row>
    <row r="230" spans="1:31" s="243" customFormat="1" ht="15">
      <c r="A230" s="205"/>
      <c r="B230" s="271">
        <f>'FSE-AF-003'!$B$27</f>
        <v>0</v>
      </c>
      <c r="C230" s="224">
        <v>1</v>
      </c>
      <c r="D230" s="225"/>
      <c r="E230" s="218">
        <f>+'FSE-AF-004'!$E$27</f>
        <v>0</v>
      </c>
      <c r="F230" s="254">
        <f>+'FSE-AF-003'!K$27</f>
        <v>0</v>
      </c>
      <c r="G230" s="219">
        <f t="shared" ref="G230:G244" si="41">+F230*E230</f>
        <v>0</v>
      </c>
      <c r="H230" s="219">
        <f>+$E230*$F230</f>
        <v>0</v>
      </c>
      <c r="I230" s="219">
        <f>+$E230*$F230</f>
        <v>0</v>
      </c>
      <c r="J230" s="219">
        <f>+$E230*$F230</f>
        <v>0</v>
      </c>
      <c r="K230" s="219">
        <f>IF($E230&lt;33.33%,$E230*$F230,0)</f>
        <v>0</v>
      </c>
      <c r="L230" s="219">
        <f>IF($E230&lt;33.33%,$E230*$F230,0)</f>
        <v>0</v>
      </c>
      <c r="M230" s="219">
        <f>IF($E230&lt;20%,$E230*$F230,0)</f>
        <v>0</v>
      </c>
      <c r="N230" s="219">
        <f>IF($E230&lt;20%,$E230*$F230,0)</f>
        <v>0</v>
      </c>
      <c r="O230" s="219">
        <f>IF($E230&lt;20%,$E230*$F230,0)</f>
        <v>0</v>
      </c>
      <c r="P230" s="219">
        <f>IF($E230&lt;20%,$E230*$F230,0)</f>
        <v>0</v>
      </c>
      <c r="Q230" s="219">
        <f>IF($E230&lt;20%,$E230*$F230,0)</f>
        <v>0</v>
      </c>
      <c r="R230" s="219">
        <f>IF($E230&lt;10%,$E230*$F230,0)</f>
        <v>0</v>
      </c>
      <c r="S230" s="219">
        <f>IF($E230&lt;10%,$E230*$F230,0)</f>
        <v>0</v>
      </c>
      <c r="T230" s="219">
        <f>IF($E230&lt;10%,$E230*$F230,0)</f>
        <v>0</v>
      </c>
      <c r="U230" s="219">
        <f>IF($E230&lt;10%,$E230*$F230,0)</f>
        <v>0</v>
      </c>
      <c r="V230" s="259">
        <f>IF($E230&lt;10%,$E230*$F230,0)</f>
        <v>0</v>
      </c>
      <c r="W230" s="239">
        <f t="shared" ref="W230:W244" si="42">SUM(F230-SUM(H230:V230))</f>
        <v>0</v>
      </c>
      <c r="X230" s="241">
        <f t="shared" ref="X230:X244" si="43">IF(W230&gt;0,+W230/G230,0)</f>
        <v>0</v>
      </c>
      <c r="Y230" s="241"/>
      <c r="Z230" s="205"/>
      <c r="AA230" s="205"/>
      <c r="AB230" s="205"/>
      <c r="AC230" s="205"/>
      <c r="AD230" s="205"/>
      <c r="AE230" s="205"/>
    </row>
    <row r="231" spans="1:31" s="243" customFormat="1" ht="15">
      <c r="A231" s="205"/>
      <c r="B231" s="271">
        <f>'FSE-AF-003'!$B$27</f>
        <v>0</v>
      </c>
      <c r="C231" s="224">
        <v>2</v>
      </c>
      <c r="D231" s="225"/>
      <c r="E231" s="218">
        <f>+'FSE-AF-004'!$E$27</f>
        <v>0</v>
      </c>
      <c r="F231" s="254">
        <f>+'FSE-AF-003'!N$27</f>
        <v>0</v>
      </c>
      <c r="G231" s="219">
        <f t="shared" si="41"/>
        <v>0</v>
      </c>
      <c r="H231" s="247"/>
      <c r="I231" s="219">
        <f>+$E231*$F231</f>
        <v>0</v>
      </c>
      <c r="J231" s="219">
        <f>+$E231*$F231</f>
        <v>0</v>
      </c>
      <c r="K231" s="219">
        <f>+$E231*$F231</f>
        <v>0</v>
      </c>
      <c r="L231" s="219">
        <f>IF($E231&lt;33.33%,$E231*$F231,0)</f>
        <v>0</v>
      </c>
      <c r="M231" s="219">
        <f>IF($E231&lt;33.33%,$E231*$F231,0)</f>
        <v>0</v>
      </c>
      <c r="N231" s="219">
        <f>IF($E231&lt;20%,$E231*$F231,0)</f>
        <v>0</v>
      </c>
      <c r="O231" s="219">
        <f>IF($E231&lt;20%,$E231*$F231,0)</f>
        <v>0</v>
      </c>
      <c r="P231" s="219">
        <f>IF($E231&lt;20%,$E231*$F231,0)</f>
        <v>0</v>
      </c>
      <c r="Q231" s="219">
        <f>IF($E231&lt;20%,$E231*$F231,0)</f>
        <v>0</v>
      </c>
      <c r="R231" s="219">
        <f>IF($E231&lt;20%,$E231*$F231,0)</f>
        <v>0</v>
      </c>
      <c r="S231" s="219">
        <f>IF($E231&lt;10%,$E231*$F231,0)</f>
        <v>0</v>
      </c>
      <c r="T231" s="219">
        <f>IF($E231&lt;10%,$E231*$F231,0)</f>
        <v>0</v>
      </c>
      <c r="U231" s="219">
        <f>IF($E231&lt;10%,$E231*$F231,0)</f>
        <v>0</v>
      </c>
      <c r="V231" s="259">
        <f>IF($E231&lt;10%,$E231*$F231,0)</f>
        <v>0</v>
      </c>
      <c r="W231" s="239">
        <f t="shared" si="42"/>
        <v>0</v>
      </c>
      <c r="X231" s="241">
        <f t="shared" si="43"/>
        <v>0</v>
      </c>
      <c r="Y231" s="241"/>
      <c r="Z231" s="205"/>
      <c r="AA231" s="205"/>
      <c r="AB231" s="205"/>
      <c r="AC231" s="205"/>
      <c r="AD231" s="205"/>
      <c r="AE231" s="205"/>
    </row>
    <row r="232" spans="1:31" s="243" customFormat="1" ht="15">
      <c r="A232" s="205"/>
      <c r="B232" s="271">
        <f>'FSE-AF-003'!$B$27</f>
        <v>0</v>
      </c>
      <c r="C232" s="224">
        <v>3</v>
      </c>
      <c r="D232" s="225"/>
      <c r="E232" s="218">
        <f>+'FSE-AF-004'!$E$27</f>
        <v>0</v>
      </c>
      <c r="F232" s="254">
        <f>+'FSE-AF-003'!Q$27</f>
        <v>0</v>
      </c>
      <c r="G232" s="219">
        <f t="shared" si="41"/>
        <v>0</v>
      </c>
      <c r="H232" s="247"/>
      <c r="I232" s="247"/>
      <c r="J232" s="219">
        <f>+$E232*$F232</f>
        <v>0</v>
      </c>
      <c r="K232" s="219">
        <f>+$E232*$F232</f>
        <v>0</v>
      </c>
      <c r="L232" s="219">
        <f>+$E232*$F232</f>
        <v>0</v>
      </c>
      <c r="M232" s="219">
        <f>IF($E232&lt;33.33%,$E232*$F232,0)</f>
        <v>0</v>
      </c>
      <c r="N232" s="219">
        <f>IF($E232&lt;33.33%,$E232*$F232,0)</f>
        <v>0</v>
      </c>
      <c r="O232" s="219">
        <f>IF($E232&lt;20%,$E232*$F232,0)</f>
        <v>0</v>
      </c>
      <c r="P232" s="219">
        <f>IF($E232&lt;20%,$E232*$F232,0)</f>
        <v>0</v>
      </c>
      <c r="Q232" s="219">
        <f>IF($E232&lt;20%,$E232*$F232,0)</f>
        <v>0</v>
      </c>
      <c r="R232" s="219">
        <f>IF($E232&lt;20%,$E232*$F232,0)</f>
        <v>0</v>
      </c>
      <c r="S232" s="219">
        <f>IF($E232&lt;20%,$E232*$F232,0)</f>
        <v>0</v>
      </c>
      <c r="T232" s="219">
        <f>IF($E232&lt;10%,$E232*$F232,0)</f>
        <v>0</v>
      </c>
      <c r="U232" s="219">
        <f>IF($E232&lt;10%,$E232*$F232,0)</f>
        <v>0</v>
      </c>
      <c r="V232" s="259">
        <f>IF($E232&lt;10%,$E232*$F232,0)</f>
        <v>0</v>
      </c>
      <c r="W232" s="239">
        <f t="shared" si="42"/>
        <v>0</v>
      </c>
      <c r="X232" s="241">
        <f t="shared" si="43"/>
        <v>0</v>
      </c>
      <c r="Y232" s="241"/>
      <c r="Z232" s="205"/>
      <c r="AA232" s="205"/>
      <c r="AB232" s="205"/>
      <c r="AC232" s="205"/>
      <c r="AD232" s="205"/>
      <c r="AE232" s="205"/>
    </row>
    <row r="233" spans="1:31" s="243" customFormat="1" ht="15">
      <c r="A233" s="205"/>
      <c r="B233" s="271">
        <f>'FSE-AF-003'!$B$27</f>
        <v>0</v>
      </c>
      <c r="C233" s="224">
        <v>4</v>
      </c>
      <c r="D233" s="225"/>
      <c r="E233" s="218">
        <f>+'FSE-AF-004'!$E$27</f>
        <v>0</v>
      </c>
      <c r="F233" s="254">
        <f>+'FSE-AF-003'!T$27</f>
        <v>0</v>
      </c>
      <c r="G233" s="219">
        <f t="shared" si="41"/>
        <v>0</v>
      </c>
      <c r="H233" s="247"/>
      <c r="I233" s="247"/>
      <c r="J233" s="247"/>
      <c r="K233" s="219">
        <f>+$E233*$F233</f>
        <v>0</v>
      </c>
      <c r="L233" s="219">
        <f>+$E233*$F233</f>
        <v>0</v>
      </c>
      <c r="M233" s="219">
        <f>+$E233*$F233</f>
        <v>0</v>
      </c>
      <c r="N233" s="219">
        <f>IF($E233&lt;33.33%,$E233*$F233,0)</f>
        <v>0</v>
      </c>
      <c r="O233" s="219">
        <f>IF($E233&lt;33.33%,$E233*$F233,0)</f>
        <v>0</v>
      </c>
      <c r="P233" s="219">
        <f>IF($E233&lt;20%,$E233*$F233,0)</f>
        <v>0</v>
      </c>
      <c r="Q233" s="219">
        <f>IF($E233&lt;20%,$E233*$F233,0)</f>
        <v>0</v>
      </c>
      <c r="R233" s="219">
        <f>IF($E233&lt;20%,$E233*$F233,0)</f>
        <v>0</v>
      </c>
      <c r="S233" s="219">
        <f>IF($E233&lt;20%,$E233*$F233,0)</f>
        <v>0</v>
      </c>
      <c r="T233" s="219">
        <f>IF($E233&lt;20%,$E233*$F233,0)</f>
        <v>0</v>
      </c>
      <c r="U233" s="219">
        <f>IF($E233&lt;10%,$E233*$F233,0)</f>
        <v>0</v>
      </c>
      <c r="V233" s="259">
        <f>IF($E233&lt;10%,$E233*$F233,0)</f>
        <v>0</v>
      </c>
      <c r="W233" s="239">
        <f t="shared" si="42"/>
        <v>0</v>
      </c>
      <c r="X233" s="241">
        <f t="shared" si="43"/>
        <v>0</v>
      </c>
      <c r="Y233" s="241"/>
      <c r="Z233" s="205"/>
      <c r="AA233" s="205"/>
      <c r="AB233" s="205"/>
      <c r="AC233" s="205"/>
      <c r="AD233" s="205"/>
      <c r="AE233" s="205"/>
    </row>
    <row r="234" spans="1:31" s="243" customFormat="1" ht="15">
      <c r="A234" s="205"/>
      <c r="B234" s="271">
        <f>'FSE-AF-003'!$B$27</f>
        <v>0</v>
      </c>
      <c r="C234" s="224">
        <v>5</v>
      </c>
      <c r="D234" s="225"/>
      <c r="E234" s="218">
        <f>+'FSE-AF-004'!$E$27</f>
        <v>0</v>
      </c>
      <c r="F234" s="254">
        <f>+'FSE-AF-003'!W$27</f>
        <v>0</v>
      </c>
      <c r="G234" s="219">
        <f t="shared" si="41"/>
        <v>0</v>
      </c>
      <c r="H234" s="247"/>
      <c r="I234" s="247"/>
      <c r="J234" s="247"/>
      <c r="K234" s="247"/>
      <c r="L234" s="219">
        <f>+$E234*$F234</f>
        <v>0</v>
      </c>
      <c r="M234" s="219">
        <f>+$E234*$F234</f>
        <v>0</v>
      </c>
      <c r="N234" s="219">
        <f>+$E234*$F234</f>
        <v>0</v>
      </c>
      <c r="O234" s="219">
        <f>IF($E234&lt;33.33%,$E234*$F234,0)</f>
        <v>0</v>
      </c>
      <c r="P234" s="219">
        <f>IF($E234&lt;33.33%,$E234*$F234,0)</f>
        <v>0</v>
      </c>
      <c r="Q234" s="219">
        <f>IF($E234&lt;20%,$E234*$F234,0)</f>
        <v>0</v>
      </c>
      <c r="R234" s="219">
        <f>IF($E234&lt;20%,$E234*$F234,0)</f>
        <v>0</v>
      </c>
      <c r="S234" s="219">
        <f>IF($E234&lt;20%,$E234*$F234,0)</f>
        <v>0</v>
      </c>
      <c r="T234" s="219">
        <f>IF($E234&lt;20%,$E234*$F234,0)</f>
        <v>0</v>
      </c>
      <c r="U234" s="219">
        <f>IF($E234&lt;20%,$E234*$F234,0)</f>
        <v>0</v>
      </c>
      <c r="V234" s="259">
        <f>IF($E234&lt;10%,$E234*$F234,0)</f>
        <v>0</v>
      </c>
      <c r="W234" s="239">
        <f t="shared" si="42"/>
        <v>0</v>
      </c>
      <c r="X234" s="241">
        <f t="shared" si="43"/>
        <v>0</v>
      </c>
      <c r="Y234" s="241"/>
      <c r="Z234" s="205"/>
      <c r="AA234" s="205"/>
      <c r="AB234" s="205"/>
      <c r="AC234" s="205"/>
      <c r="AD234" s="205"/>
      <c r="AE234" s="205"/>
    </row>
    <row r="235" spans="1:31" s="243" customFormat="1" ht="15">
      <c r="A235" s="205"/>
      <c r="B235" s="271">
        <f>'FSE-AF-003'!$B$27</f>
        <v>0</v>
      </c>
      <c r="C235" s="224">
        <v>6</v>
      </c>
      <c r="D235" s="225"/>
      <c r="E235" s="218">
        <f>+'FSE-AF-004'!$E$27</f>
        <v>0</v>
      </c>
      <c r="F235" s="254">
        <f>+'FSE-AF-003'!Z$27</f>
        <v>0</v>
      </c>
      <c r="G235" s="219">
        <f t="shared" si="41"/>
        <v>0</v>
      </c>
      <c r="H235" s="247"/>
      <c r="I235" s="247"/>
      <c r="J235" s="247"/>
      <c r="K235" s="247"/>
      <c r="L235" s="247"/>
      <c r="M235" s="219">
        <f>+$E235*$F235</f>
        <v>0</v>
      </c>
      <c r="N235" s="219">
        <f>+$E235*$F235</f>
        <v>0</v>
      </c>
      <c r="O235" s="219">
        <f>+$E235*$F235</f>
        <v>0</v>
      </c>
      <c r="P235" s="219">
        <f>IF($E235&lt;33.33%,$E235*$F235,0)</f>
        <v>0</v>
      </c>
      <c r="Q235" s="219">
        <f>IF($E235&lt;33.33%,$E235*$F235,0)</f>
        <v>0</v>
      </c>
      <c r="R235" s="219">
        <f>IF($E235&lt;20%,$E235*$F235,0)</f>
        <v>0</v>
      </c>
      <c r="S235" s="219">
        <f>IF($E235&lt;20%,$E235*$F235,0)</f>
        <v>0</v>
      </c>
      <c r="T235" s="219">
        <f>IF($E235&lt;20%,$E235*$F235,0)</f>
        <v>0</v>
      </c>
      <c r="U235" s="219">
        <f>IF($E235&lt;20%,$E235*$F235,0)</f>
        <v>0</v>
      </c>
      <c r="V235" s="259">
        <f>IF($E235&lt;20%,$E235*$F235,0)</f>
        <v>0</v>
      </c>
      <c r="W235" s="239">
        <f t="shared" si="42"/>
        <v>0</v>
      </c>
      <c r="X235" s="241">
        <f t="shared" si="43"/>
        <v>0</v>
      </c>
      <c r="Y235" s="241"/>
      <c r="Z235" s="205"/>
      <c r="AA235" s="205"/>
      <c r="AB235" s="205"/>
      <c r="AC235" s="205"/>
      <c r="AD235" s="205"/>
      <c r="AE235" s="205"/>
    </row>
    <row r="236" spans="1:31" s="243" customFormat="1" ht="15">
      <c r="A236" s="205"/>
      <c r="B236" s="271">
        <f>'FSE-AF-003'!$B$27</f>
        <v>0</v>
      </c>
      <c r="C236" s="224">
        <v>7</v>
      </c>
      <c r="D236" s="225"/>
      <c r="E236" s="218">
        <f>+'FSE-AF-004'!$E$27</f>
        <v>0</v>
      </c>
      <c r="F236" s="254">
        <f>+'FSE-AF-003'!AC$27</f>
        <v>0</v>
      </c>
      <c r="G236" s="219">
        <f t="shared" si="41"/>
        <v>0</v>
      </c>
      <c r="H236" s="247"/>
      <c r="I236" s="247"/>
      <c r="J236" s="247"/>
      <c r="K236" s="247"/>
      <c r="L236" s="247"/>
      <c r="M236" s="247"/>
      <c r="N236" s="219">
        <f>+$E236*$F236</f>
        <v>0</v>
      </c>
      <c r="O236" s="219">
        <f>+$E236*$F236</f>
        <v>0</v>
      </c>
      <c r="P236" s="219">
        <f>+$E236*$F236</f>
        <v>0</v>
      </c>
      <c r="Q236" s="219">
        <f>IF($E236&lt;33.33%,$E236*$F236,0)</f>
        <v>0</v>
      </c>
      <c r="R236" s="219">
        <f>IF($E236&lt;33.33%,$E236*$F236,0)</f>
        <v>0</v>
      </c>
      <c r="S236" s="219">
        <f>IF($E236&lt;20%,$E236*$F236,0)</f>
        <v>0</v>
      </c>
      <c r="T236" s="219">
        <f>IF($E236&lt;20%,$E236*$F236,0)</f>
        <v>0</v>
      </c>
      <c r="U236" s="219">
        <f>IF($E236&lt;20%,$E236*$F236,0)</f>
        <v>0</v>
      </c>
      <c r="V236" s="259">
        <f>IF($E236&lt;20%,$E236*$F236,0)</f>
        <v>0</v>
      </c>
      <c r="W236" s="239">
        <f t="shared" si="42"/>
        <v>0</v>
      </c>
      <c r="X236" s="241">
        <f t="shared" si="43"/>
        <v>0</v>
      </c>
      <c r="Y236" s="241"/>
      <c r="Z236" s="205"/>
      <c r="AA236" s="205"/>
      <c r="AB236" s="205"/>
      <c r="AC236" s="205"/>
      <c r="AD236" s="205"/>
      <c r="AE236" s="205"/>
    </row>
    <row r="237" spans="1:31" s="243" customFormat="1" ht="15">
      <c r="A237" s="205"/>
      <c r="B237" s="271">
        <f>'FSE-AF-003'!$B$27</f>
        <v>0</v>
      </c>
      <c r="C237" s="224">
        <v>8</v>
      </c>
      <c r="D237" s="225"/>
      <c r="E237" s="218">
        <f>+'FSE-AF-004'!$E$27</f>
        <v>0</v>
      </c>
      <c r="F237" s="254">
        <f>+'FSE-AF-003'!AF$27</f>
        <v>0</v>
      </c>
      <c r="G237" s="219">
        <f t="shared" si="41"/>
        <v>0</v>
      </c>
      <c r="H237" s="247"/>
      <c r="I237" s="247"/>
      <c r="J237" s="247"/>
      <c r="K237" s="247"/>
      <c r="L237" s="247"/>
      <c r="M237" s="247"/>
      <c r="N237" s="247"/>
      <c r="O237" s="219">
        <f>+$E237*$F237</f>
        <v>0</v>
      </c>
      <c r="P237" s="219">
        <f>+$E237*$F237</f>
        <v>0</v>
      </c>
      <c r="Q237" s="219">
        <f>+$E237*$F237</f>
        <v>0</v>
      </c>
      <c r="R237" s="219">
        <f>IF($E237&lt;33.33%,$E237*$F237,0)</f>
        <v>0</v>
      </c>
      <c r="S237" s="219">
        <f>IF($E237&lt;33.33%,$E237*$F237,0)</f>
        <v>0</v>
      </c>
      <c r="T237" s="219">
        <f>IF($E237&lt;20%,$E237*$F237,0)</f>
        <v>0</v>
      </c>
      <c r="U237" s="219">
        <f>IF($E237&lt;20%,$E237*$F237,0)</f>
        <v>0</v>
      </c>
      <c r="V237" s="259">
        <f>IF($E237&lt;20%,$E237*$F237,0)</f>
        <v>0</v>
      </c>
      <c r="W237" s="239">
        <f t="shared" si="42"/>
        <v>0</v>
      </c>
      <c r="X237" s="241">
        <f t="shared" si="43"/>
        <v>0</v>
      </c>
      <c r="Y237" s="241"/>
      <c r="Z237" s="205"/>
      <c r="AA237" s="205"/>
      <c r="AB237" s="205"/>
      <c r="AC237" s="205"/>
      <c r="AD237" s="205"/>
      <c r="AE237" s="205"/>
    </row>
    <row r="238" spans="1:31" s="243" customFormat="1" ht="15">
      <c r="A238" s="205"/>
      <c r="B238" s="271">
        <f>'FSE-AF-003'!$B$27</f>
        <v>0</v>
      </c>
      <c r="C238" s="224">
        <v>9</v>
      </c>
      <c r="D238" s="225"/>
      <c r="E238" s="218">
        <f>+'FSE-AF-004'!$E$27</f>
        <v>0</v>
      </c>
      <c r="F238" s="254">
        <f>+'FSE-AF-003'!AI$27</f>
        <v>0</v>
      </c>
      <c r="G238" s="219">
        <f t="shared" si="41"/>
        <v>0</v>
      </c>
      <c r="H238" s="247"/>
      <c r="I238" s="247"/>
      <c r="J238" s="247"/>
      <c r="K238" s="247"/>
      <c r="L238" s="247"/>
      <c r="M238" s="247"/>
      <c r="N238" s="247"/>
      <c r="O238" s="247"/>
      <c r="P238" s="219">
        <f>+$E238*$F238</f>
        <v>0</v>
      </c>
      <c r="Q238" s="219">
        <f>+$E238*$F238</f>
        <v>0</v>
      </c>
      <c r="R238" s="219">
        <f>+$E238*$F238</f>
        <v>0</v>
      </c>
      <c r="S238" s="219">
        <f>IF($E238&lt;33.33%,$E238*$F238,0)</f>
        <v>0</v>
      </c>
      <c r="T238" s="219">
        <f>IF($E238&lt;33.33%,$E238*$F238,0)</f>
        <v>0</v>
      </c>
      <c r="U238" s="219">
        <f>IF($E238&lt;20%,$E238*$F238,0)</f>
        <v>0</v>
      </c>
      <c r="V238" s="259">
        <f>IF($E238&lt;20%,$E238*$F238,0)</f>
        <v>0</v>
      </c>
      <c r="W238" s="239">
        <f t="shared" si="42"/>
        <v>0</v>
      </c>
      <c r="X238" s="241">
        <f t="shared" si="43"/>
        <v>0</v>
      </c>
      <c r="Y238" s="241"/>
      <c r="Z238" s="205"/>
      <c r="AA238" s="205"/>
      <c r="AB238" s="205"/>
      <c r="AC238" s="205"/>
      <c r="AD238" s="205"/>
      <c r="AE238" s="205"/>
    </row>
    <row r="239" spans="1:31" s="243" customFormat="1" ht="15">
      <c r="A239" s="205"/>
      <c r="B239" s="271">
        <f>'FSE-AF-003'!$B$27</f>
        <v>0</v>
      </c>
      <c r="C239" s="224">
        <v>10</v>
      </c>
      <c r="D239" s="225"/>
      <c r="E239" s="218">
        <f>+'FSE-AF-004'!$E$27</f>
        <v>0</v>
      </c>
      <c r="F239" s="254">
        <f>+'FSE-AF-003'!AL$27</f>
        <v>0</v>
      </c>
      <c r="G239" s="219">
        <f t="shared" si="41"/>
        <v>0</v>
      </c>
      <c r="H239" s="247"/>
      <c r="I239" s="247"/>
      <c r="J239" s="247"/>
      <c r="K239" s="247"/>
      <c r="L239" s="247"/>
      <c r="M239" s="247"/>
      <c r="N239" s="247"/>
      <c r="O239" s="247"/>
      <c r="P239" s="247"/>
      <c r="Q239" s="219">
        <f>+$E239*$F239</f>
        <v>0</v>
      </c>
      <c r="R239" s="219">
        <f>+$E239*$F239</f>
        <v>0</v>
      </c>
      <c r="S239" s="219">
        <f>+$E239*$F239</f>
        <v>0</v>
      </c>
      <c r="T239" s="219">
        <f>IF($E239&lt;33.33%,$E239*$F239,0)</f>
        <v>0</v>
      </c>
      <c r="U239" s="219">
        <f>IF($E239&lt;33.33%,$E239*$F239,0)</f>
        <v>0</v>
      </c>
      <c r="V239" s="259">
        <f>IF($E239&lt;20%,$E239*$F239,0)</f>
        <v>0</v>
      </c>
      <c r="W239" s="239">
        <f t="shared" si="42"/>
        <v>0</v>
      </c>
      <c r="X239" s="241">
        <f t="shared" si="43"/>
        <v>0</v>
      </c>
      <c r="Y239" s="241"/>
      <c r="Z239" s="205"/>
      <c r="AA239" s="205"/>
      <c r="AB239" s="205"/>
      <c r="AC239" s="205"/>
      <c r="AD239" s="205"/>
      <c r="AE239" s="205"/>
    </row>
    <row r="240" spans="1:31" s="243" customFormat="1" ht="15">
      <c r="A240" s="205"/>
      <c r="B240" s="271">
        <f>'FSE-AF-003'!$B$27</f>
        <v>0</v>
      </c>
      <c r="C240" s="224">
        <v>11</v>
      </c>
      <c r="D240" s="225"/>
      <c r="E240" s="218">
        <f>+'FSE-AF-004'!$E$27</f>
        <v>0</v>
      </c>
      <c r="F240" s="254">
        <f>+'FSE-AF-003'!AO$27</f>
        <v>0</v>
      </c>
      <c r="G240" s="219">
        <f t="shared" si="41"/>
        <v>0</v>
      </c>
      <c r="H240" s="247"/>
      <c r="I240" s="247"/>
      <c r="J240" s="247"/>
      <c r="K240" s="247"/>
      <c r="L240" s="247"/>
      <c r="M240" s="247"/>
      <c r="N240" s="247"/>
      <c r="O240" s="247"/>
      <c r="P240" s="247"/>
      <c r="Q240" s="247"/>
      <c r="R240" s="219">
        <f>+$E240*$F240</f>
        <v>0</v>
      </c>
      <c r="S240" s="219">
        <f>+$E240*$F240</f>
        <v>0</v>
      </c>
      <c r="T240" s="219">
        <f>+$E240*$F240</f>
        <v>0</v>
      </c>
      <c r="U240" s="219">
        <f>IF($E240&lt;33.33%,$E240*$F240,0)</f>
        <v>0</v>
      </c>
      <c r="V240" s="259">
        <f>IF($E240&lt;33.33%,$E240*$F240,0)</f>
        <v>0</v>
      </c>
      <c r="W240" s="239">
        <f t="shared" si="42"/>
        <v>0</v>
      </c>
      <c r="X240" s="241">
        <f t="shared" si="43"/>
        <v>0</v>
      </c>
      <c r="Y240" s="241"/>
      <c r="Z240" s="205"/>
      <c r="AA240" s="205"/>
      <c r="AB240" s="205"/>
      <c r="AC240" s="205"/>
      <c r="AD240" s="205"/>
      <c r="AE240" s="205"/>
    </row>
    <row r="241" spans="1:31" s="243" customFormat="1" ht="15">
      <c r="A241" s="205"/>
      <c r="B241" s="271">
        <f>'FSE-AF-003'!$B$27</f>
        <v>0</v>
      </c>
      <c r="C241" s="224">
        <v>12</v>
      </c>
      <c r="D241" s="225"/>
      <c r="E241" s="218">
        <f>+'FSE-AF-004'!$E$27</f>
        <v>0</v>
      </c>
      <c r="F241" s="254">
        <f>+'FSE-AF-003'!AR$27</f>
        <v>0</v>
      </c>
      <c r="G241" s="219">
        <f t="shared" si="41"/>
        <v>0</v>
      </c>
      <c r="H241" s="247"/>
      <c r="I241" s="247"/>
      <c r="J241" s="247"/>
      <c r="K241" s="247"/>
      <c r="L241" s="247"/>
      <c r="M241" s="247"/>
      <c r="N241" s="247"/>
      <c r="O241" s="247"/>
      <c r="P241" s="247"/>
      <c r="Q241" s="247"/>
      <c r="R241" s="247"/>
      <c r="S241" s="219">
        <f>+$E241*$F241</f>
        <v>0</v>
      </c>
      <c r="T241" s="219">
        <f>+$E241*$F241</f>
        <v>0</v>
      </c>
      <c r="U241" s="219">
        <f>+$E241*$F241</f>
        <v>0</v>
      </c>
      <c r="V241" s="259">
        <f>IF($E241&lt;33.33%,$E241*$F241,0)</f>
        <v>0</v>
      </c>
      <c r="W241" s="239">
        <f t="shared" si="42"/>
        <v>0</v>
      </c>
      <c r="X241" s="241">
        <f t="shared" si="43"/>
        <v>0</v>
      </c>
      <c r="Y241" s="241"/>
      <c r="Z241" s="205"/>
      <c r="AA241" s="205"/>
      <c r="AB241" s="205"/>
      <c r="AC241" s="205"/>
      <c r="AD241" s="205"/>
      <c r="AE241" s="205"/>
    </row>
    <row r="242" spans="1:31" s="243" customFormat="1" ht="15">
      <c r="A242" s="205"/>
      <c r="B242" s="271">
        <f>'FSE-AF-003'!$B$27</f>
        <v>0</v>
      </c>
      <c r="C242" s="224">
        <v>13</v>
      </c>
      <c r="D242" s="225"/>
      <c r="E242" s="218">
        <f>+'FSE-AF-004'!$E$27</f>
        <v>0</v>
      </c>
      <c r="F242" s="254">
        <f>+'FSE-AF-003'!AU$27</f>
        <v>0</v>
      </c>
      <c r="G242" s="219">
        <f t="shared" si="41"/>
        <v>0</v>
      </c>
      <c r="H242" s="247"/>
      <c r="I242" s="247"/>
      <c r="J242" s="247"/>
      <c r="K242" s="247"/>
      <c r="L242" s="247"/>
      <c r="M242" s="247"/>
      <c r="N242" s="247"/>
      <c r="O242" s="247"/>
      <c r="P242" s="247"/>
      <c r="Q242" s="247"/>
      <c r="R242" s="247"/>
      <c r="S242" s="247"/>
      <c r="T242" s="219">
        <f>+$E242*$F242</f>
        <v>0</v>
      </c>
      <c r="U242" s="219">
        <f>+$E242*$F242</f>
        <v>0</v>
      </c>
      <c r="V242" s="259">
        <f>+$E242*$F242</f>
        <v>0</v>
      </c>
      <c r="W242" s="239">
        <f t="shared" si="42"/>
        <v>0</v>
      </c>
      <c r="X242" s="241">
        <f t="shared" si="43"/>
        <v>0</v>
      </c>
      <c r="Y242" s="241"/>
      <c r="Z242" s="205"/>
      <c r="AA242" s="205"/>
      <c r="AB242" s="205"/>
      <c r="AC242" s="205"/>
      <c r="AD242" s="205"/>
      <c r="AE242" s="205"/>
    </row>
    <row r="243" spans="1:31" s="243" customFormat="1" ht="15">
      <c r="A243" s="205"/>
      <c r="B243" s="271">
        <f>'FSE-AF-003'!$B$27</f>
        <v>0</v>
      </c>
      <c r="C243" s="224">
        <v>14</v>
      </c>
      <c r="D243" s="225"/>
      <c r="E243" s="218">
        <f>+'FSE-AF-004'!$E$27</f>
        <v>0</v>
      </c>
      <c r="F243" s="254">
        <f>+'FSE-AF-003'!AX$27</f>
        <v>0</v>
      </c>
      <c r="G243" s="219">
        <f t="shared" si="41"/>
        <v>0</v>
      </c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247"/>
      <c r="S243" s="247"/>
      <c r="T243" s="247"/>
      <c r="U243" s="219">
        <f>+$E243*$F243</f>
        <v>0</v>
      </c>
      <c r="V243" s="259">
        <f>+$E243*$F243</f>
        <v>0</v>
      </c>
      <c r="W243" s="239">
        <f t="shared" si="42"/>
        <v>0</v>
      </c>
      <c r="X243" s="241">
        <f t="shared" si="43"/>
        <v>0</v>
      </c>
      <c r="Y243" s="241"/>
      <c r="Z243" s="205"/>
      <c r="AA243" s="205"/>
      <c r="AB243" s="205"/>
      <c r="AC243" s="205"/>
      <c r="AD243" s="205"/>
      <c r="AE243" s="205"/>
    </row>
    <row r="244" spans="1:31" s="243" customFormat="1" ht="15">
      <c r="A244" s="205"/>
      <c r="B244" s="271">
        <f>'FSE-AF-003'!$B$27</f>
        <v>0</v>
      </c>
      <c r="C244" s="224">
        <v>15</v>
      </c>
      <c r="D244" s="225"/>
      <c r="E244" s="218">
        <f>+'FSE-AF-004'!$E$27</f>
        <v>0</v>
      </c>
      <c r="F244" s="254">
        <f>+'FSE-AF-003'!BA$27</f>
        <v>0</v>
      </c>
      <c r="G244" s="219">
        <f t="shared" si="41"/>
        <v>0</v>
      </c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247"/>
      <c r="U244" s="260"/>
      <c r="V244" s="259">
        <f>+$E244*$F244</f>
        <v>0</v>
      </c>
      <c r="W244" s="239">
        <f t="shared" si="42"/>
        <v>0</v>
      </c>
      <c r="X244" s="241">
        <f t="shared" si="43"/>
        <v>0</v>
      </c>
      <c r="Y244" s="241"/>
      <c r="Z244" s="205"/>
      <c r="AA244" s="205"/>
      <c r="AB244" s="205"/>
      <c r="AC244" s="205"/>
      <c r="AD244" s="205"/>
      <c r="AE244" s="205"/>
    </row>
    <row r="245" spans="1:31" s="243" customFormat="1">
      <c r="A245" s="205"/>
      <c r="B245" s="257" t="s">
        <v>1051</v>
      </c>
      <c r="C245" s="224"/>
      <c r="D245" s="225"/>
      <c r="E245" s="249"/>
      <c r="F245" s="250">
        <f>SUM(F230:F244)</f>
        <v>0</v>
      </c>
      <c r="G245" s="251"/>
      <c r="H245" s="252">
        <f t="shared" ref="H245:V245" si="44">SUM(H230:H244)</f>
        <v>0</v>
      </c>
      <c r="I245" s="252">
        <f t="shared" si="44"/>
        <v>0</v>
      </c>
      <c r="J245" s="252">
        <f t="shared" si="44"/>
        <v>0</v>
      </c>
      <c r="K245" s="252">
        <f t="shared" si="44"/>
        <v>0</v>
      </c>
      <c r="L245" s="252">
        <f t="shared" si="44"/>
        <v>0</v>
      </c>
      <c r="M245" s="252">
        <f t="shared" si="44"/>
        <v>0</v>
      </c>
      <c r="N245" s="252">
        <f t="shared" si="44"/>
        <v>0</v>
      </c>
      <c r="O245" s="252">
        <f t="shared" si="44"/>
        <v>0</v>
      </c>
      <c r="P245" s="252">
        <f t="shared" si="44"/>
        <v>0</v>
      </c>
      <c r="Q245" s="252">
        <f t="shared" si="44"/>
        <v>0</v>
      </c>
      <c r="R245" s="252">
        <f t="shared" si="44"/>
        <v>0</v>
      </c>
      <c r="S245" s="252">
        <f t="shared" si="44"/>
        <v>0</v>
      </c>
      <c r="T245" s="252">
        <f t="shared" si="44"/>
        <v>0</v>
      </c>
      <c r="U245" s="252">
        <f t="shared" si="44"/>
        <v>0</v>
      </c>
      <c r="V245" s="252">
        <f t="shared" si="44"/>
        <v>0</v>
      </c>
      <c r="W245" s="239"/>
      <c r="X245" s="241"/>
      <c r="Y245" s="241"/>
      <c r="Z245" s="205"/>
      <c r="AA245" s="205"/>
      <c r="AB245" s="205"/>
      <c r="AC245" s="205"/>
      <c r="AD245" s="205"/>
      <c r="AE245" s="205"/>
    </row>
    <row r="246" spans="1:31" s="243" customFormat="1" ht="15">
      <c r="A246" s="205"/>
      <c r="B246" s="272">
        <f>'FSE-AF-003'!$B$28</f>
        <v>0</v>
      </c>
      <c r="C246" s="227">
        <v>1</v>
      </c>
      <c r="D246" s="228"/>
      <c r="E246" s="218">
        <f>+'FSE-AF-004'!$E$28</f>
        <v>0</v>
      </c>
      <c r="F246" s="254">
        <f>+'FSE-AF-003'!K$28</f>
        <v>0</v>
      </c>
      <c r="G246" s="219">
        <f t="shared" ref="G246:G260" si="45">+F246*E246</f>
        <v>0</v>
      </c>
      <c r="H246" s="219">
        <f>+$E246*$F246</f>
        <v>0</v>
      </c>
      <c r="I246" s="219">
        <f>+$E246*$F246</f>
        <v>0</v>
      </c>
      <c r="J246" s="219">
        <f>+$E246*$F246</f>
        <v>0</v>
      </c>
      <c r="K246" s="219">
        <f>IF($E246&lt;33.33%,$E246*$F246,0)</f>
        <v>0</v>
      </c>
      <c r="L246" s="219">
        <f>IF($E246&lt;33.33%,$E246*$F246,0)</f>
        <v>0</v>
      </c>
      <c r="M246" s="219">
        <f>IF($E246&lt;20%,$E246*$F246,0)</f>
        <v>0</v>
      </c>
      <c r="N246" s="219">
        <f>IF($E246&lt;20%,$E246*$F246,0)</f>
        <v>0</v>
      </c>
      <c r="O246" s="219">
        <f>IF($E246&lt;20%,$E246*$F246,0)</f>
        <v>0</v>
      </c>
      <c r="P246" s="219">
        <f>IF($E246&lt;20%,$E246*$F246,0)</f>
        <v>0</v>
      </c>
      <c r="Q246" s="219">
        <f>IF($E246&lt;20%,$E246*$F246,0)</f>
        <v>0</v>
      </c>
      <c r="R246" s="219">
        <f>IF($E246&lt;10%,$E246*$F246,0)</f>
        <v>0</v>
      </c>
      <c r="S246" s="219">
        <f>IF($E246&lt;10%,$E246*$F246,0)</f>
        <v>0</v>
      </c>
      <c r="T246" s="219">
        <f>IF($E246&lt;10%,$E246*$F246,0)</f>
        <v>0</v>
      </c>
      <c r="U246" s="219">
        <f>IF($E246&lt;10%,$E246*$F246,0)</f>
        <v>0</v>
      </c>
      <c r="V246" s="259">
        <f>IF($E246&lt;10%,$E246*$F246,0)</f>
        <v>0</v>
      </c>
      <c r="W246" s="239">
        <f t="shared" ref="W246:W260" si="46">SUM(F246-SUM(H246:V246))</f>
        <v>0</v>
      </c>
      <c r="X246" s="241">
        <f t="shared" ref="X246:X260" si="47">IF(W246&gt;0,+W246/G246,0)</f>
        <v>0</v>
      </c>
      <c r="Y246" s="241"/>
      <c r="Z246" s="205"/>
      <c r="AA246" s="205"/>
      <c r="AB246" s="205"/>
      <c r="AC246" s="205"/>
      <c r="AD246" s="205"/>
      <c r="AE246" s="205"/>
    </row>
    <row r="247" spans="1:31" s="243" customFormat="1" ht="15">
      <c r="A247" s="205"/>
      <c r="B247" s="272">
        <f>'FSE-AF-003'!$B$28</f>
        <v>0</v>
      </c>
      <c r="C247" s="227">
        <v>2</v>
      </c>
      <c r="D247" s="228"/>
      <c r="E247" s="218">
        <f>+'FSE-AF-004'!$E$28</f>
        <v>0</v>
      </c>
      <c r="F247" s="254">
        <f>+'FSE-AF-003'!N$28</f>
        <v>0</v>
      </c>
      <c r="G247" s="219">
        <f t="shared" si="45"/>
        <v>0</v>
      </c>
      <c r="H247" s="247"/>
      <c r="I247" s="219">
        <f>+$E247*$F247</f>
        <v>0</v>
      </c>
      <c r="J247" s="219">
        <f>+$E247*$F247</f>
        <v>0</v>
      </c>
      <c r="K247" s="219">
        <f>+$E247*$F247</f>
        <v>0</v>
      </c>
      <c r="L247" s="219">
        <f>IF($E247&lt;33.33%,$E247*$F247,0)</f>
        <v>0</v>
      </c>
      <c r="M247" s="219">
        <f>IF($E247&lt;33.33%,$E247*$F247,0)</f>
        <v>0</v>
      </c>
      <c r="N247" s="219">
        <f>IF($E247&lt;20%,$E247*$F247,0)</f>
        <v>0</v>
      </c>
      <c r="O247" s="219">
        <f>IF($E247&lt;20%,$E247*$F247,0)</f>
        <v>0</v>
      </c>
      <c r="P247" s="219">
        <f>IF($E247&lt;20%,$E247*$F247,0)</f>
        <v>0</v>
      </c>
      <c r="Q247" s="219">
        <f>IF($E247&lt;20%,$E247*$F247,0)</f>
        <v>0</v>
      </c>
      <c r="R247" s="219">
        <f>IF($E247&lt;20%,$E247*$F247,0)</f>
        <v>0</v>
      </c>
      <c r="S247" s="219">
        <f>IF($E247&lt;10%,$E247*$F247,0)</f>
        <v>0</v>
      </c>
      <c r="T247" s="219">
        <f>IF($E247&lt;10%,$E247*$F247,0)</f>
        <v>0</v>
      </c>
      <c r="U247" s="219">
        <f>IF($E247&lt;10%,$E247*$F247,0)</f>
        <v>0</v>
      </c>
      <c r="V247" s="259">
        <f>IF($E247&lt;10%,$E247*$F247,0)</f>
        <v>0</v>
      </c>
      <c r="W247" s="239">
        <f t="shared" si="46"/>
        <v>0</v>
      </c>
      <c r="X247" s="241">
        <f t="shared" si="47"/>
        <v>0</v>
      </c>
      <c r="Y247" s="241"/>
      <c r="Z247" s="205"/>
      <c r="AA247" s="205"/>
      <c r="AB247" s="205"/>
      <c r="AC247" s="205"/>
      <c r="AD247" s="205"/>
      <c r="AE247" s="205"/>
    </row>
    <row r="248" spans="1:31" s="243" customFormat="1" ht="15">
      <c r="A248" s="205"/>
      <c r="B248" s="272">
        <f>'FSE-AF-003'!$B$28</f>
        <v>0</v>
      </c>
      <c r="C248" s="227">
        <v>3</v>
      </c>
      <c r="D248" s="228"/>
      <c r="E248" s="218">
        <f>+'FSE-AF-004'!$E$28</f>
        <v>0</v>
      </c>
      <c r="F248" s="254">
        <f>+'FSE-AF-003'!Q$28</f>
        <v>0</v>
      </c>
      <c r="G248" s="219">
        <f t="shared" si="45"/>
        <v>0</v>
      </c>
      <c r="H248" s="247"/>
      <c r="I248" s="247"/>
      <c r="J248" s="219">
        <f>+$E248*$F248</f>
        <v>0</v>
      </c>
      <c r="K248" s="219">
        <f>+$E248*$F248</f>
        <v>0</v>
      </c>
      <c r="L248" s="219">
        <f>+$E248*$F248</f>
        <v>0</v>
      </c>
      <c r="M248" s="219">
        <f>IF($E248&lt;33.33%,$E248*$F248,0)</f>
        <v>0</v>
      </c>
      <c r="N248" s="219">
        <f>IF($E248&lt;33.33%,$E248*$F248,0)</f>
        <v>0</v>
      </c>
      <c r="O248" s="219">
        <f>IF($E248&lt;20%,$E248*$F248,0)</f>
        <v>0</v>
      </c>
      <c r="P248" s="219">
        <f>IF($E248&lt;20%,$E248*$F248,0)</f>
        <v>0</v>
      </c>
      <c r="Q248" s="219">
        <f>IF($E248&lt;20%,$E248*$F248,0)</f>
        <v>0</v>
      </c>
      <c r="R248" s="219">
        <f>IF($E248&lt;20%,$E248*$F248,0)</f>
        <v>0</v>
      </c>
      <c r="S248" s="219">
        <f>IF($E248&lt;20%,$E248*$F248,0)</f>
        <v>0</v>
      </c>
      <c r="T248" s="219">
        <f>IF($E248&lt;10%,$E248*$F248,0)</f>
        <v>0</v>
      </c>
      <c r="U248" s="219">
        <f>IF($E248&lt;10%,$E248*$F248,0)</f>
        <v>0</v>
      </c>
      <c r="V248" s="259">
        <f>IF($E248&lt;10%,$E248*$F248,0)</f>
        <v>0</v>
      </c>
      <c r="W248" s="239">
        <f t="shared" si="46"/>
        <v>0</v>
      </c>
      <c r="X248" s="241">
        <f t="shared" si="47"/>
        <v>0</v>
      </c>
      <c r="Y248" s="241"/>
      <c r="Z248" s="205"/>
      <c r="AA248" s="205"/>
      <c r="AB248" s="205"/>
      <c r="AC248" s="205"/>
      <c r="AD248" s="205"/>
      <c r="AE248" s="205"/>
    </row>
    <row r="249" spans="1:31" s="243" customFormat="1" ht="15">
      <c r="A249" s="205"/>
      <c r="B249" s="272">
        <f>'FSE-AF-003'!$B$28</f>
        <v>0</v>
      </c>
      <c r="C249" s="227">
        <v>4</v>
      </c>
      <c r="D249" s="228"/>
      <c r="E249" s="218">
        <f>+'FSE-AF-004'!$E$28</f>
        <v>0</v>
      </c>
      <c r="F249" s="254">
        <f>+'FSE-AF-003'!T$28</f>
        <v>0</v>
      </c>
      <c r="G249" s="219">
        <f t="shared" si="45"/>
        <v>0</v>
      </c>
      <c r="H249" s="247"/>
      <c r="I249" s="247"/>
      <c r="J249" s="247"/>
      <c r="K249" s="219">
        <f>+$E249*$F249</f>
        <v>0</v>
      </c>
      <c r="L249" s="219">
        <f>+$E249*$F249</f>
        <v>0</v>
      </c>
      <c r="M249" s="219">
        <f>+$E249*$F249</f>
        <v>0</v>
      </c>
      <c r="N249" s="219">
        <f>IF($E249&lt;33.33%,$E249*$F249,0)</f>
        <v>0</v>
      </c>
      <c r="O249" s="219">
        <f>IF($E249&lt;33.33%,$E249*$F249,0)</f>
        <v>0</v>
      </c>
      <c r="P249" s="219">
        <f>IF($E249&lt;20%,$E249*$F249,0)</f>
        <v>0</v>
      </c>
      <c r="Q249" s="219">
        <f>IF($E249&lt;20%,$E249*$F249,0)</f>
        <v>0</v>
      </c>
      <c r="R249" s="219">
        <f>IF($E249&lt;20%,$E249*$F249,0)</f>
        <v>0</v>
      </c>
      <c r="S249" s="219">
        <f>IF($E249&lt;20%,$E249*$F249,0)</f>
        <v>0</v>
      </c>
      <c r="T249" s="219">
        <f>IF($E249&lt;20%,$E249*$F249,0)</f>
        <v>0</v>
      </c>
      <c r="U249" s="219">
        <f>IF($E249&lt;10%,$E249*$F249,0)</f>
        <v>0</v>
      </c>
      <c r="V249" s="259">
        <f>IF($E249&lt;10%,$E249*$F249,0)</f>
        <v>0</v>
      </c>
      <c r="W249" s="239">
        <f t="shared" si="46"/>
        <v>0</v>
      </c>
      <c r="X249" s="241">
        <f t="shared" si="47"/>
        <v>0</v>
      </c>
      <c r="Y249" s="241"/>
      <c r="Z249" s="205"/>
      <c r="AA249" s="205"/>
      <c r="AB249" s="205"/>
      <c r="AC249" s="205"/>
      <c r="AD249" s="205"/>
      <c r="AE249" s="205"/>
    </row>
    <row r="250" spans="1:31" s="243" customFormat="1" ht="15">
      <c r="A250" s="205"/>
      <c r="B250" s="272">
        <f>'FSE-AF-003'!$B$28</f>
        <v>0</v>
      </c>
      <c r="C250" s="227">
        <v>5</v>
      </c>
      <c r="D250" s="228"/>
      <c r="E250" s="218">
        <f>+'FSE-AF-004'!$E$28</f>
        <v>0</v>
      </c>
      <c r="F250" s="254">
        <f>+'FSE-AF-003'!W$28</f>
        <v>0</v>
      </c>
      <c r="G250" s="219">
        <f t="shared" si="45"/>
        <v>0</v>
      </c>
      <c r="H250" s="247"/>
      <c r="I250" s="247"/>
      <c r="J250" s="247"/>
      <c r="K250" s="247"/>
      <c r="L250" s="219">
        <f>+$E250*$F250</f>
        <v>0</v>
      </c>
      <c r="M250" s="219">
        <f>+$E250*$F250</f>
        <v>0</v>
      </c>
      <c r="N250" s="219">
        <f>+$E250*$F250</f>
        <v>0</v>
      </c>
      <c r="O250" s="219">
        <f>IF($E250&lt;33.33%,$E250*$F250,0)</f>
        <v>0</v>
      </c>
      <c r="P250" s="219">
        <f>IF($E250&lt;33.33%,$E250*$F250,0)</f>
        <v>0</v>
      </c>
      <c r="Q250" s="219">
        <f>IF($E250&lt;20%,$E250*$F250,0)</f>
        <v>0</v>
      </c>
      <c r="R250" s="219">
        <f>IF($E250&lt;20%,$E250*$F250,0)</f>
        <v>0</v>
      </c>
      <c r="S250" s="219">
        <f>IF($E250&lt;20%,$E250*$F250,0)</f>
        <v>0</v>
      </c>
      <c r="T250" s="219">
        <f>IF($E250&lt;20%,$E250*$F250,0)</f>
        <v>0</v>
      </c>
      <c r="U250" s="219">
        <f>IF($E250&lt;20%,$E250*$F250,0)</f>
        <v>0</v>
      </c>
      <c r="V250" s="259">
        <f>IF($E250&lt;10%,$E250*$F250,0)</f>
        <v>0</v>
      </c>
      <c r="W250" s="239">
        <f t="shared" si="46"/>
        <v>0</v>
      </c>
      <c r="X250" s="241">
        <f t="shared" si="47"/>
        <v>0</v>
      </c>
      <c r="Y250" s="241"/>
      <c r="Z250" s="205"/>
      <c r="AA250" s="205"/>
      <c r="AB250" s="205"/>
      <c r="AC250" s="205"/>
      <c r="AD250" s="205"/>
      <c r="AE250" s="205"/>
    </row>
    <row r="251" spans="1:31" s="243" customFormat="1" ht="15">
      <c r="A251" s="205"/>
      <c r="B251" s="272">
        <f>'FSE-AF-003'!$B$28</f>
        <v>0</v>
      </c>
      <c r="C251" s="227">
        <v>6</v>
      </c>
      <c r="D251" s="228"/>
      <c r="E251" s="218">
        <f>+'FSE-AF-004'!$E$28</f>
        <v>0</v>
      </c>
      <c r="F251" s="254">
        <f>+'FSE-AF-003'!Z$28</f>
        <v>0</v>
      </c>
      <c r="G251" s="219">
        <f t="shared" si="45"/>
        <v>0</v>
      </c>
      <c r="H251" s="247"/>
      <c r="I251" s="247"/>
      <c r="J251" s="247"/>
      <c r="K251" s="247"/>
      <c r="L251" s="247"/>
      <c r="M251" s="219">
        <f>+$E251*$F251</f>
        <v>0</v>
      </c>
      <c r="N251" s="219">
        <f>+$E251*$F251</f>
        <v>0</v>
      </c>
      <c r="O251" s="219">
        <f>+$E251*$F251</f>
        <v>0</v>
      </c>
      <c r="P251" s="219">
        <f>IF($E251&lt;33.33%,$E251*$F251,0)</f>
        <v>0</v>
      </c>
      <c r="Q251" s="219">
        <f>IF($E251&lt;33.33%,$E251*$F251,0)</f>
        <v>0</v>
      </c>
      <c r="R251" s="219">
        <f>IF($E251&lt;20%,$E251*$F251,0)</f>
        <v>0</v>
      </c>
      <c r="S251" s="219">
        <f>IF($E251&lt;20%,$E251*$F251,0)</f>
        <v>0</v>
      </c>
      <c r="T251" s="219">
        <f>IF($E251&lt;20%,$E251*$F251,0)</f>
        <v>0</v>
      </c>
      <c r="U251" s="219">
        <f>IF($E251&lt;20%,$E251*$F251,0)</f>
        <v>0</v>
      </c>
      <c r="V251" s="259">
        <f>IF($E251&lt;20%,$E251*$F251,0)</f>
        <v>0</v>
      </c>
      <c r="W251" s="239">
        <f t="shared" si="46"/>
        <v>0</v>
      </c>
      <c r="X251" s="241">
        <f t="shared" si="47"/>
        <v>0</v>
      </c>
      <c r="Y251" s="241"/>
      <c r="Z251" s="205"/>
      <c r="AA251" s="205"/>
      <c r="AB251" s="205"/>
      <c r="AC251" s="205"/>
      <c r="AD251" s="205"/>
      <c r="AE251" s="205"/>
    </row>
    <row r="252" spans="1:31" s="243" customFormat="1" ht="15">
      <c r="A252" s="205"/>
      <c r="B252" s="272">
        <f>'FSE-AF-003'!$B$28</f>
        <v>0</v>
      </c>
      <c r="C252" s="227">
        <v>7</v>
      </c>
      <c r="D252" s="228"/>
      <c r="E252" s="218">
        <f>+'FSE-AF-004'!$E$28</f>
        <v>0</v>
      </c>
      <c r="F252" s="254">
        <f>+'FSE-AF-003'!AC$28</f>
        <v>0</v>
      </c>
      <c r="G252" s="219">
        <f t="shared" si="45"/>
        <v>0</v>
      </c>
      <c r="H252" s="247"/>
      <c r="I252" s="247"/>
      <c r="J252" s="247"/>
      <c r="K252" s="247"/>
      <c r="L252" s="247"/>
      <c r="M252" s="247"/>
      <c r="N252" s="219">
        <f>+$E252*$F252</f>
        <v>0</v>
      </c>
      <c r="O252" s="219">
        <f>+$E252*$F252</f>
        <v>0</v>
      </c>
      <c r="P252" s="219">
        <f>+$E252*$F252</f>
        <v>0</v>
      </c>
      <c r="Q252" s="219">
        <f>IF($E252&lt;33.33%,$E252*$F252,0)</f>
        <v>0</v>
      </c>
      <c r="R252" s="219">
        <f>IF($E252&lt;33.33%,$E252*$F252,0)</f>
        <v>0</v>
      </c>
      <c r="S252" s="219">
        <f>IF($E252&lt;20%,$E252*$F252,0)</f>
        <v>0</v>
      </c>
      <c r="T252" s="219">
        <f>IF($E252&lt;20%,$E252*$F252,0)</f>
        <v>0</v>
      </c>
      <c r="U252" s="219">
        <f>IF($E252&lt;20%,$E252*$F252,0)</f>
        <v>0</v>
      </c>
      <c r="V252" s="259">
        <f>IF($E252&lt;20%,$E252*$F252,0)</f>
        <v>0</v>
      </c>
      <c r="W252" s="239">
        <f t="shared" si="46"/>
        <v>0</v>
      </c>
      <c r="X252" s="241">
        <f t="shared" si="47"/>
        <v>0</v>
      </c>
      <c r="Y252" s="241"/>
      <c r="Z252" s="205"/>
      <c r="AA252" s="205"/>
      <c r="AB252" s="205"/>
      <c r="AC252" s="205"/>
      <c r="AD252" s="205"/>
      <c r="AE252" s="205"/>
    </row>
    <row r="253" spans="1:31" s="243" customFormat="1" ht="15">
      <c r="A253" s="205"/>
      <c r="B253" s="272">
        <f>'FSE-AF-003'!$B$28</f>
        <v>0</v>
      </c>
      <c r="C253" s="227">
        <v>8</v>
      </c>
      <c r="D253" s="228"/>
      <c r="E253" s="218">
        <f>+'FSE-AF-004'!$E$28</f>
        <v>0</v>
      </c>
      <c r="F253" s="254">
        <f>+'FSE-AF-003'!AF$28</f>
        <v>0</v>
      </c>
      <c r="G253" s="219">
        <f t="shared" si="45"/>
        <v>0</v>
      </c>
      <c r="H253" s="247"/>
      <c r="I253" s="247"/>
      <c r="J253" s="247"/>
      <c r="K253" s="247"/>
      <c r="L253" s="247"/>
      <c r="M253" s="247"/>
      <c r="N253" s="247"/>
      <c r="O253" s="219">
        <f>+$E253*$F253</f>
        <v>0</v>
      </c>
      <c r="P253" s="219">
        <f>+$E253*$F253</f>
        <v>0</v>
      </c>
      <c r="Q253" s="219">
        <f>+$E253*$F253</f>
        <v>0</v>
      </c>
      <c r="R253" s="219">
        <f>IF($E253&lt;33.33%,$E253*$F253,0)</f>
        <v>0</v>
      </c>
      <c r="S253" s="219">
        <f>IF($E253&lt;33.33%,$E253*$F253,0)</f>
        <v>0</v>
      </c>
      <c r="T253" s="219">
        <f>IF($E253&lt;20%,$E253*$F253,0)</f>
        <v>0</v>
      </c>
      <c r="U253" s="219">
        <f>IF($E253&lt;20%,$E253*$F253,0)</f>
        <v>0</v>
      </c>
      <c r="V253" s="259">
        <f>IF($E253&lt;20%,$E253*$F253,0)</f>
        <v>0</v>
      </c>
      <c r="W253" s="239">
        <f t="shared" si="46"/>
        <v>0</v>
      </c>
      <c r="X253" s="241">
        <f t="shared" si="47"/>
        <v>0</v>
      </c>
      <c r="Y253" s="241"/>
      <c r="Z253" s="205"/>
      <c r="AA253" s="205"/>
      <c r="AB253" s="205"/>
      <c r="AC253" s="205"/>
      <c r="AD253" s="205"/>
      <c r="AE253" s="205"/>
    </row>
    <row r="254" spans="1:31" s="243" customFormat="1" ht="15">
      <c r="A254" s="205"/>
      <c r="B254" s="272">
        <f>'FSE-AF-003'!$B$28</f>
        <v>0</v>
      </c>
      <c r="C254" s="227">
        <v>9</v>
      </c>
      <c r="D254" s="228"/>
      <c r="E254" s="218">
        <f>+'FSE-AF-004'!$E$28</f>
        <v>0</v>
      </c>
      <c r="F254" s="254">
        <f>+'FSE-AF-003'!AI$28</f>
        <v>0</v>
      </c>
      <c r="G254" s="219">
        <f t="shared" si="45"/>
        <v>0</v>
      </c>
      <c r="H254" s="247"/>
      <c r="I254" s="247"/>
      <c r="J254" s="247"/>
      <c r="K254" s="247"/>
      <c r="L254" s="247"/>
      <c r="M254" s="247"/>
      <c r="N254" s="247"/>
      <c r="O254" s="247"/>
      <c r="P254" s="219">
        <f>+$E254*$F254</f>
        <v>0</v>
      </c>
      <c r="Q254" s="219">
        <f>+$E254*$F254</f>
        <v>0</v>
      </c>
      <c r="R254" s="219">
        <f>+$E254*$F254</f>
        <v>0</v>
      </c>
      <c r="S254" s="219">
        <f>IF($E254&lt;33.33%,$E254*$F254,0)</f>
        <v>0</v>
      </c>
      <c r="T254" s="219">
        <f>IF($E254&lt;33.33%,$E254*$F254,0)</f>
        <v>0</v>
      </c>
      <c r="U254" s="219">
        <f>IF($E254&lt;20%,$E254*$F254,0)</f>
        <v>0</v>
      </c>
      <c r="V254" s="259">
        <f>IF($E254&lt;20%,$E254*$F254,0)</f>
        <v>0</v>
      </c>
      <c r="W254" s="239">
        <f t="shared" si="46"/>
        <v>0</v>
      </c>
      <c r="X254" s="241">
        <f t="shared" si="47"/>
        <v>0</v>
      </c>
      <c r="Y254" s="241"/>
      <c r="Z254" s="205"/>
      <c r="AA254" s="205"/>
      <c r="AB254" s="205"/>
      <c r="AC254" s="205"/>
      <c r="AD254" s="205"/>
      <c r="AE254" s="205"/>
    </row>
    <row r="255" spans="1:31" s="243" customFormat="1" ht="15">
      <c r="A255" s="205"/>
      <c r="B255" s="272">
        <f>'FSE-AF-003'!$B$28</f>
        <v>0</v>
      </c>
      <c r="C255" s="227">
        <v>10</v>
      </c>
      <c r="D255" s="228"/>
      <c r="E255" s="218">
        <f>+'FSE-AF-004'!$E$28</f>
        <v>0</v>
      </c>
      <c r="F255" s="254">
        <f>+'FSE-AF-003'!AL$28</f>
        <v>0</v>
      </c>
      <c r="G255" s="219">
        <f t="shared" si="45"/>
        <v>0</v>
      </c>
      <c r="H255" s="247"/>
      <c r="I255" s="247"/>
      <c r="J255" s="247"/>
      <c r="K255" s="247"/>
      <c r="L255" s="247"/>
      <c r="M255" s="247"/>
      <c r="N255" s="247"/>
      <c r="O255" s="247"/>
      <c r="P255" s="247"/>
      <c r="Q255" s="219">
        <f>+$E255*$F255</f>
        <v>0</v>
      </c>
      <c r="R255" s="219">
        <f>+$E255*$F255</f>
        <v>0</v>
      </c>
      <c r="S255" s="219">
        <f>+$E255*$F255</f>
        <v>0</v>
      </c>
      <c r="T255" s="219">
        <f>IF($E255&lt;33.33%,$E255*$F255,0)</f>
        <v>0</v>
      </c>
      <c r="U255" s="219">
        <f>IF($E255&lt;33.33%,$E255*$F255,0)</f>
        <v>0</v>
      </c>
      <c r="V255" s="259">
        <f>IF($E255&lt;20%,$E255*$F255,0)</f>
        <v>0</v>
      </c>
      <c r="W255" s="239">
        <f t="shared" si="46"/>
        <v>0</v>
      </c>
      <c r="X255" s="241">
        <f t="shared" si="47"/>
        <v>0</v>
      </c>
      <c r="Y255" s="241"/>
      <c r="Z255" s="205"/>
      <c r="AA255" s="205"/>
      <c r="AB255" s="205"/>
      <c r="AC255" s="205"/>
      <c r="AD255" s="205"/>
      <c r="AE255" s="205"/>
    </row>
    <row r="256" spans="1:31" s="243" customFormat="1" ht="15">
      <c r="A256" s="205"/>
      <c r="B256" s="272">
        <f>'FSE-AF-003'!$B$28</f>
        <v>0</v>
      </c>
      <c r="C256" s="227">
        <v>11</v>
      </c>
      <c r="D256" s="228"/>
      <c r="E256" s="218">
        <f>+'FSE-AF-004'!$E$28</f>
        <v>0</v>
      </c>
      <c r="F256" s="254">
        <f>+'FSE-AF-003'!AO$28</f>
        <v>0</v>
      </c>
      <c r="G256" s="219">
        <f t="shared" si="45"/>
        <v>0</v>
      </c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19">
        <f>+$E256*$F256</f>
        <v>0</v>
      </c>
      <c r="S256" s="219">
        <f>+$E256*$F256</f>
        <v>0</v>
      </c>
      <c r="T256" s="219">
        <f>+$E256*$F256</f>
        <v>0</v>
      </c>
      <c r="U256" s="219">
        <f>IF($E256&lt;33.33%,$E256*$F256,0)</f>
        <v>0</v>
      </c>
      <c r="V256" s="259">
        <f>IF($E256&lt;33.33%,$E256*$F256,0)</f>
        <v>0</v>
      </c>
      <c r="W256" s="239">
        <f t="shared" si="46"/>
        <v>0</v>
      </c>
      <c r="X256" s="241">
        <f t="shared" si="47"/>
        <v>0</v>
      </c>
      <c r="Y256" s="241"/>
      <c r="Z256" s="205"/>
      <c r="AA256" s="205"/>
      <c r="AB256" s="205"/>
      <c r="AC256" s="205"/>
      <c r="AD256" s="205"/>
      <c r="AE256" s="205"/>
    </row>
    <row r="257" spans="1:31" s="243" customFormat="1" ht="15">
      <c r="A257" s="205"/>
      <c r="B257" s="272">
        <f>'FSE-AF-003'!$B$28</f>
        <v>0</v>
      </c>
      <c r="C257" s="227">
        <v>12</v>
      </c>
      <c r="D257" s="228"/>
      <c r="E257" s="218">
        <f>+'FSE-AF-004'!$E$28</f>
        <v>0</v>
      </c>
      <c r="F257" s="254">
        <f>+'FSE-AF-003'!AR$28</f>
        <v>0</v>
      </c>
      <c r="G257" s="219">
        <f t="shared" si="45"/>
        <v>0</v>
      </c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19">
        <f>+$E257*$F257</f>
        <v>0</v>
      </c>
      <c r="T257" s="219">
        <f>+$E257*$F257</f>
        <v>0</v>
      </c>
      <c r="U257" s="219">
        <f>+$E257*$F257</f>
        <v>0</v>
      </c>
      <c r="V257" s="259">
        <f>IF($E257&lt;33.33%,$E257*$F257,0)</f>
        <v>0</v>
      </c>
      <c r="W257" s="239">
        <f t="shared" si="46"/>
        <v>0</v>
      </c>
      <c r="X257" s="241">
        <f t="shared" si="47"/>
        <v>0</v>
      </c>
      <c r="Y257" s="241"/>
      <c r="Z257" s="205"/>
      <c r="AA257" s="205"/>
      <c r="AB257" s="205"/>
      <c r="AC257" s="205"/>
      <c r="AD257" s="205"/>
      <c r="AE257" s="205"/>
    </row>
    <row r="258" spans="1:31" s="243" customFormat="1" ht="15">
      <c r="A258" s="205"/>
      <c r="B258" s="272">
        <f>'FSE-AF-003'!$B$28</f>
        <v>0</v>
      </c>
      <c r="C258" s="227">
        <v>13</v>
      </c>
      <c r="D258" s="228"/>
      <c r="E258" s="218">
        <f>+'FSE-AF-004'!$E$28</f>
        <v>0</v>
      </c>
      <c r="F258" s="254">
        <f>+'FSE-AF-003'!AU$28</f>
        <v>0</v>
      </c>
      <c r="G258" s="219">
        <f t="shared" si="45"/>
        <v>0</v>
      </c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219">
        <f>+$E258*$F258</f>
        <v>0</v>
      </c>
      <c r="U258" s="219">
        <f>+$E258*$F258</f>
        <v>0</v>
      </c>
      <c r="V258" s="259">
        <f>+$E258*$F258</f>
        <v>0</v>
      </c>
      <c r="W258" s="239">
        <f t="shared" si="46"/>
        <v>0</v>
      </c>
      <c r="X258" s="241">
        <f t="shared" si="47"/>
        <v>0</v>
      </c>
      <c r="Y258" s="241"/>
      <c r="Z258" s="205"/>
      <c r="AA258" s="205"/>
      <c r="AB258" s="205"/>
      <c r="AC258" s="205"/>
      <c r="AD258" s="205"/>
      <c r="AE258" s="205"/>
    </row>
    <row r="259" spans="1:31" s="243" customFormat="1" ht="15">
      <c r="A259" s="205"/>
      <c r="B259" s="272">
        <f>'FSE-AF-003'!$B$28</f>
        <v>0</v>
      </c>
      <c r="C259" s="227">
        <v>14</v>
      </c>
      <c r="D259" s="228"/>
      <c r="E259" s="218">
        <f>+'FSE-AF-004'!$E$28</f>
        <v>0</v>
      </c>
      <c r="F259" s="254">
        <f>+'FSE-AF-003'!AX$28</f>
        <v>0</v>
      </c>
      <c r="G259" s="219">
        <f t="shared" si="45"/>
        <v>0</v>
      </c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247"/>
      <c r="U259" s="219">
        <f>+$E259*$F259</f>
        <v>0</v>
      </c>
      <c r="V259" s="259">
        <f>+$E259*$F259</f>
        <v>0</v>
      </c>
      <c r="W259" s="239">
        <f t="shared" si="46"/>
        <v>0</v>
      </c>
      <c r="X259" s="241">
        <f t="shared" si="47"/>
        <v>0</v>
      </c>
      <c r="Y259" s="241"/>
      <c r="Z259" s="205"/>
      <c r="AA259" s="205"/>
      <c r="AB259" s="205"/>
      <c r="AC259" s="205"/>
      <c r="AD259" s="205"/>
      <c r="AE259" s="205"/>
    </row>
    <row r="260" spans="1:31" s="243" customFormat="1" ht="15">
      <c r="A260" s="205"/>
      <c r="B260" s="272">
        <f>'FSE-AF-003'!$B$28</f>
        <v>0</v>
      </c>
      <c r="C260" s="227">
        <v>15</v>
      </c>
      <c r="D260" s="228"/>
      <c r="E260" s="218">
        <f>+'FSE-AF-004'!$E$28</f>
        <v>0</v>
      </c>
      <c r="F260" s="254">
        <f>+'FSE-AF-003'!BA$28</f>
        <v>0</v>
      </c>
      <c r="G260" s="219">
        <f t="shared" si="45"/>
        <v>0</v>
      </c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247"/>
      <c r="U260" s="260"/>
      <c r="V260" s="259">
        <f>+$E260*$F260</f>
        <v>0</v>
      </c>
      <c r="W260" s="239">
        <f t="shared" si="46"/>
        <v>0</v>
      </c>
      <c r="X260" s="241">
        <f t="shared" si="47"/>
        <v>0</v>
      </c>
      <c r="Y260" s="241"/>
      <c r="Z260" s="205"/>
      <c r="AA260" s="205"/>
      <c r="AB260" s="205"/>
      <c r="AC260" s="205"/>
      <c r="AD260" s="205"/>
      <c r="AE260" s="205"/>
    </row>
    <row r="261" spans="1:31" s="243" customFormat="1">
      <c r="A261" s="205"/>
      <c r="B261" s="265" t="s">
        <v>1051</v>
      </c>
      <c r="C261" s="227"/>
      <c r="D261" s="228"/>
      <c r="E261" s="249"/>
      <c r="F261" s="250">
        <f>SUM(F246:F260)</f>
        <v>0</v>
      </c>
      <c r="G261" s="251"/>
      <c r="H261" s="252">
        <f t="shared" ref="H261:V261" si="48">SUM(H246:H260)</f>
        <v>0</v>
      </c>
      <c r="I261" s="252">
        <f t="shared" si="48"/>
        <v>0</v>
      </c>
      <c r="J261" s="252">
        <f t="shared" si="48"/>
        <v>0</v>
      </c>
      <c r="K261" s="252">
        <f t="shared" si="48"/>
        <v>0</v>
      </c>
      <c r="L261" s="252">
        <f t="shared" si="48"/>
        <v>0</v>
      </c>
      <c r="M261" s="252">
        <f t="shared" si="48"/>
        <v>0</v>
      </c>
      <c r="N261" s="252">
        <f t="shared" si="48"/>
        <v>0</v>
      </c>
      <c r="O261" s="252">
        <f t="shared" si="48"/>
        <v>0</v>
      </c>
      <c r="P261" s="252">
        <f t="shared" si="48"/>
        <v>0</v>
      </c>
      <c r="Q261" s="252">
        <f t="shared" si="48"/>
        <v>0</v>
      </c>
      <c r="R261" s="252">
        <f t="shared" si="48"/>
        <v>0</v>
      </c>
      <c r="S261" s="252">
        <f t="shared" si="48"/>
        <v>0</v>
      </c>
      <c r="T261" s="252">
        <f t="shared" si="48"/>
        <v>0</v>
      </c>
      <c r="U261" s="252">
        <f t="shared" si="48"/>
        <v>0</v>
      </c>
      <c r="V261" s="252">
        <f t="shared" si="48"/>
        <v>0</v>
      </c>
      <c r="W261" s="239"/>
      <c r="X261" s="241"/>
      <c r="Y261" s="241"/>
      <c r="Z261" s="205"/>
      <c r="AA261" s="205"/>
      <c r="AB261" s="205"/>
      <c r="AC261" s="205"/>
      <c r="AD261" s="205"/>
      <c r="AE261" s="205"/>
    </row>
    <row r="262" spans="1:31" s="243" customFormat="1" ht="15">
      <c r="A262" s="205"/>
      <c r="B262" s="266">
        <f>'FSE-AF-003'!$B$29</f>
        <v>0</v>
      </c>
      <c r="C262" s="216">
        <v>1</v>
      </c>
      <c r="D262" s="217"/>
      <c r="E262" s="218">
        <f>+'FSE-AF-004'!$E$29</f>
        <v>0</v>
      </c>
      <c r="F262" s="254">
        <f>+'FSE-AF-003'!K$29</f>
        <v>0</v>
      </c>
      <c r="G262" s="219">
        <f t="shared" ref="G262:G276" si="49">+F262*E262</f>
        <v>0</v>
      </c>
      <c r="H262" s="219">
        <f>+$E262*$F262</f>
        <v>0</v>
      </c>
      <c r="I262" s="219">
        <f>+$E262*$F262</f>
        <v>0</v>
      </c>
      <c r="J262" s="219">
        <f>+$E262*$F262</f>
        <v>0</v>
      </c>
      <c r="K262" s="219">
        <f>IF($E262&lt;33.33%,$E262*$F262,0)</f>
        <v>0</v>
      </c>
      <c r="L262" s="219">
        <f>IF($E262&lt;33.33%,$E262*$F262,0)</f>
        <v>0</v>
      </c>
      <c r="M262" s="219">
        <f>IF($E262&lt;20%,$E262*$F262,0)</f>
        <v>0</v>
      </c>
      <c r="N262" s="219">
        <f>IF($E262&lt;20%,$E262*$F262,0)</f>
        <v>0</v>
      </c>
      <c r="O262" s="219">
        <f>IF($E262&lt;20%,$E262*$F262,0)</f>
        <v>0</v>
      </c>
      <c r="P262" s="219">
        <f>IF($E262&lt;20%,$E262*$F262,0)</f>
        <v>0</v>
      </c>
      <c r="Q262" s="219">
        <f>IF($E262&lt;20%,$E262*$F262,0)</f>
        <v>0</v>
      </c>
      <c r="R262" s="219">
        <f>IF($E262&lt;10%,$E262*$F262,0)</f>
        <v>0</v>
      </c>
      <c r="S262" s="219">
        <f>IF($E262&lt;10%,$E262*$F262,0)</f>
        <v>0</v>
      </c>
      <c r="T262" s="219">
        <f>IF($E262&lt;10%,$E262*$F262,0)</f>
        <v>0</v>
      </c>
      <c r="U262" s="219">
        <f>IF($E262&lt;10%,$E262*$F262,0)</f>
        <v>0</v>
      </c>
      <c r="V262" s="259">
        <f>IF($E262&lt;10%,$E262*$F262,0)</f>
        <v>0</v>
      </c>
      <c r="W262" s="239">
        <f t="shared" ref="W262:W276" si="50">SUM(F262-SUM(H262:V262))</f>
        <v>0</v>
      </c>
      <c r="X262" s="241">
        <f t="shared" ref="X262:X276" si="51">IF(W262&gt;0,+W262/G262,0)</f>
        <v>0</v>
      </c>
      <c r="Y262" s="241"/>
      <c r="Z262" s="205"/>
      <c r="AA262" s="205"/>
      <c r="AB262" s="205"/>
      <c r="AC262" s="205"/>
      <c r="AD262" s="205"/>
      <c r="AE262" s="205"/>
    </row>
    <row r="263" spans="1:31" s="243" customFormat="1" ht="15">
      <c r="A263" s="205"/>
      <c r="B263" s="266">
        <f>'FSE-AF-003'!$B$29</f>
        <v>0</v>
      </c>
      <c r="C263" s="216">
        <v>2</v>
      </c>
      <c r="D263" s="217"/>
      <c r="E263" s="218">
        <f>+'FSE-AF-004'!$E$29</f>
        <v>0</v>
      </c>
      <c r="F263" s="254">
        <f>+'FSE-AF-003'!N$29</f>
        <v>0</v>
      </c>
      <c r="G263" s="219">
        <f t="shared" si="49"/>
        <v>0</v>
      </c>
      <c r="H263" s="247"/>
      <c r="I263" s="219">
        <f>+$E263*$F263</f>
        <v>0</v>
      </c>
      <c r="J263" s="219">
        <f>+$E263*$F263</f>
        <v>0</v>
      </c>
      <c r="K263" s="219">
        <f>+$E263*$F263</f>
        <v>0</v>
      </c>
      <c r="L263" s="219">
        <f>IF($E263&lt;33.33%,$E263*$F263,0)</f>
        <v>0</v>
      </c>
      <c r="M263" s="219">
        <f>IF($E263&lt;33.33%,$E263*$F263,0)</f>
        <v>0</v>
      </c>
      <c r="N263" s="219">
        <f>IF($E263&lt;20%,$E263*$F263,0)</f>
        <v>0</v>
      </c>
      <c r="O263" s="219">
        <f>IF($E263&lt;20%,$E263*$F263,0)</f>
        <v>0</v>
      </c>
      <c r="P263" s="219">
        <f>IF($E263&lt;20%,$E263*$F263,0)</f>
        <v>0</v>
      </c>
      <c r="Q263" s="219">
        <f>IF($E263&lt;20%,$E263*$F263,0)</f>
        <v>0</v>
      </c>
      <c r="R263" s="219">
        <f>IF($E263&lt;20%,$E263*$F263,0)</f>
        <v>0</v>
      </c>
      <c r="S263" s="219">
        <f>IF($E263&lt;10%,$E263*$F263,0)</f>
        <v>0</v>
      </c>
      <c r="T263" s="219">
        <f>IF($E263&lt;10%,$E263*$F263,0)</f>
        <v>0</v>
      </c>
      <c r="U263" s="219">
        <f>IF($E263&lt;10%,$E263*$F263,0)</f>
        <v>0</v>
      </c>
      <c r="V263" s="259">
        <f>IF($E263&lt;10%,$E263*$F263,0)</f>
        <v>0</v>
      </c>
      <c r="W263" s="239">
        <f t="shared" si="50"/>
        <v>0</v>
      </c>
      <c r="X263" s="241">
        <f t="shared" si="51"/>
        <v>0</v>
      </c>
      <c r="Y263" s="241"/>
      <c r="Z263" s="205"/>
      <c r="AA263" s="205"/>
      <c r="AB263" s="205"/>
      <c r="AC263" s="205"/>
      <c r="AD263" s="205"/>
      <c r="AE263" s="205"/>
    </row>
    <row r="264" spans="1:31" s="243" customFormat="1" ht="15">
      <c r="A264" s="205"/>
      <c r="B264" s="266">
        <f>'FSE-AF-003'!$B$29</f>
        <v>0</v>
      </c>
      <c r="C264" s="216">
        <v>3</v>
      </c>
      <c r="D264" s="217"/>
      <c r="E264" s="218">
        <f>+'FSE-AF-004'!$E$29</f>
        <v>0</v>
      </c>
      <c r="F264" s="254">
        <f>+'FSE-AF-003'!Q$29</f>
        <v>0</v>
      </c>
      <c r="G264" s="219">
        <f t="shared" si="49"/>
        <v>0</v>
      </c>
      <c r="H264" s="247"/>
      <c r="I264" s="247"/>
      <c r="J264" s="219">
        <f>+$E264*$F264</f>
        <v>0</v>
      </c>
      <c r="K264" s="219">
        <f>+$E264*$F264</f>
        <v>0</v>
      </c>
      <c r="L264" s="219">
        <f>+$E264*$F264</f>
        <v>0</v>
      </c>
      <c r="M264" s="219">
        <f>IF($E264&lt;33.33%,$E264*$F264,0)</f>
        <v>0</v>
      </c>
      <c r="N264" s="219">
        <f>IF($E264&lt;33.33%,$E264*$F264,0)</f>
        <v>0</v>
      </c>
      <c r="O264" s="219">
        <f>IF($E264&lt;20%,$E264*$F264,0)</f>
        <v>0</v>
      </c>
      <c r="P264" s="219">
        <f>IF($E264&lt;20%,$E264*$F264,0)</f>
        <v>0</v>
      </c>
      <c r="Q264" s="219">
        <f>IF($E264&lt;20%,$E264*$F264,0)</f>
        <v>0</v>
      </c>
      <c r="R264" s="219">
        <f>IF($E264&lt;20%,$E264*$F264,0)</f>
        <v>0</v>
      </c>
      <c r="S264" s="219">
        <f>IF($E264&lt;20%,$E264*$F264,0)</f>
        <v>0</v>
      </c>
      <c r="T264" s="219">
        <f>IF($E264&lt;10%,$E264*$F264,0)</f>
        <v>0</v>
      </c>
      <c r="U264" s="219">
        <f>IF($E264&lt;10%,$E264*$F264,0)</f>
        <v>0</v>
      </c>
      <c r="V264" s="259">
        <f>IF($E264&lt;10%,$E264*$F264,0)</f>
        <v>0</v>
      </c>
      <c r="W264" s="239">
        <f t="shared" si="50"/>
        <v>0</v>
      </c>
      <c r="X264" s="241">
        <f t="shared" si="51"/>
        <v>0</v>
      </c>
      <c r="Y264" s="241"/>
      <c r="Z264" s="205"/>
      <c r="AA264" s="205"/>
      <c r="AB264" s="205"/>
      <c r="AC264" s="205"/>
      <c r="AD264" s="205"/>
      <c r="AE264" s="205"/>
    </row>
    <row r="265" spans="1:31" s="243" customFormat="1" ht="15">
      <c r="A265" s="205"/>
      <c r="B265" s="266">
        <f>'FSE-AF-003'!$B$29</f>
        <v>0</v>
      </c>
      <c r="C265" s="216">
        <v>4</v>
      </c>
      <c r="D265" s="217"/>
      <c r="E265" s="218">
        <f>+'FSE-AF-004'!$E$29</f>
        <v>0</v>
      </c>
      <c r="F265" s="254">
        <f>+'FSE-AF-003'!T$29</f>
        <v>0</v>
      </c>
      <c r="G265" s="219">
        <f t="shared" si="49"/>
        <v>0</v>
      </c>
      <c r="H265" s="247"/>
      <c r="I265" s="247"/>
      <c r="J265" s="247"/>
      <c r="K265" s="219">
        <f>+$E265*$F265</f>
        <v>0</v>
      </c>
      <c r="L265" s="219">
        <f>+$E265*$F265</f>
        <v>0</v>
      </c>
      <c r="M265" s="219">
        <f>+$E265*$F265</f>
        <v>0</v>
      </c>
      <c r="N265" s="219">
        <f>IF($E265&lt;33.33%,$E265*$F265,0)</f>
        <v>0</v>
      </c>
      <c r="O265" s="219">
        <f>IF($E265&lt;33.33%,$E265*$F265,0)</f>
        <v>0</v>
      </c>
      <c r="P265" s="219">
        <f>IF($E265&lt;20%,$E265*$F265,0)</f>
        <v>0</v>
      </c>
      <c r="Q265" s="219">
        <f>IF($E265&lt;20%,$E265*$F265,0)</f>
        <v>0</v>
      </c>
      <c r="R265" s="219">
        <f>IF($E265&lt;20%,$E265*$F265,0)</f>
        <v>0</v>
      </c>
      <c r="S265" s="219">
        <f>IF($E265&lt;20%,$E265*$F265,0)</f>
        <v>0</v>
      </c>
      <c r="T265" s="219">
        <f>IF($E265&lt;20%,$E265*$F265,0)</f>
        <v>0</v>
      </c>
      <c r="U265" s="219">
        <f>IF($E265&lt;10%,$E265*$F265,0)</f>
        <v>0</v>
      </c>
      <c r="V265" s="259">
        <f>IF($E265&lt;10%,$E265*$F265,0)</f>
        <v>0</v>
      </c>
      <c r="W265" s="239">
        <f t="shared" si="50"/>
        <v>0</v>
      </c>
      <c r="X265" s="241">
        <f t="shared" si="51"/>
        <v>0</v>
      </c>
      <c r="Y265" s="241"/>
      <c r="Z265" s="205"/>
      <c r="AA265" s="205"/>
      <c r="AB265" s="205"/>
      <c r="AC265" s="205"/>
      <c r="AD265" s="205"/>
      <c r="AE265" s="205"/>
    </row>
    <row r="266" spans="1:31" s="243" customFormat="1" ht="15">
      <c r="A266" s="205"/>
      <c r="B266" s="266">
        <f>'FSE-AF-003'!$B$29</f>
        <v>0</v>
      </c>
      <c r="C266" s="216">
        <v>5</v>
      </c>
      <c r="D266" s="217"/>
      <c r="E266" s="218">
        <f>+'FSE-AF-004'!$E$29</f>
        <v>0</v>
      </c>
      <c r="F266" s="254">
        <f>+'FSE-AF-003'!W$29</f>
        <v>0</v>
      </c>
      <c r="G266" s="219">
        <f t="shared" si="49"/>
        <v>0</v>
      </c>
      <c r="H266" s="247"/>
      <c r="I266" s="247"/>
      <c r="J266" s="247"/>
      <c r="K266" s="247"/>
      <c r="L266" s="219">
        <f>+$E266*$F266</f>
        <v>0</v>
      </c>
      <c r="M266" s="219">
        <f>+$E266*$F266</f>
        <v>0</v>
      </c>
      <c r="N266" s="219">
        <f>+$E266*$F266</f>
        <v>0</v>
      </c>
      <c r="O266" s="219">
        <f>IF($E266&lt;33.33%,$E266*$F266,0)</f>
        <v>0</v>
      </c>
      <c r="P266" s="219">
        <f>IF($E266&lt;33.33%,$E266*$F266,0)</f>
        <v>0</v>
      </c>
      <c r="Q266" s="219">
        <f>IF($E266&lt;20%,$E266*$F266,0)</f>
        <v>0</v>
      </c>
      <c r="R266" s="219">
        <f>IF($E266&lt;20%,$E266*$F266,0)</f>
        <v>0</v>
      </c>
      <c r="S266" s="219">
        <f>IF($E266&lt;20%,$E266*$F266,0)</f>
        <v>0</v>
      </c>
      <c r="T266" s="219">
        <f>IF($E266&lt;20%,$E266*$F266,0)</f>
        <v>0</v>
      </c>
      <c r="U266" s="219">
        <f>IF($E266&lt;20%,$E266*$F266,0)</f>
        <v>0</v>
      </c>
      <c r="V266" s="259">
        <f>IF($E266&lt;10%,$E266*$F266,0)</f>
        <v>0</v>
      </c>
      <c r="W266" s="239">
        <f t="shared" si="50"/>
        <v>0</v>
      </c>
      <c r="X266" s="241">
        <f t="shared" si="51"/>
        <v>0</v>
      </c>
      <c r="Y266" s="241"/>
      <c r="Z266" s="205"/>
      <c r="AA266" s="205"/>
      <c r="AB266" s="205"/>
      <c r="AC266" s="205"/>
      <c r="AD266" s="205"/>
      <c r="AE266" s="205"/>
    </row>
    <row r="267" spans="1:31" s="243" customFormat="1" ht="15">
      <c r="A267" s="205"/>
      <c r="B267" s="266">
        <f>'FSE-AF-003'!$B$29</f>
        <v>0</v>
      </c>
      <c r="C267" s="216">
        <v>6</v>
      </c>
      <c r="D267" s="217"/>
      <c r="E267" s="218">
        <f>+'FSE-AF-004'!$E$29</f>
        <v>0</v>
      </c>
      <c r="F267" s="254">
        <f>+'FSE-AF-003'!Z$29</f>
        <v>0</v>
      </c>
      <c r="G267" s="219">
        <f t="shared" si="49"/>
        <v>0</v>
      </c>
      <c r="H267" s="247"/>
      <c r="I267" s="247"/>
      <c r="J267" s="247"/>
      <c r="K267" s="247"/>
      <c r="L267" s="247"/>
      <c r="M267" s="219">
        <f>+$E267*$F267</f>
        <v>0</v>
      </c>
      <c r="N267" s="219">
        <f>+$E267*$F267</f>
        <v>0</v>
      </c>
      <c r="O267" s="219">
        <f>+$E267*$F267</f>
        <v>0</v>
      </c>
      <c r="P267" s="219">
        <f>IF($E267&lt;33.33%,$E267*$F267,0)</f>
        <v>0</v>
      </c>
      <c r="Q267" s="219">
        <f>IF($E267&lt;33.33%,$E267*$F267,0)</f>
        <v>0</v>
      </c>
      <c r="R267" s="219">
        <f>IF($E267&lt;20%,$E267*$F267,0)</f>
        <v>0</v>
      </c>
      <c r="S267" s="219">
        <f>IF($E267&lt;20%,$E267*$F267,0)</f>
        <v>0</v>
      </c>
      <c r="T267" s="219">
        <f>IF($E267&lt;20%,$E267*$F267,0)</f>
        <v>0</v>
      </c>
      <c r="U267" s="219">
        <f>IF($E267&lt;20%,$E267*$F267,0)</f>
        <v>0</v>
      </c>
      <c r="V267" s="259">
        <f>IF($E267&lt;20%,$E267*$F267,0)</f>
        <v>0</v>
      </c>
      <c r="W267" s="239">
        <f t="shared" si="50"/>
        <v>0</v>
      </c>
      <c r="X267" s="241">
        <f t="shared" si="51"/>
        <v>0</v>
      </c>
      <c r="Y267" s="241"/>
      <c r="Z267" s="205"/>
      <c r="AA267" s="205"/>
      <c r="AB267" s="205"/>
      <c r="AC267" s="205"/>
      <c r="AD267" s="205"/>
      <c r="AE267" s="205"/>
    </row>
    <row r="268" spans="1:31" s="243" customFormat="1" ht="15">
      <c r="A268" s="205"/>
      <c r="B268" s="266">
        <f>'FSE-AF-003'!$B$29</f>
        <v>0</v>
      </c>
      <c r="C268" s="216">
        <v>7</v>
      </c>
      <c r="D268" s="217"/>
      <c r="E268" s="218">
        <f>+'FSE-AF-004'!$E$29</f>
        <v>0</v>
      </c>
      <c r="F268" s="254">
        <f>+'FSE-AF-003'!AC$29</f>
        <v>0</v>
      </c>
      <c r="G268" s="219">
        <f t="shared" si="49"/>
        <v>0</v>
      </c>
      <c r="H268" s="247"/>
      <c r="I268" s="247"/>
      <c r="J268" s="247"/>
      <c r="K268" s="247"/>
      <c r="L268" s="247"/>
      <c r="M268" s="247"/>
      <c r="N268" s="219">
        <f>+$E268*$F268</f>
        <v>0</v>
      </c>
      <c r="O268" s="219">
        <f>+$E268*$F268</f>
        <v>0</v>
      </c>
      <c r="P268" s="219">
        <f>+$E268*$F268</f>
        <v>0</v>
      </c>
      <c r="Q268" s="219">
        <f>IF($E268&lt;33.33%,$E268*$F268,0)</f>
        <v>0</v>
      </c>
      <c r="R268" s="219">
        <f>IF($E268&lt;33.33%,$E268*$F268,0)</f>
        <v>0</v>
      </c>
      <c r="S268" s="219">
        <f>IF($E268&lt;20%,$E268*$F268,0)</f>
        <v>0</v>
      </c>
      <c r="T268" s="219">
        <f>IF($E268&lt;20%,$E268*$F268,0)</f>
        <v>0</v>
      </c>
      <c r="U268" s="219">
        <f>IF($E268&lt;20%,$E268*$F268,0)</f>
        <v>0</v>
      </c>
      <c r="V268" s="259">
        <f>IF($E268&lt;20%,$E268*$F268,0)</f>
        <v>0</v>
      </c>
      <c r="W268" s="239">
        <f t="shared" si="50"/>
        <v>0</v>
      </c>
      <c r="X268" s="241">
        <f t="shared" si="51"/>
        <v>0</v>
      </c>
      <c r="Y268" s="241"/>
      <c r="Z268" s="205"/>
      <c r="AA268" s="205"/>
      <c r="AB268" s="205"/>
      <c r="AC268" s="205"/>
      <c r="AD268" s="205"/>
      <c r="AE268" s="205"/>
    </row>
    <row r="269" spans="1:31" s="243" customFormat="1" ht="15">
      <c r="A269" s="205"/>
      <c r="B269" s="266">
        <f>'FSE-AF-003'!$B$29</f>
        <v>0</v>
      </c>
      <c r="C269" s="216">
        <v>8</v>
      </c>
      <c r="D269" s="217"/>
      <c r="E269" s="218">
        <f>+'FSE-AF-004'!$E$29</f>
        <v>0</v>
      </c>
      <c r="F269" s="254">
        <f>+'FSE-AF-003'!AF$29</f>
        <v>0</v>
      </c>
      <c r="G269" s="219">
        <f t="shared" si="49"/>
        <v>0</v>
      </c>
      <c r="H269" s="247"/>
      <c r="I269" s="247"/>
      <c r="J269" s="247"/>
      <c r="K269" s="247"/>
      <c r="L269" s="247"/>
      <c r="M269" s="247"/>
      <c r="N269" s="247"/>
      <c r="O269" s="219">
        <f>+$E269*$F269</f>
        <v>0</v>
      </c>
      <c r="P269" s="219">
        <f>+$E269*$F269</f>
        <v>0</v>
      </c>
      <c r="Q269" s="219">
        <f>+$E269*$F269</f>
        <v>0</v>
      </c>
      <c r="R269" s="219">
        <f>IF($E269&lt;33.33%,$E269*$F269,0)</f>
        <v>0</v>
      </c>
      <c r="S269" s="219">
        <f>IF($E269&lt;33.33%,$E269*$F269,0)</f>
        <v>0</v>
      </c>
      <c r="T269" s="219">
        <f>IF($E269&lt;20%,$E269*$F269,0)</f>
        <v>0</v>
      </c>
      <c r="U269" s="219">
        <f>IF($E269&lt;20%,$E269*$F269,0)</f>
        <v>0</v>
      </c>
      <c r="V269" s="259">
        <f>IF($E269&lt;20%,$E269*$F269,0)</f>
        <v>0</v>
      </c>
      <c r="W269" s="239">
        <f t="shared" si="50"/>
        <v>0</v>
      </c>
      <c r="X269" s="241">
        <f t="shared" si="51"/>
        <v>0</v>
      </c>
      <c r="Y269" s="241"/>
      <c r="Z269" s="205"/>
      <c r="AA269" s="205"/>
      <c r="AB269" s="205"/>
      <c r="AC269" s="205"/>
      <c r="AD269" s="205"/>
      <c r="AE269" s="205"/>
    </row>
    <row r="270" spans="1:31" s="243" customFormat="1" ht="15">
      <c r="A270" s="205"/>
      <c r="B270" s="266">
        <f>'FSE-AF-003'!$B$29</f>
        <v>0</v>
      </c>
      <c r="C270" s="216">
        <v>9</v>
      </c>
      <c r="D270" s="217"/>
      <c r="E270" s="218">
        <f>+'FSE-AF-004'!$E$29</f>
        <v>0</v>
      </c>
      <c r="F270" s="254">
        <f>+'FSE-AF-003'!AI$29</f>
        <v>0</v>
      </c>
      <c r="G270" s="219">
        <f t="shared" si="49"/>
        <v>0</v>
      </c>
      <c r="H270" s="247"/>
      <c r="I270" s="247"/>
      <c r="J270" s="247"/>
      <c r="K270" s="247"/>
      <c r="L270" s="247"/>
      <c r="M270" s="247"/>
      <c r="N270" s="247"/>
      <c r="O270" s="247"/>
      <c r="P270" s="219">
        <f>+$E270*$F270</f>
        <v>0</v>
      </c>
      <c r="Q270" s="219">
        <f>+$E270*$F270</f>
        <v>0</v>
      </c>
      <c r="R270" s="219">
        <f>+$E270*$F270</f>
        <v>0</v>
      </c>
      <c r="S270" s="219">
        <f>IF($E270&lt;33.33%,$E270*$F270,0)</f>
        <v>0</v>
      </c>
      <c r="T270" s="219">
        <f>IF($E270&lt;33.33%,$E270*$F270,0)</f>
        <v>0</v>
      </c>
      <c r="U270" s="219">
        <f>IF($E270&lt;20%,$E270*$F270,0)</f>
        <v>0</v>
      </c>
      <c r="V270" s="259">
        <f>IF($E270&lt;20%,$E270*$F270,0)</f>
        <v>0</v>
      </c>
      <c r="W270" s="239">
        <f t="shared" si="50"/>
        <v>0</v>
      </c>
      <c r="X270" s="241">
        <f t="shared" si="51"/>
        <v>0</v>
      </c>
      <c r="Y270" s="241"/>
      <c r="Z270" s="205"/>
      <c r="AA270" s="205"/>
      <c r="AB270" s="205"/>
      <c r="AC270" s="205"/>
      <c r="AD270" s="205"/>
      <c r="AE270" s="205"/>
    </row>
    <row r="271" spans="1:31" s="243" customFormat="1" ht="15">
      <c r="A271" s="205"/>
      <c r="B271" s="266">
        <f>'FSE-AF-003'!$B$29</f>
        <v>0</v>
      </c>
      <c r="C271" s="216">
        <v>10</v>
      </c>
      <c r="D271" s="217"/>
      <c r="E271" s="218">
        <f>+'FSE-AF-004'!$E$29</f>
        <v>0</v>
      </c>
      <c r="F271" s="254">
        <f>+'FSE-AF-003'!AL$29</f>
        <v>0</v>
      </c>
      <c r="G271" s="219">
        <f t="shared" si="49"/>
        <v>0</v>
      </c>
      <c r="H271" s="247"/>
      <c r="I271" s="247"/>
      <c r="J271" s="247"/>
      <c r="K271" s="247"/>
      <c r="L271" s="247"/>
      <c r="M271" s="247"/>
      <c r="N271" s="247"/>
      <c r="O271" s="247"/>
      <c r="P271" s="247"/>
      <c r="Q271" s="219">
        <f>+$E271*$F271</f>
        <v>0</v>
      </c>
      <c r="R271" s="219">
        <f>+$E271*$F271</f>
        <v>0</v>
      </c>
      <c r="S271" s="219">
        <f>+$E271*$F271</f>
        <v>0</v>
      </c>
      <c r="T271" s="219">
        <f>IF($E271&lt;33.33%,$E271*$F271,0)</f>
        <v>0</v>
      </c>
      <c r="U271" s="219">
        <f>IF($E271&lt;33.33%,$E271*$F271,0)</f>
        <v>0</v>
      </c>
      <c r="V271" s="259">
        <f>IF($E271&lt;20%,$E271*$F271,0)</f>
        <v>0</v>
      </c>
      <c r="W271" s="239">
        <f t="shared" si="50"/>
        <v>0</v>
      </c>
      <c r="X271" s="241">
        <f t="shared" si="51"/>
        <v>0</v>
      </c>
      <c r="Y271" s="241"/>
      <c r="Z271" s="205"/>
      <c r="AA271" s="205"/>
      <c r="AB271" s="205"/>
      <c r="AC271" s="205"/>
      <c r="AD271" s="205"/>
      <c r="AE271" s="205"/>
    </row>
    <row r="272" spans="1:31" s="243" customFormat="1" ht="15">
      <c r="A272" s="205"/>
      <c r="B272" s="266">
        <f>'FSE-AF-003'!$B$29</f>
        <v>0</v>
      </c>
      <c r="C272" s="216">
        <v>11</v>
      </c>
      <c r="D272" s="217"/>
      <c r="E272" s="218">
        <f>+'FSE-AF-004'!$E$29</f>
        <v>0</v>
      </c>
      <c r="F272" s="254">
        <f>+'FSE-AF-003'!AO$29</f>
        <v>0</v>
      </c>
      <c r="G272" s="219">
        <f t="shared" si="49"/>
        <v>0</v>
      </c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19">
        <f>+$E272*$F272</f>
        <v>0</v>
      </c>
      <c r="S272" s="219">
        <f>+$E272*$F272</f>
        <v>0</v>
      </c>
      <c r="T272" s="219">
        <f>+$E272*$F272</f>
        <v>0</v>
      </c>
      <c r="U272" s="219">
        <f>IF($E272&lt;33.33%,$E272*$F272,0)</f>
        <v>0</v>
      </c>
      <c r="V272" s="259">
        <f>IF($E272&lt;33.33%,$E272*$F272,0)</f>
        <v>0</v>
      </c>
      <c r="W272" s="239">
        <f t="shared" si="50"/>
        <v>0</v>
      </c>
      <c r="X272" s="241">
        <f t="shared" si="51"/>
        <v>0</v>
      </c>
      <c r="Y272" s="241"/>
      <c r="Z272" s="205"/>
      <c r="AA272" s="205"/>
      <c r="AB272" s="205"/>
      <c r="AC272" s="205"/>
      <c r="AD272" s="205"/>
      <c r="AE272" s="205"/>
    </row>
    <row r="273" spans="1:31" s="243" customFormat="1" ht="15">
      <c r="A273" s="205"/>
      <c r="B273" s="266">
        <f>'FSE-AF-003'!$B$29</f>
        <v>0</v>
      </c>
      <c r="C273" s="216">
        <v>12</v>
      </c>
      <c r="D273" s="217"/>
      <c r="E273" s="218">
        <f>+'FSE-AF-004'!$E$29</f>
        <v>0</v>
      </c>
      <c r="F273" s="254">
        <f>+'FSE-AF-003'!AR$29</f>
        <v>0</v>
      </c>
      <c r="G273" s="219">
        <f t="shared" si="49"/>
        <v>0</v>
      </c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19">
        <f>+$E273*$F273</f>
        <v>0</v>
      </c>
      <c r="T273" s="219">
        <f>+$E273*$F273</f>
        <v>0</v>
      </c>
      <c r="U273" s="219">
        <f>+$E273*$F273</f>
        <v>0</v>
      </c>
      <c r="V273" s="259">
        <f>IF($E273&lt;33.33%,$E273*$F273,0)</f>
        <v>0</v>
      </c>
      <c r="W273" s="239">
        <f t="shared" si="50"/>
        <v>0</v>
      </c>
      <c r="X273" s="241">
        <f t="shared" si="51"/>
        <v>0</v>
      </c>
      <c r="Y273" s="241"/>
      <c r="Z273" s="205"/>
      <c r="AA273" s="205"/>
      <c r="AB273" s="205"/>
      <c r="AC273" s="205"/>
      <c r="AD273" s="205"/>
      <c r="AE273" s="205"/>
    </row>
    <row r="274" spans="1:31" s="243" customFormat="1" ht="15">
      <c r="A274" s="205"/>
      <c r="B274" s="266">
        <f>'FSE-AF-003'!$B$29</f>
        <v>0</v>
      </c>
      <c r="C274" s="216">
        <v>13</v>
      </c>
      <c r="D274" s="217"/>
      <c r="E274" s="218">
        <f>+'FSE-AF-004'!$E$29</f>
        <v>0</v>
      </c>
      <c r="F274" s="254">
        <f>+'FSE-AF-003'!AU$29</f>
        <v>0</v>
      </c>
      <c r="G274" s="219">
        <f t="shared" si="49"/>
        <v>0</v>
      </c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219">
        <f>+$E274*$F274</f>
        <v>0</v>
      </c>
      <c r="U274" s="219">
        <f>+$E274*$F274</f>
        <v>0</v>
      </c>
      <c r="V274" s="259">
        <f>+$E274*$F274</f>
        <v>0</v>
      </c>
      <c r="W274" s="239">
        <f t="shared" si="50"/>
        <v>0</v>
      </c>
      <c r="X274" s="241">
        <f t="shared" si="51"/>
        <v>0</v>
      </c>
      <c r="Y274" s="241"/>
      <c r="Z274" s="205"/>
      <c r="AA274" s="205"/>
      <c r="AB274" s="205"/>
      <c r="AC274" s="205"/>
      <c r="AD274" s="205"/>
      <c r="AE274" s="205"/>
    </row>
    <row r="275" spans="1:31" s="243" customFormat="1" ht="15">
      <c r="A275" s="205"/>
      <c r="B275" s="266">
        <f>'FSE-AF-003'!$B$29</f>
        <v>0</v>
      </c>
      <c r="C275" s="216">
        <v>14</v>
      </c>
      <c r="D275" s="217"/>
      <c r="E275" s="218">
        <f>+'FSE-AF-004'!$E$29</f>
        <v>0</v>
      </c>
      <c r="F275" s="254">
        <f>+'FSE-AF-003'!AX$29</f>
        <v>0</v>
      </c>
      <c r="G275" s="219">
        <f t="shared" si="49"/>
        <v>0</v>
      </c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247"/>
      <c r="U275" s="219">
        <f>+$E275*$F275</f>
        <v>0</v>
      </c>
      <c r="V275" s="259">
        <f>+$E275*$F275</f>
        <v>0</v>
      </c>
      <c r="W275" s="239">
        <f t="shared" si="50"/>
        <v>0</v>
      </c>
      <c r="X275" s="241">
        <f t="shared" si="51"/>
        <v>0</v>
      </c>
      <c r="Y275" s="241"/>
      <c r="Z275" s="205"/>
      <c r="AA275" s="205"/>
      <c r="AB275" s="205"/>
      <c r="AC275" s="205"/>
      <c r="AD275" s="205"/>
      <c r="AE275" s="205"/>
    </row>
    <row r="276" spans="1:31" s="243" customFormat="1" ht="15">
      <c r="A276" s="205"/>
      <c r="B276" s="266">
        <f>'FSE-AF-003'!$B$29</f>
        <v>0</v>
      </c>
      <c r="C276" s="216">
        <v>15</v>
      </c>
      <c r="D276" s="217"/>
      <c r="E276" s="218">
        <f>+'FSE-AF-004'!$E$29</f>
        <v>0</v>
      </c>
      <c r="F276" s="254">
        <f>+'FSE-AF-003'!BA$29</f>
        <v>0</v>
      </c>
      <c r="G276" s="219">
        <f t="shared" si="49"/>
        <v>0</v>
      </c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247"/>
      <c r="U276" s="260"/>
      <c r="V276" s="259">
        <f>+$E276*$F276</f>
        <v>0</v>
      </c>
      <c r="W276" s="239">
        <f t="shared" si="50"/>
        <v>0</v>
      </c>
      <c r="X276" s="241">
        <f t="shared" si="51"/>
        <v>0</v>
      </c>
      <c r="Y276" s="241"/>
      <c r="Z276" s="205"/>
      <c r="AA276" s="205"/>
      <c r="AB276" s="205"/>
      <c r="AC276" s="205"/>
      <c r="AD276" s="205"/>
      <c r="AE276" s="205"/>
    </row>
    <row r="277" spans="1:31" s="243" customFormat="1">
      <c r="A277" s="205"/>
      <c r="B277" s="248" t="s">
        <v>1051</v>
      </c>
      <c r="C277" s="216"/>
      <c r="D277" s="217"/>
      <c r="E277" s="249"/>
      <c r="F277" s="250">
        <f>SUM(F262:F276)</f>
        <v>0</v>
      </c>
      <c r="G277" s="251"/>
      <c r="H277" s="252">
        <f t="shared" ref="H277:V277" si="52">SUM(H262:H276)</f>
        <v>0</v>
      </c>
      <c r="I277" s="252">
        <f t="shared" si="52"/>
        <v>0</v>
      </c>
      <c r="J277" s="252">
        <f t="shared" si="52"/>
        <v>0</v>
      </c>
      <c r="K277" s="252">
        <f t="shared" si="52"/>
        <v>0</v>
      </c>
      <c r="L277" s="252">
        <f t="shared" si="52"/>
        <v>0</v>
      </c>
      <c r="M277" s="252">
        <f t="shared" si="52"/>
        <v>0</v>
      </c>
      <c r="N277" s="252">
        <f t="shared" si="52"/>
        <v>0</v>
      </c>
      <c r="O277" s="252">
        <f t="shared" si="52"/>
        <v>0</v>
      </c>
      <c r="P277" s="252">
        <f t="shared" si="52"/>
        <v>0</v>
      </c>
      <c r="Q277" s="252">
        <f t="shared" si="52"/>
        <v>0</v>
      </c>
      <c r="R277" s="252">
        <f t="shared" si="52"/>
        <v>0</v>
      </c>
      <c r="S277" s="252">
        <f t="shared" si="52"/>
        <v>0</v>
      </c>
      <c r="T277" s="252">
        <f t="shared" si="52"/>
        <v>0</v>
      </c>
      <c r="U277" s="252">
        <f t="shared" si="52"/>
        <v>0</v>
      </c>
      <c r="V277" s="252">
        <f t="shared" si="52"/>
        <v>0</v>
      </c>
      <c r="W277" s="239"/>
      <c r="X277" s="241"/>
      <c r="Y277" s="241"/>
      <c r="Z277" s="205"/>
      <c r="AA277" s="205"/>
      <c r="AB277" s="205"/>
      <c r="AC277" s="205"/>
      <c r="AD277" s="205"/>
      <c r="AE277" s="205"/>
    </row>
    <row r="278" spans="1:31" s="243" customFormat="1" ht="15">
      <c r="A278" s="205"/>
      <c r="B278" s="270">
        <f>'FSE-AF-003'!$B$30</f>
        <v>0</v>
      </c>
      <c r="C278" s="221">
        <v>1</v>
      </c>
      <c r="D278" s="222"/>
      <c r="E278" s="218">
        <f>+'FSE-AF-004'!$E$30</f>
        <v>0</v>
      </c>
      <c r="F278" s="254">
        <f>+'FSE-AF-003'!K$30</f>
        <v>0</v>
      </c>
      <c r="G278" s="219">
        <f t="shared" ref="G278:G292" si="53">+F278*E278</f>
        <v>0</v>
      </c>
      <c r="H278" s="219">
        <f>+$E278*$F278</f>
        <v>0</v>
      </c>
      <c r="I278" s="219">
        <f>+$E278*$F278</f>
        <v>0</v>
      </c>
      <c r="J278" s="219">
        <f>+$E278*$F278</f>
        <v>0</v>
      </c>
      <c r="K278" s="219">
        <f>IF($E278&lt;33.33%,$E278*$F278,0)</f>
        <v>0</v>
      </c>
      <c r="L278" s="219">
        <f>IF($E278&lt;33.33%,$E278*$F278,0)</f>
        <v>0</v>
      </c>
      <c r="M278" s="219">
        <f>IF($E278&lt;20%,$E278*$F278,0)</f>
        <v>0</v>
      </c>
      <c r="N278" s="219">
        <f>IF($E278&lt;20%,$E278*$F278,0)</f>
        <v>0</v>
      </c>
      <c r="O278" s="219">
        <f>IF($E278&lt;20%,$E278*$F278,0)</f>
        <v>0</v>
      </c>
      <c r="P278" s="219">
        <f>IF($E278&lt;20%,$E278*$F278,0)</f>
        <v>0</v>
      </c>
      <c r="Q278" s="219">
        <f>IF($E278&lt;20%,$E278*$F278,0)</f>
        <v>0</v>
      </c>
      <c r="R278" s="219">
        <f>IF($E278&lt;10%,$E278*$F278,0)</f>
        <v>0</v>
      </c>
      <c r="S278" s="219">
        <f>IF($E278&lt;10%,$E278*$F278,0)</f>
        <v>0</v>
      </c>
      <c r="T278" s="219">
        <f>IF($E278&lt;10%,$E278*$F278,0)</f>
        <v>0</v>
      </c>
      <c r="U278" s="219">
        <f>IF($E278&lt;10%,$E278*$F278,0)</f>
        <v>0</v>
      </c>
      <c r="V278" s="259">
        <f>IF($E278&lt;10%,$E278*$F278,0)</f>
        <v>0</v>
      </c>
      <c r="W278" s="239">
        <f t="shared" ref="W278:W292" si="54">SUM(F278-SUM(H278:V278))</f>
        <v>0</v>
      </c>
      <c r="X278" s="241">
        <f t="shared" ref="X278:X292" si="55">IF(W278&gt;0,+W278/G278,0)</f>
        <v>0</v>
      </c>
      <c r="Y278" s="241"/>
      <c r="Z278" s="205"/>
      <c r="AA278" s="205"/>
      <c r="AB278" s="205"/>
      <c r="AC278" s="205"/>
      <c r="AD278" s="205"/>
      <c r="AE278" s="205"/>
    </row>
    <row r="279" spans="1:31" s="243" customFormat="1" ht="15">
      <c r="A279" s="205"/>
      <c r="B279" s="270">
        <f>'FSE-AF-003'!$B$30</f>
        <v>0</v>
      </c>
      <c r="C279" s="221">
        <v>2</v>
      </c>
      <c r="D279" s="222"/>
      <c r="E279" s="218">
        <f>+'FSE-AF-004'!$E$30</f>
        <v>0</v>
      </c>
      <c r="F279" s="254">
        <f>+'FSE-AF-003'!N$30</f>
        <v>0</v>
      </c>
      <c r="G279" s="219">
        <f t="shared" si="53"/>
        <v>0</v>
      </c>
      <c r="H279" s="247"/>
      <c r="I279" s="219">
        <f>+$E279*$F279</f>
        <v>0</v>
      </c>
      <c r="J279" s="219">
        <f>+$E279*$F279</f>
        <v>0</v>
      </c>
      <c r="K279" s="219">
        <f>+$E279*$F279</f>
        <v>0</v>
      </c>
      <c r="L279" s="219">
        <f>IF($E279&lt;33.33%,$E279*$F279,0)</f>
        <v>0</v>
      </c>
      <c r="M279" s="219">
        <f>IF($E279&lt;33.33%,$E279*$F279,0)</f>
        <v>0</v>
      </c>
      <c r="N279" s="219">
        <f>IF($E279&lt;20%,$E279*$F279,0)</f>
        <v>0</v>
      </c>
      <c r="O279" s="219">
        <f>IF($E279&lt;20%,$E279*$F279,0)</f>
        <v>0</v>
      </c>
      <c r="P279" s="219">
        <f>IF($E279&lt;20%,$E279*$F279,0)</f>
        <v>0</v>
      </c>
      <c r="Q279" s="219">
        <f>IF($E279&lt;20%,$E279*$F279,0)</f>
        <v>0</v>
      </c>
      <c r="R279" s="219">
        <f>IF($E279&lt;20%,$E279*$F279,0)</f>
        <v>0</v>
      </c>
      <c r="S279" s="219">
        <f>IF($E279&lt;10%,$E279*$F279,0)</f>
        <v>0</v>
      </c>
      <c r="T279" s="219">
        <f>IF($E279&lt;10%,$E279*$F279,0)</f>
        <v>0</v>
      </c>
      <c r="U279" s="219">
        <f>IF($E279&lt;10%,$E279*$F279,0)</f>
        <v>0</v>
      </c>
      <c r="V279" s="259">
        <f>IF($E279&lt;10%,$E279*$F279,0)</f>
        <v>0</v>
      </c>
      <c r="W279" s="239">
        <f t="shared" si="54"/>
        <v>0</v>
      </c>
      <c r="X279" s="241">
        <f t="shared" si="55"/>
        <v>0</v>
      </c>
      <c r="Y279" s="241"/>
      <c r="Z279" s="205"/>
      <c r="AA279" s="205"/>
      <c r="AB279" s="205"/>
      <c r="AC279" s="205"/>
      <c r="AD279" s="205"/>
      <c r="AE279" s="205"/>
    </row>
    <row r="280" spans="1:31" s="243" customFormat="1" ht="15">
      <c r="A280" s="205"/>
      <c r="B280" s="270">
        <f>'FSE-AF-003'!$B$30</f>
        <v>0</v>
      </c>
      <c r="C280" s="221">
        <v>3</v>
      </c>
      <c r="D280" s="222"/>
      <c r="E280" s="218">
        <f>+'FSE-AF-004'!$E$30</f>
        <v>0</v>
      </c>
      <c r="F280" s="254">
        <f>+'FSE-AF-003'!Q$30</f>
        <v>0</v>
      </c>
      <c r="G280" s="219">
        <f t="shared" si="53"/>
        <v>0</v>
      </c>
      <c r="H280" s="247"/>
      <c r="I280" s="247"/>
      <c r="J280" s="219">
        <f>+$E280*$F280</f>
        <v>0</v>
      </c>
      <c r="K280" s="219">
        <f>+$E280*$F280</f>
        <v>0</v>
      </c>
      <c r="L280" s="219">
        <f>+$E280*$F280</f>
        <v>0</v>
      </c>
      <c r="M280" s="219">
        <f>IF($E280&lt;33.33%,$E280*$F280,0)</f>
        <v>0</v>
      </c>
      <c r="N280" s="219">
        <f>IF($E280&lt;33.33%,$E280*$F280,0)</f>
        <v>0</v>
      </c>
      <c r="O280" s="219">
        <f>IF($E280&lt;20%,$E280*$F280,0)</f>
        <v>0</v>
      </c>
      <c r="P280" s="219">
        <f>IF($E280&lt;20%,$E280*$F280,0)</f>
        <v>0</v>
      </c>
      <c r="Q280" s="219">
        <f>IF($E280&lt;20%,$E280*$F280,0)</f>
        <v>0</v>
      </c>
      <c r="R280" s="219">
        <f>IF($E280&lt;20%,$E280*$F280,0)</f>
        <v>0</v>
      </c>
      <c r="S280" s="219">
        <f>IF($E280&lt;20%,$E280*$F280,0)</f>
        <v>0</v>
      </c>
      <c r="T280" s="219">
        <f>IF($E280&lt;10%,$E280*$F280,0)</f>
        <v>0</v>
      </c>
      <c r="U280" s="219">
        <f>IF($E280&lt;10%,$E280*$F280,0)</f>
        <v>0</v>
      </c>
      <c r="V280" s="259">
        <f>IF($E280&lt;10%,$E280*$F280,0)</f>
        <v>0</v>
      </c>
      <c r="W280" s="239">
        <f t="shared" si="54"/>
        <v>0</v>
      </c>
      <c r="X280" s="241">
        <f t="shared" si="55"/>
        <v>0</v>
      </c>
      <c r="Y280" s="241"/>
      <c r="Z280" s="205"/>
      <c r="AA280" s="205"/>
      <c r="AB280" s="205"/>
      <c r="AC280" s="205"/>
      <c r="AD280" s="205"/>
      <c r="AE280" s="205"/>
    </row>
    <row r="281" spans="1:31" s="243" customFormat="1" ht="15">
      <c r="A281" s="205"/>
      <c r="B281" s="270">
        <f>'FSE-AF-003'!$B$30</f>
        <v>0</v>
      </c>
      <c r="C281" s="221">
        <v>4</v>
      </c>
      <c r="D281" s="222"/>
      <c r="E281" s="218">
        <f>+'FSE-AF-004'!$E$30</f>
        <v>0</v>
      </c>
      <c r="F281" s="254">
        <f>+'FSE-AF-003'!T$30</f>
        <v>0</v>
      </c>
      <c r="G281" s="219">
        <f t="shared" si="53"/>
        <v>0</v>
      </c>
      <c r="H281" s="247"/>
      <c r="I281" s="247"/>
      <c r="J281" s="247"/>
      <c r="K281" s="219">
        <f>+$E281*$F281</f>
        <v>0</v>
      </c>
      <c r="L281" s="219">
        <f>+$E281*$F281</f>
        <v>0</v>
      </c>
      <c r="M281" s="219">
        <f>+$E281*$F281</f>
        <v>0</v>
      </c>
      <c r="N281" s="219">
        <f>IF($E281&lt;33.33%,$E281*$F281,0)</f>
        <v>0</v>
      </c>
      <c r="O281" s="219">
        <f>IF($E281&lt;33.33%,$E281*$F281,0)</f>
        <v>0</v>
      </c>
      <c r="P281" s="219">
        <f>IF($E281&lt;20%,$E281*$F281,0)</f>
        <v>0</v>
      </c>
      <c r="Q281" s="219">
        <f>IF($E281&lt;20%,$E281*$F281,0)</f>
        <v>0</v>
      </c>
      <c r="R281" s="219">
        <f>IF($E281&lt;20%,$E281*$F281,0)</f>
        <v>0</v>
      </c>
      <c r="S281" s="219">
        <f>IF($E281&lt;20%,$E281*$F281,0)</f>
        <v>0</v>
      </c>
      <c r="T281" s="219">
        <f>IF($E281&lt;20%,$E281*$F281,0)</f>
        <v>0</v>
      </c>
      <c r="U281" s="219">
        <f>IF($E281&lt;10%,$E281*$F281,0)</f>
        <v>0</v>
      </c>
      <c r="V281" s="259">
        <f>IF($E281&lt;10%,$E281*$F281,0)</f>
        <v>0</v>
      </c>
      <c r="W281" s="239">
        <f t="shared" si="54"/>
        <v>0</v>
      </c>
      <c r="X281" s="241">
        <f t="shared" si="55"/>
        <v>0</v>
      </c>
      <c r="Y281" s="241"/>
      <c r="Z281" s="205"/>
      <c r="AA281" s="205"/>
      <c r="AB281" s="205"/>
      <c r="AC281" s="205"/>
      <c r="AD281" s="205"/>
      <c r="AE281" s="205"/>
    </row>
    <row r="282" spans="1:31" s="243" customFormat="1" ht="15">
      <c r="A282" s="205"/>
      <c r="B282" s="270">
        <f>'FSE-AF-003'!$B$30</f>
        <v>0</v>
      </c>
      <c r="C282" s="221">
        <v>5</v>
      </c>
      <c r="D282" s="222"/>
      <c r="E282" s="218">
        <f>+'FSE-AF-004'!$E$30</f>
        <v>0</v>
      </c>
      <c r="F282" s="254">
        <f>+'FSE-AF-003'!W$30</f>
        <v>0</v>
      </c>
      <c r="G282" s="219">
        <f t="shared" si="53"/>
        <v>0</v>
      </c>
      <c r="H282" s="247"/>
      <c r="I282" s="247"/>
      <c r="J282" s="247"/>
      <c r="K282" s="247"/>
      <c r="L282" s="219">
        <f>+$E282*$F282</f>
        <v>0</v>
      </c>
      <c r="M282" s="219">
        <f>+$E282*$F282</f>
        <v>0</v>
      </c>
      <c r="N282" s="219">
        <f>+$E282*$F282</f>
        <v>0</v>
      </c>
      <c r="O282" s="219">
        <f>IF($E282&lt;33.33%,$E282*$F282,0)</f>
        <v>0</v>
      </c>
      <c r="P282" s="219">
        <f>IF($E282&lt;33.33%,$E282*$F282,0)</f>
        <v>0</v>
      </c>
      <c r="Q282" s="219">
        <f>IF($E282&lt;20%,$E282*$F282,0)</f>
        <v>0</v>
      </c>
      <c r="R282" s="219">
        <f>IF($E282&lt;20%,$E282*$F282,0)</f>
        <v>0</v>
      </c>
      <c r="S282" s="219">
        <f>IF($E282&lt;20%,$E282*$F282,0)</f>
        <v>0</v>
      </c>
      <c r="T282" s="219">
        <f>IF($E282&lt;20%,$E282*$F282,0)</f>
        <v>0</v>
      </c>
      <c r="U282" s="219">
        <f>IF($E282&lt;20%,$E282*$F282,0)</f>
        <v>0</v>
      </c>
      <c r="V282" s="259">
        <f>IF($E282&lt;10%,$E282*$F282,0)</f>
        <v>0</v>
      </c>
      <c r="W282" s="239">
        <f t="shared" si="54"/>
        <v>0</v>
      </c>
      <c r="X282" s="241">
        <f t="shared" si="55"/>
        <v>0</v>
      </c>
      <c r="Y282" s="241"/>
      <c r="Z282" s="205"/>
      <c r="AA282" s="205"/>
      <c r="AB282" s="205"/>
      <c r="AC282" s="205"/>
      <c r="AD282" s="205"/>
      <c r="AE282" s="205"/>
    </row>
    <row r="283" spans="1:31" s="243" customFormat="1" ht="15">
      <c r="A283" s="205"/>
      <c r="B283" s="270">
        <f>'FSE-AF-003'!$B$30</f>
        <v>0</v>
      </c>
      <c r="C283" s="221">
        <v>6</v>
      </c>
      <c r="D283" s="222"/>
      <c r="E283" s="218">
        <f>+'FSE-AF-004'!$E$30</f>
        <v>0</v>
      </c>
      <c r="F283" s="254">
        <f>+'FSE-AF-003'!Z$30</f>
        <v>0</v>
      </c>
      <c r="G283" s="219">
        <f t="shared" si="53"/>
        <v>0</v>
      </c>
      <c r="H283" s="247"/>
      <c r="I283" s="247"/>
      <c r="J283" s="247"/>
      <c r="K283" s="247"/>
      <c r="L283" s="247"/>
      <c r="M283" s="219">
        <f>+$E283*$F283</f>
        <v>0</v>
      </c>
      <c r="N283" s="219">
        <f>+$E283*$F283</f>
        <v>0</v>
      </c>
      <c r="O283" s="219">
        <f>+$E283*$F283</f>
        <v>0</v>
      </c>
      <c r="P283" s="219">
        <f>IF($E283&lt;33.33%,$E283*$F283,0)</f>
        <v>0</v>
      </c>
      <c r="Q283" s="219">
        <f>IF($E283&lt;33.33%,$E283*$F283,0)</f>
        <v>0</v>
      </c>
      <c r="R283" s="219">
        <f>IF($E283&lt;20%,$E283*$F283,0)</f>
        <v>0</v>
      </c>
      <c r="S283" s="219">
        <f>IF($E283&lt;20%,$E283*$F283,0)</f>
        <v>0</v>
      </c>
      <c r="T283" s="219">
        <f>IF($E283&lt;20%,$E283*$F283,0)</f>
        <v>0</v>
      </c>
      <c r="U283" s="219">
        <f>IF($E283&lt;20%,$E283*$F283,0)</f>
        <v>0</v>
      </c>
      <c r="V283" s="259">
        <f>IF($E283&lt;20%,$E283*$F283,0)</f>
        <v>0</v>
      </c>
      <c r="W283" s="239">
        <f t="shared" si="54"/>
        <v>0</v>
      </c>
      <c r="X283" s="241">
        <f t="shared" si="55"/>
        <v>0</v>
      </c>
      <c r="Y283" s="241"/>
      <c r="Z283" s="205"/>
      <c r="AA283" s="205"/>
      <c r="AB283" s="205"/>
      <c r="AC283" s="205"/>
      <c r="AD283" s="205"/>
      <c r="AE283" s="205"/>
    </row>
    <row r="284" spans="1:31" s="243" customFormat="1" ht="15">
      <c r="A284" s="205"/>
      <c r="B284" s="270">
        <f>'FSE-AF-003'!$B$30</f>
        <v>0</v>
      </c>
      <c r="C284" s="221">
        <v>7</v>
      </c>
      <c r="D284" s="222"/>
      <c r="E284" s="218">
        <f>+'FSE-AF-004'!$E$30</f>
        <v>0</v>
      </c>
      <c r="F284" s="254">
        <f>+'FSE-AF-003'!AC$30</f>
        <v>0</v>
      </c>
      <c r="G284" s="219">
        <f t="shared" si="53"/>
        <v>0</v>
      </c>
      <c r="H284" s="247"/>
      <c r="I284" s="247"/>
      <c r="J284" s="247"/>
      <c r="K284" s="247"/>
      <c r="L284" s="247"/>
      <c r="M284" s="247"/>
      <c r="N284" s="219">
        <f>+$E284*$F284</f>
        <v>0</v>
      </c>
      <c r="O284" s="219">
        <f>+$E284*$F284</f>
        <v>0</v>
      </c>
      <c r="P284" s="219">
        <f>+$E284*$F284</f>
        <v>0</v>
      </c>
      <c r="Q284" s="219">
        <f>IF($E284&lt;33.33%,$E284*$F284,0)</f>
        <v>0</v>
      </c>
      <c r="R284" s="219">
        <f>IF($E284&lt;33.33%,$E284*$F284,0)</f>
        <v>0</v>
      </c>
      <c r="S284" s="219">
        <f>IF($E284&lt;20%,$E284*$F284,0)</f>
        <v>0</v>
      </c>
      <c r="T284" s="219">
        <f>IF($E284&lt;20%,$E284*$F284,0)</f>
        <v>0</v>
      </c>
      <c r="U284" s="219">
        <f>IF($E284&lt;20%,$E284*$F284,0)</f>
        <v>0</v>
      </c>
      <c r="V284" s="259">
        <f>IF($E284&lt;20%,$E284*$F284,0)</f>
        <v>0</v>
      </c>
      <c r="W284" s="239">
        <f t="shared" si="54"/>
        <v>0</v>
      </c>
      <c r="X284" s="241">
        <f t="shared" si="55"/>
        <v>0</v>
      </c>
      <c r="Y284" s="241"/>
      <c r="Z284" s="205"/>
      <c r="AA284" s="205"/>
      <c r="AB284" s="205"/>
      <c r="AC284" s="205"/>
      <c r="AD284" s="205"/>
      <c r="AE284" s="205"/>
    </row>
    <row r="285" spans="1:31" s="243" customFormat="1" ht="15">
      <c r="A285" s="205"/>
      <c r="B285" s="270">
        <f>'FSE-AF-003'!$B$30</f>
        <v>0</v>
      </c>
      <c r="C285" s="221">
        <v>8</v>
      </c>
      <c r="D285" s="222"/>
      <c r="E285" s="218">
        <f>+'FSE-AF-004'!$E$30</f>
        <v>0</v>
      </c>
      <c r="F285" s="254">
        <f>+'FSE-AF-003'!AF$30</f>
        <v>0</v>
      </c>
      <c r="G285" s="219">
        <f t="shared" si="53"/>
        <v>0</v>
      </c>
      <c r="H285" s="247"/>
      <c r="I285" s="247"/>
      <c r="J285" s="247"/>
      <c r="K285" s="247"/>
      <c r="L285" s="247"/>
      <c r="M285" s="247"/>
      <c r="N285" s="247"/>
      <c r="O285" s="219">
        <f>+$E285*$F285</f>
        <v>0</v>
      </c>
      <c r="P285" s="219">
        <f>+$E285*$F285</f>
        <v>0</v>
      </c>
      <c r="Q285" s="219">
        <f>+$E285*$F285</f>
        <v>0</v>
      </c>
      <c r="R285" s="219">
        <f>IF($E285&lt;33.33%,$E285*$F285,0)</f>
        <v>0</v>
      </c>
      <c r="S285" s="219">
        <f>IF($E285&lt;33.33%,$E285*$F285,0)</f>
        <v>0</v>
      </c>
      <c r="T285" s="219">
        <f>IF($E285&lt;20%,$E285*$F285,0)</f>
        <v>0</v>
      </c>
      <c r="U285" s="219">
        <f>IF($E285&lt;20%,$E285*$F285,0)</f>
        <v>0</v>
      </c>
      <c r="V285" s="259">
        <f>IF($E285&lt;20%,$E285*$F285,0)</f>
        <v>0</v>
      </c>
      <c r="W285" s="239">
        <f t="shared" si="54"/>
        <v>0</v>
      </c>
      <c r="X285" s="241">
        <f t="shared" si="55"/>
        <v>0</v>
      </c>
      <c r="Y285" s="241"/>
      <c r="Z285" s="205"/>
      <c r="AA285" s="205"/>
      <c r="AB285" s="205"/>
      <c r="AC285" s="205"/>
      <c r="AD285" s="205"/>
      <c r="AE285" s="205"/>
    </row>
    <row r="286" spans="1:31" s="243" customFormat="1" ht="15">
      <c r="A286" s="205"/>
      <c r="B286" s="270">
        <f>'FSE-AF-003'!$B$30</f>
        <v>0</v>
      </c>
      <c r="C286" s="221">
        <v>9</v>
      </c>
      <c r="D286" s="222"/>
      <c r="E286" s="218">
        <f>+'FSE-AF-004'!$E$30</f>
        <v>0</v>
      </c>
      <c r="F286" s="254">
        <f>+'FSE-AF-003'!AI$30</f>
        <v>0</v>
      </c>
      <c r="G286" s="219">
        <f t="shared" si="53"/>
        <v>0</v>
      </c>
      <c r="H286" s="247"/>
      <c r="I286" s="247"/>
      <c r="J286" s="247"/>
      <c r="K286" s="247"/>
      <c r="L286" s="247"/>
      <c r="M286" s="247"/>
      <c r="N286" s="247"/>
      <c r="O286" s="247"/>
      <c r="P286" s="219">
        <f>+$E286*$F286</f>
        <v>0</v>
      </c>
      <c r="Q286" s="219">
        <f>+$E286*$F286</f>
        <v>0</v>
      </c>
      <c r="R286" s="219">
        <f>+$E286*$F286</f>
        <v>0</v>
      </c>
      <c r="S286" s="219">
        <f>IF($E286&lt;33.33%,$E286*$F286,0)</f>
        <v>0</v>
      </c>
      <c r="T286" s="219">
        <f>IF($E286&lt;33.33%,$E286*$F286,0)</f>
        <v>0</v>
      </c>
      <c r="U286" s="219">
        <f>IF($E286&lt;20%,$E286*$F286,0)</f>
        <v>0</v>
      </c>
      <c r="V286" s="259">
        <f>IF($E286&lt;20%,$E286*$F286,0)</f>
        <v>0</v>
      </c>
      <c r="W286" s="239">
        <f t="shared" si="54"/>
        <v>0</v>
      </c>
      <c r="X286" s="241">
        <f t="shared" si="55"/>
        <v>0</v>
      </c>
      <c r="Y286" s="241"/>
      <c r="Z286" s="205"/>
      <c r="AA286" s="205"/>
      <c r="AB286" s="205"/>
      <c r="AC286" s="205"/>
      <c r="AD286" s="205"/>
      <c r="AE286" s="205"/>
    </row>
    <row r="287" spans="1:31" s="243" customFormat="1" ht="15">
      <c r="A287" s="205"/>
      <c r="B287" s="270">
        <f>'FSE-AF-003'!$B$30</f>
        <v>0</v>
      </c>
      <c r="C287" s="221">
        <v>10</v>
      </c>
      <c r="D287" s="222"/>
      <c r="E287" s="218">
        <f>+'FSE-AF-004'!$E$30</f>
        <v>0</v>
      </c>
      <c r="F287" s="254">
        <f>+'FSE-AF-003'!AL$30</f>
        <v>0</v>
      </c>
      <c r="G287" s="219">
        <f t="shared" si="53"/>
        <v>0</v>
      </c>
      <c r="H287" s="247"/>
      <c r="I287" s="247"/>
      <c r="J287" s="247"/>
      <c r="K287" s="247"/>
      <c r="L287" s="247"/>
      <c r="M287" s="247"/>
      <c r="N287" s="247"/>
      <c r="O287" s="247"/>
      <c r="P287" s="247"/>
      <c r="Q287" s="219">
        <f>+$E287*$F287</f>
        <v>0</v>
      </c>
      <c r="R287" s="219">
        <f>+$E287*$F287</f>
        <v>0</v>
      </c>
      <c r="S287" s="219">
        <f>+$E287*$F287</f>
        <v>0</v>
      </c>
      <c r="T287" s="219">
        <f>IF($E287&lt;33.33%,$E287*$F287,0)</f>
        <v>0</v>
      </c>
      <c r="U287" s="219">
        <f>IF($E287&lt;33.33%,$E287*$F287,0)</f>
        <v>0</v>
      </c>
      <c r="V287" s="259">
        <f>IF($E287&lt;20%,$E287*$F287,0)</f>
        <v>0</v>
      </c>
      <c r="W287" s="239">
        <f t="shared" si="54"/>
        <v>0</v>
      </c>
      <c r="X287" s="241">
        <f t="shared" si="55"/>
        <v>0</v>
      </c>
      <c r="Y287" s="241"/>
      <c r="Z287" s="205"/>
      <c r="AA287" s="205"/>
      <c r="AB287" s="205"/>
      <c r="AC287" s="205"/>
      <c r="AD287" s="205"/>
      <c r="AE287" s="205"/>
    </row>
    <row r="288" spans="1:31" s="243" customFormat="1" ht="15">
      <c r="A288" s="205"/>
      <c r="B288" s="270">
        <f>'FSE-AF-003'!$B$30</f>
        <v>0</v>
      </c>
      <c r="C288" s="221">
        <v>11</v>
      </c>
      <c r="D288" s="222"/>
      <c r="E288" s="218">
        <f>+'FSE-AF-004'!$E$30</f>
        <v>0</v>
      </c>
      <c r="F288" s="254">
        <f>+'FSE-AF-003'!AO$30</f>
        <v>0</v>
      </c>
      <c r="G288" s="219">
        <f t="shared" si="53"/>
        <v>0</v>
      </c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19">
        <f>+$E288*$F288</f>
        <v>0</v>
      </c>
      <c r="S288" s="219">
        <f>+$E288*$F288</f>
        <v>0</v>
      </c>
      <c r="T288" s="219">
        <f>+$E288*$F288</f>
        <v>0</v>
      </c>
      <c r="U288" s="219">
        <f>IF($E288&lt;33.33%,$E288*$F288,0)</f>
        <v>0</v>
      </c>
      <c r="V288" s="259">
        <f>IF($E288&lt;33.33%,$E288*$F288,0)</f>
        <v>0</v>
      </c>
      <c r="W288" s="239">
        <f t="shared" si="54"/>
        <v>0</v>
      </c>
      <c r="X288" s="241">
        <f t="shared" si="55"/>
        <v>0</v>
      </c>
      <c r="Y288" s="241"/>
      <c r="Z288" s="205"/>
      <c r="AA288" s="205"/>
      <c r="AB288" s="205"/>
      <c r="AC288" s="205"/>
      <c r="AD288" s="205"/>
      <c r="AE288" s="205"/>
    </row>
    <row r="289" spans="1:31" s="243" customFormat="1" ht="15">
      <c r="A289" s="205"/>
      <c r="B289" s="270">
        <f>'FSE-AF-003'!$B$30</f>
        <v>0</v>
      </c>
      <c r="C289" s="221">
        <v>12</v>
      </c>
      <c r="D289" s="222"/>
      <c r="E289" s="218">
        <f>+'FSE-AF-004'!$E$30</f>
        <v>0</v>
      </c>
      <c r="F289" s="254">
        <f>+'FSE-AF-003'!AR$30</f>
        <v>0</v>
      </c>
      <c r="G289" s="219">
        <f t="shared" si="53"/>
        <v>0</v>
      </c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7"/>
      <c r="S289" s="219">
        <f>+$E289*$F289</f>
        <v>0</v>
      </c>
      <c r="T289" s="219">
        <f>+$E289*$F289</f>
        <v>0</v>
      </c>
      <c r="U289" s="219">
        <f>+$E289*$F289</f>
        <v>0</v>
      </c>
      <c r="V289" s="259">
        <f>IF($E289&lt;33.33%,$E289*$F289,0)</f>
        <v>0</v>
      </c>
      <c r="W289" s="239">
        <f t="shared" si="54"/>
        <v>0</v>
      </c>
      <c r="X289" s="241">
        <f t="shared" si="55"/>
        <v>0</v>
      </c>
      <c r="Y289" s="241"/>
      <c r="Z289" s="205"/>
      <c r="AA289" s="205"/>
      <c r="AB289" s="205"/>
      <c r="AC289" s="205"/>
      <c r="AD289" s="205"/>
      <c r="AE289" s="205"/>
    </row>
    <row r="290" spans="1:31" s="243" customFormat="1" ht="15">
      <c r="A290" s="205"/>
      <c r="B290" s="270">
        <f>'FSE-AF-003'!$B$30</f>
        <v>0</v>
      </c>
      <c r="C290" s="221">
        <v>13</v>
      </c>
      <c r="D290" s="222"/>
      <c r="E290" s="218">
        <f>+'FSE-AF-004'!$E$30</f>
        <v>0</v>
      </c>
      <c r="F290" s="254">
        <f>+'FSE-AF-003'!AU$30</f>
        <v>0</v>
      </c>
      <c r="G290" s="219">
        <f t="shared" si="53"/>
        <v>0</v>
      </c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7"/>
      <c r="S290" s="247"/>
      <c r="T290" s="219">
        <f>+$E290*$F290</f>
        <v>0</v>
      </c>
      <c r="U290" s="219">
        <f>+$E290*$F290</f>
        <v>0</v>
      </c>
      <c r="V290" s="259">
        <f>+$E290*$F290</f>
        <v>0</v>
      </c>
      <c r="W290" s="239">
        <f t="shared" si="54"/>
        <v>0</v>
      </c>
      <c r="X290" s="241">
        <f t="shared" si="55"/>
        <v>0</v>
      </c>
      <c r="Y290" s="241"/>
      <c r="Z290" s="205"/>
      <c r="AA290" s="205"/>
      <c r="AB290" s="205"/>
      <c r="AC290" s="205"/>
      <c r="AD290" s="205"/>
      <c r="AE290" s="205"/>
    </row>
    <row r="291" spans="1:31" s="243" customFormat="1" ht="15">
      <c r="A291" s="205"/>
      <c r="B291" s="270">
        <f>'FSE-AF-003'!$B$30</f>
        <v>0</v>
      </c>
      <c r="C291" s="221">
        <v>14</v>
      </c>
      <c r="D291" s="222"/>
      <c r="E291" s="218">
        <f>+'FSE-AF-004'!$E$30</f>
        <v>0</v>
      </c>
      <c r="F291" s="254">
        <f>+'FSE-AF-003'!AX$30</f>
        <v>0</v>
      </c>
      <c r="G291" s="219">
        <f t="shared" si="53"/>
        <v>0</v>
      </c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47"/>
      <c r="S291" s="247"/>
      <c r="T291" s="247"/>
      <c r="U291" s="219">
        <f>+$E291*$F291</f>
        <v>0</v>
      </c>
      <c r="V291" s="259">
        <f>+$E291*$F291</f>
        <v>0</v>
      </c>
      <c r="W291" s="239">
        <f t="shared" si="54"/>
        <v>0</v>
      </c>
      <c r="X291" s="241">
        <f t="shared" si="55"/>
        <v>0</v>
      </c>
      <c r="Y291" s="241"/>
      <c r="Z291" s="205"/>
      <c r="AA291" s="205"/>
      <c r="AB291" s="205"/>
      <c r="AC291" s="205"/>
      <c r="AD291" s="205"/>
      <c r="AE291" s="205"/>
    </row>
    <row r="292" spans="1:31" s="243" customFormat="1" ht="15">
      <c r="A292" s="205"/>
      <c r="B292" s="270">
        <f>'FSE-AF-003'!$B$30</f>
        <v>0</v>
      </c>
      <c r="C292" s="221">
        <v>15</v>
      </c>
      <c r="D292" s="222"/>
      <c r="E292" s="218">
        <f>+'FSE-AF-004'!$E$30</f>
        <v>0</v>
      </c>
      <c r="F292" s="254">
        <f>+'FSE-AF-003'!BA$30</f>
        <v>0</v>
      </c>
      <c r="G292" s="219">
        <f t="shared" si="53"/>
        <v>0</v>
      </c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247"/>
      <c r="S292" s="247"/>
      <c r="T292" s="247"/>
      <c r="U292" s="260"/>
      <c r="V292" s="259">
        <f>+$E292*$F292</f>
        <v>0</v>
      </c>
      <c r="W292" s="239">
        <f t="shared" si="54"/>
        <v>0</v>
      </c>
      <c r="X292" s="241">
        <f t="shared" si="55"/>
        <v>0</v>
      </c>
      <c r="Y292" s="241"/>
      <c r="Z292" s="205"/>
      <c r="AA292" s="205"/>
      <c r="AB292" s="205"/>
      <c r="AC292" s="205"/>
      <c r="AD292" s="205"/>
      <c r="AE292" s="205"/>
    </row>
    <row r="293" spans="1:31" s="243" customFormat="1">
      <c r="A293" s="205"/>
      <c r="B293" s="255" t="s">
        <v>1051</v>
      </c>
      <c r="C293" s="221"/>
      <c r="D293" s="222"/>
      <c r="E293" s="249"/>
      <c r="F293" s="250">
        <f>SUM(F278:F292)</f>
        <v>0</v>
      </c>
      <c r="G293" s="251"/>
      <c r="H293" s="252">
        <f t="shared" ref="H293:V293" si="56">SUM(H278:H292)</f>
        <v>0</v>
      </c>
      <c r="I293" s="252">
        <f t="shared" si="56"/>
        <v>0</v>
      </c>
      <c r="J293" s="252">
        <f t="shared" si="56"/>
        <v>0</v>
      </c>
      <c r="K293" s="252">
        <f t="shared" si="56"/>
        <v>0</v>
      </c>
      <c r="L293" s="252">
        <f t="shared" si="56"/>
        <v>0</v>
      </c>
      <c r="M293" s="252">
        <f t="shared" si="56"/>
        <v>0</v>
      </c>
      <c r="N293" s="252">
        <f t="shared" si="56"/>
        <v>0</v>
      </c>
      <c r="O293" s="252">
        <f t="shared" si="56"/>
        <v>0</v>
      </c>
      <c r="P293" s="252">
        <f t="shared" si="56"/>
        <v>0</v>
      </c>
      <c r="Q293" s="252">
        <f t="shared" si="56"/>
        <v>0</v>
      </c>
      <c r="R293" s="252">
        <f t="shared" si="56"/>
        <v>0</v>
      </c>
      <c r="S293" s="252">
        <f t="shared" si="56"/>
        <v>0</v>
      </c>
      <c r="T293" s="252">
        <f t="shared" si="56"/>
        <v>0</v>
      </c>
      <c r="U293" s="252">
        <f t="shared" si="56"/>
        <v>0</v>
      </c>
      <c r="V293" s="252">
        <f t="shared" si="56"/>
        <v>0</v>
      </c>
      <c r="W293" s="239"/>
      <c r="X293" s="241"/>
      <c r="Y293" s="241"/>
      <c r="Z293" s="205"/>
      <c r="AA293" s="205"/>
      <c r="AB293" s="205"/>
      <c r="AC293" s="205"/>
      <c r="AD293" s="205"/>
      <c r="AE293" s="205"/>
    </row>
    <row r="294" spans="1:31" s="243" customFormat="1" ht="15">
      <c r="A294" s="205"/>
      <c r="B294" s="271">
        <f>'FSE-AF-003'!$B$31</f>
        <v>0</v>
      </c>
      <c r="C294" s="224">
        <v>1</v>
      </c>
      <c r="D294" s="225"/>
      <c r="E294" s="218">
        <f>+'FSE-AF-004'!$E$31</f>
        <v>0</v>
      </c>
      <c r="F294" s="254">
        <f>+'FSE-AF-003'!K$31</f>
        <v>0</v>
      </c>
      <c r="G294" s="219">
        <f t="shared" ref="G294:G308" si="57">+F294*E294</f>
        <v>0</v>
      </c>
      <c r="H294" s="219">
        <f>+$E294*$F294</f>
        <v>0</v>
      </c>
      <c r="I294" s="219">
        <f>+$E294*$F294</f>
        <v>0</v>
      </c>
      <c r="J294" s="219">
        <f>+$E294*$F294</f>
        <v>0</v>
      </c>
      <c r="K294" s="219">
        <f>IF($E294&lt;33.33%,$E294*$F294,0)</f>
        <v>0</v>
      </c>
      <c r="L294" s="219">
        <f>IF($E294&lt;33.33%,$E294*$F294,0)</f>
        <v>0</v>
      </c>
      <c r="M294" s="219">
        <f>IF($E294&lt;20%,$E294*$F294,0)</f>
        <v>0</v>
      </c>
      <c r="N294" s="219">
        <f>IF($E294&lt;20%,$E294*$F294,0)</f>
        <v>0</v>
      </c>
      <c r="O294" s="219">
        <f>IF($E294&lt;20%,$E294*$F294,0)</f>
        <v>0</v>
      </c>
      <c r="P294" s="219">
        <f>IF($E294&lt;20%,$E294*$F294,0)</f>
        <v>0</v>
      </c>
      <c r="Q294" s="219">
        <f>IF($E294&lt;20%,$E294*$F294,0)</f>
        <v>0</v>
      </c>
      <c r="R294" s="219">
        <f>IF($E294&lt;10%,$E294*$F294,0)</f>
        <v>0</v>
      </c>
      <c r="S294" s="219">
        <f>IF($E294&lt;10%,$E294*$F294,0)</f>
        <v>0</v>
      </c>
      <c r="T294" s="219">
        <f>IF($E294&lt;10%,$E294*$F294,0)</f>
        <v>0</v>
      </c>
      <c r="U294" s="219">
        <f>IF($E294&lt;10%,$E294*$F294,0)</f>
        <v>0</v>
      </c>
      <c r="V294" s="259">
        <f>IF($E294&lt;10%,$E294*$F294,0)</f>
        <v>0</v>
      </c>
      <c r="W294" s="239">
        <f t="shared" ref="W294:W308" si="58">SUM(F294-SUM(H294:V294))</f>
        <v>0</v>
      </c>
      <c r="X294" s="241">
        <f t="shared" ref="X294:X308" si="59">IF(W294&gt;0,+W294/G294,0)</f>
        <v>0</v>
      </c>
      <c r="Y294" s="241"/>
      <c r="Z294" s="205"/>
      <c r="AA294" s="205"/>
      <c r="AB294" s="205"/>
      <c r="AC294" s="205"/>
      <c r="AD294" s="205"/>
      <c r="AE294" s="205"/>
    </row>
    <row r="295" spans="1:31" s="243" customFormat="1" ht="15">
      <c r="A295" s="205"/>
      <c r="B295" s="271">
        <f>'FSE-AF-003'!$B$31</f>
        <v>0</v>
      </c>
      <c r="C295" s="224">
        <v>2</v>
      </c>
      <c r="D295" s="225"/>
      <c r="E295" s="218">
        <f>+'FSE-AF-004'!$E$31</f>
        <v>0</v>
      </c>
      <c r="F295" s="254">
        <f>+'FSE-AF-003'!N$31</f>
        <v>0</v>
      </c>
      <c r="G295" s="219">
        <f t="shared" si="57"/>
        <v>0</v>
      </c>
      <c r="H295" s="247"/>
      <c r="I295" s="219">
        <f>+$E295*$F295</f>
        <v>0</v>
      </c>
      <c r="J295" s="219">
        <f>+$E295*$F295</f>
        <v>0</v>
      </c>
      <c r="K295" s="219">
        <f>+$E295*$F295</f>
        <v>0</v>
      </c>
      <c r="L295" s="219">
        <f>IF($E295&lt;33.33%,$E295*$F295,0)</f>
        <v>0</v>
      </c>
      <c r="M295" s="219">
        <f>IF($E295&lt;33.33%,$E295*$F295,0)</f>
        <v>0</v>
      </c>
      <c r="N295" s="219">
        <f>IF($E295&lt;20%,$E295*$F295,0)</f>
        <v>0</v>
      </c>
      <c r="O295" s="219">
        <f>IF($E295&lt;20%,$E295*$F295,0)</f>
        <v>0</v>
      </c>
      <c r="P295" s="219">
        <f>IF($E295&lt;20%,$E295*$F295,0)</f>
        <v>0</v>
      </c>
      <c r="Q295" s="219">
        <f>IF($E295&lt;20%,$E295*$F295,0)</f>
        <v>0</v>
      </c>
      <c r="R295" s="219">
        <f>IF($E295&lt;20%,$E295*$F295,0)</f>
        <v>0</v>
      </c>
      <c r="S295" s="219">
        <f>IF($E295&lt;10%,$E295*$F295,0)</f>
        <v>0</v>
      </c>
      <c r="T295" s="219">
        <f>IF($E295&lt;10%,$E295*$F295,0)</f>
        <v>0</v>
      </c>
      <c r="U295" s="219">
        <f>IF($E295&lt;10%,$E295*$F295,0)</f>
        <v>0</v>
      </c>
      <c r="V295" s="259">
        <f>IF($E295&lt;10%,$E295*$F295,0)</f>
        <v>0</v>
      </c>
      <c r="W295" s="239">
        <f t="shared" si="58"/>
        <v>0</v>
      </c>
      <c r="X295" s="241">
        <f t="shared" si="59"/>
        <v>0</v>
      </c>
      <c r="Y295" s="241"/>
      <c r="Z295" s="205"/>
      <c r="AA295" s="205"/>
      <c r="AB295" s="205"/>
      <c r="AC295" s="205"/>
      <c r="AD295" s="205"/>
      <c r="AE295" s="205"/>
    </row>
    <row r="296" spans="1:31" s="243" customFormat="1" ht="15">
      <c r="A296" s="205"/>
      <c r="B296" s="271">
        <f>'FSE-AF-003'!$B$31</f>
        <v>0</v>
      </c>
      <c r="C296" s="224">
        <v>3</v>
      </c>
      <c r="D296" s="225"/>
      <c r="E296" s="218">
        <f>+'FSE-AF-004'!$E$31</f>
        <v>0</v>
      </c>
      <c r="F296" s="254">
        <f>+'FSE-AF-003'!Q$31</f>
        <v>0</v>
      </c>
      <c r="G296" s="219">
        <f t="shared" si="57"/>
        <v>0</v>
      </c>
      <c r="H296" s="247"/>
      <c r="I296" s="247"/>
      <c r="J296" s="219">
        <f>+$E296*$F296</f>
        <v>0</v>
      </c>
      <c r="K296" s="219">
        <f>+$E296*$F296</f>
        <v>0</v>
      </c>
      <c r="L296" s="219">
        <f>+$E296*$F296</f>
        <v>0</v>
      </c>
      <c r="M296" s="219">
        <f>IF($E296&lt;33.33%,$E296*$F296,0)</f>
        <v>0</v>
      </c>
      <c r="N296" s="219">
        <f>IF($E296&lt;33.33%,$E296*$F296,0)</f>
        <v>0</v>
      </c>
      <c r="O296" s="219">
        <f>IF($E296&lt;20%,$E296*$F296,0)</f>
        <v>0</v>
      </c>
      <c r="P296" s="219">
        <f>IF($E296&lt;20%,$E296*$F296,0)</f>
        <v>0</v>
      </c>
      <c r="Q296" s="219">
        <f>IF($E296&lt;20%,$E296*$F296,0)</f>
        <v>0</v>
      </c>
      <c r="R296" s="219">
        <f>IF($E296&lt;20%,$E296*$F296,0)</f>
        <v>0</v>
      </c>
      <c r="S296" s="219">
        <f>IF($E296&lt;20%,$E296*$F296,0)</f>
        <v>0</v>
      </c>
      <c r="T296" s="219">
        <f>IF($E296&lt;10%,$E296*$F296,0)</f>
        <v>0</v>
      </c>
      <c r="U296" s="219">
        <f>IF($E296&lt;10%,$E296*$F296,0)</f>
        <v>0</v>
      </c>
      <c r="V296" s="259">
        <f>IF($E296&lt;10%,$E296*$F296,0)</f>
        <v>0</v>
      </c>
      <c r="W296" s="239">
        <f t="shared" si="58"/>
        <v>0</v>
      </c>
      <c r="X296" s="241">
        <f t="shared" si="59"/>
        <v>0</v>
      </c>
      <c r="Y296" s="241"/>
      <c r="Z296" s="205"/>
      <c r="AA296" s="205"/>
      <c r="AB296" s="205"/>
      <c r="AC296" s="205"/>
      <c r="AD296" s="205"/>
      <c r="AE296" s="205"/>
    </row>
    <row r="297" spans="1:31" s="243" customFormat="1" ht="15">
      <c r="A297" s="205"/>
      <c r="B297" s="271">
        <f>'FSE-AF-003'!$B$31</f>
        <v>0</v>
      </c>
      <c r="C297" s="224">
        <v>4</v>
      </c>
      <c r="D297" s="225"/>
      <c r="E297" s="218">
        <f>+'FSE-AF-004'!$E$31</f>
        <v>0</v>
      </c>
      <c r="F297" s="254">
        <f>+'FSE-AF-003'!T$31</f>
        <v>0</v>
      </c>
      <c r="G297" s="219">
        <f t="shared" si="57"/>
        <v>0</v>
      </c>
      <c r="H297" s="247"/>
      <c r="I297" s="247"/>
      <c r="J297" s="247"/>
      <c r="K297" s="219">
        <f>+$E297*$F297</f>
        <v>0</v>
      </c>
      <c r="L297" s="219">
        <f>+$E297*$F297</f>
        <v>0</v>
      </c>
      <c r="M297" s="219">
        <f>+$E297*$F297</f>
        <v>0</v>
      </c>
      <c r="N297" s="219">
        <f>IF($E297&lt;33.33%,$E297*$F297,0)</f>
        <v>0</v>
      </c>
      <c r="O297" s="219">
        <f>IF($E297&lt;33.33%,$E297*$F297,0)</f>
        <v>0</v>
      </c>
      <c r="P297" s="219">
        <f>IF($E297&lt;20%,$E297*$F297,0)</f>
        <v>0</v>
      </c>
      <c r="Q297" s="219">
        <f>IF($E297&lt;20%,$E297*$F297,0)</f>
        <v>0</v>
      </c>
      <c r="R297" s="219">
        <f>IF($E297&lt;20%,$E297*$F297,0)</f>
        <v>0</v>
      </c>
      <c r="S297" s="219">
        <f>IF($E297&lt;20%,$E297*$F297,0)</f>
        <v>0</v>
      </c>
      <c r="T297" s="219">
        <f>IF($E297&lt;20%,$E297*$F297,0)</f>
        <v>0</v>
      </c>
      <c r="U297" s="219">
        <f>IF($E297&lt;10%,$E297*$F297,0)</f>
        <v>0</v>
      </c>
      <c r="V297" s="259">
        <f>IF($E297&lt;10%,$E297*$F297,0)</f>
        <v>0</v>
      </c>
      <c r="W297" s="239">
        <f t="shared" si="58"/>
        <v>0</v>
      </c>
      <c r="X297" s="241">
        <f t="shared" si="59"/>
        <v>0</v>
      </c>
      <c r="Y297" s="241"/>
      <c r="Z297" s="205"/>
      <c r="AA297" s="205"/>
      <c r="AB297" s="205"/>
      <c r="AC297" s="205"/>
      <c r="AD297" s="205"/>
      <c r="AE297" s="205"/>
    </row>
    <row r="298" spans="1:31" s="243" customFormat="1" ht="15">
      <c r="A298" s="205"/>
      <c r="B298" s="271">
        <f>'FSE-AF-003'!$B$31</f>
        <v>0</v>
      </c>
      <c r="C298" s="224">
        <v>5</v>
      </c>
      <c r="D298" s="225"/>
      <c r="E298" s="218">
        <f>+'FSE-AF-004'!$E$31</f>
        <v>0</v>
      </c>
      <c r="F298" s="254">
        <f>+'FSE-AF-003'!W$31</f>
        <v>0</v>
      </c>
      <c r="G298" s="219">
        <f t="shared" si="57"/>
        <v>0</v>
      </c>
      <c r="H298" s="247"/>
      <c r="I298" s="247"/>
      <c r="J298" s="247"/>
      <c r="K298" s="247"/>
      <c r="L298" s="219">
        <f>+$E298*$F298</f>
        <v>0</v>
      </c>
      <c r="M298" s="219">
        <f>+$E298*$F298</f>
        <v>0</v>
      </c>
      <c r="N298" s="219">
        <f>+$E298*$F298</f>
        <v>0</v>
      </c>
      <c r="O298" s="219">
        <f>IF($E298&lt;33.33%,$E298*$F298,0)</f>
        <v>0</v>
      </c>
      <c r="P298" s="219">
        <f>IF($E298&lt;33.33%,$E298*$F298,0)</f>
        <v>0</v>
      </c>
      <c r="Q298" s="219">
        <f>IF($E298&lt;20%,$E298*$F298,0)</f>
        <v>0</v>
      </c>
      <c r="R298" s="219">
        <f>IF($E298&lt;20%,$E298*$F298,0)</f>
        <v>0</v>
      </c>
      <c r="S298" s="219">
        <f>IF($E298&lt;20%,$E298*$F298,0)</f>
        <v>0</v>
      </c>
      <c r="T298" s="219">
        <f>IF($E298&lt;20%,$E298*$F298,0)</f>
        <v>0</v>
      </c>
      <c r="U298" s="219">
        <f>IF($E298&lt;20%,$E298*$F298,0)</f>
        <v>0</v>
      </c>
      <c r="V298" s="259">
        <f>IF($E298&lt;10%,$E298*$F298,0)</f>
        <v>0</v>
      </c>
      <c r="W298" s="239">
        <f t="shared" si="58"/>
        <v>0</v>
      </c>
      <c r="X298" s="241">
        <f t="shared" si="59"/>
        <v>0</v>
      </c>
      <c r="Y298" s="241"/>
      <c r="Z298" s="205"/>
      <c r="AA298" s="205"/>
      <c r="AB298" s="205"/>
      <c r="AC298" s="205"/>
      <c r="AD298" s="205"/>
      <c r="AE298" s="205"/>
    </row>
    <row r="299" spans="1:31" s="243" customFormat="1" ht="15">
      <c r="A299" s="205"/>
      <c r="B299" s="271">
        <f>'FSE-AF-003'!$B$31</f>
        <v>0</v>
      </c>
      <c r="C299" s="224">
        <v>6</v>
      </c>
      <c r="D299" s="225"/>
      <c r="E299" s="218">
        <f>+'FSE-AF-004'!$E$31</f>
        <v>0</v>
      </c>
      <c r="F299" s="254">
        <f>+'FSE-AF-003'!Z$31</f>
        <v>0</v>
      </c>
      <c r="G299" s="219">
        <f t="shared" si="57"/>
        <v>0</v>
      </c>
      <c r="H299" s="247"/>
      <c r="I299" s="247"/>
      <c r="J299" s="247"/>
      <c r="K299" s="247"/>
      <c r="L299" s="247"/>
      <c r="M299" s="219">
        <f>+$E299*$F299</f>
        <v>0</v>
      </c>
      <c r="N299" s="219">
        <f>+$E299*$F299</f>
        <v>0</v>
      </c>
      <c r="O299" s="219">
        <f>+$E299*$F299</f>
        <v>0</v>
      </c>
      <c r="P299" s="219">
        <f>IF($E299&lt;33.33%,$E299*$F299,0)</f>
        <v>0</v>
      </c>
      <c r="Q299" s="219">
        <f>IF($E299&lt;33.33%,$E299*$F299,0)</f>
        <v>0</v>
      </c>
      <c r="R299" s="219">
        <f>IF($E299&lt;20%,$E299*$F299,0)</f>
        <v>0</v>
      </c>
      <c r="S299" s="219">
        <f>IF($E299&lt;20%,$E299*$F299,0)</f>
        <v>0</v>
      </c>
      <c r="T299" s="219">
        <f>IF($E299&lt;20%,$E299*$F299,0)</f>
        <v>0</v>
      </c>
      <c r="U299" s="219">
        <f>IF($E299&lt;20%,$E299*$F299,0)</f>
        <v>0</v>
      </c>
      <c r="V299" s="259">
        <f>IF($E299&lt;20%,$E299*$F299,0)</f>
        <v>0</v>
      </c>
      <c r="W299" s="239">
        <f t="shared" si="58"/>
        <v>0</v>
      </c>
      <c r="X299" s="241">
        <f t="shared" si="59"/>
        <v>0</v>
      </c>
      <c r="Y299" s="241"/>
      <c r="Z299" s="205"/>
      <c r="AA299" s="205"/>
      <c r="AB299" s="205"/>
      <c r="AC299" s="205"/>
      <c r="AD299" s="205"/>
      <c r="AE299" s="205"/>
    </row>
    <row r="300" spans="1:31" s="243" customFormat="1" ht="15">
      <c r="A300" s="205"/>
      <c r="B300" s="271">
        <f>'FSE-AF-003'!$B$31</f>
        <v>0</v>
      </c>
      <c r="C300" s="224">
        <v>7</v>
      </c>
      <c r="D300" s="225"/>
      <c r="E300" s="218">
        <f>+'FSE-AF-004'!$E$31</f>
        <v>0</v>
      </c>
      <c r="F300" s="254">
        <f>+'FSE-AF-003'!AC$31</f>
        <v>0</v>
      </c>
      <c r="G300" s="219">
        <f t="shared" si="57"/>
        <v>0</v>
      </c>
      <c r="H300" s="247"/>
      <c r="I300" s="247"/>
      <c r="J300" s="247"/>
      <c r="K300" s="247"/>
      <c r="L300" s="247"/>
      <c r="M300" s="247"/>
      <c r="N300" s="219">
        <f>+$E300*$F300</f>
        <v>0</v>
      </c>
      <c r="O300" s="219">
        <f>+$E300*$F300</f>
        <v>0</v>
      </c>
      <c r="P300" s="219">
        <f>+$E300*$F300</f>
        <v>0</v>
      </c>
      <c r="Q300" s="219">
        <f>IF($E300&lt;33.33%,$E300*$F300,0)</f>
        <v>0</v>
      </c>
      <c r="R300" s="219">
        <f>IF($E300&lt;33.33%,$E300*$F300,0)</f>
        <v>0</v>
      </c>
      <c r="S300" s="219">
        <f>IF($E300&lt;20%,$E300*$F300,0)</f>
        <v>0</v>
      </c>
      <c r="T300" s="219">
        <f>IF($E300&lt;20%,$E300*$F300,0)</f>
        <v>0</v>
      </c>
      <c r="U300" s="219">
        <f>IF($E300&lt;20%,$E300*$F300,0)</f>
        <v>0</v>
      </c>
      <c r="V300" s="259">
        <f>IF($E300&lt;20%,$E300*$F300,0)</f>
        <v>0</v>
      </c>
      <c r="W300" s="239">
        <f t="shared" si="58"/>
        <v>0</v>
      </c>
      <c r="X300" s="241">
        <f t="shared" si="59"/>
        <v>0</v>
      </c>
      <c r="Y300" s="241"/>
      <c r="Z300" s="205"/>
      <c r="AA300" s="205"/>
      <c r="AB300" s="205"/>
      <c r="AC300" s="205"/>
      <c r="AD300" s="205"/>
      <c r="AE300" s="205"/>
    </row>
    <row r="301" spans="1:31" s="243" customFormat="1" ht="15">
      <c r="A301" s="205"/>
      <c r="B301" s="271">
        <f>'FSE-AF-003'!$B$31</f>
        <v>0</v>
      </c>
      <c r="C301" s="224">
        <v>8</v>
      </c>
      <c r="D301" s="225"/>
      <c r="E301" s="218">
        <f>+'FSE-AF-004'!$E$31</f>
        <v>0</v>
      </c>
      <c r="F301" s="254">
        <f>+'FSE-AF-003'!AF$31</f>
        <v>0</v>
      </c>
      <c r="G301" s="219">
        <f t="shared" si="57"/>
        <v>0</v>
      </c>
      <c r="H301" s="247"/>
      <c r="I301" s="247"/>
      <c r="J301" s="247"/>
      <c r="K301" s="247"/>
      <c r="L301" s="247"/>
      <c r="M301" s="247"/>
      <c r="N301" s="247"/>
      <c r="O301" s="219">
        <f>+$E301*$F301</f>
        <v>0</v>
      </c>
      <c r="P301" s="219">
        <f>+$E301*$F301</f>
        <v>0</v>
      </c>
      <c r="Q301" s="219">
        <f>+$E301*$F301</f>
        <v>0</v>
      </c>
      <c r="R301" s="219">
        <f>IF($E301&lt;33.33%,$E301*$F301,0)</f>
        <v>0</v>
      </c>
      <c r="S301" s="219">
        <f>IF($E301&lt;33.33%,$E301*$F301,0)</f>
        <v>0</v>
      </c>
      <c r="T301" s="219">
        <f>IF($E301&lt;20%,$E301*$F301,0)</f>
        <v>0</v>
      </c>
      <c r="U301" s="219">
        <f>IF($E301&lt;20%,$E301*$F301,0)</f>
        <v>0</v>
      </c>
      <c r="V301" s="259">
        <f>IF($E301&lt;20%,$E301*$F301,0)</f>
        <v>0</v>
      </c>
      <c r="W301" s="239">
        <f t="shared" si="58"/>
        <v>0</v>
      </c>
      <c r="X301" s="241">
        <f t="shared" si="59"/>
        <v>0</v>
      </c>
      <c r="Y301" s="241"/>
      <c r="Z301" s="205"/>
      <c r="AA301" s="205"/>
      <c r="AB301" s="205"/>
      <c r="AC301" s="205"/>
      <c r="AD301" s="205"/>
      <c r="AE301" s="205"/>
    </row>
    <row r="302" spans="1:31" s="243" customFormat="1" ht="15">
      <c r="A302" s="205"/>
      <c r="B302" s="271">
        <f>'FSE-AF-003'!$B$31</f>
        <v>0</v>
      </c>
      <c r="C302" s="224">
        <v>9</v>
      </c>
      <c r="D302" s="225"/>
      <c r="E302" s="218">
        <f>+'FSE-AF-004'!$E$31</f>
        <v>0</v>
      </c>
      <c r="F302" s="254">
        <f>+'FSE-AF-003'!AI$31</f>
        <v>0</v>
      </c>
      <c r="G302" s="219">
        <f t="shared" si="57"/>
        <v>0</v>
      </c>
      <c r="H302" s="247"/>
      <c r="I302" s="247"/>
      <c r="J302" s="247"/>
      <c r="K302" s="247"/>
      <c r="L302" s="247"/>
      <c r="M302" s="247"/>
      <c r="N302" s="247"/>
      <c r="O302" s="247"/>
      <c r="P302" s="219">
        <f>+$E302*$F302</f>
        <v>0</v>
      </c>
      <c r="Q302" s="219">
        <f>+$E302*$F302</f>
        <v>0</v>
      </c>
      <c r="R302" s="219">
        <f>+$E302*$F302</f>
        <v>0</v>
      </c>
      <c r="S302" s="219">
        <f>IF($E302&lt;33.33%,$E302*$F302,0)</f>
        <v>0</v>
      </c>
      <c r="T302" s="219">
        <f>IF($E302&lt;33.33%,$E302*$F302,0)</f>
        <v>0</v>
      </c>
      <c r="U302" s="219">
        <f>IF($E302&lt;20%,$E302*$F302,0)</f>
        <v>0</v>
      </c>
      <c r="V302" s="259">
        <f>IF($E302&lt;20%,$E302*$F302,0)</f>
        <v>0</v>
      </c>
      <c r="W302" s="239">
        <f t="shared" si="58"/>
        <v>0</v>
      </c>
      <c r="X302" s="241">
        <f t="shared" si="59"/>
        <v>0</v>
      </c>
      <c r="Y302" s="241"/>
      <c r="Z302" s="205"/>
      <c r="AA302" s="205"/>
      <c r="AB302" s="205"/>
      <c r="AC302" s="205"/>
      <c r="AD302" s="205"/>
      <c r="AE302" s="205"/>
    </row>
    <row r="303" spans="1:31" s="243" customFormat="1" ht="15">
      <c r="A303" s="205"/>
      <c r="B303" s="271">
        <f>'FSE-AF-003'!$B$31</f>
        <v>0</v>
      </c>
      <c r="C303" s="224">
        <v>10</v>
      </c>
      <c r="D303" s="225"/>
      <c r="E303" s="218">
        <f>+'FSE-AF-004'!$E$31</f>
        <v>0</v>
      </c>
      <c r="F303" s="254">
        <f>+'FSE-AF-003'!AL$31</f>
        <v>0</v>
      </c>
      <c r="G303" s="219">
        <f t="shared" si="57"/>
        <v>0</v>
      </c>
      <c r="H303" s="247"/>
      <c r="I303" s="247"/>
      <c r="J303" s="247"/>
      <c r="K303" s="247"/>
      <c r="L303" s="247"/>
      <c r="M303" s="247"/>
      <c r="N303" s="247"/>
      <c r="O303" s="247"/>
      <c r="P303" s="247"/>
      <c r="Q303" s="219">
        <f>+$E303*$F303</f>
        <v>0</v>
      </c>
      <c r="R303" s="219">
        <f>+$E303*$F303</f>
        <v>0</v>
      </c>
      <c r="S303" s="219">
        <f>+$E303*$F303</f>
        <v>0</v>
      </c>
      <c r="T303" s="219">
        <f>IF($E303&lt;33.33%,$E303*$F303,0)</f>
        <v>0</v>
      </c>
      <c r="U303" s="219">
        <f>IF($E303&lt;33.33%,$E303*$F303,0)</f>
        <v>0</v>
      </c>
      <c r="V303" s="259">
        <f>IF($E303&lt;20%,$E303*$F303,0)</f>
        <v>0</v>
      </c>
      <c r="W303" s="239">
        <f t="shared" si="58"/>
        <v>0</v>
      </c>
      <c r="X303" s="241">
        <f t="shared" si="59"/>
        <v>0</v>
      </c>
      <c r="Y303" s="241"/>
      <c r="Z303" s="205"/>
      <c r="AA303" s="205"/>
      <c r="AB303" s="205"/>
      <c r="AC303" s="205"/>
      <c r="AD303" s="205"/>
      <c r="AE303" s="205"/>
    </row>
    <row r="304" spans="1:31" s="243" customFormat="1" ht="15">
      <c r="A304" s="205"/>
      <c r="B304" s="271">
        <f>'FSE-AF-003'!$B$31</f>
        <v>0</v>
      </c>
      <c r="C304" s="224">
        <v>11</v>
      </c>
      <c r="D304" s="225"/>
      <c r="E304" s="218">
        <f>+'FSE-AF-004'!$E$31</f>
        <v>0</v>
      </c>
      <c r="F304" s="254">
        <f>+'FSE-AF-003'!AO$31</f>
        <v>0</v>
      </c>
      <c r="G304" s="219">
        <f t="shared" si="57"/>
        <v>0</v>
      </c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219">
        <f>+$E304*$F304</f>
        <v>0</v>
      </c>
      <c r="S304" s="219">
        <f>+$E304*$F304</f>
        <v>0</v>
      </c>
      <c r="T304" s="219">
        <f>+$E304*$F304</f>
        <v>0</v>
      </c>
      <c r="U304" s="219">
        <f>IF($E304&lt;33.33%,$E304*$F304,0)</f>
        <v>0</v>
      </c>
      <c r="V304" s="259">
        <f>IF($E304&lt;33.33%,$E304*$F304,0)</f>
        <v>0</v>
      </c>
      <c r="W304" s="239">
        <f t="shared" si="58"/>
        <v>0</v>
      </c>
      <c r="X304" s="241">
        <f t="shared" si="59"/>
        <v>0</v>
      </c>
      <c r="Y304" s="241"/>
      <c r="Z304" s="205"/>
      <c r="AA304" s="205"/>
      <c r="AB304" s="205"/>
      <c r="AC304" s="205"/>
      <c r="AD304" s="205"/>
      <c r="AE304" s="205"/>
    </row>
    <row r="305" spans="1:31" s="243" customFormat="1" ht="15">
      <c r="A305" s="205"/>
      <c r="B305" s="271">
        <f>'FSE-AF-003'!$B$31</f>
        <v>0</v>
      </c>
      <c r="C305" s="224">
        <v>12</v>
      </c>
      <c r="D305" s="225"/>
      <c r="E305" s="218">
        <f>+'FSE-AF-004'!$E$31</f>
        <v>0</v>
      </c>
      <c r="F305" s="254">
        <f>+'FSE-AF-003'!AR$31</f>
        <v>0</v>
      </c>
      <c r="G305" s="219">
        <f t="shared" si="57"/>
        <v>0</v>
      </c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47"/>
      <c r="S305" s="219">
        <f>+$E305*$F305</f>
        <v>0</v>
      </c>
      <c r="T305" s="219">
        <f>+$E305*$F305</f>
        <v>0</v>
      </c>
      <c r="U305" s="219">
        <f>+$E305*$F305</f>
        <v>0</v>
      </c>
      <c r="V305" s="259">
        <f>IF($E305&lt;33.33%,$E305*$F305,0)</f>
        <v>0</v>
      </c>
      <c r="W305" s="239">
        <f t="shared" si="58"/>
        <v>0</v>
      </c>
      <c r="X305" s="241">
        <f t="shared" si="59"/>
        <v>0</v>
      </c>
      <c r="Y305" s="241"/>
      <c r="Z305" s="205"/>
      <c r="AA305" s="205"/>
      <c r="AB305" s="205"/>
      <c r="AC305" s="205"/>
      <c r="AD305" s="205"/>
      <c r="AE305" s="205"/>
    </row>
    <row r="306" spans="1:31" s="243" customFormat="1" ht="15">
      <c r="A306" s="205"/>
      <c r="B306" s="271">
        <f>'FSE-AF-003'!$B$31</f>
        <v>0</v>
      </c>
      <c r="C306" s="224">
        <v>13</v>
      </c>
      <c r="D306" s="225"/>
      <c r="E306" s="218">
        <f>+'FSE-AF-004'!$E$31</f>
        <v>0</v>
      </c>
      <c r="F306" s="254">
        <f>+'FSE-AF-003'!AU$31</f>
        <v>0</v>
      </c>
      <c r="G306" s="219">
        <f t="shared" si="57"/>
        <v>0</v>
      </c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247"/>
      <c r="S306" s="247"/>
      <c r="T306" s="219">
        <f>+$E306*$F306</f>
        <v>0</v>
      </c>
      <c r="U306" s="219">
        <f>+$E306*$F306</f>
        <v>0</v>
      </c>
      <c r="V306" s="259">
        <f>+$E306*$F306</f>
        <v>0</v>
      </c>
      <c r="W306" s="239">
        <f t="shared" si="58"/>
        <v>0</v>
      </c>
      <c r="X306" s="241">
        <f t="shared" si="59"/>
        <v>0</v>
      </c>
      <c r="Y306" s="241"/>
      <c r="Z306" s="205"/>
      <c r="AA306" s="205"/>
      <c r="AB306" s="205"/>
      <c r="AC306" s="205"/>
      <c r="AD306" s="205"/>
      <c r="AE306" s="205"/>
    </row>
    <row r="307" spans="1:31" s="243" customFormat="1" ht="15">
      <c r="A307" s="205"/>
      <c r="B307" s="271">
        <f>'FSE-AF-003'!$B$31</f>
        <v>0</v>
      </c>
      <c r="C307" s="224">
        <v>14</v>
      </c>
      <c r="D307" s="225"/>
      <c r="E307" s="218">
        <f>+'FSE-AF-004'!$E$31</f>
        <v>0</v>
      </c>
      <c r="F307" s="254">
        <f>+'FSE-AF-003'!AX$31</f>
        <v>0</v>
      </c>
      <c r="G307" s="219">
        <f t="shared" si="57"/>
        <v>0</v>
      </c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247"/>
      <c r="U307" s="219">
        <f>+$E307*$F307</f>
        <v>0</v>
      </c>
      <c r="V307" s="259">
        <f>+$E307*$F307</f>
        <v>0</v>
      </c>
      <c r="W307" s="239">
        <f t="shared" si="58"/>
        <v>0</v>
      </c>
      <c r="X307" s="241">
        <f t="shared" si="59"/>
        <v>0</v>
      </c>
      <c r="Y307" s="241"/>
      <c r="Z307" s="205"/>
      <c r="AA307" s="205"/>
      <c r="AB307" s="205"/>
      <c r="AC307" s="205"/>
      <c r="AD307" s="205"/>
      <c r="AE307" s="205"/>
    </row>
    <row r="308" spans="1:31" s="243" customFormat="1" ht="15">
      <c r="A308" s="205"/>
      <c r="B308" s="271">
        <f>'FSE-AF-003'!$B$31</f>
        <v>0</v>
      </c>
      <c r="C308" s="224">
        <v>15</v>
      </c>
      <c r="D308" s="225"/>
      <c r="E308" s="218">
        <f>+'FSE-AF-004'!$E$31</f>
        <v>0</v>
      </c>
      <c r="F308" s="254">
        <f>+'FSE-AF-003'!BA$31</f>
        <v>0</v>
      </c>
      <c r="G308" s="219">
        <f t="shared" si="57"/>
        <v>0</v>
      </c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247"/>
      <c r="U308" s="260"/>
      <c r="V308" s="259">
        <f>+$E308*$F308</f>
        <v>0</v>
      </c>
      <c r="W308" s="239">
        <f t="shared" si="58"/>
        <v>0</v>
      </c>
      <c r="X308" s="241">
        <f t="shared" si="59"/>
        <v>0</v>
      </c>
      <c r="Y308" s="241"/>
      <c r="Z308" s="205"/>
      <c r="AA308" s="205"/>
      <c r="AB308" s="205"/>
      <c r="AC308" s="205"/>
      <c r="AD308" s="205"/>
      <c r="AE308" s="205"/>
    </row>
    <row r="309" spans="1:31" s="243" customFormat="1">
      <c r="A309" s="205"/>
      <c r="B309" s="257" t="s">
        <v>1051</v>
      </c>
      <c r="C309" s="224"/>
      <c r="D309" s="225"/>
      <c r="E309" s="249"/>
      <c r="F309" s="250">
        <f>SUM(F294:F308)</f>
        <v>0</v>
      </c>
      <c r="G309" s="251"/>
      <c r="H309" s="252">
        <f t="shared" ref="H309:V309" si="60">SUM(H294:H308)</f>
        <v>0</v>
      </c>
      <c r="I309" s="252">
        <f t="shared" si="60"/>
        <v>0</v>
      </c>
      <c r="J309" s="252">
        <f t="shared" si="60"/>
        <v>0</v>
      </c>
      <c r="K309" s="252">
        <f t="shared" si="60"/>
        <v>0</v>
      </c>
      <c r="L309" s="252">
        <f t="shared" si="60"/>
        <v>0</v>
      </c>
      <c r="M309" s="252">
        <f t="shared" si="60"/>
        <v>0</v>
      </c>
      <c r="N309" s="252">
        <f t="shared" si="60"/>
        <v>0</v>
      </c>
      <c r="O309" s="252">
        <f t="shared" si="60"/>
        <v>0</v>
      </c>
      <c r="P309" s="252">
        <f t="shared" si="60"/>
        <v>0</v>
      </c>
      <c r="Q309" s="252">
        <f t="shared" si="60"/>
        <v>0</v>
      </c>
      <c r="R309" s="252">
        <f t="shared" si="60"/>
        <v>0</v>
      </c>
      <c r="S309" s="252">
        <f t="shared" si="60"/>
        <v>0</v>
      </c>
      <c r="T309" s="252">
        <f t="shared" si="60"/>
        <v>0</v>
      </c>
      <c r="U309" s="252">
        <f t="shared" si="60"/>
        <v>0</v>
      </c>
      <c r="V309" s="252">
        <f t="shared" si="60"/>
        <v>0</v>
      </c>
      <c r="W309" s="239"/>
      <c r="X309" s="241"/>
      <c r="Y309" s="241"/>
      <c r="Z309" s="205"/>
      <c r="AA309" s="205"/>
      <c r="AB309" s="205"/>
      <c r="AC309" s="205"/>
      <c r="AD309" s="205"/>
      <c r="AE309" s="205"/>
    </row>
    <row r="310" spans="1:31" s="243" customFormat="1" ht="15">
      <c r="A310" s="205"/>
      <c r="B310" s="272">
        <f>'FSE-AF-003'!$B$32</f>
        <v>0</v>
      </c>
      <c r="C310" s="227">
        <v>1</v>
      </c>
      <c r="D310" s="228"/>
      <c r="E310" s="218">
        <f>+'FSE-AF-004'!$E$32</f>
        <v>0</v>
      </c>
      <c r="F310" s="254">
        <f>+'FSE-AF-003'!K$32</f>
        <v>0</v>
      </c>
      <c r="G310" s="219">
        <f t="shared" ref="G310:G324" si="61">+F310*E310</f>
        <v>0</v>
      </c>
      <c r="H310" s="219">
        <f>+$E310*$F310</f>
        <v>0</v>
      </c>
      <c r="I310" s="219">
        <f>+$E310*$F310</f>
        <v>0</v>
      </c>
      <c r="J310" s="219">
        <f>+$E310*$F310</f>
        <v>0</v>
      </c>
      <c r="K310" s="219">
        <f>IF($E310&lt;33.33%,$E310*$F310,0)</f>
        <v>0</v>
      </c>
      <c r="L310" s="219">
        <f>IF($E310&lt;33.33%,$E310*$F310,0)</f>
        <v>0</v>
      </c>
      <c r="M310" s="219">
        <f>IF($E310&lt;20%,$E310*$F310,0)</f>
        <v>0</v>
      </c>
      <c r="N310" s="219">
        <f>IF($E310&lt;20%,$E310*$F310,0)</f>
        <v>0</v>
      </c>
      <c r="O310" s="219">
        <f>IF($E310&lt;20%,$E310*$F310,0)</f>
        <v>0</v>
      </c>
      <c r="P310" s="219">
        <f>IF($E310&lt;20%,$E310*$F310,0)</f>
        <v>0</v>
      </c>
      <c r="Q310" s="219">
        <f>IF($E310&lt;20%,$E310*$F310,0)</f>
        <v>0</v>
      </c>
      <c r="R310" s="219">
        <f>IF($E310&lt;10%,$E310*$F310,0)</f>
        <v>0</v>
      </c>
      <c r="S310" s="219">
        <f>IF($E310&lt;10%,$E310*$F310,0)</f>
        <v>0</v>
      </c>
      <c r="T310" s="219">
        <f>IF($E310&lt;10%,$E310*$F310,0)</f>
        <v>0</v>
      </c>
      <c r="U310" s="219">
        <f>IF($E310&lt;10%,$E310*$F310,0)</f>
        <v>0</v>
      </c>
      <c r="V310" s="259">
        <f>IF($E310&lt;10%,$E310*$F310,0)</f>
        <v>0</v>
      </c>
      <c r="W310" s="239">
        <f t="shared" ref="W310:W324" si="62">SUM(F310-SUM(H310:V310))</f>
        <v>0</v>
      </c>
      <c r="X310" s="241">
        <f t="shared" ref="X310:X324" si="63">IF(W310&gt;0,+W310/G310,0)</f>
        <v>0</v>
      </c>
      <c r="Y310" s="241"/>
      <c r="Z310" s="205"/>
      <c r="AA310" s="205"/>
      <c r="AB310" s="205"/>
      <c r="AC310" s="205"/>
      <c r="AD310" s="205"/>
      <c r="AE310" s="205"/>
    </row>
    <row r="311" spans="1:31" s="243" customFormat="1" ht="15">
      <c r="A311" s="205"/>
      <c r="B311" s="272">
        <f>'FSE-AF-003'!$B$32</f>
        <v>0</v>
      </c>
      <c r="C311" s="227">
        <v>2</v>
      </c>
      <c r="D311" s="228"/>
      <c r="E311" s="218">
        <f>+'FSE-AF-004'!$E$32</f>
        <v>0</v>
      </c>
      <c r="F311" s="254">
        <f>+'FSE-AF-003'!N$32</f>
        <v>0</v>
      </c>
      <c r="G311" s="219">
        <f t="shared" si="61"/>
        <v>0</v>
      </c>
      <c r="H311" s="247"/>
      <c r="I311" s="219">
        <f>+$E311*$F311</f>
        <v>0</v>
      </c>
      <c r="J311" s="219">
        <f>+$E311*$F311</f>
        <v>0</v>
      </c>
      <c r="K311" s="219">
        <f>+$E311*$F311</f>
        <v>0</v>
      </c>
      <c r="L311" s="219">
        <f>IF($E311&lt;33.33%,$E311*$F311,0)</f>
        <v>0</v>
      </c>
      <c r="M311" s="219">
        <f>IF($E311&lt;33.33%,$E311*$F311,0)</f>
        <v>0</v>
      </c>
      <c r="N311" s="219">
        <f>IF($E311&lt;20%,$E311*$F311,0)</f>
        <v>0</v>
      </c>
      <c r="O311" s="219">
        <f>IF($E311&lt;20%,$E311*$F311,0)</f>
        <v>0</v>
      </c>
      <c r="P311" s="219">
        <f>IF($E311&lt;20%,$E311*$F311,0)</f>
        <v>0</v>
      </c>
      <c r="Q311" s="219">
        <f>IF($E311&lt;20%,$E311*$F311,0)</f>
        <v>0</v>
      </c>
      <c r="R311" s="219">
        <f>IF($E311&lt;20%,$E311*$F311,0)</f>
        <v>0</v>
      </c>
      <c r="S311" s="219">
        <f>IF($E311&lt;10%,$E311*$F311,0)</f>
        <v>0</v>
      </c>
      <c r="T311" s="219">
        <f>IF($E311&lt;10%,$E311*$F311,0)</f>
        <v>0</v>
      </c>
      <c r="U311" s="219">
        <f>IF($E311&lt;10%,$E311*$F311,0)</f>
        <v>0</v>
      </c>
      <c r="V311" s="259">
        <f>IF($E311&lt;10%,$E311*$F311,0)</f>
        <v>0</v>
      </c>
      <c r="W311" s="239">
        <f t="shared" si="62"/>
        <v>0</v>
      </c>
      <c r="X311" s="241">
        <f t="shared" si="63"/>
        <v>0</v>
      </c>
      <c r="Y311" s="241"/>
      <c r="Z311" s="205"/>
      <c r="AA311" s="205"/>
      <c r="AB311" s="205"/>
      <c r="AC311" s="205"/>
      <c r="AD311" s="205"/>
      <c r="AE311" s="205"/>
    </row>
    <row r="312" spans="1:31" s="243" customFormat="1" ht="15">
      <c r="A312" s="205"/>
      <c r="B312" s="272">
        <f>'FSE-AF-003'!$B$32</f>
        <v>0</v>
      </c>
      <c r="C312" s="227">
        <v>3</v>
      </c>
      <c r="D312" s="228"/>
      <c r="E312" s="218">
        <f>+'FSE-AF-004'!$E$32</f>
        <v>0</v>
      </c>
      <c r="F312" s="254">
        <f>+'FSE-AF-003'!Q$32</f>
        <v>0</v>
      </c>
      <c r="G312" s="219">
        <f t="shared" si="61"/>
        <v>0</v>
      </c>
      <c r="H312" s="247"/>
      <c r="I312" s="247"/>
      <c r="J312" s="219">
        <f>+$E312*$F312</f>
        <v>0</v>
      </c>
      <c r="K312" s="219">
        <f>+$E312*$F312</f>
        <v>0</v>
      </c>
      <c r="L312" s="219">
        <f>+$E312*$F312</f>
        <v>0</v>
      </c>
      <c r="M312" s="219">
        <f>IF($E312&lt;33.33%,$E312*$F312,0)</f>
        <v>0</v>
      </c>
      <c r="N312" s="219">
        <f>IF($E312&lt;33.33%,$E312*$F312,0)</f>
        <v>0</v>
      </c>
      <c r="O312" s="219">
        <f>IF($E312&lt;20%,$E312*$F312,0)</f>
        <v>0</v>
      </c>
      <c r="P312" s="219">
        <f>IF($E312&lt;20%,$E312*$F312,0)</f>
        <v>0</v>
      </c>
      <c r="Q312" s="219">
        <f>IF($E312&lt;20%,$E312*$F312,0)</f>
        <v>0</v>
      </c>
      <c r="R312" s="219">
        <f>IF($E312&lt;20%,$E312*$F312,0)</f>
        <v>0</v>
      </c>
      <c r="S312" s="219">
        <f>IF($E312&lt;20%,$E312*$F312,0)</f>
        <v>0</v>
      </c>
      <c r="T312" s="219">
        <f>IF($E312&lt;10%,$E312*$F312,0)</f>
        <v>0</v>
      </c>
      <c r="U312" s="219">
        <f>IF($E312&lt;10%,$E312*$F312,0)</f>
        <v>0</v>
      </c>
      <c r="V312" s="259">
        <f>IF($E312&lt;10%,$E312*$F312,0)</f>
        <v>0</v>
      </c>
      <c r="W312" s="239">
        <f t="shared" si="62"/>
        <v>0</v>
      </c>
      <c r="X312" s="241">
        <f t="shared" si="63"/>
        <v>0</v>
      </c>
      <c r="Y312" s="241"/>
      <c r="Z312" s="205"/>
      <c r="AA312" s="205"/>
      <c r="AB312" s="205"/>
      <c r="AC312" s="205"/>
      <c r="AD312" s="205"/>
      <c r="AE312" s="205"/>
    </row>
    <row r="313" spans="1:31" s="243" customFormat="1" ht="15">
      <c r="A313" s="205"/>
      <c r="B313" s="272">
        <f>'FSE-AF-003'!$B$32</f>
        <v>0</v>
      </c>
      <c r="C313" s="227">
        <v>4</v>
      </c>
      <c r="D313" s="228"/>
      <c r="E313" s="218">
        <f>+'FSE-AF-004'!$E$32</f>
        <v>0</v>
      </c>
      <c r="F313" s="254">
        <f>+'FSE-AF-003'!T$32</f>
        <v>0</v>
      </c>
      <c r="G313" s="219">
        <f t="shared" si="61"/>
        <v>0</v>
      </c>
      <c r="H313" s="247"/>
      <c r="I313" s="247"/>
      <c r="J313" s="247"/>
      <c r="K313" s="219">
        <f>+$E313*$F313</f>
        <v>0</v>
      </c>
      <c r="L313" s="219">
        <f>+$E313*$F313</f>
        <v>0</v>
      </c>
      <c r="M313" s="219">
        <f>+$E313*$F313</f>
        <v>0</v>
      </c>
      <c r="N313" s="219">
        <f>IF($E313&lt;33.33%,$E313*$F313,0)</f>
        <v>0</v>
      </c>
      <c r="O313" s="219">
        <f>IF($E313&lt;33.33%,$E313*$F313,0)</f>
        <v>0</v>
      </c>
      <c r="P313" s="219">
        <f>IF($E313&lt;20%,$E313*$F313,0)</f>
        <v>0</v>
      </c>
      <c r="Q313" s="219">
        <f>IF($E313&lt;20%,$E313*$F313,0)</f>
        <v>0</v>
      </c>
      <c r="R313" s="219">
        <f>IF($E313&lt;20%,$E313*$F313,0)</f>
        <v>0</v>
      </c>
      <c r="S313" s="219">
        <f>IF($E313&lt;20%,$E313*$F313,0)</f>
        <v>0</v>
      </c>
      <c r="T313" s="219">
        <f>IF($E313&lt;20%,$E313*$F313,0)</f>
        <v>0</v>
      </c>
      <c r="U313" s="219">
        <f>IF($E313&lt;10%,$E313*$F313,0)</f>
        <v>0</v>
      </c>
      <c r="V313" s="259">
        <f>IF($E313&lt;10%,$E313*$F313,0)</f>
        <v>0</v>
      </c>
      <c r="W313" s="239">
        <f t="shared" si="62"/>
        <v>0</v>
      </c>
      <c r="X313" s="241">
        <f t="shared" si="63"/>
        <v>0</v>
      </c>
      <c r="Y313" s="241"/>
      <c r="Z313" s="205"/>
      <c r="AA313" s="205"/>
      <c r="AB313" s="205"/>
      <c r="AC313" s="205"/>
      <c r="AD313" s="205"/>
      <c r="AE313" s="205"/>
    </row>
    <row r="314" spans="1:31" s="243" customFormat="1" ht="15">
      <c r="A314" s="205"/>
      <c r="B314" s="272">
        <f>'FSE-AF-003'!$B$32</f>
        <v>0</v>
      </c>
      <c r="C314" s="227">
        <v>5</v>
      </c>
      <c r="D314" s="228"/>
      <c r="E314" s="218">
        <f>+'FSE-AF-004'!$E$32</f>
        <v>0</v>
      </c>
      <c r="F314" s="254">
        <f>+'FSE-AF-003'!W$32</f>
        <v>0</v>
      </c>
      <c r="G314" s="219">
        <f t="shared" si="61"/>
        <v>0</v>
      </c>
      <c r="H314" s="247"/>
      <c r="I314" s="247"/>
      <c r="J314" s="247"/>
      <c r="K314" s="247"/>
      <c r="L314" s="219">
        <f>+$E314*$F314</f>
        <v>0</v>
      </c>
      <c r="M314" s="219">
        <f>+$E314*$F314</f>
        <v>0</v>
      </c>
      <c r="N314" s="219">
        <f>+$E314*$F314</f>
        <v>0</v>
      </c>
      <c r="O314" s="219">
        <f>IF($E314&lt;33.33%,$E314*$F314,0)</f>
        <v>0</v>
      </c>
      <c r="P314" s="219">
        <f>IF($E314&lt;33.33%,$E314*$F314,0)</f>
        <v>0</v>
      </c>
      <c r="Q314" s="219">
        <f>IF($E314&lt;20%,$E314*$F314,0)</f>
        <v>0</v>
      </c>
      <c r="R314" s="219">
        <f>IF($E314&lt;20%,$E314*$F314,0)</f>
        <v>0</v>
      </c>
      <c r="S314" s="219">
        <f>IF($E314&lt;20%,$E314*$F314,0)</f>
        <v>0</v>
      </c>
      <c r="T314" s="219">
        <f>IF($E314&lt;20%,$E314*$F314,0)</f>
        <v>0</v>
      </c>
      <c r="U314" s="219">
        <f>IF($E314&lt;20%,$E314*$F314,0)</f>
        <v>0</v>
      </c>
      <c r="V314" s="259">
        <f>IF($E314&lt;10%,$E314*$F314,0)</f>
        <v>0</v>
      </c>
      <c r="W314" s="239">
        <f t="shared" si="62"/>
        <v>0</v>
      </c>
      <c r="X314" s="241">
        <f t="shared" si="63"/>
        <v>0</v>
      </c>
      <c r="Y314" s="241"/>
      <c r="Z314" s="205"/>
      <c r="AA314" s="205"/>
      <c r="AB314" s="205"/>
      <c r="AC314" s="205"/>
      <c r="AD314" s="205"/>
      <c r="AE314" s="205"/>
    </row>
    <row r="315" spans="1:31" s="243" customFormat="1" ht="15">
      <c r="A315" s="205"/>
      <c r="B315" s="272">
        <f>'FSE-AF-003'!$B$32</f>
        <v>0</v>
      </c>
      <c r="C315" s="227">
        <v>6</v>
      </c>
      <c r="D315" s="228"/>
      <c r="E315" s="218">
        <f>+'FSE-AF-004'!$E$32</f>
        <v>0</v>
      </c>
      <c r="F315" s="254">
        <f>+'FSE-AF-003'!Z$32</f>
        <v>0</v>
      </c>
      <c r="G315" s="219">
        <f t="shared" si="61"/>
        <v>0</v>
      </c>
      <c r="H315" s="247"/>
      <c r="I315" s="247"/>
      <c r="J315" s="247"/>
      <c r="K315" s="247"/>
      <c r="L315" s="247"/>
      <c r="M315" s="219">
        <f>+$E315*$F315</f>
        <v>0</v>
      </c>
      <c r="N315" s="219">
        <f>+$E315*$F315</f>
        <v>0</v>
      </c>
      <c r="O315" s="219">
        <f>+$E315*$F315</f>
        <v>0</v>
      </c>
      <c r="P315" s="219">
        <f>IF($E315&lt;33.33%,$E315*$F315,0)</f>
        <v>0</v>
      </c>
      <c r="Q315" s="219">
        <f>IF($E315&lt;33.33%,$E315*$F315,0)</f>
        <v>0</v>
      </c>
      <c r="R315" s="219">
        <f>IF($E315&lt;20%,$E315*$F315,0)</f>
        <v>0</v>
      </c>
      <c r="S315" s="219">
        <f>IF($E315&lt;20%,$E315*$F315,0)</f>
        <v>0</v>
      </c>
      <c r="T315" s="219">
        <f>IF($E315&lt;20%,$E315*$F315,0)</f>
        <v>0</v>
      </c>
      <c r="U315" s="219">
        <f>IF($E315&lt;20%,$E315*$F315,0)</f>
        <v>0</v>
      </c>
      <c r="V315" s="259">
        <f>IF($E315&lt;20%,$E315*$F315,0)</f>
        <v>0</v>
      </c>
      <c r="W315" s="239">
        <f t="shared" si="62"/>
        <v>0</v>
      </c>
      <c r="X315" s="241">
        <f t="shared" si="63"/>
        <v>0</v>
      </c>
      <c r="Y315" s="241"/>
      <c r="Z315" s="205"/>
      <c r="AA315" s="205"/>
      <c r="AB315" s="205"/>
      <c r="AC315" s="205"/>
      <c r="AD315" s="205"/>
      <c r="AE315" s="205"/>
    </row>
    <row r="316" spans="1:31" s="243" customFormat="1" ht="15">
      <c r="A316" s="205"/>
      <c r="B316" s="272">
        <f>'FSE-AF-003'!$B$32</f>
        <v>0</v>
      </c>
      <c r="C316" s="227">
        <v>7</v>
      </c>
      <c r="D316" s="228"/>
      <c r="E316" s="218">
        <f>+'FSE-AF-004'!$E$32</f>
        <v>0</v>
      </c>
      <c r="F316" s="254">
        <f>+'FSE-AF-003'!AC$32</f>
        <v>0</v>
      </c>
      <c r="G316" s="219">
        <f t="shared" si="61"/>
        <v>0</v>
      </c>
      <c r="H316" s="247"/>
      <c r="I316" s="247"/>
      <c r="J316" s="247"/>
      <c r="K316" s="247"/>
      <c r="L316" s="247"/>
      <c r="M316" s="247"/>
      <c r="N316" s="219">
        <f>+$E316*$F316</f>
        <v>0</v>
      </c>
      <c r="O316" s="219">
        <f>+$E316*$F316</f>
        <v>0</v>
      </c>
      <c r="P316" s="219">
        <f>+$E316*$F316</f>
        <v>0</v>
      </c>
      <c r="Q316" s="219">
        <f>IF($E316&lt;33.33%,$E316*$F316,0)</f>
        <v>0</v>
      </c>
      <c r="R316" s="219">
        <f>IF($E316&lt;33.33%,$E316*$F316,0)</f>
        <v>0</v>
      </c>
      <c r="S316" s="219">
        <f>IF($E316&lt;20%,$E316*$F316,0)</f>
        <v>0</v>
      </c>
      <c r="T316" s="219">
        <f>IF($E316&lt;20%,$E316*$F316,0)</f>
        <v>0</v>
      </c>
      <c r="U316" s="219">
        <f>IF($E316&lt;20%,$E316*$F316,0)</f>
        <v>0</v>
      </c>
      <c r="V316" s="259">
        <f>IF($E316&lt;20%,$E316*$F316,0)</f>
        <v>0</v>
      </c>
      <c r="W316" s="239">
        <f t="shared" si="62"/>
        <v>0</v>
      </c>
      <c r="X316" s="241">
        <f t="shared" si="63"/>
        <v>0</v>
      </c>
      <c r="Y316" s="241"/>
      <c r="Z316" s="205"/>
      <c r="AA316" s="205"/>
      <c r="AB316" s="205"/>
      <c r="AC316" s="205"/>
      <c r="AD316" s="205"/>
      <c r="AE316" s="205"/>
    </row>
    <row r="317" spans="1:31" s="243" customFormat="1" ht="15">
      <c r="A317" s="205"/>
      <c r="B317" s="272">
        <f>'FSE-AF-003'!$B$32</f>
        <v>0</v>
      </c>
      <c r="C317" s="227">
        <v>8</v>
      </c>
      <c r="D317" s="228"/>
      <c r="E317" s="218">
        <f>+'FSE-AF-004'!$E$32</f>
        <v>0</v>
      </c>
      <c r="F317" s="254">
        <f>+'FSE-AF-003'!AF$32</f>
        <v>0</v>
      </c>
      <c r="G317" s="219">
        <f t="shared" si="61"/>
        <v>0</v>
      </c>
      <c r="H317" s="247"/>
      <c r="I317" s="247"/>
      <c r="J317" s="247"/>
      <c r="K317" s="247"/>
      <c r="L317" s="247"/>
      <c r="M317" s="247"/>
      <c r="N317" s="247"/>
      <c r="O317" s="219">
        <f>+$E317*$F317</f>
        <v>0</v>
      </c>
      <c r="P317" s="219">
        <f>+$E317*$F317</f>
        <v>0</v>
      </c>
      <c r="Q317" s="219">
        <f>+$E317*$F317</f>
        <v>0</v>
      </c>
      <c r="R317" s="219">
        <f>IF($E317&lt;33.33%,$E317*$F317,0)</f>
        <v>0</v>
      </c>
      <c r="S317" s="219">
        <f>IF($E317&lt;33.33%,$E317*$F317,0)</f>
        <v>0</v>
      </c>
      <c r="T317" s="219">
        <f>IF($E317&lt;20%,$E317*$F317,0)</f>
        <v>0</v>
      </c>
      <c r="U317" s="219">
        <f>IF($E317&lt;20%,$E317*$F317,0)</f>
        <v>0</v>
      </c>
      <c r="V317" s="259">
        <f>IF($E317&lt;20%,$E317*$F317,0)</f>
        <v>0</v>
      </c>
      <c r="W317" s="239">
        <f t="shared" si="62"/>
        <v>0</v>
      </c>
      <c r="X317" s="241">
        <f t="shared" si="63"/>
        <v>0</v>
      </c>
      <c r="Y317" s="241"/>
      <c r="Z317" s="205"/>
      <c r="AA317" s="205"/>
      <c r="AB317" s="205"/>
      <c r="AC317" s="205"/>
      <c r="AD317" s="205"/>
      <c r="AE317" s="205"/>
    </row>
    <row r="318" spans="1:31" s="243" customFormat="1" ht="15">
      <c r="A318" s="205"/>
      <c r="B318" s="272">
        <f>'FSE-AF-003'!$B$32</f>
        <v>0</v>
      </c>
      <c r="C318" s="227">
        <v>9</v>
      </c>
      <c r="D318" s="228"/>
      <c r="E318" s="218">
        <f>+'FSE-AF-004'!$E$32</f>
        <v>0</v>
      </c>
      <c r="F318" s="254">
        <f>+'FSE-AF-003'!AI$32</f>
        <v>0</v>
      </c>
      <c r="G318" s="219">
        <f t="shared" si="61"/>
        <v>0</v>
      </c>
      <c r="H318" s="247"/>
      <c r="I318" s="247"/>
      <c r="J318" s="247"/>
      <c r="K318" s="247"/>
      <c r="L318" s="247"/>
      <c r="M318" s="247"/>
      <c r="N318" s="247"/>
      <c r="O318" s="247"/>
      <c r="P318" s="219">
        <f>+$E318*$F318</f>
        <v>0</v>
      </c>
      <c r="Q318" s="219">
        <f>+$E318*$F318</f>
        <v>0</v>
      </c>
      <c r="R318" s="219">
        <f>+$E318*$F318</f>
        <v>0</v>
      </c>
      <c r="S318" s="219">
        <f>IF($E318&lt;33.33%,$E318*$F318,0)</f>
        <v>0</v>
      </c>
      <c r="T318" s="219">
        <f>IF($E318&lt;33.33%,$E318*$F318,0)</f>
        <v>0</v>
      </c>
      <c r="U318" s="219">
        <f>IF($E318&lt;20%,$E318*$F318,0)</f>
        <v>0</v>
      </c>
      <c r="V318" s="259">
        <f>IF($E318&lt;20%,$E318*$F318,0)</f>
        <v>0</v>
      </c>
      <c r="W318" s="239">
        <f t="shared" si="62"/>
        <v>0</v>
      </c>
      <c r="X318" s="241">
        <f t="shared" si="63"/>
        <v>0</v>
      </c>
      <c r="Y318" s="241"/>
      <c r="Z318" s="205"/>
      <c r="AA318" s="205"/>
      <c r="AB318" s="205"/>
      <c r="AC318" s="205"/>
      <c r="AD318" s="205"/>
      <c r="AE318" s="205"/>
    </row>
    <row r="319" spans="1:31" s="243" customFormat="1" ht="15">
      <c r="A319" s="205"/>
      <c r="B319" s="272">
        <f>'FSE-AF-003'!$B$32</f>
        <v>0</v>
      </c>
      <c r="C319" s="227">
        <v>10</v>
      </c>
      <c r="D319" s="228"/>
      <c r="E319" s="218">
        <f>+'FSE-AF-004'!$E$32</f>
        <v>0</v>
      </c>
      <c r="F319" s="254">
        <f>+'FSE-AF-003'!AL$32</f>
        <v>0</v>
      </c>
      <c r="G319" s="219">
        <f t="shared" si="61"/>
        <v>0</v>
      </c>
      <c r="H319" s="247"/>
      <c r="I319" s="247"/>
      <c r="J319" s="247"/>
      <c r="K319" s="247"/>
      <c r="L319" s="247"/>
      <c r="M319" s="247"/>
      <c r="N319" s="247"/>
      <c r="O319" s="247"/>
      <c r="P319" s="247"/>
      <c r="Q319" s="219">
        <f>+$E319*$F319</f>
        <v>0</v>
      </c>
      <c r="R319" s="219">
        <f>+$E319*$F319</f>
        <v>0</v>
      </c>
      <c r="S319" s="219">
        <f>+$E319*$F319</f>
        <v>0</v>
      </c>
      <c r="T319" s="219">
        <f>IF($E319&lt;33.33%,$E319*$F319,0)</f>
        <v>0</v>
      </c>
      <c r="U319" s="219">
        <f>IF($E319&lt;33.33%,$E319*$F319,0)</f>
        <v>0</v>
      </c>
      <c r="V319" s="259">
        <f>IF($E319&lt;20%,$E319*$F319,0)</f>
        <v>0</v>
      </c>
      <c r="W319" s="239">
        <f t="shared" si="62"/>
        <v>0</v>
      </c>
      <c r="X319" s="241">
        <f t="shared" si="63"/>
        <v>0</v>
      </c>
      <c r="Y319" s="241"/>
      <c r="Z319" s="205"/>
      <c r="AA319" s="205"/>
      <c r="AB319" s="205"/>
      <c r="AC319" s="205"/>
      <c r="AD319" s="205"/>
      <c r="AE319" s="205"/>
    </row>
    <row r="320" spans="1:31" s="243" customFormat="1" ht="15">
      <c r="A320" s="205"/>
      <c r="B320" s="272">
        <f>'FSE-AF-003'!$B$32</f>
        <v>0</v>
      </c>
      <c r="C320" s="227">
        <v>11</v>
      </c>
      <c r="D320" s="228"/>
      <c r="E320" s="218">
        <f>+'FSE-AF-004'!$E$32</f>
        <v>0</v>
      </c>
      <c r="F320" s="254">
        <f>+'FSE-AF-003'!AO$32</f>
        <v>0</v>
      </c>
      <c r="G320" s="219">
        <f t="shared" si="61"/>
        <v>0</v>
      </c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19">
        <f>+$E320*$F320</f>
        <v>0</v>
      </c>
      <c r="S320" s="219">
        <f>+$E320*$F320</f>
        <v>0</v>
      </c>
      <c r="T320" s="219">
        <f>+$E320*$F320</f>
        <v>0</v>
      </c>
      <c r="U320" s="219">
        <f>IF($E320&lt;33.33%,$E320*$F320,0)</f>
        <v>0</v>
      </c>
      <c r="V320" s="259">
        <f>IF($E320&lt;33.33%,$E320*$F320,0)</f>
        <v>0</v>
      </c>
      <c r="W320" s="239">
        <f t="shared" si="62"/>
        <v>0</v>
      </c>
      <c r="X320" s="241">
        <f t="shared" si="63"/>
        <v>0</v>
      </c>
      <c r="Y320" s="241"/>
      <c r="Z320" s="205"/>
      <c r="AA320" s="205"/>
      <c r="AB320" s="205"/>
      <c r="AC320" s="205"/>
      <c r="AD320" s="205"/>
      <c r="AE320" s="205"/>
    </row>
    <row r="321" spans="1:31" s="243" customFormat="1" ht="15">
      <c r="A321" s="205"/>
      <c r="B321" s="272">
        <f>'FSE-AF-003'!$B$32</f>
        <v>0</v>
      </c>
      <c r="C321" s="227">
        <v>12</v>
      </c>
      <c r="D321" s="228"/>
      <c r="E321" s="218">
        <f>+'FSE-AF-004'!$E$32</f>
        <v>0</v>
      </c>
      <c r="F321" s="254">
        <f>+'FSE-AF-003'!AR$32</f>
        <v>0</v>
      </c>
      <c r="G321" s="219">
        <f t="shared" si="61"/>
        <v>0</v>
      </c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19">
        <f>+$E321*$F321</f>
        <v>0</v>
      </c>
      <c r="T321" s="219">
        <f>+$E321*$F321</f>
        <v>0</v>
      </c>
      <c r="U321" s="219">
        <f>+$E321*$F321</f>
        <v>0</v>
      </c>
      <c r="V321" s="259">
        <f>IF($E321&lt;33.33%,$E321*$F321,0)</f>
        <v>0</v>
      </c>
      <c r="W321" s="239">
        <f t="shared" si="62"/>
        <v>0</v>
      </c>
      <c r="X321" s="241">
        <f t="shared" si="63"/>
        <v>0</v>
      </c>
      <c r="Y321" s="241"/>
      <c r="Z321" s="205"/>
      <c r="AA321" s="205"/>
      <c r="AB321" s="205"/>
      <c r="AC321" s="205"/>
      <c r="AD321" s="205"/>
      <c r="AE321" s="205"/>
    </row>
    <row r="322" spans="1:31" s="243" customFormat="1" ht="15">
      <c r="A322" s="205"/>
      <c r="B322" s="272">
        <f>'FSE-AF-003'!$B$32</f>
        <v>0</v>
      </c>
      <c r="C322" s="227">
        <v>13</v>
      </c>
      <c r="D322" s="228"/>
      <c r="E322" s="218">
        <f>+'FSE-AF-004'!$E$32</f>
        <v>0</v>
      </c>
      <c r="F322" s="254">
        <f>+'FSE-AF-003'!AU$32</f>
        <v>0</v>
      </c>
      <c r="G322" s="219">
        <f t="shared" si="61"/>
        <v>0</v>
      </c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247"/>
      <c r="S322" s="247"/>
      <c r="T322" s="219">
        <f>+$E322*$F322</f>
        <v>0</v>
      </c>
      <c r="U322" s="219">
        <f>+$E322*$F322</f>
        <v>0</v>
      </c>
      <c r="V322" s="259">
        <f>+$E322*$F322</f>
        <v>0</v>
      </c>
      <c r="W322" s="239">
        <f t="shared" si="62"/>
        <v>0</v>
      </c>
      <c r="X322" s="241">
        <f t="shared" si="63"/>
        <v>0</v>
      </c>
      <c r="Y322" s="241"/>
      <c r="Z322" s="205"/>
      <c r="AA322" s="205"/>
      <c r="AB322" s="205"/>
      <c r="AC322" s="205"/>
      <c r="AD322" s="205"/>
      <c r="AE322" s="205"/>
    </row>
    <row r="323" spans="1:31" s="243" customFormat="1" ht="15">
      <c r="A323" s="205"/>
      <c r="B323" s="272">
        <f>'FSE-AF-003'!$B$32</f>
        <v>0</v>
      </c>
      <c r="C323" s="227">
        <v>14</v>
      </c>
      <c r="D323" s="228"/>
      <c r="E323" s="218">
        <f>+'FSE-AF-004'!$E$32</f>
        <v>0</v>
      </c>
      <c r="F323" s="254">
        <f>+'FSE-AF-003'!AX$32</f>
        <v>0</v>
      </c>
      <c r="G323" s="219">
        <f t="shared" si="61"/>
        <v>0</v>
      </c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247"/>
      <c r="S323" s="247"/>
      <c r="T323" s="247"/>
      <c r="U323" s="219">
        <f>+$E323*$F323</f>
        <v>0</v>
      </c>
      <c r="V323" s="259">
        <f>+$E323*$F323</f>
        <v>0</v>
      </c>
      <c r="W323" s="239">
        <f t="shared" si="62"/>
        <v>0</v>
      </c>
      <c r="X323" s="241">
        <f t="shared" si="63"/>
        <v>0</v>
      </c>
      <c r="Y323" s="241"/>
      <c r="Z323" s="205"/>
      <c r="AA323" s="205"/>
      <c r="AB323" s="205"/>
      <c r="AC323" s="205"/>
      <c r="AD323" s="205"/>
      <c r="AE323" s="205"/>
    </row>
    <row r="324" spans="1:31" s="243" customFormat="1" ht="15">
      <c r="A324" s="205"/>
      <c r="B324" s="272">
        <f>'FSE-AF-003'!$B$32</f>
        <v>0</v>
      </c>
      <c r="C324" s="227">
        <v>15</v>
      </c>
      <c r="D324" s="228"/>
      <c r="E324" s="218">
        <f>+'FSE-AF-004'!$E$32</f>
        <v>0</v>
      </c>
      <c r="F324" s="254">
        <f>+'FSE-AF-003'!BA$32</f>
        <v>0</v>
      </c>
      <c r="G324" s="219">
        <f t="shared" si="61"/>
        <v>0</v>
      </c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7"/>
      <c r="S324" s="247"/>
      <c r="T324" s="247"/>
      <c r="U324" s="260"/>
      <c r="V324" s="259">
        <f>+$E324*$F324</f>
        <v>0</v>
      </c>
      <c r="W324" s="239">
        <f t="shared" si="62"/>
        <v>0</v>
      </c>
      <c r="X324" s="241">
        <f t="shared" si="63"/>
        <v>0</v>
      </c>
      <c r="Y324" s="241"/>
      <c r="Z324" s="205"/>
      <c r="AA324" s="205"/>
      <c r="AB324" s="205"/>
      <c r="AC324" s="205"/>
      <c r="AD324" s="205"/>
      <c r="AE324" s="205"/>
    </row>
    <row r="325" spans="1:31" s="243" customFormat="1">
      <c r="A325" s="205"/>
      <c r="B325" s="265" t="s">
        <v>1051</v>
      </c>
      <c r="C325" s="227"/>
      <c r="D325" s="228"/>
      <c r="E325" s="249"/>
      <c r="F325" s="250">
        <f>SUM(F310:F324)</f>
        <v>0</v>
      </c>
      <c r="G325" s="251"/>
      <c r="H325" s="252">
        <f t="shared" ref="H325:V325" si="64">SUM(H310:H324)</f>
        <v>0</v>
      </c>
      <c r="I325" s="252">
        <f t="shared" si="64"/>
        <v>0</v>
      </c>
      <c r="J325" s="252">
        <f t="shared" si="64"/>
        <v>0</v>
      </c>
      <c r="K325" s="252">
        <f t="shared" si="64"/>
        <v>0</v>
      </c>
      <c r="L325" s="252">
        <f t="shared" si="64"/>
        <v>0</v>
      </c>
      <c r="M325" s="252">
        <f t="shared" si="64"/>
        <v>0</v>
      </c>
      <c r="N325" s="252">
        <f t="shared" si="64"/>
        <v>0</v>
      </c>
      <c r="O325" s="252">
        <f t="shared" si="64"/>
        <v>0</v>
      </c>
      <c r="P325" s="252">
        <f t="shared" si="64"/>
        <v>0</v>
      </c>
      <c r="Q325" s="252">
        <f t="shared" si="64"/>
        <v>0</v>
      </c>
      <c r="R325" s="252">
        <f t="shared" si="64"/>
        <v>0</v>
      </c>
      <c r="S325" s="252">
        <f t="shared" si="64"/>
        <v>0</v>
      </c>
      <c r="T325" s="252">
        <f t="shared" si="64"/>
        <v>0</v>
      </c>
      <c r="U325" s="252">
        <f t="shared" si="64"/>
        <v>0</v>
      </c>
      <c r="V325" s="252">
        <f t="shared" si="64"/>
        <v>0</v>
      </c>
      <c r="W325" s="239"/>
      <c r="X325" s="241"/>
      <c r="Y325" s="241"/>
      <c r="Z325" s="205"/>
      <c r="AA325" s="205"/>
      <c r="AB325" s="205"/>
      <c r="AC325" s="205"/>
      <c r="AD325" s="205"/>
      <c r="AE325" s="205"/>
    </row>
    <row r="326" spans="1:31" s="243" customFormat="1" ht="15">
      <c r="A326" s="205"/>
      <c r="B326" s="266">
        <f>'FSE-AF-003'!$B$33</f>
        <v>0</v>
      </c>
      <c r="C326" s="216">
        <v>1</v>
      </c>
      <c r="D326" s="217"/>
      <c r="E326" s="218">
        <f>+'FSE-AF-004'!$E$33</f>
        <v>0</v>
      </c>
      <c r="F326" s="254">
        <f>+'FSE-AF-003'!K$33</f>
        <v>0</v>
      </c>
      <c r="G326" s="219">
        <f t="shared" ref="G326:G340" si="65">+F326*E326</f>
        <v>0</v>
      </c>
      <c r="H326" s="219">
        <f>+$E326*$F326</f>
        <v>0</v>
      </c>
      <c r="I326" s="219">
        <f>+$E326*$F326</f>
        <v>0</v>
      </c>
      <c r="J326" s="219">
        <f>+$E326*$F326</f>
        <v>0</v>
      </c>
      <c r="K326" s="219">
        <f>IF($E326&lt;33.33%,$E326*$F326,0)</f>
        <v>0</v>
      </c>
      <c r="L326" s="219">
        <f>IF($E326&lt;33.33%,$E326*$F326,0)</f>
        <v>0</v>
      </c>
      <c r="M326" s="219">
        <f>IF($E326&lt;20%,$E326*$F326,0)</f>
        <v>0</v>
      </c>
      <c r="N326" s="219">
        <f>IF($E326&lt;20%,$E326*$F326,0)</f>
        <v>0</v>
      </c>
      <c r="O326" s="219">
        <f>IF($E326&lt;20%,$E326*$F326,0)</f>
        <v>0</v>
      </c>
      <c r="P326" s="219">
        <f>IF($E326&lt;20%,$E326*$F326,0)</f>
        <v>0</v>
      </c>
      <c r="Q326" s="219">
        <f>IF($E326&lt;20%,$E326*$F326,0)</f>
        <v>0</v>
      </c>
      <c r="R326" s="219">
        <f>IF($E326&lt;10%,$E326*$F326,0)</f>
        <v>0</v>
      </c>
      <c r="S326" s="219">
        <f>IF($E326&lt;10%,$E326*$F326,0)</f>
        <v>0</v>
      </c>
      <c r="T326" s="219">
        <f>IF($E326&lt;10%,$E326*$F326,0)</f>
        <v>0</v>
      </c>
      <c r="U326" s="219">
        <f>IF($E326&lt;10%,$E326*$F326,0)</f>
        <v>0</v>
      </c>
      <c r="V326" s="259">
        <f>IF($E326&lt;10%,$E326*$F326,0)</f>
        <v>0</v>
      </c>
      <c r="W326" s="239">
        <f t="shared" ref="W326:W340" si="66">SUM(F326-SUM(H326:V326))</f>
        <v>0</v>
      </c>
      <c r="X326" s="241">
        <f t="shared" ref="X326:X340" si="67">IF(W326&gt;0,+W326/G326,0)</f>
        <v>0</v>
      </c>
      <c r="Y326" s="241"/>
      <c r="Z326" s="205"/>
      <c r="AA326" s="205"/>
      <c r="AB326" s="205"/>
      <c r="AC326" s="205"/>
      <c r="AD326" s="205"/>
      <c r="AE326" s="205"/>
    </row>
    <row r="327" spans="1:31" s="243" customFormat="1" ht="15">
      <c r="A327" s="205"/>
      <c r="B327" s="266">
        <f>'FSE-AF-003'!$B$33</f>
        <v>0</v>
      </c>
      <c r="C327" s="216">
        <v>2</v>
      </c>
      <c r="D327" s="217"/>
      <c r="E327" s="218">
        <f>+'FSE-AF-004'!$E$33</f>
        <v>0</v>
      </c>
      <c r="F327" s="254">
        <f>+'FSE-AF-003'!N$33</f>
        <v>0</v>
      </c>
      <c r="G327" s="219">
        <f t="shared" si="65"/>
        <v>0</v>
      </c>
      <c r="H327" s="247"/>
      <c r="I327" s="219">
        <f>+$E327*$F327</f>
        <v>0</v>
      </c>
      <c r="J327" s="219">
        <f>+$E327*$F327</f>
        <v>0</v>
      </c>
      <c r="K327" s="219">
        <f>+$E327*$F327</f>
        <v>0</v>
      </c>
      <c r="L327" s="219">
        <f>IF($E327&lt;33.33%,$E327*$F327,0)</f>
        <v>0</v>
      </c>
      <c r="M327" s="219">
        <f>IF($E327&lt;33.33%,$E327*$F327,0)</f>
        <v>0</v>
      </c>
      <c r="N327" s="219">
        <f>IF($E327&lt;20%,$E327*$F327,0)</f>
        <v>0</v>
      </c>
      <c r="O327" s="219">
        <f>IF($E327&lt;20%,$E327*$F327,0)</f>
        <v>0</v>
      </c>
      <c r="P327" s="219">
        <f>IF($E327&lt;20%,$E327*$F327,0)</f>
        <v>0</v>
      </c>
      <c r="Q327" s="219">
        <f>IF($E327&lt;20%,$E327*$F327,0)</f>
        <v>0</v>
      </c>
      <c r="R327" s="219">
        <f>IF($E327&lt;20%,$E327*$F327,0)</f>
        <v>0</v>
      </c>
      <c r="S327" s="219">
        <f>IF($E327&lt;10%,$E327*$F327,0)</f>
        <v>0</v>
      </c>
      <c r="T327" s="219">
        <f>IF($E327&lt;10%,$E327*$F327,0)</f>
        <v>0</v>
      </c>
      <c r="U327" s="219">
        <f>IF($E327&lt;10%,$E327*$F327,0)</f>
        <v>0</v>
      </c>
      <c r="V327" s="259">
        <f>IF($E327&lt;10%,$E327*$F327,0)</f>
        <v>0</v>
      </c>
      <c r="W327" s="239">
        <f t="shared" si="66"/>
        <v>0</v>
      </c>
      <c r="X327" s="241">
        <f t="shared" si="67"/>
        <v>0</v>
      </c>
      <c r="Y327" s="241"/>
      <c r="Z327" s="205"/>
      <c r="AA327" s="205"/>
      <c r="AB327" s="205"/>
      <c r="AC327" s="205"/>
      <c r="AD327" s="205"/>
      <c r="AE327" s="205"/>
    </row>
    <row r="328" spans="1:31" s="243" customFormat="1" ht="15">
      <c r="A328" s="205"/>
      <c r="B328" s="266">
        <f>'FSE-AF-003'!$B$33</f>
        <v>0</v>
      </c>
      <c r="C328" s="216">
        <v>3</v>
      </c>
      <c r="D328" s="217"/>
      <c r="E328" s="218">
        <f>+'FSE-AF-004'!$E$33</f>
        <v>0</v>
      </c>
      <c r="F328" s="254">
        <f>+'FSE-AF-003'!Q$33</f>
        <v>0</v>
      </c>
      <c r="G328" s="219">
        <f t="shared" si="65"/>
        <v>0</v>
      </c>
      <c r="H328" s="247"/>
      <c r="I328" s="247"/>
      <c r="J328" s="219">
        <f>+$E328*$F328</f>
        <v>0</v>
      </c>
      <c r="K328" s="219">
        <f>+$E328*$F328</f>
        <v>0</v>
      </c>
      <c r="L328" s="219">
        <f>+$E328*$F328</f>
        <v>0</v>
      </c>
      <c r="M328" s="219">
        <f>IF($E328&lt;33.33%,$E328*$F328,0)</f>
        <v>0</v>
      </c>
      <c r="N328" s="219">
        <f>IF($E328&lt;33.33%,$E328*$F328,0)</f>
        <v>0</v>
      </c>
      <c r="O328" s="219">
        <f>IF($E328&lt;20%,$E328*$F328,0)</f>
        <v>0</v>
      </c>
      <c r="P328" s="219">
        <f>IF($E328&lt;20%,$E328*$F328,0)</f>
        <v>0</v>
      </c>
      <c r="Q328" s="219">
        <f>IF($E328&lt;20%,$E328*$F328,0)</f>
        <v>0</v>
      </c>
      <c r="R328" s="219">
        <f>IF($E328&lt;20%,$E328*$F328,0)</f>
        <v>0</v>
      </c>
      <c r="S328" s="219">
        <f>IF($E328&lt;20%,$E328*$F328,0)</f>
        <v>0</v>
      </c>
      <c r="T328" s="219">
        <f>IF($E328&lt;10%,$E328*$F328,0)</f>
        <v>0</v>
      </c>
      <c r="U328" s="219">
        <f>IF($E328&lt;10%,$E328*$F328,0)</f>
        <v>0</v>
      </c>
      <c r="V328" s="259">
        <f>IF($E328&lt;10%,$E328*$F328,0)</f>
        <v>0</v>
      </c>
      <c r="W328" s="239">
        <f t="shared" si="66"/>
        <v>0</v>
      </c>
      <c r="X328" s="241">
        <f t="shared" si="67"/>
        <v>0</v>
      </c>
      <c r="Y328" s="241"/>
      <c r="Z328" s="205"/>
      <c r="AA328" s="205"/>
      <c r="AB328" s="205"/>
      <c r="AC328" s="205"/>
      <c r="AD328" s="205"/>
      <c r="AE328" s="205"/>
    </row>
    <row r="329" spans="1:31" s="243" customFormat="1" ht="15">
      <c r="A329" s="205"/>
      <c r="B329" s="266">
        <f>'FSE-AF-003'!$B$33</f>
        <v>0</v>
      </c>
      <c r="C329" s="216">
        <v>4</v>
      </c>
      <c r="D329" s="217"/>
      <c r="E329" s="218">
        <f>+'FSE-AF-004'!$E$33</f>
        <v>0</v>
      </c>
      <c r="F329" s="254">
        <f>+'FSE-AF-003'!T$33</f>
        <v>0</v>
      </c>
      <c r="G329" s="219">
        <f t="shared" si="65"/>
        <v>0</v>
      </c>
      <c r="H329" s="247"/>
      <c r="I329" s="247"/>
      <c r="J329" s="247"/>
      <c r="K329" s="219">
        <f>+$E329*$F329</f>
        <v>0</v>
      </c>
      <c r="L329" s="219">
        <f>+$E329*$F329</f>
        <v>0</v>
      </c>
      <c r="M329" s="219">
        <f>+$E329*$F329</f>
        <v>0</v>
      </c>
      <c r="N329" s="219">
        <f>IF($E329&lt;33.33%,$E329*$F329,0)</f>
        <v>0</v>
      </c>
      <c r="O329" s="219">
        <f>IF($E329&lt;33.33%,$E329*$F329,0)</f>
        <v>0</v>
      </c>
      <c r="P329" s="219">
        <f>IF($E329&lt;20%,$E329*$F329,0)</f>
        <v>0</v>
      </c>
      <c r="Q329" s="219">
        <f>IF($E329&lt;20%,$E329*$F329,0)</f>
        <v>0</v>
      </c>
      <c r="R329" s="219">
        <f>IF($E329&lt;20%,$E329*$F329,0)</f>
        <v>0</v>
      </c>
      <c r="S329" s="219">
        <f>IF($E329&lt;20%,$E329*$F329,0)</f>
        <v>0</v>
      </c>
      <c r="T329" s="219">
        <f>IF($E329&lt;20%,$E329*$F329,0)</f>
        <v>0</v>
      </c>
      <c r="U329" s="219">
        <f>IF($E329&lt;10%,$E329*$F329,0)</f>
        <v>0</v>
      </c>
      <c r="V329" s="259">
        <f>IF($E329&lt;10%,$E329*$F329,0)</f>
        <v>0</v>
      </c>
      <c r="W329" s="239">
        <f t="shared" si="66"/>
        <v>0</v>
      </c>
      <c r="X329" s="241">
        <f t="shared" si="67"/>
        <v>0</v>
      </c>
      <c r="Y329" s="241"/>
      <c r="Z329" s="205"/>
      <c r="AA329" s="205"/>
      <c r="AB329" s="205"/>
      <c r="AC329" s="205"/>
      <c r="AD329" s="205"/>
      <c r="AE329" s="205"/>
    </row>
    <row r="330" spans="1:31" s="243" customFormat="1" ht="15">
      <c r="A330" s="205"/>
      <c r="B330" s="266">
        <f>'FSE-AF-003'!$B$33</f>
        <v>0</v>
      </c>
      <c r="C330" s="216">
        <v>5</v>
      </c>
      <c r="D330" s="217"/>
      <c r="E330" s="218">
        <f>+'FSE-AF-004'!$E$33</f>
        <v>0</v>
      </c>
      <c r="F330" s="254">
        <f>+'FSE-AF-003'!W$33</f>
        <v>0</v>
      </c>
      <c r="G330" s="219">
        <f t="shared" si="65"/>
        <v>0</v>
      </c>
      <c r="H330" s="247"/>
      <c r="I330" s="247"/>
      <c r="J330" s="247"/>
      <c r="K330" s="247"/>
      <c r="L330" s="219">
        <f>+$E330*$F330</f>
        <v>0</v>
      </c>
      <c r="M330" s="219">
        <f>+$E330*$F330</f>
        <v>0</v>
      </c>
      <c r="N330" s="219">
        <f>+$E330*$F330</f>
        <v>0</v>
      </c>
      <c r="O330" s="219">
        <f>IF($E330&lt;33.33%,$E330*$F330,0)</f>
        <v>0</v>
      </c>
      <c r="P330" s="219">
        <f>IF($E330&lt;33.33%,$E330*$F330,0)</f>
        <v>0</v>
      </c>
      <c r="Q330" s="219">
        <f>IF($E330&lt;20%,$E330*$F330,0)</f>
        <v>0</v>
      </c>
      <c r="R330" s="219">
        <f>IF($E330&lt;20%,$E330*$F330,0)</f>
        <v>0</v>
      </c>
      <c r="S330" s="219">
        <f>IF($E330&lt;20%,$E330*$F330,0)</f>
        <v>0</v>
      </c>
      <c r="T330" s="219">
        <f>IF($E330&lt;20%,$E330*$F330,0)</f>
        <v>0</v>
      </c>
      <c r="U330" s="219">
        <f>IF($E330&lt;20%,$E330*$F330,0)</f>
        <v>0</v>
      </c>
      <c r="V330" s="259">
        <f>IF($E330&lt;10%,$E330*$F330,0)</f>
        <v>0</v>
      </c>
      <c r="W330" s="239">
        <f t="shared" si="66"/>
        <v>0</v>
      </c>
      <c r="X330" s="241">
        <f t="shared" si="67"/>
        <v>0</v>
      </c>
      <c r="Y330" s="241"/>
      <c r="Z330" s="205"/>
      <c r="AA330" s="205"/>
      <c r="AB330" s="205"/>
      <c r="AC330" s="205"/>
      <c r="AD330" s="205"/>
      <c r="AE330" s="205"/>
    </row>
    <row r="331" spans="1:31" s="243" customFormat="1" ht="15">
      <c r="A331" s="205"/>
      <c r="B331" s="266">
        <f>'FSE-AF-003'!$B$33</f>
        <v>0</v>
      </c>
      <c r="C331" s="216">
        <v>6</v>
      </c>
      <c r="D331" s="217"/>
      <c r="E331" s="218">
        <f>+'FSE-AF-004'!$E$33</f>
        <v>0</v>
      </c>
      <c r="F331" s="254">
        <f>+'FSE-AF-003'!Z$33</f>
        <v>0</v>
      </c>
      <c r="G331" s="219">
        <f t="shared" si="65"/>
        <v>0</v>
      </c>
      <c r="H331" s="247"/>
      <c r="I331" s="247"/>
      <c r="J331" s="247"/>
      <c r="K331" s="247"/>
      <c r="L331" s="247"/>
      <c r="M331" s="219">
        <f>+$E331*$F331</f>
        <v>0</v>
      </c>
      <c r="N331" s="219">
        <f>+$E331*$F331</f>
        <v>0</v>
      </c>
      <c r="O331" s="219">
        <f>+$E331*$F331</f>
        <v>0</v>
      </c>
      <c r="P331" s="219">
        <f>IF($E331&lt;33.33%,$E331*$F331,0)</f>
        <v>0</v>
      </c>
      <c r="Q331" s="219">
        <f>IF($E331&lt;33.33%,$E331*$F331,0)</f>
        <v>0</v>
      </c>
      <c r="R331" s="219">
        <f>IF($E331&lt;20%,$E331*$F331,0)</f>
        <v>0</v>
      </c>
      <c r="S331" s="219">
        <f>IF($E331&lt;20%,$E331*$F331,0)</f>
        <v>0</v>
      </c>
      <c r="T331" s="219">
        <f>IF($E331&lt;20%,$E331*$F331,0)</f>
        <v>0</v>
      </c>
      <c r="U331" s="219">
        <f>IF($E331&lt;20%,$E331*$F331,0)</f>
        <v>0</v>
      </c>
      <c r="V331" s="259">
        <f>IF($E331&lt;20%,$E331*$F331,0)</f>
        <v>0</v>
      </c>
      <c r="W331" s="239">
        <f t="shared" si="66"/>
        <v>0</v>
      </c>
      <c r="X331" s="241">
        <f t="shared" si="67"/>
        <v>0</v>
      </c>
      <c r="Y331" s="241"/>
      <c r="Z331" s="205"/>
      <c r="AA331" s="205"/>
      <c r="AB331" s="205"/>
      <c r="AC331" s="205"/>
      <c r="AD331" s="205"/>
      <c r="AE331" s="205"/>
    </row>
    <row r="332" spans="1:31" s="243" customFormat="1" ht="15">
      <c r="A332" s="205"/>
      <c r="B332" s="266">
        <f>'FSE-AF-003'!$B$33</f>
        <v>0</v>
      </c>
      <c r="C332" s="216">
        <v>7</v>
      </c>
      <c r="D332" s="217"/>
      <c r="E332" s="218">
        <f>+'FSE-AF-004'!$E$33</f>
        <v>0</v>
      </c>
      <c r="F332" s="254">
        <f>+'FSE-AF-003'!AC$33</f>
        <v>0</v>
      </c>
      <c r="G332" s="219">
        <f t="shared" si="65"/>
        <v>0</v>
      </c>
      <c r="H332" s="247"/>
      <c r="I332" s="247"/>
      <c r="J332" s="247"/>
      <c r="K332" s="247"/>
      <c r="L332" s="247"/>
      <c r="M332" s="247"/>
      <c r="N332" s="219">
        <f>+$E332*$F332</f>
        <v>0</v>
      </c>
      <c r="O332" s="219">
        <f>+$E332*$F332</f>
        <v>0</v>
      </c>
      <c r="P332" s="219">
        <f>+$E332*$F332</f>
        <v>0</v>
      </c>
      <c r="Q332" s="219">
        <f>IF($E332&lt;33.33%,$E332*$F332,0)</f>
        <v>0</v>
      </c>
      <c r="R332" s="219">
        <f>IF($E332&lt;33.33%,$E332*$F332,0)</f>
        <v>0</v>
      </c>
      <c r="S332" s="219">
        <f>IF($E332&lt;20%,$E332*$F332,0)</f>
        <v>0</v>
      </c>
      <c r="T332" s="219">
        <f>IF($E332&lt;20%,$E332*$F332,0)</f>
        <v>0</v>
      </c>
      <c r="U332" s="219">
        <f>IF($E332&lt;20%,$E332*$F332,0)</f>
        <v>0</v>
      </c>
      <c r="V332" s="259">
        <f>IF($E332&lt;20%,$E332*$F332,0)</f>
        <v>0</v>
      </c>
      <c r="W332" s="239">
        <f t="shared" si="66"/>
        <v>0</v>
      </c>
      <c r="X332" s="241">
        <f t="shared" si="67"/>
        <v>0</v>
      </c>
      <c r="Y332" s="241"/>
      <c r="Z332" s="205"/>
      <c r="AA332" s="205"/>
      <c r="AB332" s="205"/>
      <c r="AC332" s="205"/>
      <c r="AD332" s="205"/>
      <c r="AE332" s="205"/>
    </row>
    <row r="333" spans="1:31" s="243" customFormat="1" ht="15">
      <c r="A333" s="205"/>
      <c r="B333" s="266">
        <f>'FSE-AF-003'!$B$33</f>
        <v>0</v>
      </c>
      <c r="C333" s="216">
        <v>8</v>
      </c>
      <c r="D333" s="217"/>
      <c r="E333" s="218">
        <f>+'FSE-AF-004'!$E$33</f>
        <v>0</v>
      </c>
      <c r="F333" s="254">
        <f>+'FSE-AF-003'!AF$33</f>
        <v>0</v>
      </c>
      <c r="G333" s="219">
        <f t="shared" si="65"/>
        <v>0</v>
      </c>
      <c r="H333" s="247"/>
      <c r="I333" s="247"/>
      <c r="J333" s="247"/>
      <c r="K333" s="247"/>
      <c r="L333" s="247"/>
      <c r="M333" s="247"/>
      <c r="N333" s="247"/>
      <c r="O333" s="219">
        <f>+$E333*$F333</f>
        <v>0</v>
      </c>
      <c r="P333" s="219">
        <f>+$E333*$F333</f>
        <v>0</v>
      </c>
      <c r="Q333" s="219">
        <f>+$E333*$F333</f>
        <v>0</v>
      </c>
      <c r="R333" s="219">
        <f>IF($E333&lt;33.33%,$E333*$F333,0)</f>
        <v>0</v>
      </c>
      <c r="S333" s="219">
        <f>IF($E333&lt;33.33%,$E333*$F333,0)</f>
        <v>0</v>
      </c>
      <c r="T333" s="219">
        <f>IF($E333&lt;20%,$E333*$F333,0)</f>
        <v>0</v>
      </c>
      <c r="U333" s="219">
        <f>IF($E333&lt;20%,$E333*$F333,0)</f>
        <v>0</v>
      </c>
      <c r="V333" s="259">
        <f>IF($E333&lt;20%,$E333*$F333,0)</f>
        <v>0</v>
      </c>
      <c r="W333" s="239">
        <f t="shared" si="66"/>
        <v>0</v>
      </c>
      <c r="X333" s="241">
        <f t="shared" si="67"/>
        <v>0</v>
      </c>
      <c r="Y333" s="241"/>
      <c r="Z333" s="205"/>
      <c r="AA333" s="205"/>
      <c r="AB333" s="205"/>
      <c r="AC333" s="205"/>
      <c r="AD333" s="205"/>
      <c r="AE333" s="205"/>
    </row>
    <row r="334" spans="1:31" s="243" customFormat="1" ht="15">
      <c r="A334" s="205"/>
      <c r="B334" s="266">
        <f>'FSE-AF-003'!$B$33</f>
        <v>0</v>
      </c>
      <c r="C334" s="216">
        <v>9</v>
      </c>
      <c r="D334" s="217"/>
      <c r="E334" s="218">
        <f>+'FSE-AF-004'!$E$33</f>
        <v>0</v>
      </c>
      <c r="F334" s="254">
        <f>+'FSE-AF-003'!AI$33</f>
        <v>0</v>
      </c>
      <c r="G334" s="219">
        <f t="shared" si="65"/>
        <v>0</v>
      </c>
      <c r="H334" s="247"/>
      <c r="I334" s="247"/>
      <c r="J334" s="247"/>
      <c r="K334" s="247"/>
      <c r="L334" s="247"/>
      <c r="M334" s="247"/>
      <c r="N334" s="247"/>
      <c r="O334" s="247"/>
      <c r="P334" s="219">
        <f>+$E334*$F334</f>
        <v>0</v>
      </c>
      <c r="Q334" s="219">
        <f>+$E334*$F334</f>
        <v>0</v>
      </c>
      <c r="R334" s="219">
        <f>+$E334*$F334</f>
        <v>0</v>
      </c>
      <c r="S334" s="219">
        <f>IF($E334&lt;33.33%,$E334*$F334,0)</f>
        <v>0</v>
      </c>
      <c r="T334" s="219">
        <f>IF($E334&lt;33.33%,$E334*$F334,0)</f>
        <v>0</v>
      </c>
      <c r="U334" s="219">
        <f>IF($E334&lt;20%,$E334*$F334,0)</f>
        <v>0</v>
      </c>
      <c r="V334" s="259">
        <f>IF($E334&lt;20%,$E334*$F334,0)</f>
        <v>0</v>
      </c>
      <c r="W334" s="239">
        <f t="shared" si="66"/>
        <v>0</v>
      </c>
      <c r="X334" s="241">
        <f t="shared" si="67"/>
        <v>0</v>
      </c>
      <c r="Y334" s="241"/>
      <c r="Z334" s="205"/>
      <c r="AA334" s="205"/>
      <c r="AB334" s="205"/>
      <c r="AC334" s="205"/>
      <c r="AD334" s="205"/>
      <c r="AE334" s="205"/>
    </row>
    <row r="335" spans="1:31" s="243" customFormat="1" ht="15">
      <c r="A335" s="205"/>
      <c r="B335" s="266">
        <f>'FSE-AF-003'!$B$33</f>
        <v>0</v>
      </c>
      <c r="C335" s="216">
        <v>10</v>
      </c>
      <c r="D335" s="217"/>
      <c r="E335" s="218">
        <f>+'FSE-AF-004'!$E$33</f>
        <v>0</v>
      </c>
      <c r="F335" s="254">
        <f>+'FSE-AF-003'!AL$33</f>
        <v>0</v>
      </c>
      <c r="G335" s="219">
        <f t="shared" si="65"/>
        <v>0</v>
      </c>
      <c r="H335" s="247"/>
      <c r="I335" s="247"/>
      <c r="J335" s="247"/>
      <c r="K335" s="247"/>
      <c r="L335" s="247"/>
      <c r="M335" s="247"/>
      <c r="N335" s="247"/>
      <c r="O335" s="247"/>
      <c r="P335" s="247"/>
      <c r="Q335" s="219">
        <f>+$E335*$F335</f>
        <v>0</v>
      </c>
      <c r="R335" s="219">
        <f>+$E335*$F335</f>
        <v>0</v>
      </c>
      <c r="S335" s="219">
        <f>+$E335*$F335</f>
        <v>0</v>
      </c>
      <c r="T335" s="219">
        <f>IF($E335&lt;33.33%,$E335*$F335,0)</f>
        <v>0</v>
      </c>
      <c r="U335" s="219">
        <f>IF($E335&lt;33.33%,$E335*$F335,0)</f>
        <v>0</v>
      </c>
      <c r="V335" s="259">
        <f>IF($E335&lt;20%,$E335*$F335,0)</f>
        <v>0</v>
      </c>
      <c r="W335" s="239">
        <f t="shared" si="66"/>
        <v>0</v>
      </c>
      <c r="X335" s="241">
        <f t="shared" si="67"/>
        <v>0</v>
      </c>
      <c r="Y335" s="241"/>
      <c r="Z335" s="205"/>
      <c r="AA335" s="205"/>
      <c r="AB335" s="205"/>
      <c r="AC335" s="205"/>
      <c r="AD335" s="205"/>
      <c r="AE335" s="205"/>
    </row>
    <row r="336" spans="1:31" s="243" customFormat="1" ht="15">
      <c r="A336" s="205"/>
      <c r="B336" s="266">
        <f>'FSE-AF-003'!$B$33</f>
        <v>0</v>
      </c>
      <c r="C336" s="216">
        <v>11</v>
      </c>
      <c r="D336" s="217"/>
      <c r="E336" s="218">
        <f>+'FSE-AF-004'!$E$33</f>
        <v>0</v>
      </c>
      <c r="F336" s="254">
        <f>+'FSE-AF-003'!AO$33</f>
        <v>0</v>
      </c>
      <c r="G336" s="219">
        <f t="shared" si="65"/>
        <v>0</v>
      </c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219">
        <f>+$E336*$F336</f>
        <v>0</v>
      </c>
      <c r="S336" s="219">
        <f>+$E336*$F336</f>
        <v>0</v>
      </c>
      <c r="T336" s="219">
        <f>+$E336*$F336</f>
        <v>0</v>
      </c>
      <c r="U336" s="219">
        <f>IF($E336&lt;33.33%,$E336*$F336,0)</f>
        <v>0</v>
      </c>
      <c r="V336" s="259">
        <f>IF($E336&lt;33.33%,$E336*$F336,0)</f>
        <v>0</v>
      </c>
      <c r="W336" s="239">
        <f t="shared" si="66"/>
        <v>0</v>
      </c>
      <c r="X336" s="241">
        <f t="shared" si="67"/>
        <v>0</v>
      </c>
      <c r="Y336" s="241"/>
      <c r="Z336" s="205"/>
      <c r="AA336" s="205"/>
      <c r="AB336" s="205"/>
      <c r="AC336" s="205"/>
      <c r="AD336" s="205"/>
      <c r="AE336" s="205"/>
    </row>
    <row r="337" spans="1:31" s="243" customFormat="1" ht="15">
      <c r="A337" s="205"/>
      <c r="B337" s="266">
        <f>'FSE-AF-003'!$B$33</f>
        <v>0</v>
      </c>
      <c r="C337" s="216">
        <v>12</v>
      </c>
      <c r="D337" s="217"/>
      <c r="E337" s="218">
        <f>+'FSE-AF-004'!$E$33</f>
        <v>0</v>
      </c>
      <c r="F337" s="254">
        <f>+'FSE-AF-003'!AR$33</f>
        <v>0</v>
      </c>
      <c r="G337" s="219">
        <f t="shared" si="65"/>
        <v>0</v>
      </c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47"/>
      <c r="S337" s="219">
        <f>+$E337*$F337</f>
        <v>0</v>
      </c>
      <c r="T337" s="219">
        <f>+$E337*$F337</f>
        <v>0</v>
      </c>
      <c r="U337" s="219">
        <f>+$E337*$F337</f>
        <v>0</v>
      </c>
      <c r="V337" s="259">
        <f>IF($E337&lt;33.33%,$E337*$F337,0)</f>
        <v>0</v>
      </c>
      <c r="W337" s="239">
        <f t="shared" si="66"/>
        <v>0</v>
      </c>
      <c r="X337" s="241">
        <f t="shared" si="67"/>
        <v>0</v>
      </c>
      <c r="Y337" s="241"/>
      <c r="Z337" s="205"/>
      <c r="AA337" s="205"/>
      <c r="AB337" s="205"/>
      <c r="AC337" s="205"/>
      <c r="AD337" s="205"/>
      <c r="AE337" s="205"/>
    </row>
    <row r="338" spans="1:31" s="243" customFormat="1" ht="15">
      <c r="A338" s="205"/>
      <c r="B338" s="266">
        <f>'FSE-AF-003'!$B$33</f>
        <v>0</v>
      </c>
      <c r="C338" s="216">
        <v>13</v>
      </c>
      <c r="D338" s="217"/>
      <c r="E338" s="218">
        <f>+'FSE-AF-004'!$E$33</f>
        <v>0</v>
      </c>
      <c r="F338" s="254">
        <f>+'FSE-AF-003'!AU$33</f>
        <v>0</v>
      </c>
      <c r="G338" s="219">
        <f t="shared" si="65"/>
        <v>0</v>
      </c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7"/>
      <c r="S338" s="247"/>
      <c r="T338" s="219">
        <f>+$E338*$F338</f>
        <v>0</v>
      </c>
      <c r="U338" s="219">
        <f>+$E338*$F338</f>
        <v>0</v>
      </c>
      <c r="V338" s="259">
        <f>+$E338*$F338</f>
        <v>0</v>
      </c>
      <c r="W338" s="239">
        <f t="shared" si="66"/>
        <v>0</v>
      </c>
      <c r="X338" s="241">
        <f t="shared" si="67"/>
        <v>0</v>
      </c>
      <c r="Y338" s="241"/>
      <c r="Z338" s="205"/>
      <c r="AA338" s="205"/>
      <c r="AB338" s="205"/>
      <c r="AC338" s="205"/>
      <c r="AD338" s="205"/>
      <c r="AE338" s="205"/>
    </row>
    <row r="339" spans="1:31" s="243" customFormat="1" ht="15">
      <c r="A339" s="205"/>
      <c r="B339" s="266">
        <f>'FSE-AF-003'!$B$33</f>
        <v>0</v>
      </c>
      <c r="C339" s="216">
        <v>14</v>
      </c>
      <c r="D339" s="217"/>
      <c r="E339" s="218">
        <f>+'FSE-AF-004'!$E$33</f>
        <v>0</v>
      </c>
      <c r="F339" s="254">
        <f>+'FSE-AF-003'!AX$33</f>
        <v>0</v>
      </c>
      <c r="G339" s="219">
        <f t="shared" si="65"/>
        <v>0</v>
      </c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  <c r="T339" s="247"/>
      <c r="U339" s="219">
        <f>+$E339*$F339</f>
        <v>0</v>
      </c>
      <c r="V339" s="259">
        <f>+$E339*$F339</f>
        <v>0</v>
      </c>
      <c r="W339" s="239">
        <f t="shared" si="66"/>
        <v>0</v>
      </c>
      <c r="X339" s="241">
        <f t="shared" si="67"/>
        <v>0</v>
      </c>
      <c r="Y339" s="241"/>
      <c r="Z339" s="205"/>
      <c r="AA339" s="205"/>
      <c r="AB339" s="205"/>
      <c r="AC339" s="205"/>
      <c r="AD339" s="205"/>
      <c r="AE339" s="205"/>
    </row>
    <row r="340" spans="1:31" s="243" customFormat="1" ht="15">
      <c r="A340" s="205"/>
      <c r="B340" s="266">
        <f>'FSE-AF-003'!$B$33</f>
        <v>0</v>
      </c>
      <c r="C340" s="216">
        <v>15</v>
      </c>
      <c r="D340" s="217"/>
      <c r="E340" s="218">
        <f>+'FSE-AF-004'!$E$33</f>
        <v>0</v>
      </c>
      <c r="F340" s="254">
        <f>+'FSE-AF-003'!BA$33</f>
        <v>0</v>
      </c>
      <c r="G340" s="219">
        <f t="shared" si="65"/>
        <v>0</v>
      </c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247"/>
      <c r="S340" s="247"/>
      <c r="T340" s="247"/>
      <c r="U340" s="260"/>
      <c r="V340" s="259">
        <f>+$E340*$F340</f>
        <v>0</v>
      </c>
      <c r="W340" s="239">
        <f t="shared" si="66"/>
        <v>0</v>
      </c>
      <c r="X340" s="241">
        <f t="shared" si="67"/>
        <v>0</v>
      </c>
      <c r="Y340" s="241"/>
      <c r="Z340" s="205"/>
      <c r="AA340" s="205"/>
      <c r="AB340" s="205"/>
      <c r="AC340" s="205"/>
      <c r="AD340" s="205"/>
      <c r="AE340" s="205"/>
    </row>
    <row r="341" spans="1:31" s="243" customFormat="1">
      <c r="A341" s="205"/>
      <c r="B341" s="248" t="s">
        <v>1051</v>
      </c>
      <c r="C341" s="216"/>
      <c r="D341" s="217"/>
      <c r="E341" s="249"/>
      <c r="F341" s="250">
        <f>SUM(F326:F340)</f>
        <v>0</v>
      </c>
      <c r="G341" s="251"/>
      <c r="H341" s="252">
        <f t="shared" ref="H341:V341" si="68">SUM(H326:H340)</f>
        <v>0</v>
      </c>
      <c r="I341" s="252">
        <f t="shared" si="68"/>
        <v>0</v>
      </c>
      <c r="J341" s="252">
        <f t="shared" si="68"/>
        <v>0</v>
      </c>
      <c r="K341" s="252">
        <f t="shared" si="68"/>
        <v>0</v>
      </c>
      <c r="L341" s="252">
        <f t="shared" si="68"/>
        <v>0</v>
      </c>
      <c r="M341" s="252">
        <f t="shared" si="68"/>
        <v>0</v>
      </c>
      <c r="N341" s="252">
        <f t="shared" si="68"/>
        <v>0</v>
      </c>
      <c r="O341" s="252">
        <f t="shared" si="68"/>
        <v>0</v>
      </c>
      <c r="P341" s="252">
        <f t="shared" si="68"/>
        <v>0</v>
      </c>
      <c r="Q341" s="252">
        <f t="shared" si="68"/>
        <v>0</v>
      </c>
      <c r="R341" s="252">
        <f t="shared" si="68"/>
        <v>0</v>
      </c>
      <c r="S341" s="252">
        <f t="shared" si="68"/>
        <v>0</v>
      </c>
      <c r="T341" s="252">
        <f t="shared" si="68"/>
        <v>0</v>
      </c>
      <c r="U341" s="252">
        <f t="shared" si="68"/>
        <v>0</v>
      </c>
      <c r="V341" s="252">
        <f t="shared" si="68"/>
        <v>0</v>
      </c>
      <c r="W341" s="239"/>
      <c r="X341" s="241"/>
      <c r="Y341" s="241"/>
      <c r="Z341" s="205"/>
      <c r="AA341" s="205"/>
      <c r="AB341" s="205"/>
      <c r="AC341" s="205"/>
      <c r="AD341" s="205"/>
      <c r="AE341" s="205"/>
    </row>
    <row r="342" spans="1:31" s="243" customFormat="1" ht="15" outlineLevel="1">
      <c r="A342" s="205"/>
      <c r="B342" s="270">
        <f>'FSE-AF-003'!$B$34</f>
        <v>0</v>
      </c>
      <c r="C342" s="221">
        <v>1</v>
      </c>
      <c r="D342" s="222"/>
      <c r="E342" s="218">
        <f>+'FSE-AF-004'!$E$34</f>
        <v>0</v>
      </c>
      <c r="F342" s="254">
        <f>+'FSE-AF-003'!K$34</f>
        <v>0</v>
      </c>
      <c r="G342" s="219">
        <f t="shared" ref="G342:G354" si="69">+F342*E342</f>
        <v>0</v>
      </c>
      <c r="H342" s="219">
        <f>+$E342*$F342</f>
        <v>0</v>
      </c>
      <c r="I342" s="219">
        <f>+$E342*$F342</f>
        <v>0</v>
      </c>
      <c r="J342" s="219">
        <f>+$E342*$F342</f>
        <v>0</v>
      </c>
      <c r="K342" s="219">
        <f>IF($E342&lt;33.33%,$E342*$F342,0)</f>
        <v>0</v>
      </c>
      <c r="L342" s="219">
        <f>IF($E342&lt;33.33%,$E342*$F342,0)</f>
        <v>0</v>
      </c>
      <c r="M342" s="219">
        <f>IF($E342&lt;20%,$E342*$F342,0)</f>
        <v>0</v>
      </c>
      <c r="N342" s="219">
        <f>IF($E342&lt;20%,$E342*$F342,0)</f>
        <v>0</v>
      </c>
      <c r="O342" s="219">
        <f>IF($E342&lt;20%,$E342*$F342,0)</f>
        <v>0</v>
      </c>
      <c r="P342" s="219">
        <f>IF($E342&lt;20%,$E342*$F342,0)</f>
        <v>0</v>
      </c>
      <c r="Q342" s="219">
        <f>IF($E342&lt;20%,$E342*$F342,0)</f>
        <v>0</v>
      </c>
      <c r="R342" s="219">
        <f>IF($E342&lt;10%,$E342*$F342,0)</f>
        <v>0</v>
      </c>
      <c r="S342" s="219">
        <f>IF($E342&lt;10%,$E342*$F342,0)</f>
        <v>0</v>
      </c>
      <c r="T342" s="219">
        <f>IF($E342&lt;10%,$E342*$F342,0)</f>
        <v>0</v>
      </c>
      <c r="U342" s="219">
        <f>IF($E342&lt;10%,$E342*$F342,0)</f>
        <v>0</v>
      </c>
      <c r="V342" s="259">
        <f>IF($E342&lt;10%,$E342*$F342,0)</f>
        <v>0</v>
      </c>
      <c r="W342" s="239">
        <f t="shared" ref="W342:W354" si="70">SUM(F342-SUM(H342:V342))</f>
        <v>0</v>
      </c>
      <c r="X342" s="241">
        <f t="shared" ref="X342:X355" si="71">IF(W342&gt;0,+W342/G342,0)</f>
        <v>0</v>
      </c>
      <c r="Y342" s="241"/>
      <c r="Z342" s="205"/>
      <c r="AA342" s="205"/>
      <c r="AB342" s="205"/>
      <c r="AC342" s="205"/>
      <c r="AD342" s="205"/>
      <c r="AE342" s="205"/>
    </row>
    <row r="343" spans="1:31" s="243" customFormat="1" ht="15" outlineLevel="1">
      <c r="A343" s="205"/>
      <c r="B343" s="270">
        <f>'FSE-AF-003'!$B$34</f>
        <v>0</v>
      </c>
      <c r="C343" s="221">
        <v>2</v>
      </c>
      <c r="D343" s="222"/>
      <c r="E343" s="218">
        <f>+'FSE-AF-004'!$E$34</f>
        <v>0</v>
      </c>
      <c r="F343" s="254">
        <f>+'FSE-AF-003'!N$34</f>
        <v>0</v>
      </c>
      <c r="G343" s="219">
        <f t="shared" si="69"/>
        <v>0</v>
      </c>
      <c r="H343" s="247"/>
      <c r="I343" s="219">
        <f>+$E343*$F343</f>
        <v>0</v>
      </c>
      <c r="J343" s="219">
        <f>+$E343*$F343</f>
        <v>0</v>
      </c>
      <c r="K343" s="219">
        <f>+$E343*$F343</f>
        <v>0</v>
      </c>
      <c r="L343" s="219">
        <f>IF($E343&lt;33.33%,$E343*$F343,0)</f>
        <v>0</v>
      </c>
      <c r="M343" s="219">
        <f>IF($E343&lt;33.33%,$E343*$F343,0)</f>
        <v>0</v>
      </c>
      <c r="N343" s="219">
        <f>IF($E343&lt;20%,$E343*$F343,0)</f>
        <v>0</v>
      </c>
      <c r="O343" s="219">
        <f>IF($E343&lt;20%,$E343*$F343,0)</f>
        <v>0</v>
      </c>
      <c r="P343" s="219">
        <f>IF($E343&lt;20%,$E343*$F343,0)</f>
        <v>0</v>
      </c>
      <c r="Q343" s="219">
        <f>IF($E343&lt;20%,$E343*$F343,0)</f>
        <v>0</v>
      </c>
      <c r="R343" s="219">
        <f>IF($E343&lt;20%,$E343*$F343,0)</f>
        <v>0</v>
      </c>
      <c r="S343" s="219">
        <f>IF($E343&lt;10%,$E343*$F343,0)</f>
        <v>0</v>
      </c>
      <c r="T343" s="219">
        <f>IF($E343&lt;10%,$E343*$F343,0)</f>
        <v>0</v>
      </c>
      <c r="U343" s="219">
        <f>IF($E343&lt;10%,$E343*$F343,0)</f>
        <v>0</v>
      </c>
      <c r="V343" s="259">
        <f>IF($E343&lt;10%,$E343*$F343,0)</f>
        <v>0</v>
      </c>
      <c r="W343" s="239">
        <f t="shared" si="70"/>
        <v>0</v>
      </c>
      <c r="X343" s="241">
        <f t="shared" si="71"/>
        <v>0</v>
      </c>
      <c r="Y343" s="241"/>
      <c r="Z343" s="205"/>
      <c r="AA343" s="205"/>
      <c r="AB343" s="205"/>
      <c r="AC343" s="205"/>
      <c r="AD343" s="205"/>
      <c r="AE343" s="205"/>
    </row>
    <row r="344" spans="1:31" s="243" customFormat="1" ht="15" outlineLevel="1">
      <c r="A344" s="205"/>
      <c r="B344" s="270">
        <f>'FSE-AF-003'!$B$34</f>
        <v>0</v>
      </c>
      <c r="C344" s="221">
        <v>3</v>
      </c>
      <c r="D344" s="222"/>
      <c r="E344" s="218">
        <f>+'FSE-AF-004'!$E$34</f>
        <v>0</v>
      </c>
      <c r="F344" s="254">
        <f>+'FSE-AF-003'!Q$34</f>
        <v>0</v>
      </c>
      <c r="G344" s="219">
        <f t="shared" si="69"/>
        <v>0</v>
      </c>
      <c r="H344" s="247"/>
      <c r="I344" s="247"/>
      <c r="J344" s="219">
        <f>+$E344*$F344</f>
        <v>0</v>
      </c>
      <c r="K344" s="219">
        <f>+$E344*$F344</f>
        <v>0</v>
      </c>
      <c r="L344" s="219">
        <f>+$E344*$F344</f>
        <v>0</v>
      </c>
      <c r="M344" s="219">
        <f>IF($E344&lt;33.33%,$E344*$F344,0)</f>
        <v>0</v>
      </c>
      <c r="N344" s="219">
        <f>IF($E344&lt;33.33%,$E344*$F344,0)</f>
        <v>0</v>
      </c>
      <c r="O344" s="219">
        <f>IF($E344&lt;20%,$E344*$F344,0)</f>
        <v>0</v>
      </c>
      <c r="P344" s="219">
        <f>IF($E344&lt;20%,$E344*$F344,0)</f>
        <v>0</v>
      </c>
      <c r="Q344" s="219">
        <f>IF($E344&lt;20%,$E344*$F344,0)</f>
        <v>0</v>
      </c>
      <c r="R344" s="219">
        <f>IF($E344&lt;20%,$E344*$F344,0)</f>
        <v>0</v>
      </c>
      <c r="S344" s="219">
        <f>IF($E344&lt;20%,$E344*$F344,0)</f>
        <v>0</v>
      </c>
      <c r="T344" s="219">
        <f>IF($E344&lt;10%,$E344*$F344,0)</f>
        <v>0</v>
      </c>
      <c r="U344" s="219">
        <f>IF($E344&lt;10%,$E344*$F344,0)</f>
        <v>0</v>
      </c>
      <c r="V344" s="259">
        <f>IF($E344&lt;10%,$E344*$F344,0)</f>
        <v>0</v>
      </c>
      <c r="W344" s="239">
        <f t="shared" si="70"/>
        <v>0</v>
      </c>
      <c r="X344" s="241">
        <f t="shared" si="71"/>
        <v>0</v>
      </c>
      <c r="Y344" s="241"/>
      <c r="Z344" s="205"/>
      <c r="AA344" s="205"/>
      <c r="AB344" s="205"/>
      <c r="AC344" s="205"/>
      <c r="AD344" s="205"/>
      <c r="AE344" s="205"/>
    </row>
    <row r="345" spans="1:31" s="243" customFormat="1" ht="15" outlineLevel="1">
      <c r="A345" s="205"/>
      <c r="B345" s="270">
        <f>'FSE-AF-003'!$B$34</f>
        <v>0</v>
      </c>
      <c r="C345" s="221">
        <v>4</v>
      </c>
      <c r="D345" s="222"/>
      <c r="E345" s="218">
        <f>+'FSE-AF-004'!$E$34</f>
        <v>0</v>
      </c>
      <c r="F345" s="254">
        <f>+'FSE-AF-003'!T$34</f>
        <v>0</v>
      </c>
      <c r="G345" s="219">
        <f t="shared" si="69"/>
        <v>0</v>
      </c>
      <c r="H345" s="247"/>
      <c r="I345" s="247"/>
      <c r="J345" s="247"/>
      <c r="K345" s="219">
        <f>+$E345*$F345</f>
        <v>0</v>
      </c>
      <c r="L345" s="219">
        <f>+$E345*$F345</f>
        <v>0</v>
      </c>
      <c r="M345" s="219">
        <f>+$E345*$F345</f>
        <v>0</v>
      </c>
      <c r="N345" s="219">
        <f>IF($E345&lt;33.33%,$E345*$F345,0)</f>
        <v>0</v>
      </c>
      <c r="O345" s="219">
        <f>IF($E345&lt;33.33%,$E345*$F345,0)</f>
        <v>0</v>
      </c>
      <c r="P345" s="219">
        <f>IF($E345&lt;20%,$E345*$F345,0)</f>
        <v>0</v>
      </c>
      <c r="Q345" s="219">
        <f>IF($E345&lt;20%,$E345*$F345,0)</f>
        <v>0</v>
      </c>
      <c r="R345" s="219">
        <f>IF($E345&lt;20%,$E345*$F345,0)</f>
        <v>0</v>
      </c>
      <c r="S345" s="219">
        <f>IF($E345&lt;20%,$E345*$F345,0)</f>
        <v>0</v>
      </c>
      <c r="T345" s="219">
        <f>IF($E345&lt;20%,$E345*$F345,0)</f>
        <v>0</v>
      </c>
      <c r="U345" s="219">
        <f>IF($E345&lt;10%,$E345*$F345,0)</f>
        <v>0</v>
      </c>
      <c r="V345" s="259">
        <f>IF($E345&lt;10%,$E345*$F345,0)</f>
        <v>0</v>
      </c>
      <c r="W345" s="239">
        <f t="shared" si="70"/>
        <v>0</v>
      </c>
      <c r="X345" s="241">
        <f t="shared" si="71"/>
        <v>0</v>
      </c>
      <c r="Y345" s="241"/>
      <c r="Z345" s="205"/>
      <c r="AA345" s="205"/>
      <c r="AB345" s="205"/>
      <c r="AC345" s="205"/>
      <c r="AD345" s="205"/>
      <c r="AE345" s="205"/>
    </row>
    <row r="346" spans="1:31" s="243" customFormat="1" ht="15" outlineLevel="1">
      <c r="A346" s="205"/>
      <c r="B346" s="270">
        <f>'FSE-AF-003'!$B$34</f>
        <v>0</v>
      </c>
      <c r="C346" s="221">
        <v>5</v>
      </c>
      <c r="D346" s="222"/>
      <c r="E346" s="218">
        <f>+'FSE-AF-004'!$E$34</f>
        <v>0</v>
      </c>
      <c r="F346" s="254">
        <f>+'FSE-AF-003'!W$34</f>
        <v>0</v>
      </c>
      <c r="G346" s="219">
        <f t="shared" si="69"/>
        <v>0</v>
      </c>
      <c r="H346" s="247"/>
      <c r="I346" s="247"/>
      <c r="J346" s="247"/>
      <c r="K346" s="247"/>
      <c r="L346" s="219">
        <f>+$E346*$F346</f>
        <v>0</v>
      </c>
      <c r="M346" s="219">
        <f>+$E346*$F346</f>
        <v>0</v>
      </c>
      <c r="N346" s="219">
        <f>+$E346*$F346</f>
        <v>0</v>
      </c>
      <c r="O346" s="219">
        <f>IF($E346&lt;33.33%,$E346*$F346,0)</f>
        <v>0</v>
      </c>
      <c r="P346" s="219">
        <f>IF($E346&lt;33.33%,$E346*$F346,0)</f>
        <v>0</v>
      </c>
      <c r="Q346" s="219">
        <f>IF($E346&lt;20%,$E346*$F346,0)</f>
        <v>0</v>
      </c>
      <c r="R346" s="219">
        <f>IF($E346&lt;20%,$E346*$F346,0)</f>
        <v>0</v>
      </c>
      <c r="S346" s="219">
        <f>IF($E346&lt;20%,$E346*$F346,0)</f>
        <v>0</v>
      </c>
      <c r="T346" s="219">
        <f>IF($E346&lt;20%,$E346*$F346,0)</f>
        <v>0</v>
      </c>
      <c r="U346" s="219">
        <f>IF($E346&lt;20%,$E346*$F346,0)</f>
        <v>0</v>
      </c>
      <c r="V346" s="259">
        <f>IF($E346&lt;10%,$E346*$F346,0)</f>
        <v>0</v>
      </c>
      <c r="W346" s="239">
        <f t="shared" si="70"/>
        <v>0</v>
      </c>
      <c r="X346" s="241">
        <f t="shared" si="71"/>
        <v>0</v>
      </c>
      <c r="Y346" s="241"/>
      <c r="Z346" s="205"/>
      <c r="AA346" s="205"/>
      <c r="AB346" s="205"/>
      <c r="AC346" s="205"/>
      <c r="AD346" s="205"/>
      <c r="AE346" s="205"/>
    </row>
    <row r="347" spans="1:31" s="243" customFormat="1" ht="15" outlineLevel="1">
      <c r="A347" s="205"/>
      <c r="B347" s="270">
        <f>'FSE-AF-003'!$B$34</f>
        <v>0</v>
      </c>
      <c r="C347" s="221">
        <v>6</v>
      </c>
      <c r="D347" s="222"/>
      <c r="E347" s="218">
        <f>+'FSE-AF-004'!$E$34</f>
        <v>0</v>
      </c>
      <c r="F347" s="254">
        <f>+'FSE-AF-003'!Z$34</f>
        <v>0</v>
      </c>
      <c r="G347" s="219">
        <f t="shared" si="69"/>
        <v>0</v>
      </c>
      <c r="H347" s="247"/>
      <c r="I347" s="247"/>
      <c r="J347" s="247"/>
      <c r="K347" s="247"/>
      <c r="L347" s="247"/>
      <c r="M347" s="219">
        <f>+$E347*$F347</f>
        <v>0</v>
      </c>
      <c r="N347" s="219">
        <f>+$E347*$F347</f>
        <v>0</v>
      </c>
      <c r="O347" s="219">
        <f>+$E347*$F347</f>
        <v>0</v>
      </c>
      <c r="P347" s="219">
        <f>IF($E347&lt;33.33%,$E347*$F347,0)</f>
        <v>0</v>
      </c>
      <c r="Q347" s="219">
        <f>IF($E347&lt;33.33%,$E347*$F347,0)</f>
        <v>0</v>
      </c>
      <c r="R347" s="219">
        <f>IF($E347&lt;20%,$E347*$F347,0)</f>
        <v>0</v>
      </c>
      <c r="S347" s="219">
        <f>IF($E347&lt;20%,$E347*$F347,0)</f>
        <v>0</v>
      </c>
      <c r="T347" s="219">
        <f>IF($E347&lt;20%,$E347*$F347,0)</f>
        <v>0</v>
      </c>
      <c r="U347" s="219">
        <f>IF($E347&lt;20%,$E347*$F347,0)</f>
        <v>0</v>
      </c>
      <c r="V347" s="259">
        <f>IF($E347&lt;20%,$E347*$F347,0)</f>
        <v>0</v>
      </c>
      <c r="W347" s="239">
        <f t="shared" si="70"/>
        <v>0</v>
      </c>
      <c r="X347" s="241">
        <f t="shared" si="71"/>
        <v>0</v>
      </c>
      <c r="Y347" s="241"/>
      <c r="Z347" s="205"/>
      <c r="AA347" s="205"/>
      <c r="AB347" s="205"/>
      <c r="AC347" s="205"/>
      <c r="AD347" s="205"/>
      <c r="AE347" s="205"/>
    </row>
    <row r="348" spans="1:31" s="243" customFormat="1" ht="15" outlineLevel="1">
      <c r="A348" s="205"/>
      <c r="B348" s="270">
        <f>'FSE-AF-003'!$B$34</f>
        <v>0</v>
      </c>
      <c r="C348" s="221">
        <v>7</v>
      </c>
      <c r="D348" s="222"/>
      <c r="E348" s="218">
        <f>+'FSE-AF-004'!$E$34</f>
        <v>0</v>
      </c>
      <c r="F348" s="254">
        <f>+'FSE-AF-003'!AC$34</f>
        <v>0</v>
      </c>
      <c r="G348" s="219">
        <f t="shared" si="69"/>
        <v>0</v>
      </c>
      <c r="H348" s="247"/>
      <c r="I348" s="247"/>
      <c r="J348" s="247"/>
      <c r="K348" s="247"/>
      <c r="L348" s="247"/>
      <c r="M348" s="247"/>
      <c r="N348" s="219">
        <f>+$E348*$F348</f>
        <v>0</v>
      </c>
      <c r="O348" s="219">
        <f>+$E348*$F348</f>
        <v>0</v>
      </c>
      <c r="P348" s="219">
        <f>+$E348*$F348</f>
        <v>0</v>
      </c>
      <c r="Q348" s="219">
        <f>IF($E348&lt;33.33%,$E348*$F348,0)</f>
        <v>0</v>
      </c>
      <c r="R348" s="219">
        <f>IF($E348&lt;33.33%,$E348*$F348,0)</f>
        <v>0</v>
      </c>
      <c r="S348" s="219">
        <f>IF($E348&lt;20%,$E348*$F348,0)</f>
        <v>0</v>
      </c>
      <c r="T348" s="219">
        <f>IF($E348&lt;20%,$E348*$F348,0)</f>
        <v>0</v>
      </c>
      <c r="U348" s="219">
        <f>IF($E348&lt;20%,$E348*$F348,0)</f>
        <v>0</v>
      </c>
      <c r="V348" s="259">
        <f>IF($E348&lt;20%,$E348*$F348,0)</f>
        <v>0</v>
      </c>
      <c r="W348" s="239">
        <f t="shared" si="70"/>
        <v>0</v>
      </c>
      <c r="X348" s="241">
        <f t="shared" si="71"/>
        <v>0</v>
      </c>
      <c r="Y348" s="241"/>
      <c r="Z348" s="205"/>
      <c r="AA348" s="205"/>
      <c r="AB348" s="205"/>
      <c r="AC348" s="205"/>
      <c r="AD348" s="205"/>
      <c r="AE348" s="205"/>
    </row>
    <row r="349" spans="1:31" s="243" customFormat="1" ht="15" outlineLevel="1">
      <c r="A349" s="205"/>
      <c r="B349" s="270">
        <f>'FSE-AF-003'!$B$34</f>
        <v>0</v>
      </c>
      <c r="C349" s="221">
        <v>8</v>
      </c>
      <c r="D349" s="222"/>
      <c r="E349" s="218">
        <f>+'FSE-AF-004'!$E$34</f>
        <v>0</v>
      </c>
      <c r="F349" s="254">
        <f>+'FSE-AF-003'!AF$34</f>
        <v>0</v>
      </c>
      <c r="G349" s="219">
        <f t="shared" si="69"/>
        <v>0</v>
      </c>
      <c r="H349" s="247"/>
      <c r="I349" s="247"/>
      <c r="J349" s="247"/>
      <c r="K349" s="247"/>
      <c r="L349" s="247"/>
      <c r="M349" s="247"/>
      <c r="N349" s="247"/>
      <c r="O349" s="219">
        <f>+$E349*$F349</f>
        <v>0</v>
      </c>
      <c r="P349" s="219">
        <f>+$E349*$F349</f>
        <v>0</v>
      </c>
      <c r="Q349" s="219">
        <f>+$E349*$F349</f>
        <v>0</v>
      </c>
      <c r="R349" s="219">
        <f>IF($E349&lt;33.33%,$E349*$F349,0)</f>
        <v>0</v>
      </c>
      <c r="S349" s="219">
        <f>IF($E349&lt;33.33%,$E349*$F349,0)</f>
        <v>0</v>
      </c>
      <c r="T349" s="219">
        <f>IF($E349&lt;20%,$E349*$F349,0)</f>
        <v>0</v>
      </c>
      <c r="U349" s="219">
        <f>IF($E349&lt;20%,$E349*$F349,0)</f>
        <v>0</v>
      </c>
      <c r="V349" s="259">
        <f>IF($E349&lt;20%,$E349*$F349,0)</f>
        <v>0</v>
      </c>
      <c r="W349" s="239">
        <f t="shared" si="70"/>
        <v>0</v>
      </c>
      <c r="X349" s="241">
        <f t="shared" si="71"/>
        <v>0</v>
      </c>
      <c r="Y349" s="241"/>
      <c r="Z349" s="205"/>
      <c r="AA349" s="205"/>
      <c r="AB349" s="205"/>
      <c r="AC349" s="205"/>
      <c r="AD349" s="205"/>
      <c r="AE349" s="205"/>
    </row>
    <row r="350" spans="1:31" s="243" customFormat="1" ht="15" outlineLevel="1">
      <c r="A350" s="205"/>
      <c r="B350" s="270">
        <f>'FSE-AF-003'!$B$34</f>
        <v>0</v>
      </c>
      <c r="C350" s="221">
        <v>9</v>
      </c>
      <c r="D350" s="222"/>
      <c r="E350" s="218">
        <f>+'FSE-AF-004'!$E$34</f>
        <v>0</v>
      </c>
      <c r="F350" s="254">
        <f>+'FSE-AF-003'!AI$34</f>
        <v>0</v>
      </c>
      <c r="G350" s="219">
        <f t="shared" si="69"/>
        <v>0</v>
      </c>
      <c r="H350" s="247"/>
      <c r="I350" s="247"/>
      <c r="J350" s="247"/>
      <c r="K350" s="247"/>
      <c r="L350" s="247"/>
      <c r="M350" s="247"/>
      <c r="N350" s="247"/>
      <c r="O350" s="247"/>
      <c r="P350" s="219">
        <f>+$E350*$F350</f>
        <v>0</v>
      </c>
      <c r="Q350" s="219">
        <f>+$E350*$F350</f>
        <v>0</v>
      </c>
      <c r="R350" s="219">
        <f>+$E350*$F350</f>
        <v>0</v>
      </c>
      <c r="S350" s="219">
        <f>IF($E350&lt;33.33%,$E350*$F350,0)</f>
        <v>0</v>
      </c>
      <c r="T350" s="219">
        <f>IF($E350&lt;33.33%,$E350*$F350,0)</f>
        <v>0</v>
      </c>
      <c r="U350" s="219">
        <f>IF($E350&lt;20%,$E350*$F350,0)</f>
        <v>0</v>
      </c>
      <c r="V350" s="259">
        <f>IF($E350&lt;20%,$E350*$F350,0)</f>
        <v>0</v>
      </c>
      <c r="W350" s="239">
        <f t="shared" si="70"/>
        <v>0</v>
      </c>
      <c r="X350" s="241">
        <f t="shared" si="71"/>
        <v>0</v>
      </c>
      <c r="Y350" s="241"/>
      <c r="Z350" s="205"/>
      <c r="AA350" s="205"/>
      <c r="AB350" s="205"/>
      <c r="AC350" s="205"/>
      <c r="AD350" s="205"/>
      <c r="AE350" s="205"/>
    </row>
    <row r="351" spans="1:31" s="243" customFormat="1" ht="15" outlineLevel="1">
      <c r="A351" s="205"/>
      <c r="B351" s="270">
        <f>'FSE-AF-003'!$B$34</f>
        <v>0</v>
      </c>
      <c r="C351" s="221">
        <v>10</v>
      </c>
      <c r="D351" s="222"/>
      <c r="E351" s="218">
        <f>+'FSE-AF-004'!$E$34</f>
        <v>0</v>
      </c>
      <c r="F351" s="254">
        <f>+'FSE-AF-003'!AL$34</f>
        <v>0</v>
      </c>
      <c r="G351" s="219">
        <f t="shared" si="69"/>
        <v>0</v>
      </c>
      <c r="H351" s="247"/>
      <c r="I351" s="247"/>
      <c r="J351" s="247"/>
      <c r="K351" s="247"/>
      <c r="L351" s="247"/>
      <c r="M351" s="247"/>
      <c r="N351" s="247"/>
      <c r="O351" s="247"/>
      <c r="P351" s="247"/>
      <c r="Q351" s="219">
        <f>+$E351*$F351</f>
        <v>0</v>
      </c>
      <c r="R351" s="219">
        <f>+$E351*$F351</f>
        <v>0</v>
      </c>
      <c r="S351" s="219">
        <f>+$E351*$F351</f>
        <v>0</v>
      </c>
      <c r="T351" s="219">
        <f>IF($E351&lt;33.33%,$E351*$F351,0)</f>
        <v>0</v>
      </c>
      <c r="U351" s="219">
        <f>IF($E351&lt;33.33%,$E351*$F351,0)</f>
        <v>0</v>
      </c>
      <c r="V351" s="259">
        <f>IF($E351&lt;20%,$E351*$F351,0)</f>
        <v>0</v>
      </c>
      <c r="W351" s="239">
        <f t="shared" si="70"/>
        <v>0</v>
      </c>
      <c r="X351" s="241">
        <f t="shared" si="71"/>
        <v>0</v>
      </c>
      <c r="Y351" s="241"/>
      <c r="Z351" s="205"/>
      <c r="AA351" s="205"/>
      <c r="AB351" s="205"/>
      <c r="AC351" s="205"/>
      <c r="AD351" s="205"/>
      <c r="AE351" s="205"/>
    </row>
    <row r="352" spans="1:31" s="243" customFormat="1" ht="15" outlineLevel="1">
      <c r="A352" s="205"/>
      <c r="B352" s="270">
        <f>'FSE-AF-003'!$B$34</f>
        <v>0</v>
      </c>
      <c r="C352" s="221">
        <v>11</v>
      </c>
      <c r="D352" s="222"/>
      <c r="E352" s="218">
        <f>+'FSE-AF-004'!$E$34</f>
        <v>0</v>
      </c>
      <c r="F352" s="254">
        <f>+'FSE-AF-003'!AO$34</f>
        <v>0</v>
      </c>
      <c r="G352" s="219">
        <f t="shared" si="69"/>
        <v>0</v>
      </c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19">
        <f>+$E352*$F352</f>
        <v>0</v>
      </c>
      <c r="S352" s="219">
        <f>+$E352*$F352</f>
        <v>0</v>
      </c>
      <c r="T352" s="219">
        <f>+$E352*$F352</f>
        <v>0</v>
      </c>
      <c r="U352" s="219">
        <f>IF($E352&lt;33.33%,$E352*$F352,0)</f>
        <v>0</v>
      </c>
      <c r="V352" s="259">
        <f>IF($E352&lt;33.33%,$E352*$F352,0)</f>
        <v>0</v>
      </c>
      <c r="W352" s="239">
        <f t="shared" si="70"/>
        <v>0</v>
      </c>
      <c r="X352" s="241">
        <f t="shared" si="71"/>
        <v>0</v>
      </c>
      <c r="Y352" s="241"/>
      <c r="Z352" s="205"/>
      <c r="AA352" s="205"/>
      <c r="AB352" s="205"/>
      <c r="AC352" s="205"/>
      <c r="AD352" s="205"/>
      <c r="AE352" s="205"/>
    </row>
    <row r="353" spans="1:31" s="243" customFormat="1" ht="15" outlineLevel="1">
      <c r="A353" s="205"/>
      <c r="B353" s="270">
        <f>'FSE-AF-003'!$B$34</f>
        <v>0</v>
      </c>
      <c r="C353" s="221">
        <v>12</v>
      </c>
      <c r="D353" s="222"/>
      <c r="E353" s="218">
        <f>+'FSE-AF-004'!$E$34</f>
        <v>0</v>
      </c>
      <c r="F353" s="254">
        <f>+'FSE-AF-003'!AR$34</f>
        <v>0</v>
      </c>
      <c r="G353" s="219">
        <f t="shared" si="69"/>
        <v>0</v>
      </c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7"/>
      <c r="S353" s="219">
        <f>+$E353*$F353</f>
        <v>0</v>
      </c>
      <c r="T353" s="219">
        <f>+$E353*$F353</f>
        <v>0</v>
      </c>
      <c r="U353" s="219">
        <f>+$E353*$F353</f>
        <v>0</v>
      </c>
      <c r="V353" s="259">
        <f>IF($E353&lt;33.33%,$E353*$F353,0)</f>
        <v>0</v>
      </c>
      <c r="W353" s="239">
        <f t="shared" si="70"/>
        <v>0</v>
      </c>
      <c r="X353" s="241">
        <f t="shared" si="71"/>
        <v>0</v>
      </c>
      <c r="Y353" s="241"/>
      <c r="Z353" s="205"/>
      <c r="AA353" s="205"/>
      <c r="AB353" s="205"/>
      <c r="AC353" s="205"/>
      <c r="AD353" s="205"/>
      <c r="AE353" s="205"/>
    </row>
    <row r="354" spans="1:31" s="243" customFormat="1" ht="15" outlineLevel="1">
      <c r="A354" s="205"/>
      <c r="B354" s="270">
        <f>'FSE-AF-003'!$B$34</f>
        <v>0</v>
      </c>
      <c r="C354" s="221">
        <v>13</v>
      </c>
      <c r="D354" s="222"/>
      <c r="E354" s="218">
        <f>+'FSE-AF-004'!$E$34</f>
        <v>0</v>
      </c>
      <c r="F354" s="254">
        <f>+'FSE-AF-003'!AU$34</f>
        <v>0</v>
      </c>
      <c r="G354" s="219">
        <f t="shared" si="69"/>
        <v>0</v>
      </c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  <c r="T354" s="219">
        <f>+$E354*$F354</f>
        <v>0</v>
      </c>
      <c r="U354" s="219">
        <f>+$E354*$F354</f>
        <v>0</v>
      </c>
      <c r="V354" s="259">
        <f>+$E354*$F354</f>
        <v>0</v>
      </c>
      <c r="W354" s="239">
        <f t="shared" si="70"/>
        <v>0</v>
      </c>
      <c r="X354" s="241">
        <f t="shared" si="71"/>
        <v>0</v>
      </c>
      <c r="Y354" s="241"/>
      <c r="Z354" s="205"/>
      <c r="AA354" s="205"/>
      <c r="AB354" s="205"/>
      <c r="AC354" s="205"/>
      <c r="AD354" s="205"/>
      <c r="AE354" s="205"/>
    </row>
    <row r="355" spans="1:31" s="243" customFormat="1" ht="15" outlineLevel="1">
      <c r="A355" s="205"/>
      <c r="B355" s="270">
        <f>'FSE-AF-003'!$B$34</f>
        <v>0</v>
      </c>
      <c r="C355" s="221">
        <v>14</v>
      </c>
      <c r="D355" s="222"/>
      <c r="E355" s="218">
        <f>+'FSE-AF-004'!$E$34</f>
        <v>0</v>
      </c>
      <c r="F355" s="254">
        <f>+'FSE-AF-003'!AX$34</f>
        <v>0</v>
      </c>
      <c r="G355" s="219">
        <f t="shared" ref="G355:G423" si="72">+F355*E355</f>
        <v>0</v>
      </c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  <c r="T355" s="247"/>
      <c r="U355" s="219">
        <f>+$E355*$F355</f>
        <v>0</v>
      </c>
      <c r="V355" s="259">
        <f>+$E355*$F355</f>
        <v>0</v>
      </c>
      <c r="W355" s="239">
        <f t="shared" ref="W355:W423" si="73">SUM(F355-SUM(H355:V355))</f>
        <v>0</v>
      </c>
      <c r="X355" s="241">
        <f t="shared" si="71"/>
        <v>0</v>
      </c>
      <c r="Y355" s="241"/>
      <c r="Z355" s="205"/>
      <c r="AA355" s="205"/>
      <c r="AB355" s="205"/>
      <c r="AC355" s="205"/>
      <c r="AD355" s="205"/>
      <c r="AE355" s="205"/>
    </row>
    <row r="356" spans="1:31" s="243" customFormat="1" ht="15" outlineLevel="1">
      <c r="A356" s="205"/>
      <c r="B356" s="270">
        <f>'FSE-AF-003'!$B$34</f>
        <v>0</v>
      </c>
      <c r="C356" s="221">
        <v>15</v>
      </c>
      <c r="D356" s="222"/>
      <c r="E356" s="218">
        <f>+'FSE-AF-004'!$E$34</f>
        <v>0</v>
      </c>
      <c r="F356" s="254">
        <f>+'FSE-AF-003'!BA$34</f>
        <v>0</v>
      </c>
      <c r="G356" s="219">
        <f t="shared" si="72"/>
        <v>0</v>
      </c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7"/>
      <c r="S356" s="247"/>
      <c r="T356" s="247"/>
      <c r="U356" s="260"/>
      <c r="V356" s="259">
        <f>+$E356*$F356</f>
        <v>0</v>
      </c>
      <c r="W356" s="239">
        <f t="shared" si="73"/>
        <v>0</v>
      </c>
      <c r="X356" s="241">
        <f t="shared" ref="X356:X424" si="74">IF(W356&gt;0,+W356/G356,0)</f>
        <v>0</v>
      </c>
      <c r="Y356" s="241"/>
      <c r="Z356" s="205"/>
      <c r="AA356" s="205"/>
      <c r="AB356" s="205"/>
      <c r="AC356" s="205"/>
      <c r="AD356" s="205"/>
      <c r="AE356" s="205"/>
    </row>
    <row r="357" spans="1:31" s="243" customFormat="1">
      <c r="A357" s="205"/>
      <c r="B357" s="255" t="s">
        <v>1051</v>
      </c>
      <c r="C357" s="221"/>
      <c r="D357" s="222"/>
      <c r="E357" s="249"/>
      <c r="F357" s="250">
        <f>SUM(F342:F356)</f>
        <v>0</v>
      </c>
      <c r="G357" s="251"/>
      <c r="H357" s="252">
        <f t="shared" ref="H357:V357" si="75">SUM(H342:H356)</f>
        <v>0</v>
      </c>
      <c r="I357" s="252">
        <f t="shared" si="75"/>
        <v>0</v>
      </c>
      <c r="J357" s="252">
        <f t="shared" si="75"/>
        <v>0</v>
      </c>
      <c r="K357" s="252">
        <f t="shared" si="75"/>
        <v>0</v>
      </c>
      <c r="L357" s="252">
        <f t="shared" si="75"/>
        <v>0</v>
      </c>
      <c r="M357" s="252">
        <f t="shared" si="75"/>
        <v>0</v>
      </c>
      <c r="N357" s="252">
        <f t="shared" si="75"/>
        <v>0</v>
      </c>
      <c r="O357" s="252">
        <f t="shared" si="75"/>
        <v>0</v>
      </c>
      <c r="P357" s="252">
        <f t="shared" si="75"/>
        <v>0</v>
      </c>
      <c r="Q357" s="252">
        <f t="shared" si="75"/>
        <v>0</v>
      </c>
      <c r="R357" s="252">
        <f t="shared" si="75"/>
        <v>0</v>
      </c>
      <c r="S357" s="252">
        <f t="shared" si="75"/>
        <v>0</v>
      </c>
      <c r="T357" s="252">
        <f t="shared" si="75"/>
        <v>0</v>
      </c>
      <c r="U357" s="252">
        <f t="shared" si="75"/>
        <v>0</v>
      </c>
      <c r="V357" s="252">
        <f t="shared" si="75"/>
        <v>0</v>
      </c>
      <c r="W357" s="239"/>
      <c r="X357" s="241"/>
      <c r="Y357" s="241"/>
      <c r="Z357" s="205"/>
      <c r="AA357" s="205"/>
      <c r="AB357" s="205"/>
      <c r="AC357" s="205"/>
      <c r="AD357" s="205"/>
      <c r="AE357" s="205"/>
    </row>
    <row r="358" spans="1:31" s="243" customFormat="1" ht="15" outlineLevel="1">
      <c r="A358" s="205"/>
      <c r="B358" s="271">
        <f>'FSE-AF-003'!$B$35</f>
        <v>0</v>
      </c>
      <c r="C358" s="224">
        <v>1</v>
      </c>
      <c r="D358" s="225"/>
      <c r="E358" s="218">
        <f>+'FSE-AF-004'!$E$35</f>
        <v>0</v>
      </c>
      <c r="F358" s="254">
        <f>+'FSE-AF-003'!K$35</f>
        <v>0</v>
      </c>
      <c r="G358" s="219">
        <f t="shared" si="72"/>
        <v>0</v>
      </c>
      <c r="H358" s="219">
        <f>+$E358*$F358</f>
        <v>0</v>
      </c>
      <c r="I358" s="219">
        <f>+$E358*$F358</f>
        <v>0</v>
      </c>
      <c r="J358" s="219">
        <f>+$E358*$F358</f>
        <v>0</v>
      </c>
      <c r="K358" s="219">
        <f>IF($E358&lt;33.33%,$E358*$F358,0)</f>
        <v>0</v>
      </c>
      <c r="L358" s="219">
        <f>IF($E358&lt;33.33%,$E358*$F358,0)</f>
        <v>0</v>
      </c>
      <c r="M358" s="219">
        <f>IF($E358&lt;20%,$E358*$F358,0)</f>
        <v>0</v>
      </c>
      <c r="N358" s="219">
        <f>IF($E358&lt;20%,$E358*$F358,0)</f>
        <v>0</v>
      </c>
      <c r="O358" s="219">
        <f>IF($E358&lt;20%,$E358*$F358,0)</f>
        <v>0</v>
      </c>
      <c r="P358" s="219">
        <f>IF($E358&lt;20%,$E358*$F358,0)</f>
        <v>0</v>
      </c>
      <c r="Q358" s="219">
        <f>IF($E358&lt;20%,$E358*$F358,0)</f>
        <v>0</v>
      </c>
      <c r="R358" s="219">
        <f>IF($E358&lt;10%,$E358*$F358,0)</f>
        <v>0</v>
      </c>
      <c r="S358" s="219">
        <f>IF($E358&lt;10%,$E358*$F358,0)</f>
        <v>0</v>
      </c>
      <c r="T358" s="219">
        <f>IF($E358&lt;10%,$E358*$F358,0)</f>
        <v>0</v>
      </c>
      <c r="U358" s="219">
        <f>IF($E358&lt;10%,$E358*$F358,0)</f>
        <v>0</v>
      </c>
      <c r="V358" s="259">
        <f>IF($E358&lt;10%,$E358*$F358,0)</f>
        <v>0</v>
      </c>
      <c r="W358" s="239">
        <f t="shared" si="73"/>
        <v>0</v>
      </c>
      <c r="X358" s="241">
        <f t="shared" si="74"/>
        <v>0</v>
      </c>
      <c r="Y358" s="241"/>
      <c r="Z358" s="205"/>
      <c r="AA358" s="205"/>
      <c r="AB358" s="205"/>
      <c r="AC358" s="205"/>
      <c r="AD358" s="205"/>
      <c r="AE358" s="205"/>
    </row>
    <row r="359" spans="1:31" s="243" customFormat="1" ht="15" outlineLevel="1">
      <c r="A359" s="205"/>
      <c r="B359" s="271">
        <f>'FSE-AF-003'!$B$35</f>
        <v>0</v>
      </c>
      <c r="C359" s="224">
        <v>2</v>
      </c>
      <c r="D359" s="225"/>
      <c r="E359" s="218">
        <f>+'FSE-AF-004'!$E$35</f>
        <v>0</v>
      </c>
      <c r="F359" s="254">
        <f>+'FSE-AF-003'!N$35</f>
        <v>0</v>
      </c>
      <c r="G359" s="219">
        <f t="shared" si="72"/>
        <v>0</v>
      </c>
      <c r="H359" s="247"/>
      <c r="I359" s="219">
        <f>+$E359*$F359</f>
        <v>0</v>
      </c>
      <c r="J359" s="219">
        <f>+$E359*$F359</f>
        <v>0</v>
      </c>
      <c r="K359" s="219">
        <f>+$E359*$F359</f>
        <v>0</v>
      </c>
      <c r="L359" s="219">
        <f>IF($E359&lt;33.33%,$E359*$F359,0)</f>
        <v>0</v>
      </c>
      <c r="M359" s="219">
        <f>IF($E359&lt;33.33%,$E359*$F359,0)</f>
        <v>0</v>
      </c>
      <c r="N359" s="219">
        <f>IF($E359&lt;20%,$E359*$F359,0)</f>
        <v>0</v>
      </c>
      <c r="O359" s="219">
        <f>IF($E359&lt;20%,$E359*$F359,0)</f>
        <v>0</v>
      </c>
      <c r="P359" s="219">
        <f>IF($E359&lt;20%,$E359*$F359,0)</f>
        <v>0</v>
      </c>
      <c r="Q359" s="219">
        <f>IF($E359&lt;20%,$E359*$F359,0)</f>
        <v>0</v>
      </c>
      <c r="R359" s="219">
        <f>IF($E359&lt;20%,$E359*$F359,0)</f>
        <v>0</v>
      </c>
      <c r="S359" s="219">
        <f>IF($E359&lt;10%,$E359*$F359,0)</f>
        <v>0</v>
      </c>
      <c r="T359" s="219">
        <f>IF($E359&lt;10%,$E359*$F359,0)</f>
        <v>0</v>
      </c>
      <c r="U359" s="219">
        <f>IF($E359&lt;10%,$E359*$F359,0)</f>
        <v>0</v>
      </c>
      <c r="V359" s="259">
        <f>IF($E359&lt;10%,$E359*$F359,0)</f>
        <v>0</v>
      </c>
      <c r="W359" s="239">
        <f t="shared" si="73"/>
        <v>0</v>
      </c>
      <c r="X359" s="241">
        <f t="shared" si="74"/>
        <v>0</v>
      </c>
      <c r="Y359" s="241"/>
      <c r="Z359" s="205"/>
      <c r="AA359" s="205"/>
      <c r="AB359" s="205"/>
      <c r="AC359" s="205"/>
      <c r="AD359" s="205"/>
      <c r="AE359" s="205"/>
    </row>
    <row r="360" spans="1:31" s="243" customFormat="1" ht="15" outlineLevel="1">
      <c r="A360" s="205"/>
      <c r="B360" s="271">
        <f>'FSE-AF-003'!$B$35</f>
        <v>0</v>
      </c>
      <c r="C360" s="224">
        <v>3</v>
      </c>
      <c r="D360" s="225"/>
      <c r="E360" s="218">
        <f>+'FSE-AF-004'!$E$35</f>
        <v>0</v>
      </c>
      <c r="F360" s="254">
        <f>+'FSE-AF-003'!Q$35</f>
        <v>0</v>
      </c>
      <c r="G360" s="219">
        <f t="shared" si="72"/>
        <v>0</v>
      </c>
      <c r="H360" s="247"/>
      <c r="I360" s="247"/>
      <c r="J360" s="219">
        <f>+$E360*$F360</f>
        <v>0</v>
      </c>
      <c r="K360" s="219">
        <f>+$E360*$F360</f>
        <v>0</v>
      </c>
      <c r="L360" s="219">
        <f>+$E360*$F360</f>
        <v>0</v>
      </c>
      <c r="M360" s="219">
        <f>IF($E360&lt;33.33%,$E360*$F360,0)</f>
        <v>0</v>
      </c>
      <c r="N360" s="219">
        <f>IF($E360&lt;33.33%,$E360*$F360,0)</f>
        <v>0</v>
      </c>
      <c r="O360" s="219">
        <f>IF($E360&lt;20%,$E360*$F360,0)</f>
        <v>0</v>
      </c>
      <c r="P360" s="219">
        <f>IF($E360&lt;20%,$E360*$F360,0)</f>
        <v>0</v>
      </c>
      <c r="Q360" s="219">
        <f>IF($E360&lt;20%,$E360*$F360,0)</f>
        <v>0</v>
      </c>
      <c r="R360" s="219">
        <f>IF($E360&lt;20%,$E360*$F360,0)</f>
        <v>0</v>
      </c>
      <c r="S360" s="219">
        <f>IF($E360&lt;20%,$E360*$F360,0)</f>
        <v>0</v>
      </c>
      <c r="T360" s="219">
        <f>IF($E360&lt;10%,$E360*$F360,0)</f>
        <v>0</v>
      </c>
      <c r="U360" s="219">
        <f>IF($E360&lt;10%,$E360*$F360,0)</f>
        <v>0</v>
      </c>
      <c r="V360" s="259">
        <f>IF($E360&lt;10%,$E360*$F360,0)</f>
        <v>0</v>
      </c>
      <c r="W360" s="239">
        <f t="shared" si="73"/>
        <v>0</v>
      </c>
      <c r="X360" s="241">
        <f t="shared" si="74"/>
        <v>0</v>
      </c>
      <c r="Y360" s="241"/>
      <c r="Z360" s="205"/>
      <c r="AA360" s="205"/>
      <c r="AB360" s="205"/>
      <c r="AC360" s="205"/>
      <c r="AD360" s="205"/>
      <c r="AE360" s="205"/>
    </row>
    <row r="361" spans="1:31" s="243" customFormat="1" ht="15" outlineLevel="1">
      <c r="A361" s="205"/>
      <c r="B361" s="271">
        <f>'FSE-AF-003'!$B$35</f>
        <v>0</v>
      </c>
      <c r="C361" s="224">
        <v>4</v>
      </c>
      <c r="D361" s="225"/>
      <c r="E361" s="218">
        <f>+'FSE-AF-004'!$E$35</f>
        <v>0</v>
      </c>
      <c r="F361" s="254">
        <f>+'FSE-AF-003'!T$35</f>
        <v>0</v>
      </c>
      <c r="G361" s="219">
        <f t="shared" si="72"/>
        <v>0</v>
      </c>
      <c r="H361" s="247"/>
      <c r="I361" s="247"/>
      <c r="J361" s="247"/>
      <c r="K361" s="219">
        <f>+$E361*$F361</f>
        <v>0</v>
      </c>
      <c r="L361" s="219">
        <f>+$E361*$F361</f>
        <v>0</v>
      </c>
      <c r="M361" s="219">
        <f>+$E361*$F361</f>
        <v>0</v>
      </c>
      <c r="N361" s="219">
        <f>IF($E361&lt;33.33%,$E361*$F361,0)</f>
        <v>0</v>
      </c>
      <c r="O361" s="219">
        <f>IF($E361&lt;33.33%,$E361*$F361,0)</f>
        <v>0</v>
      </c>
      <c r="P361" s="219">
        <f>IF($E361&lt;20%,$E361*$F361,0)</f>
        <v>0</v>
      </c>
      <c r="Q361" s="219">
        <f>IF($E361&lt;20%,$E361*$F361,0)</f>
        <v>0</v>
      </c>
      <c r="R361" s="219">
        <f>IF($E361&lt;20%,$E361*$F361,0)</f>
        <v>0</v>
      </c>
      <c r="S361" s="219">
        <f>IF($E361&lt;20%,$E361*$F361,0)</f>
        <v>0</v>
      </c>
      <c r="T361" s="219">
        <f>IF($E361&lt;20%,$E361*$F361,0)</f>
        <v>0</v>
      </c>
      <c r="U361" s="219">
        <f>IF($E361&lt;10%,$E361*$F361,0)</f>
        <v>0</v>
      </c>
      <c r="V361" s="259">
        <f>IF($E361&lt;10%,$E361*$F361,0)</f>
        <v>0</v>
      </c>
      <c r="W361" s="239">
        <f t="shared" si="73"/>
        <v>0</v>
      </c>
      <c r="X361" s="241">
        <f t="shared" si="74"/>
        <v>0</v>
      </c>
      <c r="Y361" s="241"/>
      <c r="Z361" s="205"/>
      <c r="AA361" s="205"/>
      <c r="AB361" s="205"/>
      <c r="AC361" s="205"/>
      <c r="AD361" s="205"/>
      <c r="AE361" s="205"/>
    </row>
    <row r="362" spans="1:31" s="243" customFormat="1" ht="15" outlineLevel="1">
      <c r="A362" s="205"/>
      <c r="B362" s="271">
        <f>'FSE-AF-003'!$B$35</f>
        <v>0</v>
      </c>
      <c r="C362" s="224">
        <v>5</v>
      </c>
      <c r="D362" s="225"/>
      <c r="E362" s="218">
        <f>+'FSE-AF-004'!$E$35</f>
        <v>0</v>
      </c>
      <c r="F362" s="254">
        <f>+'FSE-AF-003'!W$35</f>
        <v>0</v>
      </c>
      <c r="G362" s="219">
        <f t="shared" si="72"/>
        <v>0</v>
      </c>
      <c r="H362" s="247"/>
      <c r="I362" s="247"/>
      <c r="J362" s="247"/>
      <c r="K362" s="247"/>
      <c r="L362" s="219">
        <f>+$E362*$F362</f>
        <v>0</v>
      </c>
      <c r="M362" s="219">
        <f>+$E362*$F362</f>
        <v>0</v>
      </c>
      <c r="N362" s="219">
        <f>+$E362*$F362</f>
        <v>0</v>
      </c>
      <c r="O362" s="219">
        <f>IF($E362&lt;33.33%,$E362*$F362,0)</f>
        <v>0</v>
      </c>
      <c r="P362" s="219">
        <f>IF($E362&lt;33.33%,$E362*$F362,0)</f>
        <v>0</v>
      </c>
      <c r="Q362" s="219">
        <f>IF($E362&lt;20%,$E362*$F362,0)</f>
        <v>0</v>
      </c>
      <c r="R362" s="219">
        <f>IF($E362&lt;20%,$E362*$F362,0)</f>
        <v>0</v>
      </c>
      <c r="S362" s="219">
        <f>IF($E362&lt;20%,$E362*$F362,0)</f>
        <v>0</v>
      </c>
      <c r="T362" s="219">
        <f>IF($E362&lt;20%,$E362*$F362,0)</f>
        <v>0</v>
      </c>
      <c r="U362" s="219">
        <f>IF($E362&lt;20%,$E362*$F362,0)</f>
        <v>0</v>
      </c>
      <c r="V362" s="259">
        <f>IF($E362&lt;10%,$E362*$F362,0)</f>
        <v>0</v>
      </c>
      <c r="W362" s="239">
        <f t="shared" si="73"/>
        <v>0</v>
      </c>
      <c r="X362" s="241">
        <f t="shared" si="74"/>
        <v>0</v>
      </c>
      <c r="Y362" s="241"/>
      <c r="Z362" s="205"/>
      <c r="AA362" s="205"/>
      <c r="AB362" s="205"/>
      <c r="AC362" s="205"/>
      <c r="AD362" s="205"/>
      <c r="AE362" s="205"/>
    </row>
    <row r="363" spans="1:31" s="243" customFormat="1" ht="15" outlineLevel="1">
      <c r="A363" s="205"/>
      <c r="B363" s="271">
        <f>'FSE-AF-003'!$B$35</f>
        <v>0</v>
      </c>
      <c r="C363" s="224">
        <v>6</v>
      </c>
      <c r="D363" s="225"/>
      <c r="E363" s="218">
        <f>+'FSE-AF-004'!$E$35</f>
        <v>0</v>
      </c>
      <c r="F363" s="254">
        <f>+'FSE-AF-003'!Z$35</f>
        <v>0</v>
      </c>
      <c r="G363" s="219">
        <f t="shared" si="72"/>
        <v>0</v>
      </c>
      <c r="H363" s="247"/>
      <c r="I363" s="247"/>
      <c r="J363" s="247"/>
      <c r="K363" s="247"/>
      <c r="L363" s="247"/>
      <c r="M363" s="219">
        <f>+$E363*$F363</f>
        <v>0</v>
      </c>
      <c r="N363" s="219">
        <f>+$E363*$F363</f>
        <v>0</v>
      </c>
      <c r="O363" s="219">
        <f>+$E363*$F363</f>
        <v>0</v>
      </c>
      <c r="P363" s="219">
        <f>IF($E363&lt;33.33%,$E363*$F363,0)</f>
        <v>0</v>
      </c>
      <c r="Q363" s="219">
        <f>IF($E363&lt;33.33%,$E363*$F363,0)</f>
        <v>0</v>
      </c>
      <c r="R363" s="219">
        <f>IF($E363&lt;20%,$E363*$F363,0)</f>
        <v>0</v>
      </c>
      <c r="S363" s="219">
        <f>IF($E363&lt;20%,$E363*$F363,0)</f>
        <v>0</v>
      </c>
      <c r="T363" s="219">
        <f>IF($E363&lt;20%,$E363*$F363,0)</f>
        <v>0</v>
      </c>
      <c r="U363" s="219">
        <f>IF($E363&lt;20%,$E363*$F363,0)</f>
        <v>0</v>
      </c>
      <c r="V363" s="259">
        <f>IF($E363&lt;20%,$E363*$F363,0)</f>
        <v>0</v>
      </c>
      <c r="W363" s="239">
        <f t="shared" si="73"/>
        <v>0</v>
      </c>
      <c r="X363" s="241">
        <f t="shared" si="74"/>
        <v>0</v>
      </c>
      <c r="Y363" s="241"/>
      <c r="Z363" s="205"/>
      <c r="AA363" s="205"/>
      <c r="AB363" s="205"/>
      <c r="AC363" s="205"/>
      <c r="AD363" s="205"/>
      <c r="AE363" s="205"/>
    </row>
    <row r="364" spans="1:31" s="243" customFormat="1" ht="15" outlineLevel="1">
      <c r="A364" s="205"/>
      <c r="B364" s="271">
        <f>'FSE-AF-003'!$B$35</f>
        <v>0</v>
      </c>
      <c r="C364" s="224">
        <v>7</v>
      </c>
      <c r="D364" s="225"/>
      <c r="E364" s="218">
        <f>+'FSE-AF-004'!$E$35</f>
        <v>0</v>
      </c>
      <c r="F364" s="254">
        <f>+'FSE-AF-003'!AC$35</f>
        <v>0</v>
      </c>
      <c r="G364" s="219">
        <f t="shared" si="72"/>
        <v>0</v>
      </c>
      <c r="H364" s="247"/>
      <c r="I364" s="247"/>
      <c r="J364" s="247"/>
      <c r="K364" s="247"/>
      <c r="L364" s="247"/>
      <c r="M364" s="247"/>
      <c r="N364" s="219">
        <f>+$E364*$F364</f>
        <v>0</v>
      </c>
      <c r="O364" s="219">
        <f>+$E364*$F364</f>
        <v>0</v>
      </c>
      <c r="P364" s="219">
        <f>+$E364*$F364</f>
        <v>0</v>
      </c>
      <c r="Q364" s="219">
        <f>IF($E364&lt;33.33%,$E364*$F364,0)</f>
        <v>0</v>
      </c>
      <c r="R364" s="219">
        <f>IF($E364&lt;33.33%,$E364*$F364,0)</f>
        <v>0</v>
      </c>
      <c r="S364" s="219">
        <f>IF($E364&lt;20%,$E364*$F364,0)</f>
        <v>0</v>
      </c>
      <c r="T364" s="219">
        <f>IF($E364&lt;20%,$E364*$F364,0)</f>
        <v>0</v>
      </c>
      <c r="U364" s="219">
        <f>IF($E364&lt;20%,$E364*$F364,0)</f>
        <v>0</v>
      </c>
      <c r="V364" s="259">
        <f>IF($E364&lt;20%,$E364*$F364,0)</f>
        <v>0</v>
      </c>
      <c r="W364" s="239">
        <f t="shared" si="73"/>
        <v>0</v>
      </c>
      <c r="X364" s="241">
        <f t="shared" si="74"/>
        <v>0</v>
      </c>
      <c r="Y364" s="241"/>
      <c r="Z364" s="205"/>
      <c r="AA364" s="205"/>
      <c r="AB364" s="205"/>
      <c r="AC364" s="205"/>
      <c r="AD364" s="205"/>
      <c r="AE364" s="205"/>
    </row>
    <row r="365" spans="1:31" s="243" customFormat="1" ht="15" outlineLevel="1">
      <c r="A365" s="205"/>
      <c r="B365" s="271">
        <f>'FSE-AF-003'!$B$35</f>
        <v>0</v>
      </c>
      <c r="C365" s="224">
        <v>8</v>
      </c>
      <c r="D365" s="225"/>
      <c r="E365" s="218">
        <f>+'FSE-AF-004'!$E$35</f>
        <v>0</v>
      </c>
      <c r="F365" s="254">
        <f>+'FSE-AF-003'!AF$35</f>
        <v>0</v>
      </c>
      <c r="G365" s="219">
        <f t="shared" si="72"/>
        <v>0</v>
      </c>
      <c r="H365" s="247"/>
      <c r="I365" s="247"/>
      <c r="J365" s="247"/>
      <c r="K365" s="247"/>
      <c r="L365" s="247"/>
      <c r="M365" s="247"/>
      <c r="N365" s="247"/>
      <c r="O365" s="219">
        <f>+$E365*$F365</f>
        <v>0</v>
      </c>
      <c r="P365" s="219">
        <f>+$E365*$F365</f>
        <v>0</v>
      </c>
      <c r="Q365" s="219">
        <f>+$E365*$F365</f>
        <v>0</v>
      </c>
      <c r="R365" s="219">
        <f>IF($E365&lt;33.33%,$E365*$F365,0)</f>
        <v>0</v>
      </c>
      <c r="S365" s="219">
        <f>IF($E365&lt;33.33%,$E365*$F365,0)</f>
        <v>0</v>
      </c>
      <c r="T365" s="219">
        <f>IF($E365&lt;20%,$E365*$F365,0)</f>
        <v>0</v>
      </c>
      <c r="U365" s="219">
        <f>IF($E365&lt;20%,$E365*$F365,0)</f>
        <v>0</v>
      </c>
      <c r="V365" s="259">
        <f>IF($E365&lt;20%,$E365*$F365,0)</f>
        <v>0</v>
      </c>
      <c r="W365" s="239">
        <f t="shared" si="73"/>
        <v>0</v>
      </c>
      <c r="X365" s="241">
        <f t="shared" si="74"/>
        <v>0</v>
      </c>
      <c r="Y365" s="241"/>
      <c r="Z365" s="205"/>
      <c r="AA365" s="205"/>
      <c r="AB365" s="205"/>
      <c r="AC365" s="205"/>
      <c r="AD365" s="205"/>
      <c r="AE365" s="205"/>
    </row>
    <row r="366" spans="1:31" s="243" customFormat="1" ht="15" outlineLevel="1">
      <c r="A366" s="205"/>
      <c r="B366" s="271">
        <f>'FSE-AF-003'!$B$35</f>
        <v>0</v>
      </c>
      <c r="C366" s="224">
        <v>9</v>
      </c>
      <c r="D366" s="225"/>
      <c r="E366" s="218">
        <f>+'FSE-AF-004'!$E$35</f>
        <v>0</v>
      </c>
      <c r="F366" s="254">
        <f>+'FSE-AF-003'!AI$35</f>
        <v>0</v>
      </c>
      <c r="G366" s="219">
        <f t="shared" si="72"/>
        <v>0</v>
      </c>
      <c r="H366" s="247"/>
      <c r="I366" s="247"/>
      <c r="J366" s="247"/>
      <c r="K366" s="247"/>
      <c r="L366" s="247"/>
      <c r="M366" s="247"/>
      <c r="N366" s="247"/>
      <c r="O366" s="247"/>
      <c r="P366" s="219">
        <f>+$E366*$F366</f>
        <v>0</v>
      </c>
      <c r="Q366" s="219">
        <f>+$E366*$F366</f>
        <v>0</v>
      </c>
      <c r="R366" s="219">
        <f>+$E366*$F366</f>
        <v>0</v>
      </c>
      <c r="S366" s="219">
        <f>IF($E366&lt;33.33%,$E366*$F366,0)</f>
        <v>0</v>
      </c>
      <c r="T366" s="219">
        <f>IF($E366&lt;33.33%,$E366*$F366,0)</f>
        <v>0</v>
      </c>
      <c r="U366" s="219">
        <f>IF($E366&lt;20%,$E366*$F366,0)</f>
        <v>0</v>
      </c>
      <c r="V366" s="259">
        <f>IF($E366&lt;20%,$E366*$F366,0)</f>
        <v>0</v>
      </c>
      <c r="W366" s="239">
        <f t="shared" si="73"/>
        <v>0</v>
      </c>
      <c r="X366" s="241">
        <f t="shared" si="74"/>
        <v>0</v>
      </c>
      <c r="Y366" s="241"/>
      <c r="Z366" s="205"/>
      <c r="AA366" s="205"/>
      <c r="AB366" s="205"/>
      <c r="AC366" s="205"/>
      <c r="AD366" s="205"/>
      <c r="AE366" s="205"/>
    </row>
    <row r="367" spans="1:31" s="243" customFormat="1" ht="15" outlineLevel="1">
      <c r="A367" s="205"/>
      <c r="B367" s="271">
        <f>'FSE-AF-003'!$B$35</f>
        <v>0</v>
      </c>
      <c r="C367" s="224">
        <v>10</v>
      </c>
      <c r="D367" s="225"/>
      <c r="E367" s="218">
        <f>+'FSE-AF-004'!$E$35</f>
        <v>0</v>
      </c>
      <c r="F367" s="254">
        <f>+'FSE-AF-003'!AL$35</f>
        <v>0</v>
      </c>
      <c r="G367" s="219">
        <f t="shared" si="72"/>
        <v>0</v>
      </c>
      <c r="H367" s="247"/>
      <c r="I367" s="247"/>
      <c r="J367" s="247"/>
      <c r="K367" s="247"/>
      <c r="L367" s="247"/>
      <c r="M367" s="247"/>
      <c r="N367" s="247"/>
      <c r="O367" s="247"/>
      <c r="P367" s="247"/>
      <c r="Q367" s="219">
        <f>+$E367*$F367</f>
        <v>0</v>
      </c>
      <c r="R367" s="219">
        <f>+$E367*$F367</f>
        <v>0</v>
      </c>
      <c r="S367" s="219">
        <f>+$E367*$F367</f>
        <v>0</v>
      </c>
      <c r="T367" s="219">
        <f>IF($E367&lt;33.33%,$E367*$F367,0)</f>
        <v>0</v>
      </c>
      <c r="U367" s="219">
        <f>IF($E367&lt;33.33%,$E367*$F367,0)</f>
        <v>0</v>
      </c>
      <c r="V367" s="259">
        <f>IF($E367&lt;20%,$E367*$F367,0)</f>
        <v>0</v>
      </c>
      <c r="W367" s="239">
        <f t="shared" si="73"/>
        <v>0</v>
      </c>
      <c r="X367" s="241">
        <f t="shared" si="74"/>
        <v>0</v>
      </c>
      <c r="Y367" s="241"/>
      <c r="Z367" s="205"/>
      <c r="AA367" s="205"/>
      <c r="AB367" s="205"/>
      <c r="AC367" s="205"/>
      <c r="AD367" s="205"/>
      <c r="AE367" s="205"/>
    </row>
    <row r="368" spans="1:31" s="243" customFormat="1" ht="15" outlineLevel="1">
      <c r="A368" s="205"/>
      <c r="B368" s="271">
        <f>'FSE-AF-003'!$B$35</f>
        <v>0</v>
      </c>
      <c r="C368" s="224">
        <v>11</v>
      </c>
      <c r="D368" s="225"/>
      <c r="E368" s="218">
        <f>+'FSE-AF-004'!$E$35</f>
        <v>0</v>
      </c>
      <c r="F368" s="254">
        <f>+'FSE-AF-003'!AO$35</f>
        <v>0</v>
      </c>
      <c r="G368" s="219">
        <f t="shared" si="72"/>
        <v>0</v>
      </c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19">
        <f>+$E368*$F368</f>
        <v>0</v>
      </c>
      <c r="S368" s="219">
        <f>+$E368*$F368</f>
        <v>0</v>
      </c>
      <c r="T368" s="219">
        <f>+$E368*$F368</f>
        <v>0</v>
      </c>
      <c r="U368" s="219">
        <f>IF($E368&lt;33.33%,$E368*$F368,0)</f>
        <v>0</v>
      </c>
      <c r="V368" s="259">
        <f>IF($E368&lt;33.33%,$E368*$F368,0)</f>
        <v>0</v>
      </c>
      <c r="W368" s="239">
        <f t="shared" si="73"/>
        <v>0</v>
      </c>
      <c r="X368" s="241">
        <f t="shared" si="74"/>
        <v>0</v>
      </c>
      <c r="Y368" s="241"/>
      <c r="Z368" s="205"/>
      <c r="AA368" s="205"/>
      <c r="AB368" s="205"/>
      <c r="AC368" s="205"/>
      <c r="AD368" s="205"/>
      <c r="AE368" s="205"/>
    </row>
    <row r="369" spans="1:31" s="243" customFormat="1" ht="15" outlineLevel="1">
      <c r="A369" s="205"/>
      <c r="B369" s="271">
        <f>'FSE-AF-003'!$B$35</f>
        <v>0</v>
      </c>
      <c r="C369" s="224">
        <v>12</v>
      </c>
      <c r="D369" s="225"/>
      <c r="E369" s="218">
        <f>+'FSE-AF-004'!$E$35</f>
        <v>0</v>
      </c>
      <c r="F369" s="254">
        <f>+'FSE-AF-003'!AR$35</f>
        <v>0</v>
      </c>
      <c r="G369" s="219">
        <f t="shared" si="72"/>
        <v>0</v>
      </c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19">
        <f>+$E369*$F369</f>
        <v>0</v>
      </c>
      <c r="T369" s="219">
        <f>+$E369*$F369</f>
        <v>0</v>
      </c>
      <c r="U369" s="219">
        <f>+$E369*$F369</f>
        <v>0</v>
      </c>
      <c r="V369" s="259">
        <f>IF($E369&lt;33.33%,$E369*$F369,0)</f>
        <v>0</v>
      </c>
      <c r="W369" s="239">
        <f t="shared" si="73"/>
        <v>0</v>
      </c>
      <c r="X369" s="241">
        <f t="shared" si="74"/>
        <v>0</v>
      </c>
      <c r="Y369" s="241"/>
      <c r="Z369" s="205"/>
      <c r="AA369" s="205"/>
      <c r="AB369" s="205"/>
      <c r="AC369" s="205"/>
      <c r="AD369" s="205"/>
      <c r="AE369" s="205"/>
    </row>
    <row r="370" spans="1:31" s="243" customFormat="1" ht="15" outlineLevel="1">
      <c r="A370" s="205"/>
      <c r="B370" s="271">
        <f>'FSE-AF-003'!$B$35</f>
        <v>0</v>
      </c>
      <c r="C370" s="224">
        <v>13</v>
      </c>
      <c r="D370" s="225"/>
      <c r="E370" s="218">
        <f>+'FSE-AF-004'!$E$35</f>
        <v>0</v>
      </c>
      <c r="F370" s="254">
        <f>+'FSE-AF-003'!AU$35</f>
        <v>0</v>
      </c>
      <c r="G370" s="219">
        <f t="shared" si="72"/>
        <v>0</v>
      </c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  <c r="T370" s="219">
        <f>+$E370*$F370</f>
        <v>0</v>
      </c>
      <c r="U370" s="219">
        <f>+$E370*$F370</f>
        <v>0</v>
      </c>
      <c r="V370" s="259">
        <f>+$E370*$F370</f>
        <v>0</v>
      </c>
      <c r="W370" s="239">
        <f t="shared" si="73"/>
        <v>0</v>
      </c>
      <c r="X370" s="241">
        <f t="shared" si="74"/>
        <v>0</v>
      </c>
      <c r="Y370" s="241"/>
      <c r="Z370" s="205"/>
      <c r="AA370" s="205"/>
      <c r="AB370" s="205"/>
      <c r="AC370" s="205"/>
      <c r="AD370" s="205"/>
      <c r="AE370" s="205"/>
    </row>
    <row r="371" spans="1:31" s="243" customFormat="1" ht="15" outlineLevel="1">
      <c r="A371" s="205"/>
      <c r="B371" s="271">
        <f>'FSE-AF-003'!$B$35</f>
        <v>0</v>
      </c>
      <c r="C371" s="224">
        <v>14</v>
      </c>
      <c r="D371" s="225"/>
      <c r="E371" s="218">
        <f>+'FSE-AF-004'!$E$35</f>
        <v>0</v>
      </c>
      <c r="F371" s="254">
        <f>+'FSE-AF-003'!AX$35</f>
        <v>0</v>
      </c>
      <c r="G371" s="219">
        <f t="shared" si="72"/>
        <v>0</v>
      </c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  <c r="T371" s="247"/>
      <c r="U371" s="219">
        <f>+$E371*$F371</f>
        <v>0</v>
      </c>
      <c r="V371" s="259">
        <f>+$E371*$F371</f>
        <v>0</v>
      </c>
      <c r="W371" s="239">
        <f t="shared" si="73"/>
        <v>0</v>
      </c>
      <c r="X371" s="241">
        <f t="shared" si="74"/>
        <v>0</v>
      </c>
      <c r="Y371" s="241"/>
      <c r="Z371" s="205"/>
      <c r="AA371" s="205"/>
      <c r="AB371" s="205"/>
      <c r="AC371" s="205"/>
      <c r="AD371" s="205"/>
      <c r="AE371" s="205"/>
    </row>
    <row r="372" spans="1:31" s="243" customFormat="1" ht="15" outlineLevel="1">
      <c r="A372" s="205"/>
      <c r="B372" s="271">
        <f>'FSE-AF-003'!$B$35</f>
        <v>0</v>
      </c>
      <c r="C372" s="224">
        <v>15</v>
      </c>
      <c r="D372" s="225"/>
      <c r="E372" s="218">
        <f>+'FSE-AF-004'!$E$35</f>
        <v>0</v>
      </c>
      <c r="F372" s="254">
        <f>+'FSE-AF-003'!BA$35</f>
        <v>0</v>
      </c>
      <c r="G372" s="219">
        <f t="shared" si="72"/>
        <v>0</v>
      </c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  <c r="T372" s="247"/>
      <c r="U372" s="260"/>
      <c r="V372" s="259">
        <f>+$E372*$F372</f>
        <v>0</v>
      </c>
      <c r="W372" s="239">
        <f t="shared" si="73"/>
        <v>0</v>
      </c>
      <c r="X372" s="241">
        <f t="shared" si="74"/>
        <v>0</v>
      </c>
      <c r="Y372" s="241"/>
      <c r="Z372" s="205"/>
      <c r="AA372" s="205"/>
      <c r="AB372" s="205"/>
      <c r="AC372" s="205"/>
      <c r="AD372" s="205"/>
      <c r="AE372" s="205"/>
    </row>
    <row r="373" spans="1:31" s="243" customFormat="1">
      <c r="A373" s="205"/>
      <c r="B373" s="257" t="s">
        <v>1051</v>
      </c>
      <c r="C373" s="224"/>
      <c r="D373" s="225"/>
      <c r="E373" s="249"/>
      <c r="F373" s="250">
        <f>SUM(F358:F372)</f>
        <v>0</v>
      </c>
      <c r="G373" s="251"/>
      <c r="H373" s="252">
        <f t="shared" ref="H373:V373" si="76">SUM(H358:H372)</f>
        <v>0</v>
      </c>
      <c r="I373" s="252">
        <f t="shared" si="76"/>
        <v>0</v>
      </c>
      <c r="J373" s="252">
        <f t="shared" si="76"/>
        <v>0</v>
      </c>
      <c r="K373" s="252">
        <f t="shared" si="76"/>
        <v>0</v>
      </c>
      <c r="L373" s="252">
        <f t="shared" si="76"/>
        <v>0</v>
      </c>
      <c r="M373" s="252">
        <f t="shared" si="76"/>
        <v>0</v>
      </c>
      <c r="N373" s="252">
        <f t="shared" si="76"/>
        <v>0</v>
      </c>
      <c r="O373" s="252">
        <f t="shared" si="76"/>
        <v>0</v>
      </c>
      <c r="P373" s="252">
        <f t="shared" si="76"/>
        <v>0</v>
      </c>
      <c r="Q373" s="252">
        <f t="shared" si="76"/>
        <v>0</v>
      </c>
      <c r="R373" s="252">
        <f t="shared" si="76"/>
        <v>0</v>
      </c>
      <c r="S373" s="252">
        <f t="shared" si="76"/>
        <v>0</v>
      </c>
      <c r="T373" s="252">
        <f t="shared" si="76"/>
        <v>0</v>
      </c>
      <c r="U373" s="252">
        <f t="shared" si="76"/>
        <v>0</v>
      </c>
      <c r="V373" s="252">
        <f t="shared" si="76"/>
        <v>0</v>
      </c>
      <c r="W373" s="239"/>
      <c r="X373" s="241"/>
      <c r="Y373" s="241"/>
      <c r="Z373" s="205"/>
      <c r="AA373" s="205"/>
      <c r="AB373" s="205"/>
      <c r="AC373" s="205"/>
      <c r="AD373" s="205"/>
      <c r="AE373" s="205"/>
    </row>
    <row r="374" spans="1:31" s="243" customFormat="1" ht="15" outlineLevel="1">
      <c r="A374" s="205"/>
      <c r="B374" s="272">
        <f>'FSE-AF-003'!$B$36</f>
        <v>0</v>
      </c>
      <c r="C374" s="227">
        <v>1</v>
      </c>
      <c r="D374" s="228"/>
      <c r="E374" s="218">
        <f>+'FSE-AF-004'!$E$36</f>
        <v>0</v>
      </c>
      <c r="F374" s="254">
        <f>+'FSE-AF-003'!K$36</f>
        <v>0</v>
      </c>
      <c r="G374" s="219">
        <f t="shared" si="72"/>
        <v>0</v>
      </c>
      <c r="H374" s="219">
        <f>+$E374*$F374</f>
        <v>0</v>
      </c>
      <c r="I374" s="219">
        <f>+$E374*$F374</f>
        <v>0</v>
      </c>
      <c r="J374" s="219">
        <f>+$E374*$F374</f>
        <v>0</v>
      </c>
      <c r="K374" s="219">
        <f>IF($E374&lt;33.33%,$E374*$F374,0)</f>
        <v>0</v>
      </c>
      <c r="L374" s="219">
        <f>IF($E374&lt;33.33%,$E374*$F374,0)</f>
        <v>0</v>
      </c>
      <c r="M374" s="219">
        <f>IF($E374&lt;20%,$E374*$F374,0)</f>
        <v>0</v>
      </c>
      <c r="N374" s="219">
        <f>IF($E374&lt;20%,$E374*$F374,0)</f>
        <v>0</v>
      </c>
      <c r="O374" s="219">
        <f>IF($E374&lt;20%,$E374*$F374,0)</f>
        <v>0</v>
      </c>
      <c r="P374" s="219">
        <f>IF($E374&lt;20%,$E374*$F374,0)</f>
        <v>0</v>
      </c>
      <c r="Q374" s="219">
        <f>IF($E374&lt;20%,$E374*$F374,0)</f>
        <v>0</v>
      </c>
      <c r="R374" s="219">
        <f>IF($E374&lt;10%,$E374*$F374,0)</f>
        <v>0</v>
      </c>
      <c r="S374" s="219">
        <f>IF($E374&lt;10%,$E374*$F374,0)</f>
        <v>0</v>
      </c>
      <c r="T374" s="219">
        <f>IF($E374&lt;10%,$E374*$F374,0)</f>
        <v>0</v>
      </c>
      <c r="U374" s="219">
        <f>IF($E374&lt;10%,$E374*$F374,0)</f>
        <v>0</v>
      </c>
      <c r="V374" s="259">
        <f>IF($E374&lt;10%,$E374*$F374,0)</f>
        <v>0</v>
      </c>
      <c r="W374" s="239">
        <f t="shared" si="73"/>
        <v>0</v>
      </c>
      <c r="X374" s="241">
        <f t="shared" si="74"/>
        <v>0</v>
      </c>
      <c r="Y374" s="241"/>
      <c r="Z374" s="205"/>
      <c r="AA374" s="205"/>
      <c r="AB374" s="205"/>
      <c r="AC374" s="205"/>
      <c r="AD374" s="205"/>
      <c r="AE374" s="205"/>
    </row>
    <row r="375" spans="1:31" s="243" customFormat="1" ht="15" outlineLevel="1">
      <c r="A375" s="205"/>
      <c r="B375" s="272">
        <f>'FSE-AF-003'!$B$36</f>
        <v>0</v>
      </c>
      <c r="C375" s="227">
        <v>2</v>
      </c>
      <c r="D375" s="228"/>
      <c r="E375" s="218">
        <f>+'FSE-AF-004'!$E$36</f>
        <v>0</v>
      </c>
      <c r="F375" s="254">
        <f>+'FSE-AF-003'!N$36</f>
        <v>0</v>
      </c>
      <c r="G375" s="219">
        <f t="shared" si="72"/>
        <v>0</v>
      </c>
      <c r="H375" s="247"/>
      <c r="I375" s="219">
        <f>+$E375*$F375</f>
        <v>0</v>
      </c>
      <c r="J375" s="219">
        <f>+$E375*$F375</f>
        <v>0</v>
      </c>
      <c r="K375" s="219">
        <f>+$E375*$F375</f>
        <v>0</v>
      </c>
      <c r="L375" s="219">
        <f>IF($E375&lt;33.33%,$E375*$F375,0)</f>
        <v>0</v>
      </c>
      <c r="M375" s="219">
        <f>IF($E375&lt;33.33%,$E375*$F375,0)</f>
        <v>0</v>
      </c>
      <c r="N375" s="219">
        <f>IF($E375&lt;20%,$E375*$F375,0)</f>
        <v>0</v>
      </c>
      <c r="O375" s="219">
        <f>IF($E375&lt;20%,$E375*$F375,0)</f>
        <v>0</v>
      </c>
      <c r="P375" s="219">
        <f>IF($E375&lt;20%,$E375*$F375,0)</f>
        <v>0</v>
      </c>
      <c r="Q375" s="219">
        <f>IF($E375&lt;20%,$E375*$F375,0)</f>
        <v>0</v>
      </c>
      <c r="R375" s="219">
        <f>IF($E375&lt;20%,$E375*$F375,0)</f>
        <v>0</v>
      </c>
      <c r="S375" s="219">
        <f>IF($E375&lt;10%,$E375*$F375,0)</f>
        <v>0</v>
      </c>
      <c r="T375" s="219">
        <f>IF($E375&lt;10%,$E375*$F375,0)</f>
        <v>0</v>
      </c>
      <c r="U375" s="219">
        <f>IF($E375&lt;10%,$E375*$F375,0)</f>
        <v>0</v>
      </c>
      <c r="V375" s="259">
        <f>IF($E375&lt;10%,$E375*$F375,0)</f>
        <v>0</v>
      </c>
      <c r="W375" s="239">
        <f t="shared" si="73"/>
        <v>0</v>
      </c>
      <c r="X375" s="241">
        <f t="shared" si="74"/>
        <v>0</v>
      </c>
      <c r="Y375" s="241"/>
      <c r="Z375" s="205"/>
      <c r="AA375" s="205"/>
      <c r="AB375" s="205"/>
      <c r="AC375" s="205"/>
      <c r="AD375" s="205"/>
      <c r="AE375" s="205"/>
    </row>
    <row r="376" spans="1:31" s="243" customFormat="1" ht="15" outlineLevel="1">
      <c r="A376" s="205"/>
      <c r="B376" s="272">
        <f>'FSE-AF-003'!$B$36</f>
        <v>0</v>
      </c>
      <c r="C376" s="227">
        <v>3</v>
      </c>
      <c r="D376" s="228"/>
      <c r="E376" s="218">
        <f>+'FSE-AF-004'!$E$36</f>
        <v>0</v>
      </c>
      <c r="F376" s="254">
        <f>+'FSE-AF-003'!Q$36</f>
        <v>0</v>
      </c>
      <c r="G376" s="219">
        <f t="shared" si="72"/>
        <v>0</v>
      </c>
      <c r="H376" s="247"/>
      <c r="I376" s="247"/>
      <c r="J376" s="219">
        <f>+$E376*$F376</f>
        <v>0</v>
      </c>
      <c r="K376" s="219">
        <f>+$E376*$F376</f>
        <v>0</v>
      </c>
      <c r="L376" s="219">
        <f>+$E376*$F376</f>
        <v>0</v>
      </c>
      <c r="M376" s="219">
        <f>IF($E376&lt;33.33%,$E376*$F376,0)</f>
        <v>0</v>
      </c>
      <c r="N376" s="219">
        <f>IF($E376&lt;33.33%,$E376*$F376,0)</f>
        <v>0</v>
      </c>
      <c r="O376" s="219">
        <f>IF($E376&lt;20%,$E376*$F376,0)</f>
        <v>0</v>
      </c>
      <c r="P376" s="219">
        <f>IF($E376&lt;20%,$E376*$F376,0)</f>
        <v>0</v>
      </c>
      <c r="Q376" s="219">
        <f>IF($E376&lt;20%,$E376*$F376,0)</f>
        <v>0</v>
      </c>
      <c r="R376" s="219">
        <f>IF($E376&lt;20%,$E376*$F376,0)</f>
        <v>0</v>
      </c>
      <c r="S376" s="219">
        <f>IF($E376&lt;20%,$E376*$F376,0)</f>
        <v>0</v>
      </c>
      <c r="T376" s="219">
        <f>IF($E376&lt;10%,$E376*$F376,0)</f>
        <v>0</v>
      </c>
      <c r="U376" s="219">
        <f>IF($E376&lt;10%,$E376*$F376,0)</f>
        <v>0</v>
      </c>
      <c r="V376" s="259">
        <f>IF($E376&lt;10%,$E376*$F376,0)</f>
        <v>0</v>
      </c>
      <c r="W376" s="239">
        <f t="shared" si="73"/>
        <v>0</v>
      </c>
      <c r="X376" s="241">
        <f t="shared" si="74"/>
        <v>0</v>
      </c>
      <c r="Y376" s="241"/>
      <c r="Z376" s="205"/>
      <c r="AA376" s="205"/>
      <c r="AB376" s="205"/>
      <c r="AC376" s="205"/>
      <c r="AD376" s="205"/>
      <c r="AE376" s="205"/>
    </row>
    <row r="377" spans="1:31" s="243" customFormat="1" ht="15" outlineLevel="1">
      <c r="A377" s="205"/>
      <c r="B377" s="272">
        <f>'FSE-AF-003'!$B$36</f>
        <v>0</v>
      </c>
      <c r="C377" s="227">
        <v>4</v>
      </c>
      <c r="D377" s="228"/>
      <c r="E377" s="218">
        <f>+'FSE-AF-004'!$E$36</f>
        <v>0</v>
      </c>
      <c r="F377" s="254">
        <f>+'FSE-AF-003'!T$36</f>
        <v>0</v>
      </c>
      <c r="G377" s="219">
        <f t="shared" si="72"/>
        <v>0</v>
      </c>
      <c r="H377" s="247"/>
      <c r="I377" s="247"/>
      <c r="J377" s="247"/>
      <c r="K377" s="219">
        <f>+$E377*$F377</f>
        <v>0</v>
      </c>
      <c r="L377" s="219">
        <f>+$E377*$F377</f>
        <v>0</v>
      </c>
      <c r="M377" s="219">
        <f>+$E377*$F377</f>
        <v>0</v>
      </c>
      <c r="N377" s="219">
        <f>IF($E377&lt;33.33%,$E377*$F377,0)</f>
        <v>0</v>
      </c>
      <c r="O377" s="219">
        <f>IF($E377&lt;33.33%,$E377*$F377,0)</f>
        <v>0</v>
      </c>
      <c r="P377" s="219">
        <f>IF($E377&lt;20%,$E377*$F377,0)</f>
        <v>0</v>
      </c>
      <c r="Q377" s="219">
        <f>IF($E377&lt;20%,$E377*$F377,0)</f>
        <v>0</v>
      </c>
      <c r="R377" s="219">
        <f>IF($E377&lt;20%,$E377*$F377,0)</f>
        <v>0</v>
      </c>
      <c r="S377" s="219">
        <f>IF($E377&lt;20%,$E377*$F377,0)</f>
        <v>0</v>
      </c>
      <c r="T377" s="219">
        <f>IF($E377&lt;20%,$E377*$F377,0)</f>
        <v>0</v>
      </c>
      <c r="U377" s="219">
        <f>IF($E377&lt;10%,$E377*$F377,0)</f>
        <v>0</v>
      </c>
      <c r="V377" s="259">
        <f>IF($E377&lt;10%,$E377*$F377,0)</f>
        <v>0</v>
      </c>
      <c r="W377" s="239">
        <f t="shared" si="73"/>
        <v>0</v>
      </c>
      <c r="X377" s="241">
        <f t="shared" si="74"/>
        <v>0</v>
      </c>
      <c r="Y377" s="241"/>
      <c r="Z377" s="205"/>
      <c r="AA377" s="205"/>
      <c r="AB377" s="205"/>
      <c r="AC377" s="205"/>
      <c r="AD377" s="205"/>
      <c r="AE377" s="205"/>
    </row>
    <row r="378" spans="1:31" s="243" customFormat="1" ht="15" outlineLevel="1">
      <c r="A378" s="205"/>
      <c r="B378" s="272">
        <f>'FSE-AF-003'!$B$36</f>
        <v>0</v>
      </c>
      <c r="C378" s="227">
        <v>5</v>
      </c>
      <c r="D378" s="228"/>
      <c r="E378" s="218">
        <f>+'FSE-AF-004'!$E$36</f>
        <v>0</v>
      </c>
      <c r="F378" s="254">
        <f>+'FSE-AF-003'!W$36</f>
        <v>0</v>
      </c>
      <c r="G378" s="219">
        <f t="shared" si="72"/>
        <v>0</v>
      </c>
      <c r="H378" s="247"/>
      <c r="I378" s="247"/>
      <c r="J378" s="247"/>
      <c r="K378" s="247"/>
      <c r="L378" s="219">
        <f>+$E378*$F378</f>
        <v>0</v>
      </c>
      <c r="M378" s="219">
        <f>+$E378*$F378</f>
        <v>0</v>
      </c>
      <c r="N378" s="219">
        <f>+$E378*$F378</f>
        <v>0</v>
      </c>
      <c r="O378" s="219">
        <f>IF($E378&lt;33.33%,$E378*$F378,0)</f>
        <v>0</v>
      </c>
      <c r="P378" s="219">
        <f>IF($E378&lt;33.33%,$E378*$F378,0)</f>
        <v>0</v>
      </c>
      <c r="Q378" s="219">
        <f>IF($E378&lt;20%,$E378*$F378,0)</f>
        <v>0</v>
      </c>
      <c r="R378" s="219">
        <f>IF($E378&lt;20%,$E378*$F378,0)</f>
        <v>0</v>
      </c>
      <c r="S378" s="219">
        <f>IF($E378&lt;20%,$E378*$F378,0)</f>
        <v>0</v>
      </c>
      <c r="T378" s="219">
        <f>IF($E378&lt;20%,$E378*$F378,0)</f>
        <v>0</v>
      </c>
      <c r="U378" s="219">
        <f>IF($E378&lt;20%,$E378*$F378,0)</f>
        <v>0</v>
      </c>
      <c r="V378" s="259">
        <f>IF($E378&lt;10%,$E378*$F378,0)</f>
        <v>0</v>
      </c>
      <c r="W378" s="239">
        <f t="shared" si="73"/>
        <v>0</v>
      </c>
      <c r="X378" s="241">
        <f t="shared" si="74"/>
        <v>0</v>
      </c>
      <c r="Y378" s="241"/>
      <c r="Z378" s="205"/>
      <c r="AA378" s="205"/>
      <c r="AB378" s="205"/>
      <c r="AC378" s="205"/>
      <c r="AD378" s="205"/>
      <c r="AE378" s="205"/>
    </row>
    <row r="379" spans="1:31" s="243" customFormat="1" ht="15" outlineLevel="1">
      <c r="A379" s="205"/>
      <c r="B379" s="272">
        <f>'FSE-AF-003'!$B$36</f>
        <v>0</v>
      </c>
      <c r="C379" s="227">
        <v>6</v>
      </c>
      <c r="D379" s="228"/>
      <c r="E379" s="218">
        <f>+'FSE-AF-004'!$E$36</f>
        <v>0</v>
      </c>
      <c r="F379" s="254">
        <f>+'FSE-AF-003'!Z$36</f>
        <v>0</v>
      </c>
      <c r="G379" s="219">
        <f t="shared" si="72"/>
        <v>0</v>
      </c>
      <c r="H379" s="247"/>
      <c r="I379" s="247"/>
      <c r="J379" s="247"/>
      <c r="K379" s="247"/>
      <c r="L379" s="247"/>
      <c r="M379" s="219">
        <f>+$E379*$F379</f>
        <v>0</v>
      </c>
      <c r="N379" s="219">
        <f>+$E379*$F379</f>
        <v>0</v>
      </c>
      <c r="O379" s="219">
        <f>+$E379*$F379</f>
        <v>0</v>
      </c>
      <c r="P379" s="219">
        <f>IF($E379&lt;33.33%,$E379*$F379,0)</f>
        <v>0</v>
      </c>
      <c r="Q379" s="219">
        <f>IF($E379&lt;33.33%,$E379*$F379,0)</f>
        <v>0</v>
      </c>
      <c r="R379" s="219">
        <f>IF($E379&lt;20%,$E379*$F379,0)</f>
        <v>0</v>
      </c>
      <c r="S379" s="219">
        <f>IF($E379&lt;20%,$E379*$F379,0)</f>
        <v>0</v>
      </c>
      <c r="T379" s="219">
        <f>IF($E379&lt;20%,$E379*$F379,0)</f>
        <v>0</v>
      </c>
      <c r="U379" s="219">
        <f>IF($E379&lt;20%,$E379*$F379,0)</f>
        <v>0</v>
      </c>
      <c r="V379" s="259">
        <f>IF($E379&lt;20%,$E379*$F379,0)</f>
        <v>0</v>
      </c>
      <c r="W379" s="239">
        <f t="shared" si="73"/>
        <v>0</v>
      </c>
      <c r="X379" s="241">
        <f t="shared" si="74"/>
        <v>0</v>
      </c>
      <c r="Y379" s="241"/>
      <c r="Z379" s="205"/>
      <c r="AA379" s="205"/>
      <c r="AB379" s="205"/>
      <c r="AC379" s="205"/>
      <c r="AD379" s="205"/>
      <c r="AE379" s="205"/>
    </row>
    <row r="380" spans="1:31" s="243" customFormat="1" ht="15" outlineLevel="1">
      <c r="A380" s="205"/>
      <c r="B380" s="272">
        <f>'FSE-AF-003'!$B$36</f>
        <v>0</v>
      </c>
      <c r="C380" s="227">
        <v>7</v>
      </c>
      <c r="D380" s="228"/>
      <c r="E380" s="218">
        <f>+'FSE-AF-004'!$E$36</f>
        <v>0</v>
      </c>
      <c r="F380" s="254">
        <f>+'FSE-AF-003'!AC$36</f>
        <v>0</v>
      </c>
      <c r="G380" s="219">
        <f t="shared" si="72"/>
        <v>0</v>
      </c>
      <c r="H380" s="247"/>
      <c r="I380" s="247"/>
      <c r="J380" s="247"/>
      <c r="K380" s="247"/>
      <c r="L380" s="247"/>
      <c r="M380" s="247"/>
      <c r="N380" s="219">
        <f>+$E380*$F380</f>
        <v>0</v>
      </c>
      <c r="O380" s="219">
        <f>+$E380*$F380</f>
        <v>0</v>
      </c>
      <c r="P380" s="219">
        <f>+$E380*$F380</f>
        <v>0</v>
      </c>
      <c r="Q380" s="219">
        <f>IF($E380&lt;33.33%,$E380*$F380,0)</f>
        <v>0</v>
      </c>
      <c r="R380" s="219">
        <f>IF($E380&lt;33.33%,$E380*$F380,0)</f>
        <v>0</v>
      </c>
      <c r="S380" s="219">
        <f>IF($E380&lt;20%,$E380*$F380,0)</f>
        <v>0</v>
      </c>
      <c r="T380" s="219">
        <f>IF($E380&lt;20%,$E380*$F380,0)</f>
        <v>0</v>
      </c>
      <c r="U380" s="219">
        <f>IF($E380&lt;20%,$E380*$F380,0)</f>
        <v>0</v>
      </c>
      <c r="V380" s="259">
        <f>IF($E380&lt;20%,$E380*$F380,0)</f>
        <v>0</v>
      </c>
      <c r="W380" s="239">
        <f t="shared" si="73"/>
        <v>0</v>
      </c>
      <c r="X380" s="241">
        <f t="shared" si="74"/>
        <v>0</v>
      </c>
      <c r="Y380" s="241"/>
      <c r="Z380" s="205"/>
      <c r="AA380" s="205"/>
      <c r="AB380" s="205"/>
      <c r="AC380" s="205"/>
      <c r="AD380" s="205"/>
      <c r="AE380" s="205"/>
    </row>
    <row r="381" spans="1:31" s="243" customFormat="1" ht="15" outlineLevel="1">
      <c r="A381" s="205"/>
      <c r="B381" s="272">
        <f>'FSE-AF-003'!$B$36</f>
        <v>0</v>
      </c>
      <c r="C381" s="227">
        <v>8</v>
      </c>
      <c r="D381" s="228"/>
      <c r="E381" s="218">
        <f>+'FSE-AF-004'!$E$36</f>
        <v>0</v>
      </c>
      <c r="F381" s="254">
        <f>+'FSE-AF-003'!AF$36</f>
        <v>0</v>
      </c>
      <c r="G381" s="219">
        <f t="shared" si="72"/>
        <v>0</v>
      </c>
      <c r="H381" s="247"/>
      <c r="I381" s="247"/>
      <c r="J381" s="247"/>
      <c r="K381" s="247"/>
      <c r="L381" s="247"/>
      <c r="M381" s="247"/>
      <c r="N381" s="247"/>
      <c r="O381" s="219">
        <f>+$E381*$F381</f>
        <v>0</v>
      </c>
      <c r="P381" s="219">
        <f>+$E381*$F381</f>
        <v>0</v>
      </c>
      <c r="Q381" s="219">
        <f>+$E381*$F381</f>
        <v>0</v>
      </c>
      <c r="R381" s="219">
        <f>IF($E381&lt;33.33%,$E381*$F381,0)</f>
        <v>0</v>
      </c>
      <c r="S381" s="219">
        <f>IF($E381&lt;33.33%,$E381*$F381,0)</f>
        <v>0</v>
      </c>
      <c r="T381" s="219">
        <f>IF($E381&lt;20%,$E381*$F381,0)</f>
        <v>0</v>
      </c>
      <c r="U381" s="219">
        <f>IF($E381&lt;20%,$E381*$F381,0)</f>
        <v>0</v>
      </c>
      <c r="V381" s="259">
        <f>IF($E381&lt;20%,$E381*$F381,0)</f>
        <v>0</v>
      </c>
      <c r="W381" s="239">
        <f t="shared" si="73"/>
        <v>0</v>
      </c>
      <c r="X381" s="241">
        <f t="shared" si="74"/>
        <v>0</v>
      </c>
      <c r="Y381" s="241"/>
      <c r="Z381" s="205"/>
      <c r="AA381" s="205"/>
      <c r="AB381" s="205"/>
      <c r="AC381" s="205"/>
      <c r="AD381" s="205"/>
      <c r="AE381" s="205"/>
    </row>
    <row r="382" spans="1:31" s="243" customFormat="1" ht="15" outlineLevel="1">
      <c r="A382" s="205"/>
      <c r="B382" s="272">
        <f>'FSE-AF-003'!$B$36</f>
        <v>0</v>
      </c>
      <c r="C382" s="227">
        <v>9</v>
      </c>
      <c r="D382" s="228"/>
      <c r="E382" s="218">
        <f>+'FSE-AF-004'!$E$36</f>
        <v>0</v>
      </c>
      <c r="F382" s="254">
        <f>+'FSE-AF-003'!AI$36</f>
        <v>0</v>
      </c>
      <c r="G382" s="219">
        <f t="shared" si="72"/>
        <v>0</v>
      </c>
      <c r="H382" s="247"/>
      <c r="I382" s="247"/>
      <c r="J382" s="247"/>
      <c r="K382" s="247"/>
      <c r="L382" s="247"/>
      <c r="M382" s="247"/>
      <c r="N382" s="247"/>
      <c r="O382" s="247"/>
      <c r="P382" s="219">
        <f>+$E382*$F382</f>
        <v>0</v>
      </c>
      <c r="Q382" s="219">
        <f>+$E382*$F382</f>
        <v>0</v>
      </c>
      <c r="R382" s="219">
        <f>+$E382*$F382</f>
        <v>0</v>
      </c>
      <c r="S382" s="219">
        <f>IF($E382&lt;33.33%,$E382*$F382,0)</f>
        <v>0</v>
      </c>
      <c r="T382" s="219">
        <f>IF($E382&lt;33.33%,$E382*$F382,0)</f>
        <v>0</v>
      </c>
      <c r="U382" s="219">
        <f>IF($E382&lt;20%,$E382*$F382,0)</f>
        <v>0</v>
      </c>
      <c r="V382" s="259">
        <f>IF($E382&lt;20%,$E382*$F382,0)</f>
        <v>0</v>
      </c>
      <c r="W382" s="239">
        <f t="shared" si="73"/>
        <v>0</v>
      </c>
      <c r="X382" s="241">
        <f t="shared" si="74"/>
        <v>0</v>
      </c>
      <c r="Y382" s="241"/>
      <c r="Z382" s="205"/>
      <c r="AA382" s="205"/>
      <c r="AB382" s="205"/>
      <c r="AC382" s="205"/>
      <c r="AD382" s="205"/>
      <c r="AE382" s="205"/>
    </row>
    <row r="383" spans="1:31" s="243" customFormat="1" ht="15" outlineLevel="1">
      <c r="A383" s="205"/>
      <c r="B383" s="272">
        <f>'FSE-AF-003'!$B$36</f>
        <v>0</v>
      </c>
      <c r="C383" s="227">
        <v>10</v>
      </c>
      <c r="D383" s="228"/>
      <c r="E383" s="218">
        <f>+'FSE-AF-004'!$E$36</f>
        <v>0</v>
      </c>
      <c r="F383" s="254">
        <f>+'FSE-AF-003'!AL$36</f>
        <v>0</v>
      </c>
      <c r="G383" s="219">
        <f t="shared" si="72"/>
        <v>0</v>
      </c>
      <c r="H383" s="247"/>
      <c r="I383" s="247"/>
      <c r="J383" s="247"/>
      <c r="K383" s="247"/>
      <c r="L383" s="247"/>
      <c r="M383" s="247"/>
      <c r="N383" s="247"/>
      <c r="O383" s="247"/>
      <c r="P383" s="247"/>
      <c r="Q383" s="219">
        <f>+$E383*$F383</f>
        <v>0</v>
      </c>
      <c r="R383" s="219">
        <f>+$E383*$F383</f>
        <v>0</v>
      </c>
      <c r="S383" s="219">
        <f>+$E383*$F383</f>
        <v>0</v>
      </c>
      <c r="T383" s="219">
        <f>IF($E383&lt;33.33%,$E383*$F383,0)</f>
        <v>0</v>
      </c>
      <c r="U383" s="219">
        <f>IF($E383&lt;33.33%,$E383*$F383,0)</f>
        <v>0</v>
      </c>
      <c r="V383" s="259">
        <f>IF($E383&lt;20%,$E383*$F383,0)</f>
        <v>0</v>
      </c>
      <c r="W383" s="239">
        <f t="shared" si="73"/>
        <v>0</v>
      </c>
      <c r="X383" s="241">
        <f t="shared" si="74"/>
        <v>0</v>
      </c>
      <c r="Y383" s="241"/>
      <c r="Z383" s="205"/>
      <c r="AA383" s="205"/>
      <c r="AB383" s="205"/>
      <c r="AC383" s="205"/>
      <c r="AD383" s="205"/>
      <c r="AE383" s="205"/>
    </row>
    <row r="384" spans="1:31" s="243" customFormat="1" ht="15" outlineLevel="1">
      <c r="A384" s="205"/>
      <c r="B384" s="272">
        <f>'FSE-AF-003'!$B$36</f>
        <v>0</v>
      </c>
      <c r="C384" s="227">
        <v>11</v>
      </c>
      <c r="D384" s="228"/>
      <c r="E384" s="218">
        <f>+'FSE-AF-004'!$E$36</f>
        <v>0</v>
      </c>
      <c r="F384" s="254">
        <f>+'FSE-AF-003'!AO$36</f>
        <v>0</v>
      </c>
      <c r="G384" s="219">
        <f t="shared" si="72"/>
        <v>0</v>
      </c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19">
        <f>+$E384*$F384</f>
        <v>0</v>
      </c>
      <c r="S384" s="219">
        <f>+$E384*$F384</f>
        <v>0</v>
      </c>
      <c r="T384" s="219">
        <f>+$E384*$F384</f>
        <v>0</v>
      </c>
      <c r="U384" s="219">
        <f>IF($E384&lt;33.33%,$E384*$F384,0)</f>
        <v>0</v>
      </c>
      <c r="V384" s="259">
        <f>IF($E384&lt;33.33%,$E384*$F384,0)</f>
        <v>0</v>
      </c>
      <c r="W384" s="239">
        <f t="shared" si="73"/>
        <v>0</v>
      </c>
      <c r="X384" s="241">
        <f t="shared" si="74"/>
        <v>0</v>
      </c>
      <c r="Y384" s="241"/>
      <c r="Z384" s="205"/>
      <c r="AA384" s="205"/>
      <c r="AB384" s="205"/>
      <c r="AC384" s="205"/>
      <c r="AD384" s="205"/>
      <c r="AE384" s="205"/>
    </row>
    <row r="385" spans="1:31" s="243" customFormat="1" ht="15" outlineLevel="1">
      <c r="A385" s="205"/>
      <c r="B385" s="272">
        <f>'FSE-AF-003'!$B$36</f>
        <v>0</v>
      </c>
      <c r="C385" s="227">
        <v>12</v>
      </c>
      <c r="D385" s="228"/>
      <c r="E385" s="218">
        <f>+'FSE-AF-004'!$E$36</f>
        <v>0</v>
      </c>
      <c r="F385" s="254">
        <f>+'FSE-AF-003'!AR$36</f>
        <v>0</v>
      </c>
      <c r="G385" s="219">
        <f t="shared" si="72"/>
        <v>0</v>
      </c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19">
        <f>+$E385*$F385</f>
        <v>0</v>
      </c>
      <c r="T385" s="219">
        <f>+$E385*$F385</f>
        <v>0</v>
      </c>
      <c r="U385" s="219">
        <f>+$E385*$F385</f>
        <v>0</v>
      </c>
      <c r="V385" s="259">
        <f>IF($E385&lt;33.33%,$E385*$F385,0)</f>
        <v>0</v>
      </c>
      <c r="W385" s="239">
        <f t="shared" si="73"/>
        <v>0</v>
      </c>
      <c r="X385" s="241">
        <f t="shared" si="74"/>
        <v>0</v>
      </c>
      <c r="Y385" s="241"/>
      <c r="Z385" s="205"/>
      <c r="AA385" s="205"/>
      <c r="AB385" s="205"/>
      <c r="AC385" s="205"/>
      <c r="AD385" s="205"/>
      <c r="AE385" s="205"/>
    </row>
    <row r="386" spans="1:31" s="243" customFormat="1" ht="15" outlineLevel="1">
      <c r="A386" s="205"/>
      <c r="B386" s="272">
        <f>'FSE-AF-003'!$B$36</f>
        <v>0</v>
      </c>
      <c r="C386" s="227">
        <v>13</v>
      </c>
      <c r="D386" s="228"/>
      <c r="E386" s="218">
        <f>+'FSE-AF-004'!$E$36</f>
        <v>0</v>
      </c>
      <c r="F386" s="254">
        <f>+'FSE-AF-003'!AU$36</f>
        <v>0</v>
      </c>
      <c r="G386" s="219">
        <f t="shared" si="72"/>
        <v>0</v>
      </c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  <c r="T386" s="219">
        <f>+$E386*$F386</f>
        <v>0</v>
      </c>
      <c r="U386" s="219">
        <f>+$E386*$F386</f>
        <v>0</v>
      </c>
      <c r="V386" s="259">
        <f>+$E386*$F386</f>
        <v>0</v>
      </c>
      <c r="W386" s="239">
        <f t="shared" si="73"/>
        <v>0</v>
      </c>
      <c r="X386" s="241">
        <f t="shared" si="74"/>
        <v>0</v>
      </c>
      <c r="Y386" s="241"/>
      <c r="Z386" s="205"/>
      <c r="AA386" s="205"/>
      <c r="AB386" s="205"/>
      <c r="AC386" s="205"/>
      <c r="AD386" s="205"/>
      <c r="AE386" s="205"/>
    </row>
    <row r="387" spans="1:31" s="243" customFormat="1" ht="15" outlineLevel="1">
      <c r="A387" s="205"/>
      <c r="B387" s="272">
        <f>'FSE-AF-003'!$B$36</f>
        <v>0</v>
      </c>
      <c r="C387" s="227">
        <v>14</v>
      </c>
      <c r="D387" s="228"/>
      <c r="E387" s="218">
        <f>+'FSE-AF-004'!$E$36</f>
        <v>0</v>
      </c>
      <c r="F387" s="254">
        <f>+'FSE-AF-003'!AX$36</f>
        <v>0</v>
      </c>
      <c r="G387" s="219">
        <f t="shared" si="72"/>
        <v>0</v>
      </c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  <c r="T387" s="247"/>
      <c r="U387" s="219">
        <f>+$E387*$F387</f>
        <v>0</v>
      </c>
      <c r="V387" s="259">
        <f>+$E387*$F387</f>
        <v>0</v>
      </c>
      <c r="W387" s="239">
        <f t="shared" si="73"/>
        <v>0</v>
      </c>
      <c r="X387" s="241">
        <f t="shared" si="74"/>
        <v>0</v>
      </c>
      <c r="Y387" s="241"/>
      <c r="Z387" s="205"/>
      <c r="AA387" s="205"/>
      <c r="AB387" s="205"/>
      <c r="AC387" s="205"/>
      <c r="AD387" s="205"/>
      <c r="AE387" s="205"/>
    </row>
    <row r="388" spans="1:31" s="243" customFormat="1" ht="15" outlineLevel="1">
      <c r="A388" s="205"/>
      <c r="B388" s="272">
        <f>'FSE-AF-003'!$B$36</f>
        <v>0</v>
      </c>
      <c r="C388" s="227">
        <v>15</v>
      </c>
      <c r="D388" s="228"/>
      <c r="E388" s="218">
        <f>+'FSE-AF-004'!$E$36</f>
        <v>0</v>
      </c>
      <c r="F388" s="254">
        <f>+'FSE-AF-003'!BA$36</f>
        <v>0</v>
      </c>
      <c r="G388" s="219">
        <f t="shared" si="72"/>
        <v>0</v>
      </c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  <c r="T388" s="247"/>
      <c r="U388" s="260"/>
      <c r="V388" s="259">
        <f>+$E388*$F388</f>
        <v>0</v>
      </c>
      <c r="W388" s="239">
        <f t="shared" si="73"/>
        <v>0</v>
      </c>
      <c r="X388" s="241">
        <f t="shared" si="74"/>
        <v>0</v>
      </c>
      <c r="Y388" s="241"/>
      <c r="Z388" s="205"/>
      <c r="AA388" s="205"/>
      <c r="AB388" s="205"/>
      <c r="AC388" s="205"/>
      <c r="AD388" s="205"/>
      <c r="AE388" s="205"/>
    </row>
    <row r="389" spans="1:31" s="243" customFormat="1">
      <c r="A389" s="205"/>
      <c r="B389" s="265" t="s">
        <v>1051</v>
      </c>
      <c r="C389" s="227"/>
      <c r="D389" s="228"/>
      <c r="E389" s="249"/>
      <c r="F389" s="250">
        <f>SUM(F374:F388)</f>
        <v>0</v>
      </c>
      <c r="G389" s="251"/>
      <c r="H389" s="252">
        <f t="shared" ref="H389:V389" si="77">SUM(H374:H388)</f>
        <v>0</v>
      </c>
      <c r="I389" s="252">
        <f t="shared" si="77"/>
        <v>0</v>
      </c>
      <c r="J389" s="252">
        <f t="shared" si="77"/>
        <v>0</v>
      </c>
      <c r="K389" s="252">
        <f t="shared" si="77"/>
        <v>0</v>
      </c>
      <c r="L389" s="252">
        <f t="shared" si="77"/>
        <v>0</v>
      </c>
      <c r="M389" s="252">
        <f t="shared" si="77"/>
        <v>0</v>
      </c>
      <c r="N389" s="252">
        <f t="shared" si="77"/>
        <v>0</v>
      </c>
      <c r="O389" s="252">
        <f t="shared" si="77"/>
        <v>0</v>
      </c>
      <c r="P389" s="252">
        <f t="shared" si="77"/>
        <v>0</v>
      </c>
      <c r="Q389" s="252">
        <f t="shared" si="77"/>
        <v>0</v>
      </c>
      <c r="R389" s="252">
        <f t="shared" si="77"/>
        <v>0</v>
      </c>
      <c r="S389" s="252">
        <f t="shared" si="77"/>
        <v>0</v>
      </c>
      <c r="T389" s="252">
        <f t="shared" si="77"/>
        <v>0</v>
      </c>
      <c r="U389" s="252">
        <f t="shared" si="77"/>
        <v>0</v>
      </c>
      <c r="V389" s="252">
        <f t="shared" si="77"/>
        <v>0</v>
      </c>
      <c r="W389" s="239"/>
      <c r="X389" s="241"/>
      <c r="Y389" s="241"/>
      <c r="Z389" s="205"/>
      <c r="AA389" s="205"/>
      <c r="AB389" s="205"/>
      <c r="AC389" s="205"/>
      <c r="AD389" s="205"/>
      <c r="AE389" s="205"/>
    </row>
    <row r="390" spans="1:31" s="243" customFormat="1" ht="15" outlineLevel="1">
      <c r="A390" s="205"/>
      <c r="B390" s="266">
        <f>'FSE-AF-003'!$B$37</f>
        <v>0</v>
      </c>
      <c r="C390" s="216">
        <v>1</v>
      </c>
      <c r="D390" s="217"/>
      <c r="E390" s="218">
        <f>+'FSE-AF-004'!$E$37</f>
        <v>0</v>
      </c>
      <c r="F390" s="254">
        <f>+'FSE-AF-003'!K$37</f>
        <v>0</v>
      </c>
      <c r="G390" s="219">
        <f t="shared" si="72"/>
        <v>0</v>
      </c>
      <c r="H390" s="219">
        <f>+$E390*$F390</f>
        <v>0</v>
      </c>
      <c r="I390" s="219">
        <f>+$E390*$F390</f>
        <v>0</v>
      </c>
      <c r="J390" s="219">
        <f>+$E390*$F390</f>
        <v>0</v>
      </c>
      <c r="K390" s="219">
        <f>IF($E390&lt;33.33%,$E390*$F390,0)</f>
        <v>0</v>
      </c>
      <c r="L390" s="219">
        <f>IF($E390&lt;33.33%,$E390*$F390,0)</f>
        <v>0</v>
      </c>
      <c r="M390" s="219">
        <f>IF($E390&lt;20%,$E390*$F390,0)</f>
        <v>0</v>
      </c>
      <c r="N390" s="219">
        <f>IF($E390&lt;20%,$E390*$F390,0)</f>
        <v>0</v>
      </c>
      <c r="O390" s="219">
        <f>IF($E390&lt;20%,$E390*$F390,0)</f>
        <v>0</v>
      </c>
      <c r="P390" s="219">
        <f>IF($E390&lt;20%,$E390*$F390,0)</f>
        <v>0</v>
      </c>
      <c r="Q390" s="219">
        <f>IF($E390&lt;20%,$E390*$F390,0)</f>
        <v>0</v>
      </c>
      <c r="R390" s="219">
        <f>IF($E390&lt;10%,$E390*$F390,0)</f>
        <v>0</v>
      </c>
      <c r="S390" s="219">
        <f>IF($E390&lt;10%,$E390*$F390,0)</f>
        <v>0</v>
      </c>
      <c r="T390" s="219">
        <f>IF($E390&lt;10%,$E390*$F390,0)</f>
        <v>0</v>
      </c>
      <c r="U390" s="219">
        <f>IF($E390&lt;10%,$E390*$F390,0)</f>
        <v>0</v>
      </c>
      <c r="V390" s="259">
        <f>IF($E390&lt;10%,$E390*$F390,0)</f>
        <v>0</v>
      </c>
      <c r="W390" s="239">
        <f t="shared" si="73"/>
        <v>0</v>
      </c>
      <c r="X390" s="241">
        <f t="shared" si="74"/>
        <v>0</v>
      </c>
      <c r="Y390" s="241"/>
      <c r="Z390" s="205"/>
      <c r="AA390" s="205"/>
      <c r="AB390" s="205"/>
      <c r="AC390" s="205"/>
      <c r="AD390" s="205"/>
      <c r="AE390" s="205"/>
    </row>
    <row r="391" spans="1:31" s="243" customFormat="1" ht="15" outlineLevel="1">
      <c r="A391" s="205"/>
      <c r="B391" s="266">
        <f>'FSE-AF-003'!$B$37</f>
        <v>0</v>
      </c>
      <c r="C391" s="216">
        <v>2</v>
      </c>
      <c r="D391" s="217"/>
      <c r="E391" s="218">
        <f>+'FSE-AF-004'!$E$37</f>
        <v>0</v>
      </c>
      <c r="F391" s="254">
        <f>+'FSE-AF-003'!N$37</f>
        <v>0</v>
      </c>
      <c r="G391" s="219">
        <f t="shared" si="72"/>
        <v>0</v>
      </c>
      <c r="H391" s="247"/>
      <c r="I391" s="219">
        <f>+$E391*$F391</f>
        <v>0</v>
      </c>
      <c r="J391" s="219">
        <f>+$E391*$F391</f>
        <v>0</v>
      </c>
      <c r="K391" s="219">
        <f>+$E391*$F391</f>
        <v>0</v>
      </c>
      <c r="L391" s="219">
        <f>IF($E391&lt;33.33%,$E391*$F391,0)</f>
        <v>0</v>
      </c>
      <c r="M391" s="219">
        <f>IF($E391&lt;33.33%,$E391*$F391,0)</f>
        <v>0</v>
      </c>
      <c r="N391" s="219">
        <f>IF($E391&lt;20%,$E391*$F391,0)</f>
        <v>0</v>
      </c>
      <c r="O391" s="219">
        <f>IF($E391&lt;20%,$E391*$F391,0)</f>
        <v>0</v>
      </c>
      <c r="P391" s="219">
        <f>IF($E391&lt;20%,$E391*$F391,0)</f>
        <v>0</v>
      </c>
      <c r="Q391" s="219">
        <f>IF($E391&lt;20%,$E391*$F391,0)</f>
        <v>0</v>
      </c>
      <c r="R391" s="219">
        <f>IF($E391&lt;20%,$E391*$F391,0)</f>
        <v>0</v>
      </c>
      <c r="S391" s="219">
        <f>IF($E391&lt;10%,$E391*$F391,0)</f>
        <v>0</v>
      </c>
      <c r="T391" s="219">
        <f>IF($E391&lt;10%,$E391*$F391,0)</f>
        <v>0</v>
      </c>
      <c r="U391" s="219">
        <f>IF($E391&lt;10%,$E391*$F391,0)</f>
        <v>0</v>
      </c>
      <c r="V391" s="259">
        <f>IF($E391&lt;10%,$E391*$F391,0)</f>
        <v>0</v>
      </c>
      <c r="W391" s="239">
        <f t="shared" si="73"/>
        <v>0</v>
      </c>
      <c r="X391" s="241">
        <f t="shared" si="74"/>
        <v>0</v>
      </c>
      <c r="Y391" s="241"/>
      <c r="Z391" s="205"/>
      <c r="AA391" s="205"/>
      <c r="AB391" s="205"/>
      <c r="AC391" s="205"/>
      <c r="AD391" s="205"/>
      <c r="AE391" s="205"/>
    </row>
    <row r="392" spans="1:31" s="243" customFormat="1" ht="15" outlineLevel="1">
      <c r="A392" s="205"/>
      <c r="B392" s="266">
        <f>'FSE-AF-003'!$B$37</f>
        <v>0</v>
      </c>
      <c r="C392" s="216">
        <v>3</v>
      </c>
      <c r="D392" s="217"/>
      <c r="E392" s="218">
        <f>+'FSE-AF-004'!$E$37</f>
        <v>0</v>
      </c>
      <c r="F392" s="254">
        <f>+'FSE-AF-003'!Q$37</f>
        <v>0</v>
      </c>
      <c r="G392" s="219">
        <f t="shared" si="72"/>
        <v>0</v>
      </c>
      <c r="H392" s="247"/>
      <c r="I392" s="247"/>
      <c r="J392" s="219">
        <f>+$E392*$F392</f>
        <v>0</v>
      </c>
      <c r="K392" s="219">
        <f>+$E392*$F392</f>
        <v>0</v>
      </c>
      <c r="L392" s="219">
        <f>+$E392*$F392</f>
        <v>0</v>
      </c>
      <c r="M392" s="219">
        <f>IF($E392&lt;33.33%,$E392*$F392,0)</f>
        <v>0</v>
      </c>
      <c r="N392" s="219">
        <f>IF($E392&lt;33.33%,$E392*$F392,0)</f>
        <v>0</v>
      </c>
      <c r="O392" s="219">
        <f>IF($E392&lt;20%,$E392*$F392,0)</f>
        <v>0</v>
      </c>
      <c r="P392" s="219">
        <f>IF($E392&lt;20%,$E392*$F392,0)</f>
        <v>0</v>
      </c>
      <c r="Q392" s="219">
        <f>IF($E392&lt;20%,$E392*$F392,0)</f>
        <v>0</v>
      </c>
      <c r="R392" s="219">
        <f>IF($E392&lt;20%,$E392*$F392,0)</f>
        <v>0</v>
      </c>
      <c r="S392" s="219">
        <f>IF($E392&lt;20%,$E392*$F392,0)</f>
        <v>0</v>
      </c>
      <c r="T392" s="219">
        <f>IF($E392&lt;10%,$E392*$F392,0)</f>
        <v>0</v>
      </c>
      <c r="U392" s="219">
        <f>IF($E392&lt;10%,$E392*$F392,0)</f>
        <v>0</v>
      </c>
      <c r="V392" s="259">
        <f>IF($E392&lt;10%,$E392*$F392,0)</f>
        <v>0</v>
      </c>
      <c r="W392" s="239">
        <f t="shared" si="73"/>
        <v>0</v>
      </c>
      <c r="X392" s="241">
        <f t="shared" si="74"/>
        <v>0</v>
      </c>
      <c r="Y392" s="241"/>
      <c r="Z392" s="205"/>
      <c r="AA392" s="205"/>
      <c r="AB392" s="205"/>
      <c r="AC392" s="205"/>
      <c r="AD392" s="205"/>
      <c r="AE392" s="205"/>
    </row>
    <row r="393" spans="1:31" s="243" customFormat="1" ht="15" outlineLevel="1">
      <c r="A393" s="205"/>
      <c r="B393" s="266">
        <f>'FSE-AF-003'!$B$37</f>
        <v>0</v>
      </c>
      <c r="C393" s="216">
        <v>4</v>
      </c>
      <c r="D393" s="217"/>
      <c r="E393" s="218">
        <f>+'FSE-AF-004'!$E$37</f>
        <v>0</v>
      </c>
      <c r="F393" s="254">
        <f>+'FSE-AF-003'!T$37</f>
        <v>0</v>
      </c>
      <c r="G393" s="219">
        <f t="shared" si="72"/>
        <v>0</v>
      </c>
      <c r="H393" s="247"/>
      <c r="I393" s="247"/>
      <c r="J393" s="247"/>
      <c r="K393" s="219">
        <f>+$E393*$F393</f>
        <v>0</v>
      </c>
      <c r="L393" s="219">
        <f>+$E393*$F393</f>
        <v>0</v>
      </c>
      <c r="M393" s="219">
        <f>+$E393*$F393</f>
        <v>0</v>
      </c>
      <c r="N393" s="219">
        <f>IF($E393&lt;33.33%,$E393*$F393,0)</f>
        <v>0</v>
      </c>
      <c r="O393" s="219">
        <f>IF($E393&lt;33.33%,$E393*$F393,0)</f>
        <v>0</v>
      </c>
      <c r="P393" s="219">
        <f>IF($E393&lt;20%,$E393*$F393,0)</f>
        <v>0</v>
      </c>
      <c r="Q393" s="219">
        <f>IF($E393&lt;20%,$E393*$F393,0)</f>
        <v>0</v>
      </c>
      <c r="R393" s="219">
        <f>IF($E393&lt;20%,$E393*$F393,0)</f>
        <v>0</v>
      </c>
      <c r="S393" s="219">
        <f>IF($E393&lt;20%,$E393*$F393,0)</f>
        <v>0</v>
      </c>
      <c r="T393" s="219">
        <f>IF($E393&lt;20%,$E393*$F393,0)</f>
        <v>0</v>
      </c>
      <c r="U393" s="219">
        <f>IF($E393&lt;10%,$E393*$F393,0)</f>
        <v>0</v>
      </c>
      <c r="V393" s="259">
        <f>IF($E393&lt;10%,$E393*$F393,0)</f>
        <v>0</v>
      </c>
      <c r="W393" s="239">
        <f t="shared" si="73"/>
        <v>0</v>
      </c>
      <c r="X393" s="241">
        <f t="shared" si="74"/>
        <v>0</v>
      </c>
      <c r="Y393" s="241"/>
      <c r="Z393" s="205"/>
      <c r="AA393" s="205"/>
      <c r="AB393" s="205"/>
      <c r="AC393" s="205"/>
      <c r="AD393" s="205"/>
      <c r="AE393" s="205"/>
    </row>
    <row r="394" spans="1:31" s="243" customFormat="1" ht="15" outlineLevel="1">
      <c r="A394" s="205"/>
      <c r="B394" s="266">
        <f>'FSE-AF-003'!$B$37</f>
        <v>0</v>
      </c>
      <c r="C394" s="216">
        <v>5</v>
      </c>
      <c r="D394" s="217"/>
      <c r="E394" s="218">
        <f>+'FSE-AF-004'!$E$37</f>
        <v>0</v>
      </c>
      <c r="F394" s="254">
        <f>+'FSE-AF-003'!W$37</f>
        <v>0</v>
      </c>
      <c r="G394" s="219">
        <f t="shared" si="72"/>
        <v>0</v>
      </c>
      <c r="H394" s="247"/>
      <c r="I394" s="247"/>
      <c r="J394" s="247"/>
      <c r="K394" s="247"/>
      <c r="L394" s="219">
        <f>+$E394*$F394</f>
        <v>0</v>
      </c>
      <c r="M394" s="219">
        <f>+$E394*$F394</f>
        <v>0</v>
      </c>
      <c r="N394" s="219">
        <f>+$E394*$F394</f>
        <v>0</v>
      </c>
      <c r="O394" s="219">
        <f>IF($E394&lt;33.33%,$E394*$F394,0)</f>
        <v>0</v>
      </c>
      <c r="P394" s="219">
        <f>IF($E394&lt;33.33%,$E394*$F394,0)</f>
        <v>0</v>
      </c>
      <c r="Q394" s="219">
        <f>IF($E394&lt;20%,$E394*$F394,0)</f>
        <v>0</v>
      </c>
      <c r="R394" s="219">
        <f>IF($E394&lt;20%,$E394*$F394,0)</f>
        <v>0</v>
      </c>
      <c r="S394" s="219">
        <f>IF($E394&lt;20%,$E394*$F394,0)</f>
        <v>0</v>
      </c>
      <c r="T394" s="219">
        <f>IF($E394&lt;20%,$E394*$F394,0)</f>
        <v>0</v>
      </c>
      <c r="U394" s="219">
        <f>IF($E394&lt;20%,$E394*$F394,0)</f>
        <v>0</v>
      </c>
      <c r="V394" s="259">
        <f>IF($E394&lt;10%,$E394*$F394,0)</f>
        <v>0</v>
      </c>
      <c r="W394" s="239">
        <f t="shared" si="73"/>
        <v>0</v>
      </c>
      <c r="X394" s="241">
        <f t="shared" si="74"/>
        <v>0</v>
      </c>
      <c r="Y394" s="241"/>
      <c r="Z394" s="205"/>
      <c r="AA394" s="205"/>
      <c r="AB394" s="205"/>
      <c r="AC394" s="205"/>
      <c r="AD394" s="205"/>
      <c r="AE394" s="205"/>
    </row>
    <row r="395" spans="1:31" s="243" customFormat="1" ht="15" outlineLevel="1">
      <c r="A395" s="205"/>
      <c r="B395" s="266">
        <f>'FSE-AF-003'!$B$37</f>
        <v>0</v>
      </c>
      <c r="C395" s="216">
        <v>6</v>
      </c>
      <c r="D395" s="217"/>
      <c r="E395" s="218">
        <f>+'FSE-AF-004'!$E$37</f>
        <v>0</v>
      </c>
      <c r="F395" s="254">
        <f>+'FSE-AF-003'!Z$37</f>
        <v>0</v>
      </c>
      <c r="G395" s="219">
        <f t="shared" si="72"/>
        <v>0</v>
      </c>
      <c r="H395" s="247"/>
      <c r="I395" s="247"/>
      <c r="J395" s="247"/>
      <c r="K395" s="247"/>
      <c r="L395" s="247"/>
      <c r="M395" s="219">
        <f>+$E395*$F395</f>
        <v>0</v>
      </c>
      <c r="N395" s="219">
        <f>+$E395*$F395</f>
        <v>0</v>
      </c>
      <c r="O395" s="219">
        <f>+$E395*$F395</f>
        <v>0</v>
      </c>
      <c r="P395" s="219">
        <f>IF($E395&lt;33.33%,$E395*$F395,0)</f>
        <v>0</v>
      </c>
      <c r="Q395" s="219">
        <f>IF($E395&lt;33.33%,$E395*$F395,0)</f>
        <v>0</v>
      </c>
      <c r="R395" s="219">
        <f>IF($E395&lt;20%,$E395*$F395,0)</f>
        <v>0</v>
      </c>
      <c r="S395" s="219">
        <f>IF($E395&lt;20%,$E395*$F395,0)</f>
        <v>0</v>
      </c>
      <c r="T395" s="219">
        <f>IF($E395&lt;20%,$E395*$F395,0)</f>
        <v>0</v>
      </c>
      <c r="U395" s="219">
        <f>IF($E395&lt;20%,$E395*$F395,0)</f>
        <v>0</v>
      </c>
      <c r="V395" s="259">
        <f>IF($E395&lt;20%,$E395*$F395,0)</f>
        <v>0</v>
      </c>
      <c r="W395" s="239">
        <f t="shared" si="73"/>
        <v>0</v>
      </c>
      <c r="X395" s="241">
        <f t="shared" si="74"/>
        <v>0</v>
      </c>
      <c r="Y395" s="241"/>
      <c r="Z395" s="205"/>
      <c r="AA395" s="205"/>
      <c r="AB395" s="205"/>
      <c r="AC395" s="205"/>
      <c r="AD395" s="205"/>
      <c r="AE395" s="205"/>
    </row>
    <row r="396" spans="1:31" s="243" customFormat="1" ht="15" outlineLevel="1">
      <c r="A396" s="205"/>
      <c r="B396" s="266">
        <f>'FSE-AF-003'!$B$37</f>
        <v>0</v>
      </c>
      <c r="C396" s="216">
        <v>7</v>
      </c>
      <c r="D396" s="217"/>
      <c r="E396" s="218">
        <f>+'FSE-AF-004'!$E$37</f>
        <v>0</v>
      </c>
      <c r="F396" s="254">
        <f>+'FSE-AF-003'!AC$37</f>
        <v>0</v>
      </c>
      <c r="G396" s="219">
        <f t="shared" si="72"/>
        <v>0</v>
      </c>
      <c r="H396" s="247"/>
      <c r="I396" s="247"/>
      <c r="J396" s="247"/>
      <c r="K396" s="247"/>
      <c r="L396" s="247"/>
      <c r="M396" s="247"/>
      <c r="N396" s="219">
        <f>+$E396*$F396</f>
        <v>0</v>
      </c>
      <c r="O396" s="219">
        <f>+$E396*$F396</f>
        <v>0</v>
      </c>
      <c r="P396" s="219">
        <f>+$E396*$F396</f>
        <v>0</v>
      </c>
      <c r="Q396" s="219">
        <f>IF($E396&lt;33.33%,$E396*$F396,0)</f>
        <v>0</v>
      </c>
      <c r="R396" s="219">
        <f>IF($E396&lt;33.33%,$E396*$F396,0)</f>
        <v>0</v>
      </c>
      <c r="S396" s="219">
        <f>IF($E396&lt;20%,$E396*$F396,0)</f>
        <v>0</v>
      </c>
      <c r="T396" s="219">
        <f>IF($E396&lt;20%,$E396*$F396,0)</f>
        <v>0</v>
      </c>
      <c r="U396" s="219">
        <f>IF($E396&lt;20%,$E396*$F396,0)</f>
        <v>0</v>
      </c>
      <c r="V396" s="259">
        <f>IF($E396&lt;20%,$E396*$F396,0)</f>
        <v>0</v>
      </c>
      <c r="W396" s="239">
        <f t="shared" si="73"/>
        <v>0</v>
      </c>
      <c r="X396" s="241">
        <f t="shared" si="74"/>
        <v>0</v>
      </c>
      <c r="Y396" s="241"/>
      <c r="Z396" s="205"/>
      <c r="AA396" s="205"/>
      <c r="AB396" s="205"/>
      <c r="AC396" s="205"/>
      <c r="AD396" s="205"/>
      <c r="AE396" s="205"/>
    </row>
    <row r="397" spans="1:31" s="243" customFormat="1" ht="15" outlineLevel="1">
      <c r="A397" s="205"/>
      <c r="B397" s="266">
        <f>'FSE-AF-003'!$B$37</f>
        <v>0</v>
      </c>
      <c r="C397" s="216">
        <v>8</v>
      </c>
      <c r="D397" s="217"/>
      <c r="E397" s="218">
        <f>+'FSE-AF-004'!$E$37</f>
        <v>0</v>
      </c>
      <c r="F397" s="254">
        <f>+'FSE-AF-003'!AF$37</f>
        <v>0</v>
      </c>
      <c r="G397" s="219">
        <f t="shared" si="72"/>
        <v>0</v>
      </c>
      <c r="H397" s="247"/>
      <c r="I397" s="247"/>
      <c r="J397" s="247"/>
      <c r="K397" s="247"/>
      <c r="L397" s="247"/>
      <c r="M397" s="247"/>
      <c r="N397" s="247"/>
      <c r="O397" s="219">
        <f>+$E397*$F397</f>
        <v>0</v>
      </c>
      <c r="P397" s="219">
        <f>+$E397*$F397</f>
        <v>0</v>
      </c>
      <c r="Q397" s="219">
        <f>+$E397*$F397</f>
        <v>0</v>
      </c>
      <c r="R397" s="219">
        <f>IF($E397&lt;33.33%,$E397*$F397,0)</f>
        <v>0</v>
      </c>
      <c r="S397" s="219">
        <f>IF($E397&lt;33.33%,$E397*$F397,0)</f>
        <v>0</v>
      </c>
      <c r="T397" s="219">
        <f>IF($E397&lt;20%,$E397*$F397,0)</f>
        <v>0</v>
      </c>
      <c r="U397" s="219">
        <f>IF($E397&lt;20%,$E397*$F397,0)</f>
        <v>0</v>
      </c>
      <c r="V397" s="259">
        <f>IF($E397&lt;20%,$E397*$F397,0)</f>
        <v>0</v>
      </c>
      <c r="W397" s="239">
        <f t="shared" si="73"/>
        <v>0</v>
      </c>
      <c r="X397" s="241">
        <f t="shared" si="74"/>
        <v>0</v>
      </c>
      <c r="Y397" s="241"/>
      <c r="Z397" s="205"/>
      <c r="AA397" s="205"/>
      <c r="AB397" s="205"/>
      <c r="AC397" s="205"/>
      <c r="AD397" s="205"/>
      <c r="AE397" s="205"/>
    </row>
    <row r="398" spans="1:31" s="243" customFormat="1" ht="15" outlineLevel="1">
      <c r="A398" s="205"/>
      <c r="B398" s="266">
        <f>'FSE-AF-003'!$B$37</f>
        <v>0</v>
      </c>
      <c r="C398" s="216">
        <v>9</v>
      </c>
      <c r="D398" s="217"/>
      <c r="E398" s="218">
        <f>+'FSE-AF-004'!$E$37</f>
        <v>0</v>
      </c>
      <c r="F398" s="254">
        <f>+'FSE-AF-003'!AI$37</f>
        <v>0</v>
      </c>
      <c r="G398" s="219">
        <f t="shared" si="72"/>
        <v>0</v>
      </c>
      <c r="H398" s="247"/>
      <c r="I398" s="247"/>
      <c r="J398" s="247"/>
      <c r="K398" s="247"/>
      <c r="L398" s="247"/>
      <c r="M398" s="247"/>
      <c r="N398" s="247"/>
      <c r="O398" s="247"/>
      <c r="P398" s="219">
        <f>+$E398*$F398</f>
        <v>0</v>
      </c>
      <c r="Q398" s="219">
        <f>+$E398*$F398</f>
        <v>0</v>
      </c>
      <c r="R398" s="219">
        <f>+$E398*$F398</f>
        <v>0</v>
      </c>
      <c r="S398" s="219">
        <f>IF($E398&lt;33.33%,$E398*$F398,0)</f>
        <v>0</v>
      </c>
      <c r="T398" s="219">
        <f>IF($E398&lt;33.33%,$E398*$F398,0)</f>
        <v>0</v>
      </c>
      <c r="U398" s="219">
        <f>IF($E398&lt;20%,$E398*$F398,0)</f>
        <v>0</v>
      </c>
      <c r="V398" s="259">
        <f>IF($E398&lt;20%,$E398*$F398,0)</f>
        <v>0</v>
      </c>
      <c r="W398" s="239">
        <f t="shared" si="73"/>
        <v>0</v>
      </c>
      <c r="X398" s="241">
        <f t="shared" si="74"/>
        <v>0</v>
      </c>
      <c r="Y398" s="241"/>
      <c r="Z398" s="205"/>
      <c r="AA398" s="205"/>
      <c r="AB398" s="205"/>
      <c r="AC398" s="205"/>
      <c r="AD398" s="205"/>
      <c r="AE398" s="205"/>
    </row>
    <row r="399" spans="1:31" s="243" customFormat="1" ht="15" outlineLevel="1">
      <c r="A399" s="205"/>
      <c r="B399" s="266">
        <f>'FSE-AF-003'!$B$37</f>
        <v>0</v>
      </c>
      <c r="C399" s="216">
        <v>10</v>
      </c>
      <c r="D399" s="217"/>
      <c r="E399" s="218">
        <f>+'FSE-AF-004'!$E$37</f>
        <v>0</v>
      </c>
      <c r="F399" s="254">
        <f>+'FSE-AF-003'!AL$37</f>
        <v>0</v>
      </c>
      <c r="G399" s="219">
        <f t="shared" si="72"/>
        <v>0</v>
      </c>
      <c r="H399" s="247"/>
      <c r="I399" s="247"/>
      <c r="J399" s="247"/>
      <c r="K399" s="247"/>
      <c r="L399" s="247"/>
      <c r="M399" s="247"/>
      <c r="N399" s="247"/>
      <c r="O399" s="247"/>
      <c r="P399" s="247"/>
      <c r="Q399" s="219">
        <f>+$E399*$F399</f>
        <v>0</v>
      </c>
      <c r="R399" s="219">
        <f>+$E399*$F399</f>
        <v>0</v>
      </c>
      <c r="S399" s="219">
        <f>+$E399*$F399</f>
        <v>0</v>
      </c>
      <c r="T399" s="219">
        <f>IF($E399&lt;33.33%,$E399*$F399,0)</f>
        <v>0</v>
      </c>
      <c r="U399" s="219">
        <f>IF($E399&lt;33.33%,$E399*$F399,0)</f>
        <v>0</v>
      </c>
      <c r="V399" s="259">
        <f>IF($E399&lt;20%,$E399*$F399,0)</f>
        <v>0</v>
      </c>
      <c r="W399" s="239">
        <f t="shared" si="73"/>
        <v>0</v>
      </c>
      <c r="X399" s="241">
        <f t="shared" si="74"/>
        <v>0</v>
      </c>
      <c r="Y399" s="241"/>
      <c r="Z399" s="205"/>
      <c r="AA399" s="205"/>
      <c r="AB399" s="205"/>
      <c r="AC399" s="205"/>
      <c r="AD399" s="205"/>
      <c r="AE399" s="205"/>
    </row>
    <row r="400" spans="1:31" s="243" customFormat="1" ht="15" outlineLevel="1">
      <c r="A400" s="205"/>
      <c r="B400" s="266">
        <f>'FSE-AF-003'!$B$37</f>
        <v>0</v>
      </c>
      <c r="C400" s="216">
        <v>11</v>
      </c>
      <c r="D400" s="217"/>
      <c r="E400" s="218">
        <f>+'FSE-AF-004'!$E$37</f>
        <v>0</v>
      </c>
      <c r="F400" s="254">
        <f>+'FSE-AF-003'!AO$37</f>
        <v>0</v>
      </c>
      <c r="G400" s="219">
        <f t="shared" si="72"/>
        <v>0</v>
      </c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19">
        <f>+$E400*$F400</f>
        <v>0</v>
      </c>
      <c r="S400" s="219">
        <f>+$E400*$F400</f>
        <v>0</v>
      </c>
      <c r="T400" s="219">
        <f>+$E400*$F400</f>
        <v>0</v>
      </c>
      <c r="U400" s="219">
        <f>IF($E400&lt;33.33%,$E400*$F400,0)</f>
        <v>0</v>
      </c>
      <c r="V400" s="259">
        <f>IF($E400&lt;33.33%,$E400*$F400,0)</f>
        <v>0</v>
      </c>
      <c r="W400" s="239">
        <f t="shared" si="73"/>
        <v>0</v>
      </c>
      <c r="X400" s="241">
        <f t="shared" si="74"/>
        <v>0</v>
      </c>
      <c r="Y400" s="241"/>
      <c r="Z400" s="205"/>
      <c r="AA400" s="205"/>
      <c r="AB400" s="205"/>
      <c r="AC400" s="205"/>
      <c r="AD400" s="205"/>
      <c r="AE400" s="205"/>
    </row>
    <row r="401" spans="1:31" s="243" customFormat="1" ht="15" outlineLevel="1">
      <c r="A401" s="205"/>
      <c r="B401" s="266">
        <f>'FSE-AF-003'!$B$37</f>
        <v>0</v>
      </c>
      <c r="C401" s="216">
        <v>12</v>
      </c>
      <c r="D401" s="217"/>
      <c r="E401" s="218">
        <f>+'FSE-AF-004'!$E$37</f>
        <v>0</v>
      </c>
      <c r="F401" s="254">
        <f>+'FSE-AF-003'!AR$37</f>
        <v>0</v>
      </c>
      <c r="G401" s="219">
        <f t="shared" si="72"/>
        <v>0</v>
      </c>
      <c r="H401" s="247"/>
      <c r="I401" s="247"/>
      <c r="J401" s="247"/>
      <c r="K401" s="247"/>
      <c r="L401" s="247"/>
      <c r="M401" s="247"/>
      <c r="N401" s="247"/>
      <c r="O401" s="247"/>
      <c r="P401" s="247"/>
      <c r="Q401" s="247"/>
      <c r="R401" s="247"/>
      <c r="S401" s="219">
        <f>+$E401*$F401</f>
        <v>0</v>
      </c>
      <c r="T401" s="219">
        <f>+$E401*$F401</f>
        <v>0</v>
      </c>
      <c r="U401" s="219">
        <f>+$E401*$F401</f>
        <v>0</v>
      </c>
      <c r="V401" s="259">
        <f>IF($E401&lt;33.33%,$E401*$F401,0)</f>
        <v>0</v>
      </c>
      <c r="W401" s="239">
        <f t="shared" si="73"/>
        <v>0</v>
      </c>
      <c r="X401" s="241">
        <f t="shared" si="74"/>
        <v>0</v>
      </c>
      <c r="Y401" s="241"/>
      <c r="Z401" s="205"/>
      <c r="AA401" s="205"/>
      <c r="AB401" s="205"/>
      <c r="AC401" s="205"/>
      <c r="AD401" s="205"/>
      <c r="AE401" s="205"/>
    </row>
    <row r="402" spans="1:31" s="243" customFormat="1" ht="15" outlineLevel="1">
      <c r="A402" s="205"/>
      <c r="B402" s="266">
        <f>'FSE-AF-003'!$B$37</f>
        <v>0</v>
      </c>
      <c r="C402" s="216">
        <v>13</v>
      </c>
      <c r="D402" s="217"/>
      <c r="E402" s="218">
        <f>+'FSE-AF-004'!$E$37</f>
        <v>0</v>
      </c>
      <c r="F402" s="254">
        <f>+'FSE-AF-003'!AU$37</f>
        <v>0</v>
      </c>
      <c r="G402" s="219">
        <f t="shared" si="72"/>
        <v>0</v>
      </c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  <c r="T402" s="219">
        <f>+$E402*$F402</f>
        <v>0</v>
      </c>
      <c r="U402" s="219">
        <f>+$E402*$F402</f>
        <v>0</v>
      </c>
      <c r="V402" s="259">
        <f>+$E402*$F402</f>
        <v>0</v>
      </c>
      <c r="W402" s="239">
        <f t="shared" si="73"/>
        <v>0</v>
      </c>
      <c r="X402" s="241">
        <f t="shared" si="74"/>
        <v>0</v>
      </c>
      <c r="Y402" s="241"/>
      <c r="Z402" s="205"/>
      <c r="AA402" s="205"/>
      <c r="AB402" s="205"/>
      <c r="AC402" s="205"/>
      <c r="AD402" s="205"/>
      <c r="AE402" s="205"/>
    </row>
    <row r="403" spans="1:31" s="243" customFormat="1" ht="15" outlineLevel="1">
      <c r="A403" s="205"/>
      <c r="B403" s="266">
        <f>'FSE-AF-003'!$B$37</f>
        <v>0</v>
      </c>
      <c r="C403" s="216">
        <v>14</v>
      </c>
      <c r="D403" s="217"/>
      <c r="E403" s="218">
        <f>+'FSE-AF-004'!$E$37</f>
        <v>0</v>
      </c>
      <c r="F403" s="254">
        <f>+'FSE-AF-003'!AX$37</f>
        <v>0</v>
      </c>
      <c r="G403" s="219">
        <f t="shared" si="72"/>
        <v>0</v>
      </c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  <c r="T403" s="247"/>
      <c r="U403" s="219">
        <f>+$E403*$F403</f>
        <v>0</v>
      </c>
      <c r="V403" s="259">
        <f>+$E403*$F403</f>
        <v>0</v>
      </c>
      <c r="W403" s="239">
        <f t="shared" si="73"/>
        <v>0</v>
      </c>
      <c r="X403" s="241">
        <f t="shared" si="74"/>
        <v>0</v>
      </c>
      <c r="Y403" s="241"/>
      <c r="Z403" s="205"/>
      <c r="AA403" s="205"/>
      <c r="AB403" s="205"/>
      <c r="AC403" s="205"/>
      <c r="AD403" s="205"/>
      <c r="AE403" s="205"/>
    </row>
    <row r="404" spans="1:31" s="243" customFormat="1" ht="15" outlineLevel="1">
      <c r="A404" s="205"/>
      <c r="B404" s="266">
        <f>'FSE-AF-003'!$B$37</f>
        <v>0</v>
      </c>
      <c r="C404" s="216">
        <v>15</v>
      </c>
      <c r="D404" s="217"/>
      <c r="E404" s="218">
        <f>+'FSE-AF-004'!$E$37</f>
        <v>0</v>
      </c>
      <c r="F404" s="254">
        <f>+'FSE-AF-003'!BA$37</f>
        <v>0</v>
      </c>
      <c r="G404" s="219">
        <f t="shared" si="72"/>
        <v>0</v>
      </c>
      <c r="H404" s="247"/>
      <c r="I404" s="247"/>
      <c r="J404" s="247"/>
      <c r="K404" s="247"/>
      <c r="L404" s="247"/>
      <c r="M404" s="247"/>
      <c r="N404" s="247"/>
      <c r="O404" s="247"/>
      <c r="P404" s="247"/>
      <c r="Q404" s="247"/>
      <c r="R404" s="247"/>
      <c r="S404" s="247"/>
      <c r="T404" s="247"/>
      <c r="U404" s="260"/>
      <c r="V404" s="259">
        <f>+$E404*$F404</f>
        <v>0</v>
      </c>
      <c r="W404" s="239">
        <f t="shared" si="73"/>
        <v>0</v>
      </c>
      <c r="X404" s="241">
        <f t="shared" si="74"/>
        <v>0</v>
      </c>
      <c r="Y404" s="241"/>
      <c r="Z404" s="205"/>
      <c r="AA404" s="205"/>
      <c r="AB404" s="205"/>
      <c r="AC404" s="205"/>
      <c r="AD404" s="205"/>
      <c r="AE404" s="205"/>
    </row>
    <row r="405" spans="1:31" s="243" customFormat="1">
      <c r="A405" s="205"/>
      <c r="B405" s="248" t="s">
        <v>1051</v>
      </c>
      <c r="C405" s="216"/>
      <c r="D405" s="217"/>
      <c r="E405" s="249"/>
      <c r="F405" s="250">
        <f>SUM(F390:F404)</f>
        <v>0</v>
      </c>
      <c r="G405" s="251"/>
      <c r="H405" s="252">
        <f t="shared" ref="H405:V405" si="78">SUM(H390:H404)</f>
        <v>0</v>
      </c>
      <c r="I405" s="252">
        <f t="shared" si="78"/>
        <v>0</v>
      </c>
      <c r="J405" s="252">
        <f t="shared" si="78"/>
        <v>0</v>
      </c>
      <c r="K405" s="252">
        <f t="shared" si="78"/>
        <v>0</v>
      </c>
      <c r="L405" s="252">
        <f t="shared" si="78"/>
        <v>0</v>
      </c>
      <c r="M405" s="252">
        <f t="shared" si="78"/>
        <v>0</v>
      </c>
      <c r="N405" s="252">
        <f t="shared" si="78"/>
        <v>0</v>
      </c>
      <c r="O405" s="252">
        <f t="shared" si="78"/>
        <v>0</v>
      </c>
      <c r="P405" s="252">
        <f t="shared" si="78"/>
        <v>0</v>
      </c>
      <c r="Q405" s="252">
        <f t="shared" si="78"/>
        <v>0</v>
      </c>
      <c r="R405" s="252">
        <f t="shared" si="78"/>
        <v>0</v>
      </c>
      <c r="S405" s="252">
        <f t="shared" si="78"/>
        <v>0</v>
      </c>
      <c r="T405" s="252">
        <f t="shared" si="78"/>
        <v>0</v>
      </c>
      <c r="U405" s="252">
        <f t="shared" si="78"/>
        <v>0</v>
      </c>
      <c r="V405" s="252">
        <f t="shared" si="78"/>
        <v>0</v>
      </c>
      <c r="W405" s="239"/>
      <c r="X405" s="241"/>
      <c r="Y405" s="241"/>
      <c r="Z405" s="205"/>
      <c r="AA405" s="205"/>
      <c r="AB405" s="205"/>
      <c r="AC405" s="205"/>
      <c r="AD405" s="205"/>
      <c r="AE405" s="205"/>
    </row>
    <row r="406" spans="1:31" s="243" customFormat="1" ht="15" outlineLevel="1">
      <c r="A406" s="205"/>
      <c r="B406" s="270">
        <f>'FSE-AF-003'!$B$38</f>
        <v>0</v>
      </c>
      <c r="C406" s="221">
        <v>1</v>
      </c>
      <c r="D406" s="222"/>
      <c r="E406" s="218">
        <f>+'FSE-AF-004'!$E$38</f>
        <v>0</v>
      </c>
      <c r="F406" s="254">
        <f>+'FSE-AF-003'!K$38</f>
        <v>0</v>
      </c>
      <c r="G406" s="219">
        <f t="shared" si="72"/>
        <v>0</v>
      </c>
      <c r="H406" s="219">
        <f>+$E406*$F406</f>
        <v>0</v>
      </c>
      <c r="I406" s="219">
        <f>+$E406*$F406</f>
        <v>0</v>
      </c>
      <c r="J406" s="219">
        <f>+$E406*$F406</f>
        <v>0</v>
      </c>
      <c r="K406" s="219">
        <f>IF($E406&lt;33.33%,$E406*$F406,0)</f>
        <v>0</v>
      </c>
      <c r="L406" s="219">
        <f>IF($E406&lt;33.33%,$E406*$F406,0)</f>
        <v>0</v>
      </c>
      <c r="M406" s="219">
        <f>IF($E406&lt;20%,$E406*$F406,0)</f>
        <v>0</v>
      </c>
      <c r="N406" s="219">
        <f>IF($E406&lt;20%,$E406*$F406,0)</f>
        <v>0</v>
      </c>
      <c r="O406" s="219">
        <f>IF($E406&lt;20%,$E406*$F406,0)</f>
        <v>0</v>
      </c>
      <c r="P406" s="219">
        <f>IF($E406&lt;20%,$E406*$F406,0)</f>
        <v>0</v>
      </c>
      <c r="Q406" s="219">
        <f>IF($E406&lt;20%,$E406*$F406,0)</f>
        <v>0</v>
      </c>
      <c r="R406" s="219">
        <f>IF($E406&lt;10%,$E406*$F406,0)</f>
        <v>0</v>
      </c>
      <c r="S406" s="219">
        <f>IF($E406&lt;10%,$E406*$F406,0)</f>
        <v>0</v>
      </c>
      <c r="T406" s="219">
        <f>IF($E406&lt;10%,$E406*$F406,0)</f>
        <v>0</v>
      </c>
      <c r="U406" s="219">
        <f>IF($E406&lt;10%,$E406*$F406,0)</f>
        <v>0</v>
      </c>
      <c r="V406" s="259">
        <f>IF($E406&lt;10%,$E406*$F406,0)</f>
        <v>0</v>
      </c>
      <c r="W406" s="239">
        <f t="shared" si="73"/>
        <v>0</v>
      </c>
      <c r="X406" s="241">
        <f t="shared" si="74"/>
        <v>0</v>
      </c>
      <c r="Y406" s="241"/>
      <c r="Z406" s="205"/>
      <c r="AA406" s="205"/>
      <c r="AB406" s="205"/>
      <c r="AC406" s="205"/>
      <c r="AD406" s="205"/>
      <c r="AE406" s="205"/>
    </row>
    <row r="407" spans="1:31" s="243" customFormat="1" ht="15" outlineLevel="1">
      <c r="A407" s="205"/>
      <c r="B407" s="270">
        <f>'FSE-AF-003'!$B$38</f>
        <v>0</v>
      </c>
      <c r="C407" s="221">
        <v>2</v>
      </c>
      <c r="D407" s="222"/>
      <c r="E407" s="218">
        <f>+'FSE-AF-004'!$E$38</f>
        <v>0</v>
      </c>
      <c r="F407" s="254">
        <f>+'FSE-AF-003'!N$38</f>
        <v>0</v>
      </c>
      <c r="G407" s="219">
        <f t="shared" si="72"/>
        <v>0</v>
      </c>
      <c r="H407" s="247"/>
      <c r="I407" s="219">
        <f>+$E407*$F407</f>
        <v>0</v>
      </c>
      <c r="J407" s="219">
        <f>+$E407*$F407</f>
        <v>0</v>
      </c>
      <c r="K407" s="219">
        <f>+$E407*$F407</f>
        <v>0</v>
      </c>
      <c r="L407" s="219">
        <f>IF($E407&lt;33.33%,$E407*$F407,0)</f>
        <v>0</v>
      </c>
      <c r="M407" s="219">
        <f>IF($E407&lt;33.33%,$E407*$F407,0)</f>
        <v>0</v>
      </c>
      <c r="N407" s="219">
        <f>IF($E407&lt;20%,$E407*$F407,0)</f>
        <v>0</v>
      </c>
      <c r="O407" s="219">
        <f>IF($E407&lt;20%,$E407*$F407,0)</f>
        <v>0</v>
      </c>
      <c r="P407" s="219">
        <f>IF($E407&lt;20%,$E407*$F407,0)</f>
        <v>0</v>
      </c>
      <c r="Q407" s="219">
        <f>IF($E407&lt;20%,$E407*$F407,0)</f>
        <v>0</v>
      </c>
      <c r="R407" s="219">
        <f>IF($E407&lt;20%,$E407*$F407,0)</f>
        <v>0</v>
      </c>
      <c r="S407" s="219">
        <f>IF($E407&lt;10%,$E407*$F407,0)</f>
        <v>0</v>
      </c>
      <c r="T407" s="219">
        <f>IF($E407&lt;10%,$E407*$F407,0)</f>
        <v>0</v>
      </c>
      <c r="U407" s="219">
        <f>IF($E407&lt;10%,$E407*$F407,0)</f>
        <v>0</v>
      </c>
      <c r="V407" s="259">
        <f>IF($E407&lt;10%,$E407*$F407,0)</f>
        <v>0</v>
      </c>
      <c r="W407" s="239">
        <f t="shared" si="73"/>
        <v>0</v>
      </c>
      <c r="X407" s="241">
        <f t="shared" si="74"/>
        <v>0</v>
      </c>
      <c r="Y407" s="241"/>
      <c r="Z407" s="205"/>
      <c r="AA407" s="205"/>
      <c r="AB407" s="205"/>
      <c r="AC407" s="205"/>
      <c r="AD407" s="205"/>
      <c r="AE407" s="205"/>
    </row>
    <row r="408" spans="1:31" s="243" customFormat="1" ht="15" outlineLevel="1">
      <c r="A408" s="205"/>
      <c r="B408" s="270">
        <f>'FSE-AF-003'!$B$38</f>
        <v>0</v>
      </c>
      <c r="C408" s="221">
        <v>3</v>
      </c>
      <c r="D408" s="222"/>
      <c r="E408" s="218">
        <f>+'FSE-AF-004'!$E$38</f>
        <v>0</v>
      </c>
      <c r="F408" s="254">
        <f>+'FSE-AF-003'!Q$38</f>
        <v>0</v>
      </c>
      <c r="G408" s="219">
        <f t="shared" si="72"/>
        <v>0</v>
      </c>
      <c r="H408" s="247"/>
      <c r="I408" s="247"/>
      <c r="J408" s="219">
        <f>+$E408*$F408</f>
        <v>0</v>
      </c>
      <c r="K408" s="219">
        <f>+$E408*$F408</f>
        <v>0</v>
      </c>
      <c r="L408" s="219">
        <f>+$E408*$F408</f>
        <v>0</v>
      </c>
      <c r="M408" s="219">
        <f>IF($E408&lt;33.33%,$E408*$F408,0)</f>
        <v>0</v>
      </c>
      <c r="N408" s="219">
        <f>IF($E408&lt;33.33%,$E408*$F408,0)</f>
        <v>0</v>
      </c>
      <c r="O408" s="219">
        <f>IF($E408&lt;20%,$E408*$F408,0)</f>
        <v>0</v>
      </c>
      <c r="P408" s="219">
        <f>IF($E408&lt;20%,$E408*$F408,0)</f>
        <v>0</v>
      </c>
      <c r="Q408" s="219">
        <f>IF($E408&lt;20%,$E408*$F408,0)</f>
        <v>0</v>
      </c>
      <c r="R408" s="219">
        <f>IF($E408&lt;20%,$E408*$F408,0)</f>
        <v>0</v>
      </c>
      <c r="S408" s="219">
        <f>IF($E408&lt;20%,$E408*$F408,0)</f>
        <v>0</v>
      </c>
      <c r="T408" s="219">
        <f>IF($E408&lt;10%,$E408*$F408,0)</f>
        <v>0</v>
      </c>
      <c r="U408" s="219">
        <f>IF($E408&lt;10%,$E408*$F408,0)</f>
        <v>0</v>
      </c>
      <c r="V408" s="259">
        <f>IF($E408&lt;10%,$E408*$F408,0)</f>
        <v>0</v>
      </c>
      <c r="W408" s="239">
        <f t="shared" si="73"/>
        <v>0</v>
      </c>
      <c r="X408" s="241">
        <f t="shared" si="74"/>
        <v>0</v>
      </c>
      <c r="Y408" s="241"/>
      <c r="Z408" s="205"/>
      <c r="AA408" s="205"/>
      <c r="AB408" s="205"/>
      <c r="AC408" s="205"/>
      <c r="AD408" s="205"/>
      <c r="AE408" s="205"/>
    </row>
    <row r="409" spans="1:31" s="243" customFormat="1" ht="15" outlineLevel="1">
      <c r="A409" s="205"/>
      <c r="B409" s="270">
        <f>'FSE-AF-003'!$B$38</f>
        <v>0</v>
      </c>
      <c r="C409" s="221">
        <v>4</v>
      </c>
      <c r="D409" s="222"/>
      <c r="E409" s="218">
        <f>+'FSE-AF-004'!$E$38</f>
        <v>0</v>
      </c>
      <c r="F409" s="254">
        <f>+'FSE-AF-003'!T$38</f>
        <v>0</v>
      </c>
      <c r="G409" s="219">
        <f t="shared" si="72"/>
        <v>0</v>
      </c>
      <c r="H409" s="247"/>
      <c r="I409" s="247"/>
      <c r="J409" s="247"/>
      <c r="K409" s="219">
        <f>+$E409*$F409</f>
        <v>0</v>
      </c>
      <c r="L409" s="219">
        <f>+$E409*$F409</f>
        <v>0</v>
      </c>
      <c r="M409" s="219">
        <f>+$E409*$F409</f>
        <v>0</v>
      </c>
      <c r="N409" s="219">
        <f>IF($E409&lt;33.33%,$E409*$F409,0)</f>
        <v>0</v>
      </c>
      <c r="O409" s="219">
        <f>IF($E409&lt;33.33%,$E409*$F409,0)</f>
        <v>0</v>
      </c>
      <c r="P409" s="219">
        <f>IF($E409&lt;20%,$E409*$F409,0)</f>
        <v>0</v>
      </c>
      <c r="Q409" s="219">
        <f>IF($E409&lt;20%,$E409*$F409,0)</f>
        <v>0</v>
      </c>
      <c r="R409" s="219">
        <f>IF($E409&lt;20%,$E409*$F409,0)</f>
        <v>0</v>
      </c>
      <c r="S409" s="219">
        <f>IF($E409&lt;20%,$E409*$F409,0)</f>
        <v>0</v>
      </c>
      <c r="T409" s="219">
        <f>IF($E409&lt;20%,$E409*$F409,0)</f>
        <v>0</v>
      </c>
      <c r="U409" s="219">
        <f>IF($E409&lt;10%,$E409*$F409,0)</f>
        <v>0</v>
      </c>
      <c r="V409" s="259">
        <f>IF($E409&lt;10%,$E409*$F409,0)</f>
        <v>0</v>
      </c>
      <c r="W409" s="239">
        <f t="shared" si="73"/>
        <v>0</v>
      </c>
      <c r="X409" s="241">
        <f t="shared" si="74"/>
        <v>0</v>
      </c>
      <c r="Y409" s="241"/>
      <c r="Z409" s="205"/>
      <c r="AA409" s="205"/>
      <c r="AB409" s="205"/>
      <c r="AC409" s="205"/>
      <c r="AD409" s="205"/>
      <c r="AE409" s="205"/>
    </row>
    <row r="410" spans="1:31" s="243" customFormat="1" ht="15" outlineLevel="1">
      <c r="A410" s="205"/>
      <c r="B410" s="270">
        <f>'FSE-AF-003'!$B$38</f>
        <v>0</v>
      </c>
      <c r="C410" s="221">
        <v>5</v>
      </c>
      <c r="D410" s="222"/>
      <c r="E410" s="218">
        <f>+'FSE-AF-004'!$E$38</f>
        <v>0</v>
      </c>
      <c r="F410" s="254">
        <f>+'FSE-AF-003'!W$38</f>
        <v>0</v>
      </c>
      <c r="G410" s="219">
        <f t="shared" si="72"/>
        <v>0</v>
      </c>
      <c r="H410" s="247"/>
      <c r="I410" s="247"/>
      <c r="J410" s="247"/>
      <c r="K410" s="247"/>
      <c r="L410" s="219">
        <f>+$E410*$F410</f>
        <v>0</v>
      </c>
      <c r="M410" s="219">
        <f>+$E410*$F410</f>
        <v>0</v>
      </c>
      <c r="N410" s="219">
        <f>+$E410*$F410</f>
        <v>0</v>
      </c>
      <c r="O410" s="219">
        <f>IF($E410&lt;33.33%,$E410*$F410,0)</f>
        <v>0</v>
      </c>
      <c r="P410" s="219">
        <f>IF($E410&lt;33.33%,$E410*$F410,0)</f>
        <v>0</v>
      </c>
      <c r="Q410" s="219">
        <f>IF($E410&lt;20%,$E410*$F410,0)</f>
        <v>0</v>
      </c>
      <c r="R410" s="219">
        <f>IF($E410&lt;20%,$E410*$F410,0)</f>
        <v>0</v>
      </c>
      <c r="S410" s="219">
        <f>IF($E410&lt;20%,$E410*$F410,0)</f>
        <v>0</v>
      </c>
      <c r="T410" s="219">
        <f>IF($E410&lt;20%,$E410*$F410,0)</f>
        <v>0</v>
      </c>
      <c r="U410" s="219">
        <f>IF($E410&lt;20%,$E410*$F410,0)</f>
        <v>0</v>
      </c>
      <c r="V410" s="259">
        <f>IF($E410&lt;10%,$E410*$F410,0)</f>
        <v>0</v>
      </c>
      <c r="W410" s="239">
        <f t="shared" si="73"/>
        <v>0</v>
      </c>
      <c r="X410" s="241">
        <f t="shared" si="74"/>
        <v>0</v>
      </c>
      <c r="Y410" s="241"/>
      <c r="Z410" s="205"/>
      <c r="AA410" s="205"/>
      <c r="AB410" s="205"/>
      <c r="AC410" s="205"/>
      <c r="AD410" s="205"/>
      <c r="AE410" s="205"/>
    </row>
    <row r="411" spans="1:31" s="243" customFormat="1" ht="15" outlineLevel="1">
      <c r="A411" s="205"/>
      <c r="B411" s="270">
        <f>'FSE-AF-003'!$B$38</f>
        <v>0</v>
      </c>
      <c r="C411" s="221">
        <v>6</v>
      </c>
      <c r="D411" s="222"/>
      <c r="E411" s="218">
        <f>+'FSE-AF-004'!$E$38</f>
        <v>0</v>
      </c>
      <c r="F411" s="254">
        <f>+'FSE-AF-003'!Z$38</f>
        <v>0</v>
      </c>
      <c r="G411" s="219">
        <f t="shared" si="72"/>
        <v>0</v>
      </c>
      <c r="H411" s="247"/>
      <c r="I411" s="247"/>
      <c r="J411" s="247"/>
      <c r="K411" s="247"/>
      <c r="L411" s="247"/>
      <c r="M411" s="219">
        <f>+$E411*$F411</f>
        <v>0</v>
      </c>
      <c r="N411" s="219">
        <f>+$E411*$F411</f>
        <v>0</v>
      </c>
      <c r="O411" s="219">
        <f>+$E411*$F411</f>
        <v>0</v>
      </c>
      <c r="P411" s="219">
        <f>IF($E411&lt;33.33%,$E411*$F411,0)</f>
        <v>0</v>
      </c>
      <c r="Q411" s="219">
        <f>IF($E411&lt;33.33%,$E411*$F411,0)</f>
        <v>0</v>
      </c>
      <c r="R411" s="219">
        <f>IF($E411&lt;20%,$E411*$F411,0)</f>
        <v>0</v>
      </c>
      <c r="S411" s="219">
        <f>IF($E411&lt;20%,$E411*$F411,0)</f>
        <v>0</v>
      </c>
      <c r="T411" s="219">
        <f>IF($E411&lt;20%,$E411*$F411,0)</f>
        <v>0</v>
      </c>
      <c r="U411" s="219">
        <f>IF($E411&lt;20%,$E411*$F411,0)</f>
        <v>0</v>
      </c>
      <c r="V411" s="259">
        <f>IF($E411&lt;20%,$E411*$F411,0)</f>
        <v>0</v>
      </c>
      <c r="W411" s="239">
        <f t="shared" si="73"/>
        <v>0</v>
      </c>
      <c r="X411" s="241">
        <f t="shared" si="74"/>
        <v>0</v>
      </c>
      <c r="Y411" s="241"/>
      <c r="Z411" s="205"/>
      <c r="AA411" s="205"/>
      <c r="AB411" s="205"/>
      <c r="AC411" s="205"/>
      <c r="AD411" s="205"/>
      <c r="AE411" s="205"/>
    </row>
    <row r="412" spans="1:31" s="243" customFormat="1" ht="15" outlineLevel="1">
      <c r="A412" s="205"/>
      <c r="B412" s="270">
        <f>'FSE-AF-003'!$B$38</f>
        <v>0</v>
      </c>
      <c r="C412" s="221">
        <v>7</v>
      </c>
      <c r="D412" s="222"/>
      <c r="E412" s="218">
        <f>+'FSE-AF-004'!$E$38</f>
        <v>0</v>
      </c>
      <c r="F412" s="254">
        <f>+'FSE-AF-003'!AC$38</f>
        <v>0</v>
      </c>
      <c r="G412" s="219">
        <f t="shared" si="72"/>
        <v>0</v>
      </c>
      <c r="H412" s="247"/>
      <c r="I412" s="247"/>
      <c r="J412" s="247"/>
      <c r="K412" s="247"/>
      <c r="L412" s="247"/>
      <c r="M412" s="247"/>
      <c r="N412" s="219">
        <f>+$E412*$F412</f>
        <v>0</v>
      </c>
      <c r="O412" s="219">
        <f>+$E412*$F412</f>
        <v>0</v>
      </c>
      <c r="P412" s="219">
        <f>+$E412*$F412</f>
        <v>0</v>
      </c>
      <c r="Q412" s="219">
        <f>IF($E412&lt;33.33%,$E412*$F412,0)</f>
        <v>0</v>
      </c>
      <c r="R412" s="219">
        <f>IF($E412&lt;33.33%,$E412*$F412,0)</f>
        <v>0</v>
      </c>
      <c r="S412" s="219">
        <f>IF($E412&lt;20%,$E412*$F412,0)</f>
        <v>0</v>
      </c>
      <c r="T412" s="219">
        <f>IF($E412&lt;20%,$E412*$F412,0)</f>
        <v>0</v>
      </c>
      <c r="U412" s="219">
        <f>IF($E412&lt;20%,$E412*$F412,0)</f>
        <v>0</v>
      </c>
      <c r="V412" s="259">
        <f>IF($E412&lt;20%,$E412*$F412,0)</f>
        <v>0</v>
      </c>
      <c r="W412" s="239">
        <f t="shared" si="73"/>
        <v>0</v>
      </c>
      <c r="X412" s="241">
        <f t="shared" si="74"/>
        <v>0</v>
      </c>
      <c r="Y412" s="241"/>
      <c r="Z412" s="205"/>
      <c r="AA412" s="205"/>
      <c r="AB412" s="205"/>
      <c r="AC412" s="205"/>
      <c r="AD412" s="205"/>
      <c r="AE412" s="205"/>
    </row>
    <row r="413" spans="1:31" s="243" customFormat="1" ht="15" outlineLevel="1">
      <c r="A413" s="205"/>
      <c r="B413" s="270">
        <f>'FSE-AF-003'!$B$38</f>
        <v>0</v>
      </c>
      <c r="C413" s="221">
        <v>8</v>
      </c>
      <c r="D413" s="222"/>
      <c r="E413" s="218">
        <f>+'FSE-AF-004'!$E$38</f>
        <v>0</v>
      </c>
      <c r="F413" s="254">
        <f>+'FSE-AF-003'!AF$38</f>
        <v>0</v>
      </c>
      <c r="G413" s="219">
        <f t="shared" si="72"/>
        <v>0</v>
      </c>
      <c r="H413" s="247"/>
      <c r="I413" s="247"/>
      <c r="J413" s="247"/>
      <c r="K413" s="247"/>
      <c r="L413" s="247"/>
      <c r="M413" s="247"/>
      <c r="N413" s="247"/>
      <c r="O413" s="219">
        <f>+$E413*$F413</f>
        <v>0</v>
      </c>
      <c r="P413" s="219">
        <f>+$E413*$F413</f>
        <v>0</v>
      </c>
      <c r="Q413" s="219">
        <f>+$E413*$F413</f>
        <v>0</v>
      </c>
      <c r="R413" s="219">
        <f>IF($E413&lt;33.33%,$E413*$F413,0)</f>
        <v>0</v>
      </c>
      <c r="S413" s="219">
        <f>IF($E413&lt;33.33%,$E413*$F413,0)</f>
        <v>0</v>
      </c>
      <c r="T413" s="219">
        <f>IF($E413&lt;20%,$E413*$F413,0)</f>
        <v>0</v>
      </c>
      <c r="U413" s="219">
        <f>IF($E413&lt;20%,$E413*$F413,0)</f>
        <v>0</v>
      </c>
      <c r="V413" s="259">
        <f>IF($E413&lt;20%,$E413*$F413,0)</f>
        <v>0</v>
      </c>
      <c r="W413" s="239">
        <f t="shared" si="73"/>
        <v>0</v>
      </c>
      <c r="X413" s="241">
        <f t="shared" si="74"/>
        <v>0</v>
      </c>
      <c r="Y413" s="241"/>
      <c r="Z413" s="205"/>
      <c r="AA413" s="205"/>
      <c r="AB413" s="205"/>
      <c r="AC413" s="205"/>
      <c r="AD413" s="205"/>
      <c r="AE413" s="205"/>
    </row>
    <row r="414" spans="1:31" s="243" customFormat="1" ht="15" outlineLevel="1">
      <c r="A414" s="205"/>
      <c r="B414" s="270">
        <f>'FSE-AF-003'!$B$38</f>
        <v>0</v>
      </c>
      <c r="C414" s="221">
        <v>9</v>
      </c>
      <c r="D414" s="222"/>
      <c r="E414" s="218">
        <f>+'FSE-AF-004'!$E$38</f>
        <v>0</v>
      </c>
      <c r="F414" s="254">
        <f>+'FSE-AF-003'!AI$38</f>
        <v>0</v>
      </c>
      <c r="G414" s="219">
        <f t="shared" si="72"/>
        <v>0</v>
      </c>
      <c r="H414" s="247"/>
      <c r="I414" s="247"/>
      <c r="J414" s="247"/>
      <c r="K414" s="247"/>
      <c r="L414" s="247"/>
      <c r="M414" s="247"/>
      <c r="N414" s="247"/>
      <c r="O414" s="247"/>
      <c r="P414" s="219">
        <f>+$E414*$F414</f>
        <v>0</v>
      </c>
      <c r="Q414" s="219">
        <f>+$E414*$F414</f>
        <v>0</v>
      </c>
      <c r="R414" s="219">
        <f>+$E414*$F414</f>
        <v>0</v>
      </c>
      <c r="S414" s="219">
        <f>IF($E414&lt;33.33%,$E414*$F414,0)</f>
        <v>0</v>
      </c>
      <c r="T414" s="219">
        <f>IF($E414&lt;33.33%,$E414*$F414,0)</f>
        <v>0</v>
      </c>
      <c r="U414" s="219">
        <f>IF($E414&lt;20%,$E414*$F414,0)</f>
        <v>0</v>
      </c>
      <c r="V414" s="259">
        <f>IF($E414&lt;20%,$E414*$F414,0)</f>
        <v>0</v>
      </c>
      <c r="W414" s="239">
        <f t="shared" si="73"/>
        <v>0</v>
      </c>
      <c r="X414" s="241">
        <f t="shared" si="74"/>
        <v>0</v>
      </c>
      <c r="Y414" s="241"/>
      <c r="Z414" s="205"/>
      <c r="AA414" s="205"/>
      <c r="AB414" s="205"/>
      <c r="AC414" s="205"/>
      <c r="AD414" s="205"/>
      <c r="AE414" s="205"/>
    </row>
    <row r="415" spans="1:31" s="243" customFormat="1" ht="15" outlineLevel="1">
      <c r="A415" s="205"/>
      <c r="B415" s="270">
        <f>'FSE-AF-003'!$B$38</f>
        <v>0</v>
      </c>
      <c r="C415" s="221">
        <v>10</v>
      </c>
      <c r="D415" s="222"/>
      <c r="E415" s="218">
        <f>+'FSE-AF-004'!$E$38</f>
        <v>0</v>
      </c>
      <c r="F415" s="254">
        <f>+'FSE-AF-003'!AL$38</f>
        <v>0</v>
      </c>
      <c r="G415" s="219">
        <f t="shared" si="72"/>
        <v>0</v>
      </c>
      <c r="H415" s="247"/>
      <c r="I415" s="247"/>
      <c r="J415" s="247"/>
      <c r="K415" s="247"/>
      <c r="L415" s="247"/>
      <c r="M415" s="247"/>
      <c r="N415" s="247"/>
      <c r="O415" s="247"/>
      <c r="P415" s="247"/>
      <c r="Q415" s="219">
        <f>+$E415*$F415</f>
        <v>0</v>
      </c>
      <c r="R415" s="219">
        <f>+$E415*$F415</f>
        <v>0</v>
      </c>
      <c r="S415" s="219">
        <f>+$E415*$F415</f>
        <v>0</v>
      </c>
      <c r="T415" s="219">
        <f>IF($E415&lt;33.33%,$E415*$F415,0)</f>
        <v>0</v>
      </c>
      <c r="U415" s="219">
        <f>IF($E415&lt;33.33%,$E415*$F415,0)</f>
        <v>0</v>
      </c>
      <c r="V415" s="259">
        <f>IF($E415&lt;20%,$E415*$F415,0)</f>
        <v>0</v>
      </c>
      <c r="W415" s="239">
        <f t="shared" si="73"/>
        <v>0</v>
      </c>
      <c r="X415" s="241">
        <f t="shared" si="74"/>
        <v>0</v>
      </c>
      <c r="Y415" s="241"/>
      <c r="Z415" s="205"/>
      <c r="AA415" s="205"/>
      <c r="AB415" s="205"/>
      <c r="AC415" s="205"/>
      <c r="AD415" s="205"/>
      <c r="AE415" s="205"/>
    </row>
    <row r="416" spans="1:31" s="243" customFormat="1" ht="15" outlineLevel="1">
      <c r="A416" s="205"/>
      <c r="B416" s="270">
        <f>'FSE-AF-003'!$B$38</f>
        <v>0</v>
      </c>
      <c r="C416" s="221">
        <v>11</v>
      </c>
      <c r="D416" s="222"/>
      <c r="E416" s="218">
        <f>+'FSE-AF-004'!$E$38</f>
        <v>0</v>
      </c>
      <c r="F416" s="254">
        <f>+'FSE-AF-003'!AO$38</f>
        <v>0</v>
      </c>
      <c r="G416" s="219">
        <f t="shared" si="72"/>
        <v>0</v>
      </c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19">
        <f>+$E416*$F416</f>
        <v>0</v>
      </c>
      <c r="S416" s="219">
        <f>+$E416*$F416</f>
        <v>0</v>
      </c>
      <c r="T416" s="219">
        <f>+$E416*$F416</f>
        <v>0</v>
      </c>
      <c r="U416" s="219">
        <f>IF($E416&lt;33.33%,$E416*$F416,0)</f>
        <v>0</v>
      </c>
      <c r="V416" s="259">
        <f>IF($E416&lt;33.33%,$E416*$F416,0)</f>
        <v>0</v>
      </c>
      <c r="W416" s="239">
        <f t="shared" si="73"/>
        <v>0</v>
      </c>
      <c r="X416" s="241">
        <f t="shared" si="74"/>
        <v>0</v>
      </c>
      <c r="Y416" s="241"/>
      <c r="Z416" s="205"/>
      <c r="AA416" s="205"/>
      <c r="AB416" s="205"/>
      <c r="AC416" s="205"/>
      <c r="AD416" s="205"/>
      <c r="AE416" s="205"/>
    </row>
    <row r="417" spans="1:31" s="243" customFormat="1" ht="15" outlineLevel="1">
      <c r="A417" s="205"/>
      <c r="B417" s="270">
        <f>'FSE-AF-003'!$B$38</f>
        <v>0</v>
      </c>
      <c r="C417" s="221">
        <v>12</v>
      </c>
      <c r="D417" s="222"/>
      <c r="E417" s="218">
        <f>+'FSE-AF-004'!$E$38</f>
        <v>0</v>
      </c>
      <c r="F417" s="254">
        <f>+'FSE-AF-003'!AR$38</f>
        <v>0</v>
      </c>
      <c r="G417" s="219">
        <f t="shared" si="72"/>
        <v>0</v>
      </c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7"/>
      <c r="S417" s="219">
        <f>+$E417*$F417</f>
        <v>0</v>
      </c>
      <c r="T417" s="219">
        <f>+$E417*$F417</f>
        <v>0</v>
      </c>
      <c r="U417" s="219">
        <f>+$E417*$F417</f>
        <v>0</v>
      </c>
      <c r="V417" s="259">
        <f>IF($E417&lt;33.33%,$E417*$F417,0)</f>
        <v>0</v>
      </c>
      <c r="W417" s="239">
        <f t="shared" si="73"/>
        <v>0</v>
      </c>
      <c r="X417" s="241">
        <f t="shared" si="74"/>
        <v>0</v>
      </c>
      <c r="Y417" s="241"/>
      <c r="Z417" s="205"/>
      <c r="AA417" s="205"/>
      <c r="AB417" s="205"/>
      <c r="AC417" s="205"/>
      <c r="AD417" s="205"/>
      <c r="AE417" s="205"/>
    </row>
    <row r="418" spans="1:31" s="243" customFormat="1" ht="15" outlineLevel="1">
      <c r="A418" s="205"/>
      <c r="B418" s="270">
        <f>'FSE-AF-003'!$B$38</f>
        <v>0</v>
      </c>
      <c r="C418" s="221">
        <v>13</v>
      </c>
      <c r="D418" s="222"/>
      <c r="E418" s="218">
        <f>+'FSE-AF-004'!$E$38</f>
        <v>0</v>
      </c>
      <c r="F418" s="254">
        <f>+'FSE-AF-003'!AU$38</f>
        <v>0</v>
      </c>
      <c r="G418" s="219">
        <f t="shared" si="72"/>
        <v>0</v>
      </c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7"/>
      <c r="S418" s="247"/>
      <c r="T418" s="219">
        <f>+$E418*$F418</f>
        <v>0</v>
      </c>
      <c r="U418" s="219">
        <f>+$E418*$F418</f>
        <v>0</v>
      </c>
      <c r="V418" s="259">
        <f>+$E418*$F418</f>
        <v>0</v>
      </c>
      <c r="W418" s="239">
        <f t="shared" si="73"/>
        <v>0</v>
      </c>
      <c r="X418" s="241">
        <f t="shared" si="74"/>
        <v>0</v>
      </c>
      <c r="Y418" s="241"/>
      <c r="Z418" s="205"/>
      <c r="AA418" s="205"/>
      <c r="AB418" s="205"/>
      <c r="AC418" s="205"/>
      <c r="AD418" s="205"/>
      <c r="AE418" s="205"/>
    </row>
    <row r="419" spans="1:31" s="243" customFormat="1" ht="15" outlineLevel="1">
      <c r="A419" s="205"/>
      <c r="B419" s="270">
        <f>'FSE-AF-003'!$B$38</f>
        <v>0</v>
      </c>
      <c r="C419" s="221">
        <v>14</v>
      </c>
      <c r="D419" s="222"/>
      <c r="E419" s="218">
        <f>+'FSE-AF-004'!$E$38</f>
        <v>0</v>
      </c>
      <c r="F419" s="254">
        <f>+'FSE-AF-003'!AX$38</f>
        <v>0</v>
      </c>
      <c r="G419" s="219">
        <f t="shared" si="72"/>
        <v>0</v>
      </c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7"/>
      <c r="S419" s="247"/>
      <c r="T419" s="247"/>
      <c r="U419" s="219">
        <f>+$E419*$F419</f>
        <v>0</v>
      </c>
      <c r="V419" s="259">
        <f>+$E419*$F419</f>
        <v>0</v>
      </c>
      <c r="W419" s="239">
        <f t="shared" si="73"/>
        <v>0</v>
      </c>
      <c r="X419" s="241">
        <f t="shared" si="74"/>
        <v>0</v>
      </c>
      <c r="Y419" s="241"/>
      <c r="Z419" s="205"/>
      <c r="AA419" s="205"/>
      <c r="AB419" s="205"/>
      <c r="AC419" s="205"/>
      <c r="AD419" s="205"/>
      <c r="AE419" s="205"/>
    </row>
    <row r="420" spans="1:31" s="243" customFormat="1" ht="15" outlineLevel="1">
      <c r="A420" s="205"/>
      <c r="B420" s="270">
        <f>'FSE-AF-003'!$B$38</f>
        <v>0</v>
      </c>
      <c r="C420" s="221">
        <v>15</v>
      </c>
      <c r="D420" s="222"/>
      <c r="E420" s="218">
        <f>+'FSE-AF-004'!$E$38</f>
        <v>0</v>
      </c>
      <c r="F420" s="254">
        <f>+'FSE-AF-003'!BA$38</f>
        <v>0</v>
      </c>
      <c r="G420" s="219">
        <f t="shared" si="72"/>
        <v>0</v>
      </c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  <c r="T420" s="247"/>
      <c r="U420" s="260"/>
      <c r="V420" s="259">
        <f>+$E420*$F420</f>
        <v>0</v>
      </c>
      <c r="W420" s="239">
        <f t="shared" si="73"/>
        <v>0</v>
      </c>
      <c r="X420" s="241">
        <f t="shared" si="74"/>
        <v>0</v>
      </c>
      <c r="Y420" s="241"/>
      <c r="Z420" s="205"/>
      <c r="AA420" s="205"/>
      <c r="AB420" s="205"/>
      <c r="AC420" s="205"/>
      <c r="AD420" s="205"/>
      <c r="AE420" s="205"/>
    </row>
    <row r="421" spans="1:31" s="243" customFormat="1">
      <c r="A421" s="205"/>
      <c r="B421" s="255" t="s">
        <v>1051</v>
      </c>
      <c r="C421" s="221"/>
      <c r="D421" s="222"/>
      <c r="E421" s="249"/>
      <c r="F421" s="250">
        <f>SUM(F406:F420)</f>
        <v>0</v>
      </c>
      <c r="G421" s="251"/>
      <c r="H421" s="252">
        <f t="shared" ref="H421:V421" si="79">SUM(H406:H420)</f>
        <v>0</v>
      </c>
      <c r="I421" s="252">
        <f t="shared" si="79"/>
        <v>0</v>
      </c>
      <c r="J421" s="252">
        <f t="shared" si="79"/>
        <v>0</v>
      </c>
      <c r="K421" s="252">
        <f t="shared" si="79"/>
        <v>0</v>
      </c>
      <c r="L421" s="252">
        <f t="shared" si="79"/>
        <v>0</v>
      </c>
      <c r="M421" s="252">
        <f t="shared" si="79"/>
        <v>0</v>
      </c>
      <c r="N421" s="252">
        <f t="shared" si="79"/>
        <v>0</v>
      </c>
      <c r="O421" s="252">
        <f t="shared" si="79"/>
        <v>0</v>
      </c>
      <c r="P421" s="252">
        <f t="shared" si="79"/>
        <v>0</v>
      </c>
      <c r="Q421" s="252">
        <f t="shared" si="79"/>
        <v>0</v>
      </c>
      <c r="R421" s="252">
        <f t="shared" si="79"/>
        <v>0</v>
      </c>
      <c r="S421" s="252">
        <f t="shared" si="79"/>
        <v>0</v>
      </c>
      <c r="T421" s="252">
        <f t="shared" si="79"/>
        <v>0</v>
      </c>
      <c r="U421" s="252">
        <f t="shared" si="79"/>
        <v>0</v>
      </c>
      <c r="V421" s="252">
        <f t="shared" si="79"/>
        <v>0</v>
      </c>
      <c r="W421" s="239"/>
      <c r="X421" s="241"/>
      <c r="Y421" s="241"/>
      <c r="Z421" s="205"/>
      <c r="AA421" s="205"/>
      <c r="AB421" s="205"/>
      <c r="AC421" s="205"/>
      <c r="AD421" s="205"/>
      <c r="AE421" s="205"/>
    </row>
    <row r="422" spans="1:31" s="243" customFormat="1" ht="15" outlineLevel="1">
      <c r="A422" s="205"/>
      <c r="B422" s="271">
        <f>'FSE-AF-003'!$B$39</f>
        <v>0</v>
      </c>
      <c r="C422" s="224">
        <v>1</v>
      </c>
      <c r="D422" s="225"/>
      <c r="E422" s="218">
        <f>+'FSE-AF-004'!$E$39</f>
        <v>0</v>
      </c>
      <c r="F422" s="254">
        <f>+'FSE-AF-003'!K$39</f>
        <v>0</v>
      </c>
      <c r="G422" s="219">
        <f t="shared" si="72"/>
        <v>0</v>
      </c>
      <c r="H422" s="219">
        <f>+$E422*$F422</f>
        <v>0</v>
      </c>
      <c r="I422" s="219">
        <f>+$E422*$F422</f>
        <v>0</v>
      </c>
      <c r="J422" s="219">
        <f>+$E422*$F422</f>
        <v>0</v>
      </c>
      <c r="K422" s="219">
        <f>IF($E422&lt;33.33%,$E422*$F422,0)</f>
        <v>0</v>
      </c>
      <c r="L422" s="219">
        <f>IF($E422&lt;33.33%,$E422*$F422,0)</f>
        <v>0</v>
      </c>
      <c r="M422" s="219">
        <f>IF($E422&lt;20%,$E422*$F422,0)</f>
        <v>0</v>
      </c>
      <c r="N422" s="219">
        <f>IF($E422&lt;20%,$E422*$F422,0)</f>
        <v>0</v>
      </c>
      <c r="O422" s="219">
        <f>IF($E422&lt;20%,$E422*$F422,0)</f>
        <v>0</v>
      </c>
      <c r="P422" s="219">
        <f>IF($E422&lt;20%,$E422*$F422,0)</f>
        <v>0</v>
      </c>
      <c r="Q422" s="219">
        <f>IF($E422&lt;20%,$E422*$F422,0)</f>
        <v>0</v>
      </c>
      <c r="R422" s="219">
        <f>IF($E422&lt;10%,$E422*$F422,0)</f>
        <v>0</v>
      </c>
      <c r="S422" s="219">
        <f>IF($E422&lt;10%,$E422*$F422,0)</f>
        <v>0</v>
      </c>
      <c r="T422" s="219">
        <f>IF($E422&lt;10%,$E422*$F422,0)</f>
        <v>0</v>
      </c>
      <c r="U422" s="219">
        <f>IF($E422&lt;10%,$E422*$F422,0)</f>
        <v>0</v>
      </c>
      <c r="V422" s="259">
        <f>IF($E422&lt;10%,$E422*$F422,0)</f>
        <v>0</v>
      </c>
      <c r="W422" s="239">
        <f t="shared" si="73"/>
        <v>0</v>
      </c>
      <c r="X422" s="241">
        <f t="shared" si="74"/>
        <v>0</v>
      </c>
      <c r="Y422" s="241"/>
      <c r="Z422" s="205"/>
      <c r="AA422" s="205"/>
      <c r="AB422" s="205"/>
      <c r="AC422" s="205"/>
      <c r="AD422" s="205"/>
      <c r="AE422" s="205"/>
    </row>
    <row r="423" spans="1:31" s="243" customFormat="1" ht="15" outlineLevel="1">
      <c r="A423" s="205"/>
      <c r="B423" s="271">
        <f>'FSE-AF-003'!$B$39</f>
        <v>0</v>
      </c>
      <c r="C423" s="224">
        <v>2</v>
      </c>
      <c r="D423" s="225"/>
      <c r="E423" s="218">
        <f>+'FSE-AF-004'!$E$39</f>
        <v>0</v>
      </c>
      <c r="F423" s="254">
        <f>+'FSE-AF-003'!N$39</f>
        <v>0</v>
      </c>
      <c r="G423" s="219">
        <f t="shared" si="72"/>
        <v>0</v>
      </c>
      <c r="H423" s="247"/>
      <c r="I423" s="219">
        <f>+$E423*$F423</f>
        <v>0</v>
      </c>
      <c r="J423" s="219">
        <f>+$E423*$F423</f>
        <v>0</v>
      </c>
      <c r="K423" s="219">
        <f>+$E423*$F423</f>
        <v>0</v>
      </c>
      <c r="L423" s="219">
        <f>IF($E423&lt;33.33%,$E423*$F423,0)</f>
        <v>0</v>
      </c>
      <c r="M423" s="219">
        <f>IF($E423&lt;33.33%,$E423*$F423,0)</f>
        <v>0</v>
      </c>
      <c r="N423" s="219">
        <f>IF($E423&lt;20%,$E423*$F423,0)</f>
        <v>0</v>
      </c>
      <c r="O423" s="219">
        <f>IF($E423&lt;20%,$E423*$F423,0)</f>
        <v>0</v>
      </c>
      <c r="P423" s="219">
        <f>IF($E423&lt;20%,$E423*$F423,0)</f>
        <v>0</v>
      </c>
      <c r="Q423" s="219">
        <f>IF($E423&lt;20%,$E423*$F423,0)</f>
        <v>0</v>
      </c>
      <c r="R423" s="219">
        <f>IF($E423&lt;20%,$E423*$F423,0)</f>
        <v>0</v>
      </c>
      <c r="S423" s="219">
        <f>IF($E423&lt;10%,$E423*$F423,0)</f>
        <v>0</v>
      </c>
      <c r="T423" s="219">
        <f>IF($E423&lt;10%,$E423*$F423,0)</f>
        <v>0</v>
      </c>
      <c r="U423" s="219">
        <f>IF($E423&lt;10%,$E423*$F423,0)</f>
        <v>0</v>
      </c>
      <c r="V423" s="259">
        <f>IF($E423&lt;10%,$E423*$F423,0)</f>
        <v>0</v>
      </c>
      <c r="W423" s="239">
        <f t="shared" si="73"/>
        <v>0</v>
      </c>
      <c r="X423" s="241">
        <f t="shared" si="74"/>
        <v>0</v>
      </c>
      <c r="Y423" s="241"/>
      <c r="Z423" s="205"/>
      <c r="AA423" s="205"/>
      <c r="AB423" s="205"/>
      <c r="AC423" s="205"/>
      <c r="AD423" s="205"/>
      <c r="AE423" s="205"/>
    </row>
    <row r="424" spans="1:31" s="243" customFormat="1" ht="15" outlineLevel="1">
      <c r="A424" s="205"/>
      <c r="B424" s="271">
        <f>'FSE-AF-003'!$B$39</f>
        <v>0</v>
      </c>
      <c r="C424" s="224">
        <v>3</v>
      </c>
      <c r="D424" s="225"/>
      <c r="E424" s="218">
        <f>+'FSE-AF-004'!$E$39</f>
        <v>0</v>
      </c>
      <c r="F424" s="254">
        <f>+'FSE-AF-003'!Q$39</f>
        <v>0</v>
      </c>
      <c r="G424" s="219">
        <f t="shared" ref="G424:G484" si="80">+F424*E424</f>
        <v>0</v>
      </c>
      <c r="H424" s="247"/>
      <c r="I424" s="247"/>
      <c r="J424" s="219">
        <f>+$E424*$F424</f>
        <v>0</v>
      </c>
      <c r="K424" s="219">
        <f>+$E424*$F424</f>
        <v>0</v>
      </c>
      <c r="L424" s="219">
        <f>+$E424*$F424</f>
        <v>0</v>
      </c>
      <c r="M424" s="219">
        <f>IF($E424&lt;33.33%,$E424*$F424,0)</f>
        <v>0</v>
      </c>
      <c r="N424" s="219">
        <f>IF($E424&lt;33.33%,$E424*$F424,0)</f>
        <v>0</v>
      </c>
      <c r="O424" s="219">
        <f>IF($E424&lt;20%,$E424*$F424,0)</f>
        <v>0</v>
      </c>
      <c r="P424" s="219">
        <f>IF($E424&lt;20%,$E424*$F424,0)</f>
        <v>0</v>
      </c>
      <c r="Q424" s="219">
        <f>IF($E424&lt;20%,$E424*$F424,0)</f>
        <v>0</v>
      </c>
      <c r="R424" s="219">
        <f>IF($E424&lt;20%,$E424*$F424,0)</f>
        <v>0</v>
      </c>
      <c r="S424" s="219">
        <f>IF($E424&lt;20%,$E424*$F424,0)</f>
        <v>0</v>
      </c>
      <c r="T424" s="219">
        <f>IF($E424&lt;10%,$E424*$F424,0)</f>
        <v>0</v>
      </c>
      <c r="U424" s="219">
        <f>IF($E424&lt;10%,$E424*$F424,0)</f>
        <v>0</v>
      </c>
      <c r="V424" s="259">
        <f>IF($E424&lt;10%,$E424*$F424,0)</f>
        <v>0</v>
      </c>
      <c r="W424" s="239">
        <f t="shared" ref="W424:W484" si="81">SUM(F424-SUM(H424:V424))</f>
        <v>0</v>
      </c>
      <c r="X424" s="241">
        <f t="shared" si="74"/>
        <v>0</v>
      </c>
      <c r="Y424" s="241"/>
      <c r="Z424" s="205"/>
      <c r="AA424" s="205"/>
      <c r="AB424" s="205"/>
      <c r="AC424" s="205"/>
      <c r="AD424" s="205"/>
      <c r="AE424" s="205"/>
    </row>
    <row r="425" spans="1:31" s="243" customFormat="1" ht="15" outlineLevel="1">
      <c r="A425" s="205"/>
      <c r="B425" s="271">
        <f>'FSE-AF-003'!$B$39</f>
        <v>0</v>
      </c>
      <c r="C425" s="224">
        <v>4</v>
      </c>
      <c r="D425" s="225"/>
      <c r="E425" s="218">
        <f>+'FSE-AF-004'!$E$39</f>
        <v>0</v>
      </c>
      <c r="F425" s="254">
        <f>+'FSE-AF-003'!T$39</f>
        <v>0</v>
      </c>
      <c r="G425" s="219">
        <f t="shared" si="80"/>
        <v>0</v>
      </c>
      <c r="H425" s="247"/>
      <c r="I425" s="247"/>
      <c r="J425" s="247"/>
      <c r="K425" s="219">
        <f>+$E425*$F425</f>
        <v>0</v>
      </c>
      <c r="L425" s="219">
        <f>+$E425*$F425</f>
        <v>0</v>
      </c>
      <c r="M425" s="219">
        <f>+$E425*$F425</f>
        <v>0</v>
      </c>
      <c r="N425" s="219">
        <f>IF($E425&lt;33.33%,$E425*$F425,0)</f>
        <v>0</v>
      </c>
      <c r="O425" s="219">
        <f>IF($E425&lt;33.33%,$E425*$F425,0)</f>
        <v>0</v>
      </c>
      <c r="P425" s="219">
        <f>IF($E425&lt;20%,$E425*$F425,0)</f>
        <v>0</v>
      </c>
      <c r="Q425" s="219">
        <f>IF($E425&lt;20%,$E425*$F425,0)</f>
        <v>0</v>
      </c>
      <c r="R425" s="219">
        <f>IF($E425&lt;20%,$E425*$F425,0)</f>
        <v>0</v>
      </c>
      <c r="S425" s="219">
        <f>IF($E425&lt;20%,$E425*$F425,0)</f>
        <v>0</v>
      </c>
      <c r="T425" s="219">
        <f>IF($E425&lt;20%,$E425*$F425,0)</f>
        <v>0</v>
      </c>
      <c r="U425" s="219">
        <f>IF($E425&lt;10%,$E425*$F425,0)</f>
        <v>0</v>
      </c>
      <c r="V425" s="259">
        <f>IF($E425&lt;10%,$E425*$F425,0)</f>
        <v>0</v>
      </c>
      <c r="W425" s="239">
        <f t="shared" si="81"/>
        <v>0</v>
      </c>
      <c r="X425" s="241">
        <f t="shared" ref="X425:X484" si="82">IF(W425&gt;0,+W425/G425,0)</f>
        <v>0</v>
      </c>
      <c r="Y425" s="241"/>
      <c r="Z425" s="205"/>
      <c r="AA425" s="205"/>
      <c r="AB425" s="205"/>
      <c r="AC425" s="205"/>
      <c r="AD425" s="205"/>
      <c r="AE425" s="205"/>
    </row>
    <row r="426" spans="1:31" s="243" customFormat="1" ht="15" outlineLevel="1">
      <c r="A426" s="205"/>
      <c r="B426" s="271">
        <f>'FSE-AF-003'!$B$39</f>
        <v>0</v>
      </c>
      <c r="C426" s="224">
        <v>5</v>
      </c>
      <c r="D426" s="225"/>
      <c r="E426" s="218">
        <f>+'FSE-AF-004'!$E$39</f>
        <v>0</v>
      </c>
      <c r="F426" s="254">
        <f>+'FSE-AF-003'!W$39</f>
        <v>0</v>
      </c>
      <c r="G426" s="219">
        <f t="shared" si="80"/>
        <v>0</v>
      </c>
      <c r="H426" s="247"/>
      <c r="I426" s="247"/>
      <c r="J426" s="247"/>
      <c r="K426" s="247"/>
      <c r="L426" s="219">
        <f>+$E426*$F426</f>
        <v>0</v>
      </c>
      <c r="M426" s="219">
        <f>+$E426*$F426</f>
        <v>0</v>
      </c>
      <c r="N426" s="219">
        <f>+$E426*$F426</f>
        <v>0</v>
      </c>
      <c r="O426" s="219">
        <f>IF($E426&lt;33.33%,$E426*$F426,0)</f>
        <v>0</v>
      </c>
      <c r="P426" s="219">
        <f>IF($E426&lt;33.33%,$E426*$F426,0)</f>
        <v>0</v>
      </c>
      <c r="Q426" s="219">
        <f>IF($E426&lt;20%,$E426*$F426,0)</f>
        <v>0</v>
      </c>
      <c r="R426" s="219">
        <f>IF($E426&lt;20%,$E426*$F426,0)</f>
        <v>0</v>
      </c>
      <c r="S426" s="219">
        <f>IF($E426&lt;20%,$E426*$F426,0)</f>
        <v>0</v>
      </c>
      <c r="T426" s="219">
        <f>IF($E426&lt;20%,$E426*$F426,0)</f>
        <v>0</v>
      </c>
      <c r="U426" s="219">
        <f>IF($E426&lt;20%,$E426*$F426,0)</f>
        <v>0</v>
      </c>
      <c r="V426" s="259">
        <f>IF($E426&lt;10%,$E426*$F426,0)</f>
        <v>0</v>
      </c>
      <c r="W426" s="239">
        <f t="shared" si="81"/>
        <v>0</v>
      </c>
      <c r="X426" s="241">
        <f t="shared" si="82"/>
        <v>0</v>
      </c>
      <c r="Y426" s="241"/>
      <c r="Z426" s="205"/>
      <c r="AA426" s="205"/>
      <c r="AB426" s="205"/>
      <c r="AC426" s="205"/>
      <c r="AD426" s="205"/>
      <c r="AE426" s="205"/>
    </row>
    <row r="427" spans="1:31" s="243" customFormat="1" ht="15" outlineLevel="1">
      <c r="A427" s="205"/>
      <c r="B427" s="271">
        <f>'FSE-AF-003'!$B$39</f>
        <v>0</v>
      </c>
      <c r="C427" s="224">
        <v>6</v>
      </c>
      <c r="D427" s="225"/>
      <c r="E427" s="218">
        <f>+'FSE-AF-004'!$E$39</f>
        <v>0</v>
      </c>
      <c r="F427" s="254">
        <f>+'FSE-AF-003'!Z$39</f>
        <v>0</v>
      </c>
      <c r="G427" s="219">
        <f t="shared" si="80"/>
        <v>0</v>
      </c>
      <c r="H427" s="247"/>
      <c r="I427" s="247"/>
      <c r="J427" s="247"/>
      <c r="K427" s="247"/>
      <c r="L427" s="247"/>
      <c r="M427" s="219">
        <f>+$E427*$F427</f>
        <v>0</v>
      </c>
      <c r="N427" s="219">
        <f>+$E427*$F427</f>
        <v>0</v>
      </c>
      <c r="O427" s="219">
        <f>+$E427*$F427</f>
        <v>0</v>
      </c>
      <c r="P427" s="219">
        <f>IF($E427&lt;33.33%,$E427*$F427,0)</f>
        <v>0</v>
      </c>
      <c r="Q427" s="219">
        <f>IF($E427&lt;33.33%,$E427*$F427,0)</f>
        <v>0</v>
      </c>
      <c r="R427" s="219">
        <f>IF($E427&lt;20%,$E427*$F427,0)</f>
        <v>0</v>
      </c>
      <c r="S427" s="219">
        <f>IF($E427&lt;20%,$E427*$F427,0)</f>
        <v>0</v>
      </c>
      <c r="T427" s="219">
        <f>IF($E427&lt;20%,$E427*$F427,0)</f>
        <v>0</v>
      </c>
      <c r="U427" s="219">
        <f>IF($E427&lt;20%,$E427*$F427,0)</f>
        <v>0</v>
      </c>
      <c r="V427" s="259">
        <f>IF($E427&lt;20%,$E427*$F427,0)</f>
        <v>0</v>
      </c>
      <c r="W427" s="239">
        <f t="shared" si="81"/>
        <v>0</v>
      </c>
      <c r="X427" s="241">
        <f t="shared" si="82"/>
        <v>0</v>
      </c>
      <c r="Y427" s="241"/>
      <c r="Z427" s="205"/>
      <c r="AA427" s="205"/>
      <c r="AB427" s="205"/>
      <c r="AC427" s="205"/>
      <c r="AD427" s="205"/>
      <c r="AE427" s="205"/>
    </row>
    <row r="428" spans="1:31" s="243" customFormat="1" ht="15" outlineLevel="1">
      <c r="A428" s="205"/>
      <c r="B428" s="271">
        <f>'FSE-AF-003'!$B$39</f>
        <v>0</v>
      </c>
      <c r="C428" s="224">
        <v>7</v>
      </c>
      <c r="D428" s="225"/>
      <c r="E428" s="218">
        <f>+'FSE-AF-004'!$E$39</f>
        <v>0</v>
      </c>
      <c r="F428" s="254">
        <f>+'FSE-AF-003'!AC$39</f>
        <v>0</v>
      </c>
      <c r="G428" s="219">
        <f t="shared" si="80"/>
        <v>0</v>
      </c>
      <c r="H428" s="247"/>
      <c r="I428" s="247"/>
      <c r="J428" s="247"/>
      <c r="K428" s="247"/>
      <c r="L428" s="247"/>
      <c r="M428" s="247"/>
      <c r="N428" s="219">
        <f>+$E428*$F428</f>
        <v>0</v>
      </c>
      <c r="O428" s="219">
        <f>+$E428*$F428</f>
        <v>0</v>
      </c>
      <c r="P428" s="219">
        <f>+$E428*$F428</f>
        <v>0</v>
      </c>
      <c r="Q428" s="219">
        <f>IF($E428&lt;33.33%,$E428*$F428,0)</f>
        <v>0</v>
      </c>
      <c r="R428" s="219">
        <f>IF($E428&lt;33.33%,$E428*$F428,0)</f>
        <v>0</v>
      </c>
      <c r="S428" s="219">
        <f>IF($E428&lt;20%,$E428*$F428,0)</f>
        <v>0</v>
      </c>
      <c r="T428" s="219">
        <f>IF($E428&lt;20%,$E428*$F428,0)</f>
        <v>0</v>
      </c>
      <c r="U428" s="219">
        <f>IF($E428&lt;20%,$E428*$F428,0)</f>
        <v>0</v>
      </c>
      <c r="V428" s="259">
        <f>IF($E428&lt;20%,$E428*$F428,0)</f>
        <v>0</v>
      </c>
      <c r="W428" s="239">
        <f t="shared" si="81"/>
        <v>0</v>
      </c>
      <c r="X428" s="241">
        <f t="shared" si="82"/>
        <v>0</v>
      </c>
      <c r="Y428" s="241"/>
      <c r="Z428" s="205"/>
      <c r="AA428" s="205"/>
      <c r="AB428" s="205"/>
      <c r="AC428" s="205"/>
      <c r="AD428" s="205"/>
      <c r="AE428" s="205"/>
    </row>
    <row r="429" spans="1:31" s="243" customFormat="1" ht="15" outlineLevel="1">
      <c r="A429" s="205"/>
      <c r="B429" s="271">
        <f>'FSE-AF-003'!$B$39</f>
        <v>0</v>
      </c>
      <c r="C429" s="224">
        <v>8</v>
      </c>
      <c r="D429" s="225"/>
      <c r="E429" s="218">
        <f>+'FSE-AF-004'!$E$39</f>
        <v>0</v>
      </c>
      <c r="F429" s="254">
        <f>+'FSE-AF-003'!AF$39</f>
        <v>0</v>
      </c>
      <c r="G429" s="219">
        <f t="shared" si="80"/>
        <v>0</v>
      </c>
      <c r="H429" s="247"/>
      <c r="I429" s="247"/>
      <c r="J429" s="247"/>
      <c r="K429" s="247"/>
      <c r="L429" s="247"/>
      <c r="M429" s="247"/>
      <c r="N429" s="247"/>
      <c r="O429" s="219">
        <f>+$E429*$F429</f>
        <v>0</v>
      </c>
      <c r="P429" s="219">
        <f>+$E429*$F429</f>
        <v>0</v>
      </c>
      <c r="Q429" s="219">
        <f>+$E429*$F429</f>
        <v>0</v>
      </c>
      <c r="R429" s="219">
        <f>IF($E429&lt;33.33%,$E429*$F429,0)</f>
        <v>0</v>
      </c>
      <c r="S429" s="219">
        <f>IF($E429&lt;33.33%,$E429*$F429,0)</f>
        <v>0</v>
      </c>
      <c r="T429" s="219">
        <f>IF($E429&lt;20%,$E429*$F429,0)</f>
        <v>0</v>
      </c>
      <c r="U429" s="219">
        <f>IF($E429&lt;20%,$E429*$F429,0)</f>
        <v>0</v>
      </c>
      <c r="V429" s="259">
        <f>IF($E429&lt;20%,$E429*$F429,0)</f>
        <v>0</v>
      </c>
      <c r="W429" s="239">
        <f t="shared" si="81"/>
        <v>0</v>
      </c>
      <c r="X429" s="241">
        <f t="shared" si="82"/>
        <v>0</v>
      </c>
      <c r="Y429" s="241"/>
      <c r="Z429" s="205"/>
      <c r="AA429" s="205"/>
      <c r="AB429" s="205"/>
      <c r="AC429" s="205"/>
      <c r="AD429" s="205"/>
      <c r="AE429" s="205"/>
    </row>
    <row r="430" spans="1:31" s="243" customFormat="1" ht="15" outlineLevel="1">
      <c r="A430" s="205"/>
      <c r="B430" s="271">
        <f>'FSE-AF-003'!$B$39</f>
        <v>0</v>
      </c>
      <c r="C430" s="224">
        <v>9</v>
      </c>
      <c r="D430" s="225"/>
      <c r="E430" s="218">
        <f>+'FSE-AF-004'!$E$39</f>
        <v>0</v>
      </c>
      <c r="F430" s="254">
        <f>+'FSE-AF-003'!AI$39</f>
        <v>0</v>
      </c>
      <c r="G430" s="219">
        <f t="shared" si="80"/>
        <v>0</v>
      </c>
      <c r="H430" s="247"/>
      <c r="I430" s="247"/>
      <c r="J430" s="247"/>
      <c r="K430" s="247"/>
      <c r="L430" s="247"/>
      <c r="M430" s="247"/>
      <c r="N430" s="247"/>
      <c r="O430" s="247"/>
      <c r="P430" s="219">
        <f>+$E430*$F430</f>
        <v>0</v>
      </c>
      <c r="Q430" s="219">
        <f>+$E430*$F430</f>
        <v>0</v>
      </c>
      <c r="R430" s="219">
        <f>+$E430*$F430</f>
        <v>0</v>
      </c>
      <c r="S430" s="219">
        <f>IF($E430&lt;33.33%,$E430*$F430,0)</f>
        <v>0</v>
      </c>
      <c r="T430" s="219">
        <f>IF($E430&lt;33.33%,$E430*$F430,0)</f>
        <v>0</v>
      </c>
      <c r="U430" s="219">
        <f>IF($E430&lt;20%,$E430*$F430,0)</f>
        <v>0</v>
      </c>
      <c r="V430" s="259">
        <f>IF($E430&lt;20%,$E430*$F430,0)</f>
        <v>0</v>
      </c>
      <c r="W430" s="239">
        <f t="shared" si="81"/>
        <v>0</v>
      </c>
      <c r="X430" s="241">
        <f t="shared" si="82"/>
        <v>0</v>
      </c>
      <c r="Y430" s="241"/>
      <c r="Z430" s="205"/>
      <c r="AA430" s="205"/>
      <c r="AB430" s="205"/>
      <c r="AC430" s="205"/>
      <c r="AD430" s="205"/>
      <c r="AE430" s="205"/>
    </row>
    <row r="431" spans="1:31" s="243" customFormat="1" ht="15" outlineLevel="1">
      <c r="A431" s="205"/>
      <c r="B431" s="271">
        <f>'FSE-AF-003'!$B$39</f>
        <v>0</v>
      </c>
      <c r="C431" s="224">
        <v>10</v>
      </c>
      <c r="D431" s="225"/>
      <c r="E431" s="218">
        <f>+'FSE-AF-004'!$E$39</f>
        <v>0</v>
      </c>
      <c r="F431" s="254">
        <f>+'FSE-AF-003'!AL$39</f>
        <v>0</v>
      </c>
      <c r="G431" s="219">
        <f t="shared" si="80"/>
        <v>0</v>
      </c>
      <c r="H431" s="247"/>
      <c r="I431" s="247"/>
      <c r="J431" s="247"/>
      <c r="K431" s="247"/>
      <c r="L431" s="247"/>
      <c r="M431" s="247"/>
      <c r="N431" s="247"/>
      <c r="O431" s="247"/>
      <c r="P431" s="247"/>
      <c r="Q431" s="219">
        <f>+$E431*$F431</f>
        <v>0</v>
      </c>
      <c r="R431" s="219">
        <f>+$E431*$F431</f>
        <v>0</v>
      </c>
      <c r="S431" s="219">
        <f>+$E431*$F431</f>
        <v>0</v>
      </c>
      <c r="T431" s="219">
        <f>IF($E431&lt;33.33%,$E431*$F431,0)</f>
        <v>0</v>
      </c>
      <c r="U431" s="219">
        <f>IF($E431&lt;33.33%,$E431*$F431,0)</f>
        <v>0</v>
      </c>
      <c r="V431" s="259">
        <f>IF($E431&lt;20%,$E431*$F431,0)</f>
        <v>0</v>
      </c>
      <c r="W431" s="239">
        <f t="shared" si="81"/>
        <v>0</v>
      </c>
      <c r="X431" s="241">
        <f t="shared" si="82"/>
        <v>0</v>
      </c>
      <c r="Y431" s="241"/>
      <c r="Z431" s="205"/>
      <c r="AA431" s="205"/>
      <c r="AB431" s="205"/>
      <c r="AC431" s="205"/>
      <c r="AD431" s="205"/>
      <c r="AE431" s="205"/>
    </row>
    <row r="432" spans="1:31" s="243" customFormat="1" ht="15" outlineLevel="1">
      <c r="A432" s="205"/>
      <c r="B432" s="271">
        <f>'FSE-AF-003'!$B$39</f>
        <v>0</v>
      </c>
      <c r="C432" s="224">
        <v>11</v>
      </c>
      <c r="D432" s="225"/>
      <c r="E432" s="218">
        <f>+'FSE-AF-004'!$E$39</f>
        <v>0</v>
      </c>
      <c r="F432" s="254">
        <f>+'FSE-AF-003'!AO$39</f>
        <v>0</v>
      </c>
      <c r="G432" s="219">
        <f t="shared" si="80"/>
        <v>0</v>
      </c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19">
        <f>+$E432*$F432</f>
        <v>0</v>
      </c>
      <c r="S432" s="219">
        <f>+$E432*$F432</f>
        <v>0</v>
      </c>
      <c r="T432" s="219">
        <f>+$E432*$F432</f>
        <v>0</v>
      </c>
      <c r="U432" s="219">
        <f>IF($E432&lt;33.33%,$E432*$F432,0)</f>
        <v>0</v>
      </c>
      <c r="V432" s="259">
        <f>IF($E432&lt;33.33%,$E432*$F432,0)</f>
        <v>0</v>
      </c>
      <c r="W432" s="239">
        <f t="shared" si="81"/>
        <v>0</v>
      </c>
      <c r="X432" s="241">
        <f t="shared" si="82"/>
        <v>0</v>
      </c>
      <c r="Y432" s="241"/>
      <c r="Z432" s="205"/>
      <c r="AA432" s="205"/>
      <c r="AB432" s="205"/>
      <c r="AC432" s="205"/>
      <c r="AD432" s="205"/>
      <c r="AE432" s="205"/>
    </row>
    <row r="433" spans="1:31" s="243" customFormat="1" ht="15" outlineLevel="1">
      <c r="A433" s="205"/>
      <c r="B433" s="271">
        <f>'FSE-AF-003'!$B$39</f>
        <v>0</v>
      </c>
      <c r="C433" s="224">
        <v>12</v>
      </c>
      <c r="D433" s="225"/>
      <c r="E433" s="218">
        <f>+'FSE-AF-004'!$E$39</f>
        <v>0</v>
      </c>
      <c r="F433" s="254">
        <f>+'FSE-AF-003'!AR$39</f>
        <v>0</v>
      </c>
      <c r="G433" s="219">
        <f t="shared" si="80"/>
        <v>0</v>
      </c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7"/>
      <c r="S433" s="219">
        <f>+$E433*$F433</f>
        <v>0</v>
      </c>
      <c r="T433" s="219">
        <f>+$E433*$F433</f>
        <v>0</v>
      </c>
      <c r="U433" s="219">
        <f>+$E433*$F433</f>
        <v>0</v>
      </c>
      <c r="V433" s="259">
        <f>IF($E433&lt;33.33%,$E433*$F433,0)</f>
        <v>0</v>
      </c>
      <c r="W433" s="239">
        <f t="shared" si="81"/>
        <v>0</v>
      </c>
      <c r="X433" s="241">
        <f t="shared" si="82"/>
        <v>0</v>
      </c>
      <c r="Y433" s="241"/>
      <c r="Z433" s="205"/>
      <c r="AA433" s="205"/>
      <c r="AB433" s="205"/>
      <c r="AC433" s="205"/>
      <c r="AD433" s="205"/>
      <c r="AE433" s="205"/>
    </row>
    <row r="434" spans="1:31" s="243" customFormat="1" ht="15" outlineLevel="1">
      <c r="A434" s="205"/>
      <c r="B434" s="271">
        <f>'FSE-AF-003'!$B$39</f>
        <v>0</v>
      </c>
      <c r="C434" s="224">
        <v>13</v>
      </c>
      <c r="D434" s="225"/>
      <c r="E434" s="218">
        <f>+'FSE-AF-004'!$E$39</f>
        <v>0</v>
      </c>
      <c r="F434" s="254">
        <f>+'FSE-AF-003'!AU$39</f>
        <v>0</v>
      </c>
      <c r="G434" s="219">
        <f t="shared" si="80"/>
        <v>0</v>
      </c>
      <c r="H434" s="247"/>
      <c r="I434" s="247"/>
      <c r="J434" s="247"/>
      <c r="K434" s="247"/>
      <c r="L434" s="247"/>
      <c r="M434" s="247"/>
      <c r="N434" s="247"/>
      <c r="O434" s="247"/>
      <c r="P434" s="247"/>
      <c r="Q434" s="247"/>
      <c r="R434" s="247"/>
      <c r="S434" s="247"/>
      <c r="T434" s="219">
        <f>+$E434*$F434</f>
        <v>0</v>
      </c>
      <c r="U434" s="219">
        <f>+$E434*$F434</f>
        <v>0</v>
      </c>
      <c r="V434" s="259">
        <f>+$E434*$F434</f>
        <v>0</v>
      </c>
      <c r="W434" s="239">
        <f t="shared" si="81"/>
        <v>0</v>
      </c>
      <c r="X434" s="241">
        <f t="shared" si="82"/>
        <v>0</v>
      </c>
      <c r="Y434" s="241"/>
      <c r="Z434" s="205"/>
      <c r="AA434" s="205"/>
      <c r="AB434" s="205"/>
      <c r="AC434" s="205"/>
      <c r="AD434" s="205"/>
      <c r="AE434" s="205"/>
    </row>
    <row r="435" spans="1:31" s="243" customFormat="1" ht="15" outlineLevel="1">
      <c r="A435" s="205"/>
      <c r="B435" s="271">
        <f>'FSE-AF-003'!$B$39</f>
        <v>0</v>
      </c>
      <c r="C435" s="224">
        <v>14</v>
      </c>
      <c r="D435" s="225"/>
      <c r="E435" s="218">
        <f>+'FSE-AF-004'!$E$39</f>
        <v>0</v>
      </c>
      <c r="F435" s="254">
        <f>+'FSE-AF-003'!AX$39</f>
        <v>0</v>
      </c>
      <c r="G435" s="219">
        <f t="shared" si="80"/>
        <v>0</v>
      </c>
      <c r="H435" s="247"/>
      <c r="I435" s="247"/>
      <c r="J435" s="247"/>
      <c r="K435" s="247"/>
      <c r="L435" s="247"/>
      <c r="M435" s="247"/>
      <c r="N435" s="247"/>
      <c r="O435" s="247"/>
      <c r="P435" s="247"/>
      <c r="Q435" s="247"/>
      <c r="R435" s="247"/>
      <c r="S435" s="247"/>
      <c r="T435" s="247"/>
      <c r="U435" s="219">
        <f>+$E435*$F435</f>
        <v>0</v>
      </c>
      <c r="V435" s="259">
        <f>+$E435*$F435</f>
        <v>0</v>
      </c>
      <c r="W435" s="239">
        <f t="shared" si="81"/>
        <v>0</v>
      </c>
      <c r="X435" s="241">
        <f t="shared" si="82"/>
        <v>0</v>
      </c>
      <c r="Y435" s="241"/>
      <c r="Z435" s="205"/>
      <c r="AA435" s="205"/>
      <c r="AB435" s="205"/>
      <c r="AC435" s="205"/>
      <c r="AD435" s="205"/>
      <c r="AE435" s="205"/>
    </row>
    <row r="436" spans="1:31" s="243" customFormat="1" ht="15" outlineLevel="1">
      <c r="A436" s="205"/>
      <c r="B436" s="271">
        <f>'FSE-AF-003'!$B$39</f>
        <v>0</v>
      </c>
      <c r="C436" s="224">
        <v>15</v>
      </c>
      <c r="D436" s="225"/>
      <c r="E436" s="218">
        <f>+'FSE-AF-004'!$E$39</f>
        <v>0</v>
      </c>
      <c r="F436" s="254">
        <f>+'FSE-AF-003'!BA$39</f>
        <v>0</v>
      </c>
      <c r="G436" s="219">
        <f t="shared" si="80"/>
        <v>0</v>
      </c>
      <c r="H436" s="247"/>
      <c r="I436" s="247"/>
      <c r="J436" s="247"/>
      <c r="K436" s="247"/>
      <c r="L436" s="247"/>
      <c r="M436" s="247"/>
      <c r="N436" s="247"/>
      <c r="O436" s="247"/>
      <c r="P436" s="247"/>
      <c r="Q436" s="247"/>
      <c r="R436" s="247"/>
      <c r="S436" s="247"/>
      <c r="T436" s="247"/>
      <c r="U436" s="260"/>
      <c r="V436" s="259">
        <f>+$E436*$F436</f>
        <v>0</v>
      </c>
      <c r="W436" s="239">
        <f t="shared" si="81"/>
        <v>0</v>
      </c>
      <c r="X436" s="241">
        <f t="shared" si="82"/>
        <v>0</v>
      </c>
      <c r="Y436" s="241"/>
      <c r="Z436" s="205"/>
      <c r="AA436" s="205"/>
      <c r="AB436" s="205"/>
      <c r="AC436" s="205"/>
      <c r="AD436" s="205"/>
      <c r="AE436" s="205"/>
    </row>
    <row r="437" spans="1:31" s="243" customFormat="1">
      <c r="A437" s="205"/>
      <c r="B437" s="257" t="s">
        <v>1051</v>
      </c>
      <c r="C437" s="224"/>
      <c r="D437" s="225"/>
      <c r="E437" s="249"/>
      <c r="F437" s="250">
        <f>SUM(F422:F436)</f>
        <v>0</v>
      </c>
      <c r="G437" s="251"/>
      <c r="H437" s="252">
        <f t="shared" ref="H437:V437" si="83">SUM(H422:H436)</f>
        <v>0</v>
      </c>
      <c r="I437" s="252">
        <f t="shared" si="83"/>
        <v>0</v>
      </c>
      <c r="J437" s="252">
        <f t="shared" si="83"/>
        <v>0</v>
      </c>
      <c r="K437" s="252">
        <f t="shared" si="83"/>
        <v>0</v>
      </c>
      <c r="L437" s="252">
        <f t="shared" si="83"/>
        <v>0</v>
      </c>
      <c r="M437" s="252">
        <f t="shared" si="83"/>
        <v>0</v>
      </c>
      <c r="N437" s="252">
        <f t="shared" si="83"/>
        <v>0</v>
      </c>
      <c r="O437" s="252">
        <f t="shared" si="83"/>
        <v>0</v>
      </c>
      <c r="P437" s="252">
        <f t="shared" si="83"/>
        <v>0</v>
      </c>
      <c r="Q437" s="252">
        <f t="shared" si="83"/>
        <v>0</v>
      </c>
      <c r="R437" s="252">
        <f t="shared" si="83"/>
        <v>0</v>
      </c>
      <c r="S437" s="252">
        <f t="shared" si="83"/>
        <v>0</v>
      </c>
      <c r="T437" s="252">
        <f t="shared" si="83"/>
        <v>0</v>
      </c>
      <c r="U437" s="252">
        <f t="shared" si="83"/>
        <v>0</v>
      </c>
      <c r="V437" s="252">
        <f t="shared" si="83"/>
        <v>0</v>
      </c>
      <c r="W437" s="239"/>
      <c r="X437" s="241"/>
      <c r="Y437" s="241"/>
      <c r="Z437" s="205"/>
      <c r="AA437" s="205"/>
      <c r="AB437" s="205"/>
      <c r="AC437" s="205"/>
      <c r="AD437" s="205"/>
      <c r="AE437" s="205"/>
    </row>
    <row r="438" spans="1:31" s="243" customFormat="1" ht="15" outlineLevel="1">
      <c r="A438" s="205"/>
      <c r="B438" s="272">
        <f>'FSE-AF-003'!$B$40</f>
        <v>0</v>
      </c>
      <c r="C438" s="227">
        <v>1</v>
      </c>
      <c r="D438" s="228"/>
      <c r="E438" s="218">
        <f>+'FSE-AF-004'!$E$40</f>
        <v>0</v>
      </c>
      <c r="F438" s="254">
        <f>+'FSE-AF-003'!K$40</f>
        <v>0</v>
      </c>
      <c r="G438" s="219">
        <f t="shared" si="80"/>
        <v>0</v>
      </c>
      <c r="H438" s="219">
        <f>+$E438*$F438</f>
        <v>0</v>
      </c>
      <c r="I438" s="219">
        <f>+$E438*$F438</f>
        <v>0</v>
      </c>
      <c r="J438" s="219">
        <f>+$E438*$F438</f>
        <v>0</v>
      </c>
      <c r="K438" s="219">
        <f>IF($E438&lt;33.33%,$E438*$F438,0)</f>
        <v>0</v>
      </c>
      <c r="L438" s="219">
        <f>IF($E438&lt;33.33%,$E438*$F438,0)</f>
        <v>0</v>
      </c>
      <c r="M438" s="219">
        <f>IF($E438&lt;20%,$E438*$F438,0)</f>
        <v>0</v>
      </c>
      <c r="N438" s="219">
        <f>IF($E438&lt;20%,$E438*$F438,0)</f>
        <v>0</v>
      </c>
      <c r="O438" s="219">
        <f>IF($E438&lt;20%,$E438*$F438,0)</f>
        <v>0</v>
      </c>
      <c r="P438" s="219">
        <f>IF($E438&lt;20%,$E438*$F438,0)</f>
        <v>0</v>
      </c>
      <c r="Q438" s="219">
        <f>IF($E438&lt;20%,$E438*$F438,0)</f>
        <v>0</v>
      </c>
      <c r="R438" s="219">
        <f>IF($E438&lt;10%,$E438*$F438,0)</f>
        <v>0</v>
      </c>
      <c r="S438" s="219">
        <f>IF($E438&lt;10%,$E438*$F438,0)</f>
        <v>0</v>
      </c>
      <c r="T438" s="219">
        <f>IF($E438&lt;10%,$E438*$F438,0)</f>
        <v>0</v>
      </c>
      <c r="U438" s="219">
        <f>IF($E438&lt;10%,$E438*$F438,0)</f>
        <v>0</v>
      </c>
      <c r="V438" s="259">
        <f>IF($E438&lt;10%,$E438*$F438,0)</f>
        <v>0</v>
      </c>
      <c r="W438" s="239">
        <f t="shared" si="81"/>
        <v>0</v>
      </c>
      <c r="X438" s="241">
        <f t="shared" si="82"/>
        <v>0</v>
      </c>
      <c r="Y438" s="241"/>
      <c r="Z438" s="205"/>
      <c r="AA438" s="205"/>
      <c r="AB438" s="205"/>
      <c r="AC438" s="205"/>
      <c r="AD438" s="205"/>
      <c r="AE438" s="205"/>
    </row>
    <row r="439" spans="1:31" s="243" customFormat="1" ht="15" outlineLevel="1">
      <c r="A439" s="205"/>
      <c r="B439" s="272">
        <f>'FSE-AF-003'!$B$40</f>
        <v>0</v>
      </c>
      <c r="C439" s="227">
        <v>2</v>
      </c>
      <c r="D439" s="228"/>
      <c r="E439" s="218">
        <f>+'FSE-AF-004'!$E$40</f>
        <v>0</v>
      </c>
      <c r="F439" s="254">
        <f>+'FSE-AF-003'!N$40</f>
        <v>0</v>
      </c>
      <c r="G439" s="219">
        <f t="shared" si="80"/>
        <v>0</v>
      </c>
      <c r="H439" s="247"/>
      <c r="I439" s="219">
        <f>+$E439*$F439</f>
        <v>0</v>
      </c>
      <c r="J439" s="219">
        <f>+$E439*$F439</f>
        <v>0</v>
      </c>
      <c r="K439" s="219">
        <f>+$E439*$F439</f>
        <v>0</v>
      </c>
      <c r="L439" s="219">
        <f>IF($E439&lt;33.33%,$E439*$F439,0)</f>
        <v>0</v>
      </c>
      <c r="M439" s="219">
        <f>IF($E439&lt;33.33%,$E439*$F439,0)</f>
        <v>0</v>
      </c>
      <c r="N439" s="219">
        <f>IF($E439&lt;20%,$E439*$F439,0)</f>
        <v>0</v>
      </c>
      <c r="O439" s="219">
        <f>IF($E439&lt;20%,$E439*$F439,0)</f>
        <v>0</v>
      </c>
      <c r="P439" s="219">
        <f>IF($E439&lt;20%,$E439*$F439,0)</f>
        <v>0</v>
      </c>
      <c r="Q439" s="219">
        <f>IF($E439&lt;20%,$E439*$F439,0)</f>
        <v>0</v>
      </c>
      <c r="R439" s="219">
        <f>IF($E439&lt;20%,$E439*$F439,0)</f>
        <v>0</v>
      </c>
      <c r="S439" s="219">
        <f>IF($E439&lt;10%,$E439*$F439,0)</f>
        <v>0</v>
      </c>
      <c r="T439" s="219">
        <f>IF($E439&lt;10%,$E439*$F439,0)</f>
        <v>0</v>
      </c>
      <c r="U439" s="219">
        <f>IF($E439&lt;10%,$E439*$F439,0)</f>
        <v>0</v>
      </c>
      <c r="V439" s="259">
        <f>IF($E439&lt;10%,$E439*$F439,0)</f>
        <v>0</v>
      </c>
      <c r="W439" s="239">
        <f t="shared" si="81"/>
        <v>0</v>
      </c>
      <c r="X439" s="241">
        <f t="shared" si="82"/>
        <v>0</v>
      </c>
      <c r="Y439" s="241"/>
      <c r="Z439" s="205"/>
      <c r="AA439" s="205"/>
      <c r="AB439" s="205"/>
      <c r="AC439" s="205"/>
      <c r="AD439" s="205"/>
      <c r="AE439" s="205"/>
    </row>
    <row r="440" spans="1:31" s="243" customFormat="1" ht="15" outlineLevel="1">
      <c r="A440" s="205"/>
      <c r="B440" s="272">
        <f>'FSE-AF-003'!$B$40</f>
        <v>0</v>
      </c>
      <c r="C440" s="227">
        <v>3</v>
      </c>
      <c r="D440" s="228"/>
      <c r="E440" s="218">
        <f>+'FSE-AF-004'!$E$40</f>
        <v>0</v>
      </c>
      <c r="F440" s="254">
        <f>+'FSE-AF-003'!Q$40</f>
        <v>0</v>
      </c>
      <c r="G440" s="219">
        <f t="shared" si="80"/>
        <v>0</v>
      </c>
      <c r="H440" s="247"/>
      <c r="I440" s="247"/>
      <c r="J440" s="219">
        <f>+$E440*$F440</f>
        <v>0</v>
      </c>
      <c r="K440" s="219">
        <f>+$E440*$F440</f>
        <v>0</v>
      </c>
      <c r="L440" s="219">
        <f>+$E440*$F440</f>
        <v>0</v>
      </c>
      <c r="M440" s="219">
        <f>IF($E440&lt;33.33%,$E440*$F440,0)</f>
        <v>0</v>
      </c>
      <c r="N440" s="219">
        <f>IF($E440&lt;33.33%,$E440*$F440,0)</f>
        <v>0</v>
      </c>
      <c r="O440" s="219">
        <f>IF($E440&lt;20%,$E440*$F440,0)</f>
        <v>0</v>
      </c>
      <c r="P440" s="219">
        <f>IF($E440&lt;20%,$E440*$F440,0)</f>
        <v>0</v>
      </c>
      <c r="Q440" s="219">
        <f>IF($E440&lt;20%,$E440*$F440,0)</f>
        <v>0</v>
      </c>
      <c r="R440" s="219">
        <f>IF($E440&lt;20%,$E440*$F440,0)</f>
        <v>0</v>
      </c>
      <c r="S440" s="219">
        <f>IF($E440&lt;20%,$E440*$F440,0)</f>
        <v>0</v>
      </c>
      <c r="T440" s="219">
        <f>IF($E440&lt;10%,$E440*$F440,0)</f>
        <v>0</v>
      </c>
      <c r="U440" s="219">
        <f>IF($E440&lt;10%,$E440*$F440,0)</f>
        <v>0</v>
      </c>
      <c r="V440" s="259">
        <f>IF($E440&lt;10%,$E440*$F440,0)</f>
        <v>0</v>
      </c>
      <c r="W440" s="239">
        <f t="shared" si="81"/>
        <v>0</v>
      </c>
      <c r="X440" s="241">
        <f t="shared" si="82"/>
        <v>0</v>
      </c>
      <c r="Y440" s="241"/>
      <c r="Z440" s="205"/>
      <c r="AA440" s="205"/>
      <c r="AB440" s="205"/>
      <c r="AC440" s="205"/>
      <c r="AD440" s="205"/>
      <c r="AE440" s="205"/>
    </row>
    <row r="441" spans="1:31" s="243" customFormat="1" ht="15" outlineLevel="1">
      <c r="A441" s="205"/>
      <c r="B441" s="272">
        <f>'FSE-AF-003'!$B$40</f>
        <v>0</v>
      </c>
      <c r="C441" s="227">
        <v>4</v>
      </c>
      <c r="D441" s="228"/>
      <c r="E441" s="218">
        <f>+'FSE-AF-004'!$E$40</f>
        <v>0</v>
      </c>
      <c r="F441" s="254">
        <f>+'FSE-AF-003'!T$40</f>
        <v>0</v>
      </c>
      <c r="G441" s="219">
        <f t="shared" si="80"/>
        <v>0</v>
      </c>
      <c r="H441" s="247"/>
      <c r="I441" s="247"/>
      <c r="J441" s="247"/>
      <c r="K441" s="219">
        <f>+$E441*$F441</f>
        <v>0</v>
      </c>
      <c r="L441" s="219">
        <f>+$E441*$F441</f>
        <v>0</v>
      </c>
      <c r="M441" s="219">
        <f>+$E441*$F441</f>
        <v>0</v>
      </c>
      <c r="N441" s="219">
        <f>IF($E441&lt;33.33%,$E441*$F441,0)</f>
        <v>0</v>
      </c>
      <c r="O441" s="219">
        <f>IF($E441&lt;33.33%,$E441*$F441,0)</f>
        <v>0</v>
      </c>
      <c r="P441" s="219">
        <f>IF($E441&lt;20%,$E441*$F441,0)</f>
        <v>0</v>
      </c>
      <c r="Q441" s="219">
        <f>IF($E441&lt;20%,$E441*$F441,0)</f>
        <v>0</v>
      </c>
      <c r="R441" s="219">
        <f>IF($E441&lt;20%,$E441*$F441,0)</f>
        <v>0</v>
      </c>
      <c r="S441" s="219">
        <f>IF($E441&lt;20%,$E441*$F441,0)</f>
        <v>0</v>
      </c>
      <c r="T441" s="219">
        <f>IF($E441&lt;20%,$E441*$F441,0)</f>
        <v>0</v>
      </c>
      <c r="U441" s="219">
        <f>IF($E441&lt;10%,$E441*$F441,0)</f>
        <v>0</v>
      </c>
      <c r="V441" s="259">
        <f>IF($E441&lt;10%,$E441*$F441,0)</f>
        <v>0</v>
      </c>
      <c r="W441" s="239">
        <f t="shared" si="81"/>
        <v>0</v>
      </c>
      <c r="X441" s="241">
        <f t="shared" si="82"/>
        <v>0</v>
      </c>
      <c r="Y441" s="241"/>
      <c r="Z441" s="205"/>
      <c r="AA441" s="205"/>
      <c r="AB441" s="205"/>
      <c r="AC441" s="205"/>
      <c r="AD441" s="205"/>
      <c r="AE441" s="205"/>
    </row>
    <row r="442" spans="1:31" s="243" customFormat="1" ht="15" outlineLevel="1">
      <c r="A442" s="205"/>
      <c r="B442" s="272">
        <f>'FSE-AF-003'!$B$40</f>
        <v>0</v>
      </c>
      <c r="C442" s="227">
        <v>5</v>
      </c>
      <c r="D442" s="228"/>
      <c r="E442" s="218">
        <f>+'FSE-AF-004'!$E$40</f>
        <v>0</v>
      </c>
      <c r="F442" s="254">
        <f>+'FSE-AF-003'!W$40</f>
        <v>0</v>
      </c>
      <c r="G442" s="219">
        <f t="shared" si="80"/>
        <v>0</v>
      </c>
      <c r="H442" s="247"/>
      <c r="I442" s="247"/>
      <c r="J442" s="247"/>
      <c r="K442" s="247"/>
      <c r="L442" s="219">
        <f>+$E442*$F442</f>
        <v>0</v>
      </c>
      <c r="M442" s="219">
        <f>+$E442*$F442</f>
        <v>0</v>
      </c>
      <c r="N442" s="219">
        <f>+$E442*$F442</f>
        <v>0</v>
      </c>
      <c r="O442" s="219">
        <f>IF($E442&lt;33.33%,$E442*$F442,0)</f>
        <v>0</v>
      </c>
      <c r="P442" s="219">
        <f>IF($E442&lt;33.33%,$E442*$F442,0)</f>
        <v>0</v>
      </c>
      <c r="Q442" s="219">
        <f>IF($E442&lt;20%,$E442*$F442,0)</f>
        <v>0</v>
      </c>
      <c r="R442" s="219">
        <f>IF($E442&lt;20%,$E442*$F442,0)</f>
        <v>0</v>
      </c>
      <c r="S442" s="219">
        <f>IF($E442&lt;20%,$E442*$F442,0)</f>
        <v>0</v>
      </c>
      <c r="T442" s="219">
        <f>IF($E442&lt;20%,$E442*$F442,0)</f>
        <v>0</v>
      </c>
      <c r="U442" s="219">
        <f>IF($E442&lt;20%,$E442*$F442,0)</f>
        <v>0</v>
      </c>
      <c r="V442" s="259">
        <f>IF($E442&lt;10%,$E442*$F442,0)</f>
        <v>0</v>
      </c>
      <c r="W442" s="239">
        <f t="shared" si="81"/>
        <v>0</v>
      </c>
      <c r="X442" s="241">
        <f t="shared" si="82"/>
        <v>0</v>
      </c>
      <c r="Y442" s="241"/>
      <c r="Z442" s="205"/>
      <c r="AA442" s="205"/>
      <c r="AB442" s="205"/>
      <c r="AC442" s="205"/>
      <c r="AD442" s="205"/>
      <c r="AE442" s="205"/>
    </row>
    <row r="443" spans="1:31" s="243" customFormat="1" ht="15" outlineLevel="1">
      <c r="A443" s="205"/>
      <c r="B443" s="272">
        <f>'FSE-AF-003'!$B$40</f>
        <v>0</v>
      </c>
      <c r="C443" s="227">
        <v>6</v>
      </c>
      <c r="D443" s="228"/>
      <c r="E443" s="218">
        <f>+'FSE-AF-004'!$E$40</f>
        <v>0</v>
      </c>
      <c r="F443" s="254">
        <f>+'FSE-AF-003'!Z$40</f>
        <v>0</v>
      </c>
      <c r="G443" s="219">
        <f t="shared" si="80"/>
        <v>0</v>
      </c>
      <c r="H443" s="247"/>
      <c r="I443" s="247"/>
      <c r="J443" s="247"/>
      <c r="K443" s="247"/>
      <c r="L443" s="247"/>
      <c r="M443" s="219">
        <f>+$E443*$F443</f>
        <v>0</v>
      </c>
      <c r="N443" s="219">
        <f>+$E443*$F443</f>
        <v>0</v>
      </c>
      <c r="O443" s="219">
        <f>+$E443*$F443</f>
        <v>0</v>
      </c>
      <c r="P443" s="219">
        <f>IF($E443&lt;33.33%,$E443*$F443,0)</f>
        <v>0</v>
      </c>
      <c r="Q443" s="219">
        <f>IF($E443&lt;33.33%,$E443*$F443,0)</f>
        <v>0</v>
      </c>
      <c r="R443" s="219">
        <f>IF($E443&lt;20%,$E443*$F443,0)</f>
        <v>0</v>
      </c>
      <c r="S443" s="219">
        <f>IF($E443&lt;20%,$E443*$F443,0)</f>
        <v>0</v>
      </c>
      <c r="T443" s="219">
        <f>IF($E443&lt;20%,$E443*$F443,0)</f>
        <v>0</v>
      </c>
      <c r="U443" s="219">
        <f>IF($E443&lt;20%,$E443*$F443,0)</f>
        <v>0</v>
      </c>
      <c r="V443" s="259">
        <f>IF($E443&lt;20%,$E443*$F443,0)</f>
        <v>0</v>
      </c>
      <c r="W443" s="239">
        <f t="shared" si="81"/>
        <v>0</v>
      </c>
      <c r="X443" s="241">
        <f t="shared" si="82"/>
        <v>0</v>
      </c>
      <c r="Y443" s="241"/>
      <c r="Z443" s="205"/>
      <c r="AA443" s="205"/>
      <c r="AB443" s="205"/>
      <c r="AC443" s="205"/>
      <c r="AD443" s="205"/>
      <c r="AE443" s="205"/>
    </row>
    <row r="444" spans="1:31" s="243" customFormat="1" ht="15" outlineLevel="1">
      <c r="A444" s="205"/>
      <c r="B444" s="272">
        <f>'FSE-AF-003'!$B$40</f>
        <v>0</v>
      </c>
      <c r="C444" s="227">
        <v>7</v>
      </c>
      <c r="D444" s="228"/>
      <c r="E444" s="218">
        <f>+'FSE-AF-004'!$E$40</f>
        <v>0</v>
      </c>
      <c r="F444" s="254">
        <f>+'FSE-AF-003'!AC$40</f>
        <v>0</v>
      </c>
      <c r="G444" s="219">
        <f t="shared" si="80"/>
        <v>0</v>
      </c>
      <c r="H444" s="247"/>
      <c r="I444" s="247"/>
      <c r="J444" s="247"/>
      <c r="K444" s="247"/>
      <c r="L444" s="247"/>
      <c r="M444" s="247"/>
      <c r="N444" s="219">
        <f>+$E444*$F444</f>
        <v>0</v>
      </c>
      <c r="O444" s="219">
        <f>+$E444*$F444</f>
        <v>0</v>
      </c>
      <c r="P444" s="219">
        <f>+$E444*$F444</f>
        <v>0</v>
      </c>
      <c r="Q444" s="219">
        <f>IF($E444&lt;33.33%,$E444*$F444,0)</f>
        <v>0</v>
      </c>
      <c r="R444" s="219">
        <f>IF($E444&lt;33.33%,$E444*$F444,0)</f>
        <v>0</v>
      </c>
      <c r="S444" s="219">
        <f>IF($E444&lt;20%,$E444*$F444,0)</f>
        <v>0</v>
      </c>
      <c r="T444" s="219">
        <f>IF($E444&lt;20%,$E444*$F444,0)</f>
        <v>0</v>
      </c>
      <c r="U444" s="219">
        <f>IF($E444&lt;20%,$E444*$F444,0)</f>
        <v>0</v>
      </c>
      <c r="V444" s="259">
        <f>IF($E444&lt;20%,$E444*$F444,0)</f>
        <v>0</v>
      </c>
      <c r="W444" s="239">
        <f t="shared" si="81"/>
        <v>0</v>
      </c>
      <c r="X444" s="241">
        <f t="shared" si="82"/>
        <v>0</v>
      </c>
      <c r="Y444" s="241"/>
      <c r="Z444" s="205"/>
      <c r="AA444" s="205"/>
      <c r="AB444" s="205"/>
      <c r="AC444" s="205"/>
      <c r="AD444" s="205"/>
      <c r="AE444" s="205"/>
    </row>
    <row r="445" spans="1:31" s="243" customFormat="1" ht="15" outlineLevel="1">
      <c r="A445" s="205"/>
      <c r="B445" s="272">
        <f>'FSE-AF-003'!$B$40</f>
        <v>0</v>
      </c>
      <c r="C445" s="227">
        <v>8</v>
      </c>
      <c r="D445" s="228"/>
      <c r="E445" s="218">
        <f>+'FSE-AF-004'!$E$40</f>
        <v>0</v>
      </c>
      <c r="F445" s="254">
        <f>+'FSE-AF-003'!AF$40</f>
        <v>0</v>
      </c>
      <c r="G445" s="219">
        <f t="shared" si="80"/>
        <v>0</v>
      </c>
      <c r="H445" s="247"/>
      <c r="I445" s="247"/>
      <c r="J445" s="247"/>
      <c r="K445" s="247"/>
      <c r="L445" s="247"/>
      <c r="M445" s="247"/>
      <c r="N445" s="247"/>
      <c r="O445" s="219">
        <f>+$E445*$F445</f>
        <v>0</v>
      </c>
      <c r="P445" s="219">
        <f>+$E445*$F445</f>
        <v>0</v>
      </c>
      <c r="Q445" s="219">
        <f>+$E445*$F445</f>
        <v>0</v>
      </c>
      <c r="R445" s="219">
        <f>IF($E445&lt;33.33%,$E445*$F445,0)</f>
        <v>0</v>
      </c>
      <c r="S445" s="219">
        <f>IF($E445&lt;33.33%,$E445*$F445,0)</f>
        <v>0</v>
      </c>
      <c r="T445" s="219">
        <f>IF($E445&lt;20%,$E445*$F445,0)</f>
        <v>0</v>
      </c>
      <c r="U445" s="219">
        <f>IF($E445&lt;20%,$E445*$F445,0)</f>
        <v>0</v>
      </c>
      <c r="V445" s="259">
        <f>IF($E445&lt;20%,$E445*$F445,0)</f>
        <v>0</v>
      </c>
      <c r="W445" s="239">
        <f t="shared" si="81"/>
        <v>0</v>
      </c>
      <c r="X445" s="241">
        <f t="shared" si="82"/>
        <v>0</v>
      </c>
      <c r="Y445" s="241"/>
      <c r="Z445" s="205"/>
      <c r="AA445" s="205"/>
      <c r="AB445" s="205"/>
      <c r="AC445" s="205"/>
      <c r="AD445" s="205"/>
      <c r="AE445" s="205"/>
    </row>
    <row r="446" spans="1:31" s="243" customFormat="1" ht="15" outlineLevel="1">
      <c r="A446" s="205"/>
      <c r="B446" s="272">
        <f>'FSE-AF-003'!$B$40</f>
        <v>0</v>
      </c>
      <c r="C446" s="227">
        <v>9</v>
      </c>
      <c r="D446" s="228"/>
      <c r="E446" s="218">
        <f>+'FSE-AF-004'!$E$40</f>
        <v>0</v>
      </c>
      <c r="F446" s="254">
        <f>+'FSE-AF-003'!AI$40</f>
        <v>0</v>
      </c>
      <c r="G446" s="219">
        <f t="shared" si="80"/>
        <v>0</v>
      </c>
      <c r="H446" s="247"/>
      <c r="I446" s="247"/>
      <c r="J446" s="247"/>
      <c r="K446" s="247"/>
      <c r="L446" s="247"/>
      <c r="M446" s="247"/>
      <c r="N446" s="247"/>
      <c r="O446" s="247"/>
      <c r="P446" s="219">
        <f>+$E446*$F446</f>
        <v>0</v>
      </c>
      <c r="Q446" s="219">
        <f>+$E446*$F446</f>
        <v>0</v>
      </c>
      <c r="R446" s="219">
        <f>+$E446*$F446</f>
        <v>0</v>
      </c>
      <c r="S446" s="219">
        <f>IF($E446&lt;33.33%,$E446*$F446,0)</f>
        <v>0</v>
      </c>
      <c r="T446" s="219">
        <f>IF($E446&lt;33.33%,$E446*$F446,0)</f>
        <v>0</v>
      </c>
      <c r="U446" s="219">
        <f>IF($E446&lt;20%,$E446*$F446,0)</f>
        <v>0</v>
      </c>
      <c r="V446" s="259">
        <f>IF($E446&lt;20%,$E446*$F446,0)</f>
        <v>0</v>
      </c>
      <c r="W446" s="239">
        <f t="shared" si="81"/>
        <v>0</v>
      </c>
      <c r="X446" s="241">
        <f t="shared" si="82"/>
        <v>0</v>
      </c>
      <c r="Y446" s="241"/>
      <c r="Z446" s="205"/>
      <c r="AA446" s="205"/>
      <c r="AB446" s="205"/>
      <c r="AC446" s="205"/>
      <c r="AD446" s="205"/>
      <c r="AE446" s="205"/>
    </row>
    <row r="447" spans="1:31" s="243" customFormat="1" ht="15" outlineLevel="1">
      <c r="A447" s="205"/>
      <c r="B447" s="272">
        <f>'FSE-AF-003'!$B$40</f>
        <v>0</v>
      </c>
      <c r="C447" s="227">
        <v>10</v>
      </c>
      <c r="D447" s="228"/>
      <c r="E447" s="218">
        <f>+'FSE-AF-004'!$E$40</f>
        <v>0</v>
      </c>
      <c r="F447" s="254">
        <f>+'FSE-AF-003'!AL$40</f>
        <v>0</v>
      </c>
      <c r="G447" s="219">
        <f t="shared" si="80"/>
        <v>0</v>
      </c>
      <c r="H447" s="247"/>
      <c r="I447" s="247"/>
      <c r="J447" s="247"/>
      <c r="K447" s="247"/>
      <c r="L447" s="247"/>
      <c r="M447" s="247"/>
      <c r="N447" s="247"/>
      <c r="O447" s="247"/>
      <c r="P447" s="247"/>
      <c r="Q447" s="219">
        <f>+$E447*$F447</f>
        <v>0</v>
      </c>
      <c r="R447" s="219">
        <f>+$E447*$F447</f>
        <v>0</v>
      </c>
      <c r="S447" s="219">
        <f>+$E447*$F447</f>
        <v>0</v>
      </c>
      <c r="T447" s="219">
        <f>IF($E447&lt;33.33%,$E447*$F447,0)</f>
        <v>0</v>
      </c>
      <c r="U447" s="219">
        <f>IF($E447&lt;33.33%,$E447*$F447,0)</f>
        <v>0</v>
      </c>
      <c r="V447" s="259">
        <f>IF($E447&lt;20%,$E447*$F447,0)</f>
        <v>0</v>
      </c>
      <c r="W447" s="239">
        <f t="shared" si="81"/>
        <v>0</v>
      </c>
      <c r="X447" s="241">
        <f t="shared" si="82"/>
        <v>0</v>
      </c>
      <c r="Y447" s="241"/>
      <c r="Z447" s="205"/>
      <c r="AA447" s="205"/>
      <c r="AB447" s="205"/>
      <c r="AC447" s="205"/>
      <c r="AD447" s="205"/>
      <c r="AE447" s="205"/>
    </row>
    <row r="448" spans="1:31" s="243" customFormat="1" ht="15" outlineLevel="1">
      <c r="A448" s="205"/>
      <c r="B448" s="272">
        <f>'FSE-AF-003'!$B$40</f>
        <v>0</v>
      </c>
      <c r="C448" s="227">
        <v>11</v>
      </c>
      <c r="D448" s="228"/>
      <c r="E448" s="218">
        <f>+'FSE-AF-004'!$E$40</f>
        <v>0</v>
      </c>
      <c r="F448" s="254">
        <f>+'FSE-AF-003'!AO$40</f>
        <v>0</v>
      </c>
      <c r="G448" s="219">
        <f t="shared" si="80"/>
        <v>0</v>
      </c>
      <c r="H448" s="247"/>
      <c r="I448" s="247"/>
      <c r="J448" s="247"/>
      <c r="K448" s="247"/>
      <c r="L448" s="247"/>
      <c r="M448" s="247"/>
      <c r="N448" s="247"/>
      <c r="O448" s="247"/>
      <c r="P448" s="247"/>
      <c r="Q448" s="247"/>
      <c r="R448" s="219">
        <f>+$E448*$F448</f>
        <v>0</v>
      </c>
      <c r="S448" s="219">
        <f>+$E448*$F448</f>
        <v>0</v>
      </c>
      <c r="T448" s="219">
        <f>+$E448*$F448</f>
        <v>0</v>
      </c>
      <c r="U448" s="219">
        <f>IF($E448&lt;33.33%,$E448*$F448,0)</f>
        <v>0</v>
      </c>
      <c r="V448" s="259">
        <f>IF($E448&lt;33.33%,$E448*$F448,0)</f>
        <v>0</v>
      </c>
      <c r="W448" s="239">
        <f t="shared" si="81"/>
        <v>0</v>
      </c>
      <c r="X448" s="241">
        <f t="shared" si="82"/>
        <v>0</v>
      </c>
      <c r="Y448" s="241"/>
      <c r="Z448" s="205"/>
      <c r="AA448" s="205"/>
      <c r="AB448" s="205"/>
      <c r="AC448" s="205"/>
      <c r="AD448" s="205"/>
      <c r="AE448" s="205"/>
    </row>
    <row r="449" spans="1:31" s="243" customFormat="1" ht="15" outlineLevel="1">
      <c r="A449" s="205"/>
      <c r="B449" s="272">
        <f>'FSE-AF-003'!$B$40</f>
        <v>0</v>
      </c>
      <c r="C449" s="227">
        <v>12</v>
      </c>
      <c r="D449" s="228"/>
      <c r="E449" s="218">
        <f>+'FSE-AF-004'!$E$40</f>
        <v>0</v>
      </c>
      <c r="F449" s="254">
        <f>+'FSE-AF-003'!AR$40</f>
        <v>0</v>
      </c>
      <c r="G449" s="219">
        <f t="shared" si="80"/>
        <v>0</v>
      </c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19">
        <f>+$E449*$F449</f>
        <v>0</v>
      </c>
      <c r="T449" s="219">
        <f>+$E449*$F449</f>
        <v>0</v>
      </c>
      <c r="U449" s="219">
        <f>+$E449*$F449</f>
        <v>0</v>
      </c>
      <c r="V449" s="259">
        <f>IF($E449&lt;33.33%,$E449*$F449,0)</f>
        <v>0</v>
      </c>
      <c r="W449" s="239">
        <f t="shared" si="81"/>
        <v>0</v>
      </c>
      <c r="X449" s="241">
        <f t="shared" si="82"/>
        <v>0</v>
      </c>
      <c r="Y449" s="241"/>
      <c r="Z449" s="205"/>
      <c r="AA449" s="205"/>
      <c r="AB449" s="205"/>
      <c r="AC449" s="205"/>
      <c r="AD449" s="205"/>
      <c r="AE449" s="205"/>
    </row>
    <row r="450" spans="1:31" s="243" customFormat="1" ht="15" outlineLevel="1">
      <c r="A450" s="205"/>
      <c r="B450" s="272">
        <f>'FSE-AF-003'!$B$40</f>
        <v>0</v>
      </c>
      <c r="C450" s="227">
        <v>13</v>
      </c>
      <c r="D450" s="228"/>
      <c r="E450" s="218">
        <f>+'FSE-AF-004'!$E$40</f>
        <v>0</v>
      </c>
      <c r="F450" s="254">
        <f>+'FSE-AF-003'!AU$40</f>
        <v>0</v>
      </c>
      <c r="G450" s="219">
        <f t="shared" si="80"/>
        <v>0</v>
      </c>
      <c r="H450" s="247"/>
      <c r="I450" s="247"/>
      <c r="J450" s="247"/>
      <c r="K450" s="247"/>
      <c r="L450" s="247"/>
      <c r="M450" s="247"/>
      <c r="N450" s="247"/>
      <c r="O450" s="247"/>
      <c r="P450" s="247"/>
      <c r="Q450" s="247"/>
      <c r="R450" s="247"/>
      <c r="S450" s="247"/>
      <c r="T450" s="219">
        <f>+$E450*$F450</f>
        <v>0</v>
      </c>
      <c r="U450" s="219">
        <f>+$E450*$F450</f>
        <v>0</v>
      </c>
      <c r="V450" s="259">
        <f>+$E450*$F450</f>
        <v>0</v>
      </c>
      <c r="W450" s="239">
        <f t="shared" si="81"/>
        <v>0</v>
      </c>
      <c r="X450" s="241">
        <f t="shared" si="82"/>
        <v>0</v>
      </c>
      <c r="Y450" s="241"/>
      <c r="Z450" s="205"/>
      <c r="AA450" s="205"/>
      <c r="AB450" s="205"/>
      <c r="AC450" s="205"/>
      <c r="AD450" s="205"/>
      <c r="AE450" s="205"/>
    </row>
    <row r="451" spans="1:31" s="243" customFormat="1" ht="15" outlineLevel="1">
      <c r="A451" s="205"/>
      <c r="B451" s="272">
        <f>'FSE-AF-003'!$B$40</f>
        <v>0</v>
      </c>
      <c r="C451" s="227">
        <v>14</v>
      </c>
      <c r="D451" s="228"/>
      <c r="E451" s="218">
        <f>+'FSE-AF-004'!$E$40</f>
        <v>0</v>
      </c>
      <c r="F451" s="254">
        <f>+'FSE-AF-003'!AX$40</f>
        <v>0</v>
      </c>
      <c r="G451" s="219">
        <f t="shared" si="80"/>
        <v>0</v>
      </c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47"/>
      <c r="S451" s="247"/>
      <c r="T451" s="247"/>
      <c r="U451" s="219">
        <f>+$E451*$F451</f>
        <v>0</v>
      </c>
      <c r="V451" s="259">
        <f>+$E451*$F451</f>
        <v>0</v>
      </c>
      <c r="W451" s="239">
        <f t="shared" si="81"/>
        <v>0</v>
      </c>
      <c r="X451" s="241">
        <f t="shared" si="82"/>
        <v>0</v>
      </c>
      <c r="Y451" s="241"/>
      <c r="Z451" s="205"/>
      <c r="AA451" s="205"/>
      <c r="AB451" s="205"/>
      <c r="AC451" s="205"/>
      <c r="AD451" s="205"/>
      <c r="AE451" s="205"/>
    </row>
    <row r="452" spans="1:31" s="243" customFormat="1" ht="15" outlineLevel="1">
      <c r="A452" s="205"/>
      <c r="B452" s="272">
        <f>'FSE-AF-003'!$B$40</f>
        <v>0</v>
      </c>
      <c r="C452" s="227">
        <v>15</v>
      </c>
      <c r="D452" s="228"/>
      <c r="E452" s="218">
        <f>+'FSE-AF-004'!$E$40</f>
        <v>0</v>
      </c>
      <c r="F452" s="254">
        <f>+'FSE-AF-003'!BA$40</f>
        <v>0</v>
      </c>
      <c r="G452" s="219">
        <f t="shared" si="80"/>
        <v>0</v>
      </c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7"/>
      <c r="S452" s="247"/>
      <c r="T452" s="247"/>
      <c r="U452" s="260"/>
      <c r="V452" s="259">
        <f>+$E452*$F452</f>
        <v>0</v>
      </c>
      <c r="W452" s="239">
        <f t="shared" si="81"/>
        <v>0</v>
      </c>
      <c r="X452" s="241">
        <f t="shared" si="82"/>
        <v>0</v>
      </c>
      <c r="Y452" s="241"/>
      <c r="Z452" s="205"/>
      <c r="AA452" s="205"/>
      <c r="AB452" s="205"/>
      <c r="AC452" s="205"/>
      <c r="AD452" s="205"/>
      <c r="AE452" s="205"/>
    </row>
    <row r="453" spans="1:31" s="243" customFormat="1">
      <c r="A453" s="205"/>
      <c r="B453" s="265" t="s">
        <v>1051</v>
      </c>
      <c r="C453" s="227"/>
      <c r="D453" s="228"/>
      <c r="E453" s="249"/>
      <c r="F453" s="250">
        <f>SUM(F438:F452)</f>
        <v>0</v>
      </c>
      <c r="G453" s="251"/>
      <c r="H453" s="252">
        <f t="shared" ref="H453:V453" si="84">SUM(H438:H452)</f>
        <v>0</v>
      </c>
      <c r="I453" s="252">
        <f t="shared" si="84"/>
        <v>0</v>
      </c>
      <c r="J453" s="252">
        <f t="shared" si="84"/>
        <v>0</v>
      </c>
      <c r="K453" s="252">
        <f t="shared" si="84"/>
        <v>0</v>
      </c>
      <c r="L453" s="252">
        <f t="shared" si="84"/>
        <v>0</v>
      </c>
      <c r="M453" s="252">
        <f t="shared" si="84"/>
        <v>0</v>
      </c>
      <c r="N453" s="252">
        <f t="shared" si="84"/>
        <v>0</v>
      </c>
      <c r="O453" s="252">
        <f t="shared" si="84"/>
        <v>0</v>
      </c>
      <c r="P453" s="252">
        <f t="shared" si="84"/>
        <v>0</v>
      </c>
      <c r="Q453" s="252">
        <f t="shared" si="84"/>
        <v>0</v>
      </c>
      <c r="R453" s="252">
        <f t="shared" si="84"/>
        <v>0</v>
      </c>
      <c r="S453" s="252">
        <f t="shared" si="84"/>
        <v>0</v>
      </c>
      <c r="T453" s="252">
        <f t="shared" si="84"/>
        <v>0</v>
      </c>
      <c r="U453" s="252">
        <f t="shared" si="84"/>
        <v>0</v>
      </c>
      <c r="V453" s="252">
        <f t="shared" si="84"/>
        <v>0</v>
      </c>
      <c r="W453" s="239"/>
      <c r="X453" s="241"/>
      <c r="Y453" s="241"/>
      <c r="Z453" s="205"/>
      <c r="AA453" s="205"/>
      <c r="AB453" s="205"/>
      <c r="AC453" s="205"/>
      <c r="AD453" s="205"/>
      <c r="AE453" s="205"/>
    </row>
    <row r="454" spans="1:31" s="243" customFormat="1" ht="15" outlineLevel="1">
      <c r="A454" s="205"/>
      <c r="B454" s="266">
        <f>'FSE-AF-003'!$B$41</f>
        <v>0</v>
      </c>
      <c r="C454" s="216">
        <v>1</v>
      </c>
      <c r="D454" s="217"/>
      <c r="E454" s="218">
        <f>+'FSE-AF-004'!$E$41</f>
        <v>0</v>
      </c>
      <c r="F454" s="254">
        <f>+'FSE-AF-003'!K$41</f>
        <v>0</v>
      </c>
      <c r="G454" s="219">
        <f t="shared" si="80"/>
        <v>0</v>
      </c>
      <c r="H454" s="219">
        <f>+$E454*$F454</f>
        <v>0</v>
      </c>
      <c r="I454" s="219">
        <f>+$E454*$F454</f>
        <v>0</v>
      </c>
      <c r="J454" s="219">
        <f>+$E454*$F454</f>
        <v>0</v>
      </c>
      <c r="K454" s="219">
        <f>IF($E454&lt;33.33%,$E454*$F454,0)</f>
        <v>0</v>
      </c>
      <c r="L454" s="219">
        <f>IF($E454&lt;33.33%,$E454*$F454,0)</f>
        <v>0</v>
      </c>
      <c r="M454" s="219">
        <f>IF($E454&lt;20%,$E454*$F454,0)</f>
        <v>0</v>
      </c>
      <c r="N454" s="219">
        <f>IF($E454&lt;20%,$E454*$F454,0)</f>
        <v>0</v>
      </c>
      <c r="O454" s="219">
        <f>IF($E454&lt;20%,$E454*$F454,0)</f>
        <v>0</v>
      </c>
      <c r="P454" s="219">
        <f>IF($E454&lt;20%,$E454*$F454,0)</f>
        <v>0</v>
      </c>
      <c r="Q454" s="219">
        <f>IF($E454&lt;20%,$E454*$F454,0)</f>
        <v>0</v>
      </c>
      <c r="R454" s="219">
        <f>IF($E454&lt;10%,$E454*$F454,0)</f>
        <v>0</v>
      </c>
      <c r="S454" s="219">
        <f>IF($E454&lt;10%,$E454*$F454,0)</f>
        <v>0</v>
      </c>
      <c r="T454" s="219">
        <f>IF($E454&lt;10%,$E454*$F454,0)</f>
        <v>0</v>
      </c>
      <c r="U454" s="219">
        <f>IF($E454&lt;10%,$E454*$F454,0)</f>
        <v>0</v>
      </c>
      <c r="V454" s="259">
        <f>IF($E454&lt;10%,$E454*$F454,0)</f>
        <v>0</v>
      </c>
      <c r="W454" s="239">
        <f t="shared" si="81"/>
        <v>0</v>
      </c>
      <c r="X454" s="241">
        <f t="shared" si="82"/>
        <v>0</v>
      </c>
      <c r="Y454" s="241"/>
      <c r="Z454" s="205"/>
      <c r="AA454" s="205"/>
      <c r="AB454" s="205"/>
      <c r="AC454" s="205"/>
      <c r="AD454" s="205"/>
      <c r="AE454" s="205"/>
    </row>
    <row r="455" spans="1:31" s="243" customFormat="1" ht="15" outlineLevel="1">
      <c r="A455" s="205"/>
      <c r="B455" s="266">
        <f>'FSE-AF-003'!$B$41</f>
        <v>0</v>
      </c>
      <c r="C455" s="216">
        <v>2</v>
      </c>
      <c r="D455" s="217"/>
      <c r="E455" s="218">
        <f>+'FSE-AF-004'!$E$41</f>
        <v>0</v>
      </c>
      <c r="F455" s="254">
        <f>+'FSE-AF-003'!N$41</f>
        <v>0</v>
      </c>
      <c r="G455" s="219">
        <f t="shared" si="80"/>
        <v>0</v>
      </c>
      <c r="H455" s="247"/>
      <c r="I455" s="219">
        <f>+$E455*$F455</f>
        <v>0</v>
      </c>
      <c r="J455" s="219">
        <f>+$E455*$F455</f>
        <v>0</v>
      </c>
      <c r="K455" s="219">
        <f>+$E455*$F455</f>
        <v>0</v>
      </c>
      <c r="L455" s="219">
        <f>IF($E455&lt;33.33%,$E455*$F455,0)</f>
        <v>0</v>
      </c>
      <c r="M455" s="219">
        <f>IF($E455&lt;33.33%,$E455*$F455,0)</f>
        <v>0</v>
      </c>
      <c r="N455" s="219">
        <f>IF($E455&lt;20%,$E455*$F455,0)</f>
        <v>0</v>
      </c>
      <c r="O455" s="219">
        <f>IF($E455&lt;20%,$E455*$F455,0)</f>
        <v>0</v>
      </c>
      <c r="P455" s="219">
        <f>IF($E455&lt;20%,$E455*$F455,0)</f>
        <v>0</v>
      </c>
      <c r="Q455" s="219">
        <f>IF($E455&lt;20%,$E455*$F455,0)</f>
        <v>0</v>
      </c>
      <c r="R455" s="219">
        <f>IF($E455&lt;20%,$E455*$F455,0)</f>
        <v>0</v>
      </c>
      <c r="S455" s="219">
        <f>IF($E455&lt;10%,$E455*$F455,0)</f>
        <v>0</v>
      </c>
      <c r="T455" s="219">
        <f>IF($E455&lt;10%,$E455*$F455,0)</f>
        <v>0</v>
      </c>
      <c r="U455" s="219">
        <f>IF($E455&lt;10%,$E455*$F455,0)</f>
        <v>0</v>
      </c>
      <c r="V455" s="259">
        <f>IF($E455&lt;10%,$E455*$F455,0)</f>
        <v>0</v>
      </c>
      <c r="W455" s="239">
        <f t="shared" si="81"/>
        <v>0</v>
      </c>
      <c r="X455" s="241">
        <f t="shared" si="82"/>
        <v>0</v>
      </c>
      <c r="Y455" s="241"/>
      <c r="Z455" s="205"/>
      <c r="AA455" s="205"/>
      <c r="AB455" s="205"/>
      <c r="AC455" s="205"/>
      <c r="AD455" s="205"/>
      <c r="AE455" s="205"/>
    </row>
    <row r="456" spans="1:31" s="243" customFormat="1" ht="15" outlineLevel="1">
      <c r="A456" s="205"/>
      <c r="B456" s="266">
        <f>'FSE-AF-003'!$B$41</f>
        <v>0</v>
      </c>
      <c r="C456" s="216">
        <v>3</v>
      </c>
      <c r="D456" s="217"/>
      <c r="E456" s="218">
        <f>+'FSE-AF-004'!$E$41</f>
        <v>0</v>
      </c>
      <c r="F456" s="254">
        <f>+'FSE-AF-003'!Q$41</f>
        <v>0</v>
      </c>
      <c r="G456" s="219">
        <f t="shared" si="80"/>
        <v>0</v>
      </c>
      <c r="H456" s="247"/>
      <c r="I456" s="247"/>
      <c r="J456" s="219">
        <f>+$E456*$F456</f>
        <v>0</v>
      </c>
      <c r="K456" s="219">
        <f>+$E456*$F456</f>
        <v>0</v>
      </c>
      <c r="L456" s="219">
        <f>+$E456*$F456</f>
        <v>0</v>
      </c>
      <c r="M456" s="219">
        <f>IF($E456&lt;33.33%,$E456*$F456,0)</f>
        <v>0</v>
      </c>
      <c r="N456" s="219">
        <f>IF($E456&lt;33.33%,$E456*$F456,0)</f>
        <v>0</v>
      </c>
      <c r="O456" s="219">
        <f>IF($E456&lt;20%,$E456*$F456,0)</f>
        <v>0</v>
      </c>
      <c r="P456" s="219">
        <f>IF($E456&lt;20%,$E456*$F456,0)</f>
        <v>0</v>
      </c>
      <c r="Q456" s="219">
        <f>IF($E456&lt;20%,$E456*$F456,0)</f>
        <v>0</v>
      </c>
      <c r="R456" s="219">
        <f>IF($E456&lt;20%,$E456*$F456,0)</f>
        <v>0</v>
      </c>
      <c r="S456" s="219">
        <f>IF($E456&lt;20%,$E456*$F456,0)</f>
        <v>0</v>
      </c>
      <c r="T456" s="219">
        <f>IF($E456&lt;10%,$E456*$F456,0)</f>
        <v>0</v>
      </c>
      <c r="U456" s="219">
        <f>IF($E456&lt;10%,$E456*$F456,0)</f>
        <v>0</v>
      </c>
      <c r="V456" s="259">
        <f>IF($E456&lt;10%,$E456*$F456,0)</f>
        <v>0</v>
      </c>
      <c r="W456" s="239">
        <f t="shared" si="81"/>
        <v>0</v>
      </c>
      <c r="X456" s="241">
        <f t="shared" si="82"/>
        <v>0</v>
      </c>
      <c r="Y456" s="241"/>
      <c r="Z456" s="205"/>
      <c r="AA456" s="205"/>
      <c r="AB456" s="205"/>
      <c r="AC456" s="205"/>
      <c r="AD456" s="205"/>
      <c r="AE456" s="205"/>
    </row>
    <row r="457" spans="1:31" s="243" customFormat="1" ht="15" outlineLevel="1">
      <c r="A457" s="205"/>
      <c r="B457" s="266">
        <f>'FSE-AF-003'!$B$41</f>
        <v>0</v>
      </c>
      <c r="C457" s="216">
        <v>4</v>
      </c>
      <c r="D457" s="217"/>
      <c r="E457" s="218">
        <f>+'FSE-AF-004'!$E$41</f>
        <v>0</v>
      </c>
      <c r="F457" s="254">
        <f>+'FSE-AF-003'!T$41</f>
        <v>0</v>
      </c>
      <c r="G457" s="219">
        <f t="shared" si="80"/>
        <v>0</v>
      </c>
      <c r="H457" s="247"/>
      <c r="I457" s="247"/>
      <c r="J457" s="247"/>
      <c r="K457" s="219">
        <f>+$E457*$F457</f>
        <v>0</v>
      </c>
      <c r="L457" s="219">
        <f>+$E457*$F457</f>
        <v>0</v>
      </c>
      <c r="M457" s="219">
        <f>+$E457*$F457</f>
        <v>0</v>
      </c>
      <c r="N457" s="219">
        <f>IF($E457&lt;33.33%,$E457*$F457,0)</f>
        <v>0</v>
      </c>
      <c r="O457" s="219">
        <f>IF($E457&lt;33.33%,$E457*$F457,0)</f>
        <v>0</v>
      </c>
      <c r="P457" s="219">
        <f>IF($E457&lt;20%,$E457*$F457,0)</f>
        <v>0</v>
      </c>
      <c r="Q457" s="219">
        <f>IF($E457&lt;20%,$E457*$F457,0)</f>
        <v>0</v>
      </c>
      <c r="R457" s="219">
        <f>IF($E457&lt;20%,$E457*$F457,0)</f>
        <v>0</v>
      </c>
      <c r="S457" s="219">
        <f>IF($E457&lt;20%,$E457*$F457,0)</f>
        <v>0</v>
      </c>
      <c r="T457" s="219">
        <f>IF($E457&lt;20%,$E457*$F457,0)</f>
        <v>0</v>
      </c>
      <c r="U457" s="219">
        <f>IF($E457&lt;10%,$E457*$F457,0)</f>
        <v>0</v>
      </c>
      <c r="V457" s="259">
        <f>IF($E457&lt;10%,$E457*$F457,0)</f>
        <v>0</v>
      </c>
      <c r="W457" s="239">
        <f t="shared" si="81"/>
        <v>0</v>
      </c>
      <c r="X457" s="241">
        <f t="shared" si="82"/>
        <v>0</v>
      </c>
      <c r="Y457" s="241"/>
      <c r="Z457" s="205"/>
      <c r="AA457" s="205"/>
      <c r="AB457" s="205"/>
      <c r="AC457" s="205"/>
      <c r="AD457" s="205"/>
      <c r="AE457" s="205"/>
    </row>
    <row r="458" spans="1:31" s="243" customFormat="1" ht="15" outlineLevel="1">
      <c r="A458" s="205"/>
      <c r="B458" s="266">
        <f>'FSE-AF-003'!$B$41</f>
        <v>0</v>
      </c>
      <c r="C458" s="216">
        <v>5</v>
      </c>
      <c r="D458" s="217"/>
      <c r="E458" s="218">
        <f>+'FSE-AF-004'!$E$41</f>
        <v>0</v>
      </c>
      <c r="F458" s="254">
        <f>+'FSE-AF-003'!W$41</f>
        <v>0</v>
      </c>
      <c r="G458" s="219">
        <f t="shared" si="80"/>
        <v>0</v>
      </c>
      <c r="H458" s="247"/>
      <c r="I458" s="247"/>
      <c r="J458" s="247"/>
      <c r="K458" s="247"/>
      <c r="L458" s="219">
        <f>+$E458*$F458</f>
        <v>0</v>
      </c>
      <c r="M458" s="219">
        <f>+$E458*$F458</f>
        <v>0</v>
      </c>
      <c r="N458" s="219">
        <f>+$E458*$F458</f>
        <v>0</v>
      </c>
      <c r="O458" s="219">
        <f>IF($E458&lt;33.33%,$E458*$F458,0)</f>
        <v>0</v>
      </c>
      <c r="P458" s="219">
        <f>IF($E458&lt;33.33%,$E458*$F458,0)</f>
        <v>0</v>
      </c>
      <c r="Q458" s="219">
        <f>IF($E458&lt;20%,$E458*$F458,0)</f>
        <v>0</v>
      </c>
      <c r="R458" s="219">
        <f>IF($E458&lt;20%,$E458*$F458,0)</f>
        <v>0</v>
      </c>
      <c r="S458" s="219">
        <f>IF($E458&lt;20%,$E458*$F458,0)</f>
        <v>0</v>
      </c>
      <c r="T458" s="219">
        <f>IF($E458&lt;20%,$E458*$F458,0)</f>
        <v>0</v>
      </c>
      <c r="U458" s="219">
        <f>IF($E458&lt;20%,$E458*$F458,0)</f>
        <v>0</v>
      </c>
      <c r="V458" s="259">
        <f>IF($E458&lt;10%,$E458*$F458,0)</f>
        <v>0</v>
      </c>
      <c r="W458" s="239">
        <f t="shared" si="81"/>
        <v>0</v>
      </c>
      <c r="X458" s="241">
        <f t="shared" si="82"/>
        <v>0</v>
      </c>
      <c r="Y458" s="241"/>
      <c r="Z458" s="205"/>
      <c r="AA458" s="205"/>
      <c r="AB458" s="205"/>
      <c r="AC458" s="205"/>
      <c r="AD458" s="205"/>
      <c r="AE458" s="205"/>
    </row>
    <row r="459" spans="1:31" s="243" customFormat="1" ht="15" outlineLevel="1">
      <c r="A459" s="205"/>
      <c r="B459" s="266">
        <f>'FSE-AF-003'!$B$41</f>
        <v>0</v>
      </c>
      <c r="C459" s="216">
        <v>6</v>
      </c>
      <c r="D459" s="217"/>
      <c r="E459" s="218">
        <f>+'FSE-AF-004'!$E$41</f>
        <v>0</v>
      </c>
      <c r="F459" s="254">
        <f>+'FSE-AF-003'!Z$41</f>
        <v>0</v>
      </c>
      <c r="G459" s="219">
        <f t="shared" si="80"/>
        <v>0</v>
      </c>
      <c r="H459" s="247"/>
      <c r="I459" s="247"/>
      <c r="J459" s="247"/>
      <c r="K459" s="247"/>
      <c r="L459" s="247"/>
      <c r="M459" s="219">
        <f>+$E459*$F459</f>
        <v>0</v>
      </c>
      <c r="N459" s="219">
        <f>+$E459*$F459</f>
        <v>0</v>
      </c>
      <c r="O459" s="219">
        <f>+$E459*$F459</f>
        <v>0</v>
      </c>
      <c r="P459" s="219">
        <f>IF($E459&lt;33.33%,$E459*$F459,0)</f>
        <v>0</v>
      </c>
      <c r="Q459" s="219">
        <f>IF($E459&lt;33.33%,$E459*$F459,0)</f>
        <v>0</v>
      </c>
      <c r="R459" s="219">
        <f>IF($E459&lt;20%,$E459*$F459,0)</f>
        <v>0</v>
      </c>
      <c r="S459" s="219">
        <f>IF($E459&lt;20%,$E459*$F459,0)</f>
        <v>0</v>
      </c>
      <c r="T459" s="219">
        <f>IF($E459&lt;20%,$E459*$F459,0)</f>
        <v>0</v>
      </c>
      <c r="U459" s="219">
        <f>IF($E459&lt;20%,$E459*$F459,0)</f>
        <v>0</v>
      </c>
      <c r="V459" s="259">
        <f>IF($E459&lt;20%,$E459*$F459,0)</f>
        <v>0</v>
      </c>
      <c r="W459" s="239">
        <f t="shared" si="81"/>
        <v>0</v>
      </c>
      <c r="X459" s="241">
        <f t="shared" si="82"/>
        <v>0</v>
      </c>
      <c r="Y459" s="241"/>
      <c r="Z459" s="205"/>
      <c r="AA459" s="205"/>
      <c r="AB459" s="205"/>
      <c r="AC459" s="205"/>
      <c r="AD459" s="205"/>
      <c r="AE459" s="205"/>
    </row>
    <row r="460" spans="1:31" s="243" customFormat="1" ht="15" outlineLevel="1">
      <c r="A460" s="205"/>
      <c r="B460" s="266">
        <f>'FSE-AF-003'!$B$41</f>
        <v>0</v>
      </c>
      <c r="C460" s="216">
        <v>7</v>
      </c>
      <c r="D460" s="217"/>
      <c r="E460" s="218">
        <f>+'FSE-AF-004'!$E$41</f>
        <v>0</v>
      </c>
      <c r="F460" s="254">
        <f>+'FSE-AF-003'!AC$41</f>
        <v>0</v>
      </c>
      <c r="G460" s="219">
        <f t="shared" si="80"/>
        <v>0</v>
      </c>
      <c r="H460" s="247"/>
      <c r="I460" s="247"/>
      <c r="J460" s="247"/>
      <c r="K460" s="247"/>
      <c r="L460" s="247"/>
      <c r="M460" s="247"/>
      <c r="N460" s="219">
        <f>+$E460*$F460</f>
        <v>0</v>
      </c>
      <c r="O460" s="219">
        <f>+$E460*$F460</f>
        <v>0</v>
      </c>
      <c r="P460" s="219">
        <f>+$E460*$F460</f>
        <v>0</v>
      </c>
      <c r="Q460" s="219">
        <f>IF($E460&lt;33.33%,$E460*$F460,0)</f>
        <v>0</v>
      </c>
      <c r="R460" s="219">
        <f>IF($E460&lt;33.33%,$E460*$F460,0)</f>
        <v>0</v>
      </c>
      <c r="S460" s="219">
        <f>IF($E460&lt;20%,$E460*$F460,0)</f>
        <v>0</v>
      </c>
      <c r="T460" s="219">
        <f>IF($E460&lt;20%,$E460*$F460,0)</f>
        <v>0</v>
      </c>
      <c r="U460" s="219">
        <f>IF($E460&lt;20%,$E460*$F460,0)</f>
        <v>0</v>
      </c>
      <c r="V460" s="259">
        <f>IF($E460&lt;20%,$E460*$F460,0)</f>
        <v>0</v>
      </c>
      <c r="W460" s="239">
        <f t="shared" si="81"/>
        <v>0</v>
      </c>
      <c r="X460" s="241">
        <f t="shared" si="82"/>
        <v>0</v>
      </c>
      <c r="Y460" s="241"/>
      <c r="Z460" s="205"/>
      <c r="AA460" s="205"/>
      <c r="AB460" s="205"/>
      <c r="AC460" s="205"/>
      <c r="AD460" s="205"/>
      <c r="AE460" s="205"/>
    </row>
    <row r="461" spans="1:31" s="243" customFormat="1" ht="15" outlineLevel="1">
      <c r="A461" s="205"/>
      <c r="B461" s="266">
        <f>'FSE-AF-003'!$B$41</f>
        <v>0</v>
      </c>
      <c r="C461" s="216">
        <v>8</v>
      </c>
      <c r="D461" s="217"/>
      <c r="E461" s="218">
        <f>+'FSE-AF-004'!$E$41</f>
        <v>0</v>
      </c>
      <c r="F461" s="254">
        <f>+'FSE-AF-003'!AF$41</f>
        <v>0</v>
      </c>
      <c r="G461" s="219">
        <f t="shared" si="80"/>
        <v>0</v>
      </c>
      <c r="H461" s="247"/>
      <c r="I461" s="247"/>
      <c r="J461" s="247"/>
      <c r="K461" s="247"/>
      <c r="L461" s="247"/>
      <c r="M461" s="247"/>
      <c r="N461" s="247"/>
      <c r="O461" s="219">
        <f>+$E461*$F461</f>
        <v>0</v>
      </c>
      <c r="P461" s="219">
        <f>+$E461*$F461</f>
        <v>0</v>
      </c>
      <c r="Q461" s="219">
        <f>+$E461*$F461</f>
        <v>0</v>
      </c>
      <c r="R461" s="219">
        <f>IF($E461&lt;33.33%,$E461*$F461,0)</f>
        <v>0</v>
      </c>
      <c r="S461" s="219">
        <f>IF($E461&lt;33.33%,$E461*$F461,0)</f>
        <v>0</v>
      </c>
      <c r="T461" s="219">
        <f>IF($E461&lt;20%,$E461*$F461,0)</f>
        <v>0</v>
      </c>
      <c r="U461" s="219">
        <f>IF($E461&lt;20%,$E461*$F461,0)</f>
        <v>0</v>
      </c>
      <c r="V461" s="259">
        <f>IF($E461&lt;20%,$E461*$F461,0)</f>
        <v>0</v>
      </c>
      <c r="W461" s="239">
        <f t="shared" si="81"/>
        <v>0</v>
      </c>
      <c r="X461" s="241">
        <f t="shared" si="82"/>
        <v>0</v>
      </c>
      <c r="Y461" s="241"/>
      <c r="Z461" s="205"/>
      <c r="AA461" s="205"/>
      <c r="AB461" s="205"/>
      <c r="AC461" s="205"/>
      <c r="AD461" s="205"/>
      <c r="AE461" s="205"/>
    </row>
    <row r="462" spans="1:31" s="243" customFormat="1" ht="15" outlineLevel="1">
      <c r="A462" s="205"/>
      <c r="B462" s="266">
        <f>'FSE-AF-003'!$B$41</f>
        <v>0</v>
      </c>
      <c r="C462" s="216">
        <v>9</v>
      </c>
      <c r="D462" s="217"/>
      <c r="E462" s="218">
        <f>+'FSE-AF-004'!$E$41</f>
        <v>0</v>
      </c>
      <c r="F462" s="254">
        <f>+'FSE-AF-003'!AI$41</f>
        <v>0</v>
      </c>
      <c r="G462" s="219">
        <f t="shared" si="80"/>
        <v>0</v>
      </c>
      <c r="H462" s="247"/>
      <c r="I462" s="247"/>
      <c r="J462" s="247"/>
      <c r="K462" s="247"/>
      <c r="L462" s="247"/>
      <c r="M462" s="247"/>
      <c r="N462" s="247"/>
      <c r="O462" s="247"/>
      <c r="P462" s="219">
        <f>+$E462*$F462</f>
        <v>0</v>
      </c>
      <c r="Q462" s="219">
        <f>+$E462*$F462</f>
        <v>0</v>
      </c>
      <c r="R462" s="219">
        <f>+$E462*$F462</f>
        <v>0</v>
      </c>
      <c r="S462" s="219">
        <f>IF($E462&lt;33.33%,$E462*$F462,0)</f>
        <v>0</v>
      </c>
      <c r="T462" s="219">
        <f>IF($E462&lt;33.33%,$E462*$F462,0)</f>
        <v>0</v>
      </c>
      <c r="U462" s="219">
        <f>IF($E462&lt;20%,$E462*$F462,0)</f>
        <v>0</v>
      </c>
      <c r="V462" s="259">
        <f>IF($E462&lt;20%,$E462*$F462,0)</f>
        <v>0</v>
      </c>
      <c r="W462" s="239">
        <f t="shared" si="81"/>
        <v>0</v>
      </c>
      <c r="X462" s="241">
        <f t="shared" si="82"/>
        <v>0</v>
      </c>
      <c r="Y462" s="241"/>
      <c r="Z462" s="205"/>
      <c r="AA462" s="205"/>
      <c r="AB462" s="205"/>
      <c r="AC462" s="205"/>
      <c r="AD462" s="205"/>
      <c r="AE462" s="205"/>
    </row>
    <row r="463" spans="1:31" s="243" customFormat="1" ht="15" outlineLevel="1">
      <c r="A463" s="205"/>
      <c r="B463" s="266">
        <f>'FSE-AF-003'!$B$41</f>
        <v>0</v>
      </c>
      <c r="C463" s="216">
        <v>10</v>
      </c>
      <c r="D463" s="217"/>
      <c r="E463" s="218">
        <f>+'FSE-AF-004'!$E$41</f>
        <v>0</v>
      </c>
      <c r="F463" s="254">
        <f>+'FSE-AF-003'!AL$41</f>
        <v>0</v>
      </c>
      <c r="G463" s="219">
        <f t="shared" si="80"/>
        <v>0</v>
      </c>
      <c r="H463" s="247"/>
      <c r="I463" s="247"/>
      <c r="J463" s="247"/>
      <c r="K463" s="247"/>
      <c r="L463" s="247"/>
      <c r="M463" s="247"/>
      <c r="N463" s="247"/>
      <c r="O463" s="247"/>
      <c r="P463" s="247"/>
      <c r="Q463" s="219">
        <f>+$E463*$F463</f>
        <v>0</v>
      </c>
      <c r="R463" s="219">
        <f>+$E463*$F463</f>
        <v>0</v>
      </c>
      <c r="S463" s="219">
        <f>+$E463*$F463</f>
        <v>0</v>
      </c>
      <c r="T463" s="219">
        <f>IF($E463&lt;33.33%,$E463*$F463,0)</f>
        <v>0</v>
      </c>
      <c r="U463" s="219">
        <f>IF($E463&lt;33.33%,$E463*$F463,0)</f>
        <v>0</v>
      </c>
      <c r="V463" s="259">
        <f>IF($E463&lt;20%,$E463*$F463,0)</f>
        <v>0</v>
      </c>
      <c r="W463" s="239">
        <f t="shared" si="81"/>
        <v>0</v>
      </c>
      <c r="X463" s="241">
        <f t="shared" si="82"/>
        <v>0</v>
      </c>
      <c r="Y463" s="241"/>
      <c r="Z463" s="205"/>
      <c r="AA463" s="205"/>
      <c r="AB463" s="205"/>
      <c r="AC463" s="205"/>
      <c r="AD463" s="205"/>
      <c r="AE463" s="205"/>
    </row>
    <row r="464" spans="1:31" s="243" customFormat="1" ht="15" outlineLevel="1">
      <c r="A464" s="205"/>
      <c r="B464" s="266">
        <f>'FSE-AF-003'!$B$41</f>
        <v>0</v>
      </c>
      <c r="C464" s="216">
        <v>11</v>
      </c>
      <c r="D464" s="217"/>
      <c r="E464" s="218">
        <f>+'FSE-AF-004'!$E$41</f>
        <v>0</v>
      </c>
      <c r="F464" s="254">
        <f>+'FSE-AF-003'!AO$41</f>
        <v>0</v>
      </c>
      <c r="G464" s="219">
        <f t="shared" si="80"/>
        <v>0</v>
      </c>
      <c r="H464" s="247"/>
      <c r="I464" s="247"/>
      <c r="J464" s="247"/>
      <c r="K464" s="247"/>
      <c r="L464" s="247"/>
      <c r="M464" s="247"/>
      <c r="N464" s="247"/>
      <c r="O464" s="247"/>
      <c r="P464" s="247"/>
      <c r="Q464" s="247"/>
      <c r="R464" s="219">
        <f>+$E464*$F464</f>
        <v>0</v>
      </c>
      <c r="S464" s="219">
        <f>+$E464*$F464</f>
        <v>0</v>
      </c>
      <c r="T464" s="219">
        <f>+$E464*$F464</f>
        <v>0</v>
      </c>
      <c r="U464" s="219">
        <f>IF($E464&lt;33.33%,$E464*$F464,0)</f>
        <v>0</v>
      </c>
      <c r="V464" s="259">
        <f>IF($E464&lt;33.33%,$E464*$F464,0)</f>
        <v>0</v>
      </c>
      <c r="W464" s="239">
        <f t="shared" si="81"/>
        <v>0</v>
      </c>
      <c r="X464" s="241">
        <f t="shared" si="82"/>
        <v>0</v>
      </c>
      <c r="Y464" s="241"/>
      <c r="Z464" s="205"/>
      <c r="AA464" s="205"/>
      <c r="AB464" s="205"/>
      <c r="AC464" s="205"/>
      <c r="AD464" s="205"/>
      <c r="AE464" s="205"/>
    </row>
    <row r="465" spans="1:31" s="243" customFormat="1" ht="15" outlineLevel="1">
      <c r="A465" s="205"/>
      <c r="B465" s="266">
        <f>'FSE-AF-003'!$B$41</f>
        <v>0</v>
      </c>
      <c r="C465" s="216">
        <v>12</v>
      </c>
      <c r="D465" s="217"/>
      <c r="E465" s="218">
        <f>+'FSE-AF-004'!$E$41</f>
        <v>0</v>
      </c>
      <c r="F465" s="254">
        <f>+'FSE-AF-003'!AR$41</f>
        <v>0</v>
      </c>
      <c r="G465" s="219">
        <f t="shared" si="80"/>
        <v>0</v>
      </c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19">
        <f>+$E465*$F465</f>
        <v>0</v>
      </c>
      <c r="T465" s="219">
        <f>+$E465*$F465</f>
        <v>0</v>
      </c>
      <c r="U465" s="219">
        <f>+$E465*$F465</f>
        <v>0</v>
      </c>
      <c r="V465" s="259">
        <f>IF($E465&lt;33.33%,$E465*$F465,0)</f>
        <v>0</v>
      </c>
      <c r="W465" s="239">
        <f t="shared" si="81"/>
        <v>0</v>
      </c>
      <c r="X465" s="241">
        <f t="shared" si="82"/>
        <v>0</v>
      </c>
      <c r="Y465" s="241"/>
      <c r="Z465" s="205"/>
      <c r="AA465" s="205"/>
      <c r="AB465" s="205"/>
      <c r="AC465" s="205"/>
      <c r="AD465" s="205"/>
      <c r="AE465" s="205"/>
    </row>
    <row r="466" spans="1:31" s="243" customFormat="1" ht="15" outlineLevel="1">
      <c r="A466" s="205"/>
      <c r="B466" s="266">
        <f>'FSE-AF-003'!$B$41</f>
        <v>0</v>
      </c>
      <c r="C466" s="216">
        <v>13</v>
      </c>
      <c r="D466" s="217"/>
      <c r="E466" s="218">
        <f>+'FSE-AF-004'!$E$41</f>
        <v>0</v>
      </c>
      <c r="F466" s="254">
        <f>+'FSE-AF-003'!AU$41</f>
        <v>0</v>
      </c>
      <c r="G466" s="219">
        <f t="shared" si="80"/>
        <v>0</v>
      </c>
      <c r="H466" s="247"/>
      <c r="I466" s="247"/>
      <c r="J466" s="247"/>
      <c r="K466" s="247"/>
      <c r="L466" s="247"/>
      <c r="M466" s="247"/>
      <c r="N466" s="247"/>
      <c r="O466" s="247"/>
      <c r="P466" s="247"/>
      <c r="Q466" s="247"/>
      <c r="R466" s="247"/>
      <c r="S466" s="247"/>
      <c r="T466" s="219">
        <f>+$E466*$F466</f>
        <v>0</v>
      </c>
      <c r="U466" s="219">
        <f>+$E466*$F466</f>
        <v>0</v>
      </c>
      <c r="V466" s="259">
        <f>+$E466*$F466</f>
        <v>0</v>
      </c>
      <c r="W466" s="239">
        <f t="shared" si="81"/>
        <v>0</v>
      </c>
      <c r="X466" s="241">
        <f t="shared" si="82"/>
        <v>0</v>
      </c>
      <c r="Y466" s="241"/>
      <c r="Z466" s="205"/>
      <c r="AA466" s="205"/>
      <c r="AB466" s="205"/>
      <c r="AC466" s="205"/>
      <c r="AD466" s="205"/>
      <c r="AE466" s="205"/>
    </row>
    <row r="467" spans="1:31" s="243" customFormat="1" ht="15" outlineLevel="1">
      <c r="A467" s="205"/>
      <c r="B467" s="266">
        <f>'FSE-AF-003'!$B$41</f>
        <v>0</v>
      </c>
      <c r="C467" s="216">
        <v>14</v>
      </c>
      <c r="D467" s="217"/>
      <c r="E467" s="218">
        <f>+'FSE-AF-004'!$E$41</f>
        <v>0</v>
      </c>
      <c r="F467" s="254">
        <f>+'FSE-AF-003'!AX$41</f>
        <v>0</v>
      </c>
      <c r="G467" s="219">
        <f t="shared" si="80"/>
        <v>0</v>
      </c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  <c r="T467" s="247"/>
      <c r="U467" s="219">
        <f>+$E467*$F467</f>
        <v>0</v>
      </c>
      <c r="V467" s="259">
        <f>+$E467*$F467</f>
        <v>0</v>
      </c>
      <c r="W467" s="239">
        <f t="shared" si="81"/>
        <v>0</v>
      </c>
      <c r="X467" s="241">
        <f t="shared" si="82"/>
        <v>0</v>
      </c>
      <c r="Y467" s="241"/>
      <c r="Z467" s="205"/>
      <c r="AA467" s="205"/>
      <c r="AB467" s="205"/>
      <c r="AC467" s="205"/>
      <c r="AD467" s="205"/>
      <c r="AE467" s="205"/>
    </row>
    <row r="468" spans="1:31" s="243" customFormat="1" ht="15" outlineLevel="1">
      <c r="A468" s="205"/>
      <c r="B468" s="266">
        <f>'FSE-AF-003'!$B$41</f>
        <v>0</v>
      </c>
      <c r="C468" s="216">
        <v>15</v>
      </c>
      <c r="D468" s="217"/>
      <c r="E468" s="218">
        <f>+'FSE-AF-004'!$E$41</f>
        <v>0</v>
      </c>
      <c r="F468" s="254">
        <f>+'FSE-AF-003'!BA$41</f>
        <v>0</v>
      </c>
      <c r="G468" s="219">
        <f t="shared" si="80"/>
        <v>0</v>
      </c>
      <c r="H468" s="247"/>
      <c r="I468" s="247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  <c r="T468" s="247"/>
      <c r="U468" s="260"/>
      <c r="V468" s="259">
        <f>+$E468*$F468</f>
        <v>0</v>
      </c>
      <c r="W468" s="239">
        <f t="shared" si="81"/>
        <v>0</v>
      </c>
      <c r="X468" s="241">
        <f t="shared" si="82"/>
        <v>0</v>
      </c>
      <c r="Y468" s="241"/>
      <c r="Z468" s="205"/>
      <c r="AA468" s="205"/>
      <c r="AB468" s="205"/>
      <c r="AC468" s="205"/>
      <c r="AD468" s="205"/>
      <c r="AE468" s="205"/>
    </row>
    <row r="469" spans="1:31" s="243" customFormat="1">
      <c r="A469" s="205"/>
      <c r="B469" s="248" t="s">
        <v>1051</v>
      </c>
      <c r="C469" s="216"/>
      <c r="D469" s="217"/>
      <c r="E469" s="249"/>
      <c r="F469" s="250">
        <f>SUM(F454:F468)</f>
        <v>0</v>
      </c>
      <c r="G469" s="251"/>
      <c r="H469" s="252">
        <f t="shared" ref="H469:V469" si="85">SUM(H454:H468)</f>
        <v>0</v>
      </c>
      <c r="I469" s="252">
        <f t="shared" si="85"/>
        <v>0</v>
      </c>
      <c r="J469" s="252">
        <f t="shared" si="85"/>
        <v>0</v>
      </c>
      <c r="K469" s="252">
        <f t="shared" si="85"/>
        <v>0</v>
      </c>
      <c r="L469" s="252">
        <f t="shared" si="85"/>
        <v>0</v>
      </c>
      <c r="M469" s="252">
        <f t="shared" si="85"/>
        <v>0</v>
      </c>
      <c r="N469" s="252">
        <f t="shared" si="85"/>
        <v>0</v>
      </c>
      <c r="O469" s="252">
        <f t="shared" si="85"/>
        <v>0</v>
      </c>
      <c r="P469" s="252">
        <f t="shared" si="85"/>
        <v>0</v>
      </c>
      <c r="Q469" s="252">
        <f t="shared" si="85"/>
        <v>0</v>
      </c>
      <c r="R469" s="252">
        <f t="shared" si="85"/>
        <v>0</v>
      </c>
      <c r="S469" s="252">
        <f t="shared" si="85"/>
        <v>0</v>
      </c>
      <c r="T469" s="252">
        <f t="shared" si="85"/>
        <v>0</v>
      </c>
      <c r="U469" s="252">
        <f t="shared" si="85"/>
        <v>0</v>
      </c>
      <c r="V469" s="252">
        <f t="shared" si="85"/>
        <v>0</v>
      </c>
      <c r="W469" s="239"/>
      <c r="X469" s="241"/>
      <c r="Y469" s="241"/>
      <c r="Z469" s="205"/>
      <c r="AA469" s="205"/>
      <c r="AB469" s="205"/>
      <c r="AC469" s="205"/>
      <c r="AD469" s="205"/>
      <c r="AE469" s="205"/>
    </row>
    <row r="470" spans="1:31" s="243" customFormat="1" ht="15" outlineLevel="1">
      <c r="A470" s="205"/>
      <c r="B470" s="270">
        <f>'FSE-AF-003'!$B$42</f>
        <v>0</v>
      </c>
      <c r="C470" s="221">
        <v>1</v>
      </c>
      <c r="D470" s="222"/>
      <c r="E470" s="218">
        <f>+'FSE-AF-004'!$E$42</f>
        <v>0</v>
      </c>
      <c r="F470" s="254">
        <f>+'FSE-AF-003'!K$42</f>
        <v>0</v>
      </c>
      <c r="G470" s="219">
        <f t="shared" si="80"/>
        <v>0</v>
      </c>
      <c r="H470" s="219">
        <f>+$E470*$F470</f>
        <v>0</v>
      </c>
      <c r="I470" s="219">
        <f>+$E470*$F470</f>
        <v>0</v>
      </c>
      <c r="J470" s="219">
        <f>+$E470*$F470</f>
        <v>0</v>
      </c>
      <c r="K470" s="219">
        <f>IF($E470&lt;33.33%,$E470*$F470,0)</f>
        <v>0</v>
      </c>
      <c r="L470" s="219">
        <f>IF($E470&lt;33.33%,$E470*$F470,0)</f>
        <v>0</v>
      </c>
      <c r="M470" s="219">
        <f>IF($E470&lt;20%,$E470*$F470,0)</f>
        <v>0</v>
      </c>
      <c r="N470" s="219">
        <f>IF($E470&lt;20%,$E470*$F470,0)</f>
        <v>0</v>
      </c>
      <c r="O470" s="219">
        <f>IF($E470&lt;20%,$E470*$F470,0)</f>
        <v>0</v>
      </c>
      <c r="P470" s="219">
        <f>IF($E470&lt;20%,$E470*$F470,0)</f>
        <v>0</v>
      </c>
      <c r="Q470" s="219">
        <f>IF($E470&lt;20%,$E470*$F470,0)</f>
        <v>0</v>
      </c>
      <c r="R470" s="219">
        <f>IF($E470&lt;10%,$E470*$F470,0)</f>
        <v>0</v>
      </c>
      <c r="S470" s="219">
        <f>IF($E470&lt;10%,$E470*$F470,0)</f>
        <v>0</v>
      </c>
      <c r="T470" s="219">
        <f>IF($E470&lt;10%,$E470*$F470,0)</f>
        <v>0</v>
      </c>
      <c r="U470" s="219">
        <f>IF($E470&lt;10%,$E470*$F470,0)</f>
        <v>0</v>
      </c>
      <c r="V470" s="259">
        <f>IF($E470&lt;10%,$E470*$F470,0)</f>
        <v>0</v>
      </c>
      <c r="W470" s="239">
        <f t="shared" si="81"/>
        <v>0</v>
      </c>
      <c r="X470" s="241">
        <f t="shared" si="82"/>
        <v>0</v>
      </c>
      <c r="Y470" s="241"/>
      <c r="Z470" s="205"/>
      <c r="AA470" s="205"/>
      <c r="AB470" s="205"/>
      <c r="AC470" s="205"/>
      <c r="AD470" s="205"/>
      <c r="AE470" s="205"/>
    </row>
    <row r="471" spans="1:31" s="243" customFormat="1" ht="15" outlineLevel="1">
      <c r="A471" s="205"/>
      <c r="B471" s="270">
        <f>'FSE-AF-003'!$B$42</f>
        <v>0</v>
      </c>
      <c r="C471" s="221">
        <v>2</v>
      </c>
      <c r="D471" s="222"/>
      <c r="E471" s="218">
        <f>+'FSE-AF-004'!$E$42</f>
        <v>0</v>
      </c>
      <c r="F471" s="254">
        <f>+'FSE-AF-003'!N$42</f>
        <v>0</v>
      </c>
      <c r="G471" s="219">
        <f t="shared" si="80"/>
        <v>0</v>
      </c>
      <c r="H471" s="247"/>
      <c r="I471" s="219">
        <f>+$E471*$F471</f>
        <v>0</v>
      </c>
      <c r="J471" s="219">
        <f>+$E471*$F471</f>
        <v>0</v>
      </c>
      <c r="K471" s="219">
        <f>+$E471*$F471</f>
        <v>0</v>
      </c>
      <c r="L471" s="219">
        <f>IF($E471&lt;33.33%,$E471*$F471,0)</f>
        <v>0</v>
      </c>
      <c r="M471" s="219">
        <f>IF($E471&lt;33.33%,$E471*$F471,0)</f>
        <v>0</v>
      </c>
      <c r="N471" s="219">
        <f>IF($E471&lt;20%,$E471*$F471,0)</f>
        <v>0</v>
      </c>
      <c r="O471" s="219">
        <f>IF($E471&lt;20%,$E471*$F471,0)</f>
        <v>0</v>
      </c>
      <c r="P471" s="219">
        <f>IF($E471&lt;20%,$E471*$F471,0)</f>
        <v>0</v>
      </c>
      <c r="Q471" s="219">
        <f>IF($E471&lt;20%,$E471*$F471,0)</f>
        <v>0</v>
      </c>
      <c r="R471" s="219">
        <f>IF($E471&lt;20%,$E471*$F471,0)</f>
        <v>0</v>
      </c>
      <c r="S471" s="219">
        <f>IF($E471&lt;10%,$E471*$F471,0)</f>
        <v>0</v>
      </c>
      <c r="T471" s="219">
        <f>IF($E471&lt;10%,$E471*$F471,0)</f>
        <v>0</v>
      </c>
      <c r="U471" s="219">
        <f>IF($E471&lt;10%,$E471*$F471,0)</f>
        <v>0</v>
      </c>
      <c r="V471" s="259">
        <f>IF($E471&lt;10%,$E471*$F471,0)</f>
        <v>0</v>
      </c>
      <c r="W471" s="239">
        <f t="shared" si="81"/>
        <v>0</v>
      </c>
      <c r="X471" s="241">
        <f t="shared" si="82"/>
        <v>0</v>
      </c>
      <c r="Y471" s="241"/>
      <c r="Z471" s="205"/>
      <c r="AA471" s="205"/>
      <c r="AB471" s="205"/>
      <c r="AC471" s="205"/>
      <c r="AD471" s="205"/>
      <c r="AE471" s="205"/>
    </row>
    <row r="472" spans="1:31" s="243" customFormat="1" ht="15" outlineLevel="1">
      <c r="A472" s="205"/>
      <c r="B472" s="270">
        <f>'FSE-AF-003'!$B$42</f>
        <v>0</v>
      </c>
      <c r="C472" s="221">
        <v>3</v>
      </c>
      <c r="D472" s="222"/>
      <c r="E472" s="218">
        <f>+'FSE-AF-004'!$E$42</f>
        <v>0</v>
      </c>
      <c r="F472" s="254">
        <f>+'FSE-AF-003'!Q$42</f>
        <v>0</v>
      </c>
      <c r="G472" s="219">
        <f t="shared" si="80"/>
        <v>0</v>
      </c>
      <c r="H472" s="247"/>
      <c r="I472" s="247"/>
      <c r="J472" s="219">
        <f>+$E472*$F472</f>
        <v>0</v>
      </c>
      <c r="K472" s="219">
        <f>+$E472*$F472</f>
        <v>0</v>
      </c>
      <c r="L472" s="219">
        <f>+$E472*$F472</f>
        <v>0</v>
      </c>
      <c r="M472" s="219">
        <f>IF($E472&lt;33.33%,$E472*$F472,0)</f>
        <v>0</v>
      </c>
      <c r="N472" s="219">
        <f>IF($E472&lt;33.33%,$E472*$F472,0)</f>
        <v>0</v>
      </c>
      <c r="O472" s="219">
        <f>IF($E472&lt;20%,$E472*$F472,0)</f>
        <v>0</v>
      </c>
      <c r="P472" s="219">
        <f>IF($E472&lt;20%,$E472*$F472,0)</f>
        <v>0</v>
      </c>
      <c r="Q472" s="219">
        <f>IF($E472&lt;20%,$E472*$F472,0)</f>
        <v>0</v>
      </c>
      <c r="R472" s="219">
        <f>IF($E472&lt;20%,$E472*$F472,0)</f>
        <v>0</v>
      </c>
      <c r="S472" s="219">
        <f>IF($E472&lt;20%,$E472*$F472,0)</f>
        <v>0</v>
      </c>
      <c r="T472" s="219">
        <f>IF($E472&lt;10%,$E472*$F472,0)</f>
        <v>0</v>
      </c>
      <c r="U472" s="219">
        <f>IF($E472&lt;10%,$E472*$F472,0)</f>
        <v>0</v>
      </c>
      <c r="V472" s="259">
        <f>IF($E472&lt;10%,$E472*$F472,0)</f>
        <v>0</v>
      </c>
      <c r="W472" s="239">
        <f t="shared" si="81"/>
        <v>0</v>
      </c>
      <c r="X472" s="241">
        <f t="shared" si="82"/>
        <v>0</v>
      </c>
      <c r="Y472" s="241"/>
      <c r="Z472" s="205"/>
      <c r="AA472" s="205"/>
      <c r="AB472" s="205"/>
      <c r="AC472" s="205"/>
      <c r="AD472" s="205"/>
      <c r="AE472" s="205"/>
    </row>
    <row r="473" spans="1:31" s="243" customFormat="1" ht="15" outlineLevel="1">
      <c r="A473" s="205"/>
      <c r="B473" s="270">
        <f>'FSE-AF-003'!$B$42</f>
        <v>0</v>
      </c>
      <c r="C473" s="221">
        <v>4</v>
      </c>
      <c r="D473" s="222"/>
      <c r="E473" s="218">
        <f>+'FSE-AF-004'!$E$42</f>
        <v>0</v>
      </c>
      <c r="F473" s="254">
        <f>+'FSE-AF-003'!T$42</f>
        <v>0</v>
      </c>
      <c r="G473" s="219">
        <f t="shared" si="80"/>
        <v>0</v>
      </c>
      <c r="H473" s="247"/>
      <c r="I473" s="247"/>
      <c r="J473" s="247"/>
      <c r="K473" s="219">
        <f>+$E473*$F473</f>
        <v>0</v>
      </c>
      <c r="L473" s="219">
        <f>+$E473*$F473</f>
        <v>0</v>
      </c>
      <c r="M473" s="219">
        <f>+$E473*$F473</f>
        <v>0</v>
      </c>
      <c r="N473" s="219">
        <f>IF($E473&lt;33.33%,$E473*$F473,0)</f>
        <v>0</v>
      </c>
      <c r="O473" s="219">
        <f>IF($E473&lt;33.33%,$E473*$F473,0)</f>
        <v>0</v>
      </c>
      <c r="P473" s="219">
        <f>IF($E473&lt;20%,$E473*$F473,0)</f>
        <v>0</v>
      </c>
      <c r="Q473" s="219">
        <f>IF($E473&lt;20%,$E473*$F473,0)</f>
        <v>0</v>
      </c>
      <c r="R473" s="219">
        <f>IF($E473&lt;20%,$E473*$F473,0)</f>
        <v>0</v>
      </c>
      <c r="S473" s="219">
        <f>IF($E473&lt;20%,$E473*$F473,0)</f>
        <v>0</v>
      </c>
      <c r="T473" s="219">
        <f>IF($E473&lt;20%,$E473*$F473,0)</f>
        <v>0</v>
      </c>
      <c r="U473" s="219">
        <f>IF($E473&lt;10%,$E473*$F473,0)</f>
        <v>0</v>
      </c>
      <c r="V473" s="259">
        <f>IF($E473&lt;10%,$E473*$F473,0)</f>
        <v>0</v>
      </c>
      <c r="W473" s="239">
        <f t="shared" si="81"/>
        <v>0</v>
      </c>
      <c r="X473" s="241">
        <f t="shared" si="82"/>
        <v>0</v>
      </c>
      <c r="Y473" s="241"/>
      <c r="Z473" s="205"/>
      <c r="AA473" s="205"/>
      <c r="AB473" s="205"/>
      <c r="AC473" s="205"/>
      <c r="AD473" s="205"/>
      <c r="AE473" s="205"/>
    </row>
    <row r="474" spans="1:31" s="243" customFormat="1" ht="15" outlineLevel="1">
      <c r="A474" s="205"/>
      <c r="B474" s="270">
        <f>'FSE-AF-003'!$B$42</f>
        <v>0</v>
      </c>
      <c r="C474" s="221">
        <v>5</v>
      </c>
      <c r="D474" s="222"/>
      <c r="E474" s="218">
        <f>+'FSE-AF-004'!$E$42</f>
        <v>0</v>
      </c>
      <c r="F474" s="254">
        <f>+'FSE-AF-003'!W$42</f>
        <v>0</v>
      </c>
      <c r="G474" s="219">
        <f t="shared" si="80"/>
        <v>0</v>
      </c>
      <c r="H474" s="247"/>
      <c r="I474" s="247"/>
      <c r="J474" s="247"/>
      <c r="K474" s="247"/>
      <c r="L474" s="219">
        <f>+$E474*$F474</f>
        <v>0</v>
      </c>
      <c r="M474" s="219">
        <f>+$E474*$F474</f>
        <v>0</v>
      </c>
      <c r="N474" s="219">
        <f>+$E474*$F474</f>
        <v>0</v>
      </c>
      <c r="O474" s="219">
        <f>IF($E474&lt;33.33%,$E474*$F474,0)</f>
        <v>0</v>
      </c>
      <c r="P474" s="219">
        <f>IF($E474&lt;33.33%,$E474*$F474,0)</f>
        <v>0</v>
      </c>
      <c r="Q474" s="219">
        <f>IF($E474&lt;20%,$E474*$F474,0)</f>
        <v>0</v>
      </c>
      <c r="R474" s="219">
        <f>IF($E474&lt;20%,$E474*$F474,0)</f>
        <v>0</v>
      </c>
      <c r="S474" s="219">
        <f>IF($E474&lt;20%,$E474*$F474,0)</f>
        <v>0</v>
      </c>
      <c r="T474" s="219">
        <f>IF($E474&lt;20%,$E474*$F474,0)</f>
        <v>0</v>
      </c>
      <c r="U474" s="219">
        <f>IF($E474&lt;20%,$E474*$F474,0)</f>
        <v>0</v>
      </c>
      <c r="V474" s="259">
        <f>IF($E474&lt;10%,$E474*$F474,0)</f>
        <v>0</v>
      </c>
      <c r="W474" s="239">
        <f t="shared" si="81"/>
        <v>0</v>
      </c>
      <c r="X474" s="241">
        <f t="shared" si="82"/>
        <v>0</v>
      </c>
      <c r="Y474" s="241"/>
      <c r="Z474" s="205"/>
      <c r="AA474" s="205"/>
      <c r="AB474" s="205"/>
      <c r="AC474" s="205"/>
      <c r="AD474" s="205"/>
      <c r="AE474" s="205"/>
    </row>
    <row r="475" spans="1:31" s="243" customFormat="1" ht="15" outlineLevel="1">
      <c r="A475" s="205"/>
      <c r="B475" s="270">
        <f>'FSE-AF-003'!$B$42</f>
        <v>0</v>
      </c>
      <c r="C475" s="221">
        <v>6</v>
      </c>
      <c r="D475" s="222"/>
      <c r="E475" s="218">
        <f>+'FSE-AF-004'!$E$42</f>
        <v>0</v>
      </c>
      <c r="F475" s="254">
        <f>+'FSE-AF-003'!Z$42</f>
        <v>0</v>
      </c>
      <c r="G475" s="219">
        <f t="shared" si="80"/>
        <v>0</v>
      </c>
      <c r="H475" s="247"/>
      <c r="I475" s="247"/>
      <c r="J475" s="247"/>
      <c r="K475" s="247"/>
      <c r="L475" s="247"/>
      <c r="M475" s="219">
        <f>+$E475*$F475</f>
        <v>0</v>
      </c>
      <c r="N475" s="219">
        <f>+$E475*$F475</f>
        <v>0</v>
      </c>
      <c r="O475" s="219">
        <f>+$E475*$F475</f>
        <v>0</v>
      </c>
      <c r="P475" s="219">
        <f>IF($E475&lt;33.33%,$E475*$F475,0)</f>
        <v>0</v>
      </c>
      <c r="Q475" s="219">
        <f>IF($E475&lt;33.33%,$E475*$F475,0)</f>
        <v>0</v>
      </c>
      <c r="R475" s="219">
        <f>IF($E475&lt;20%,$E475*$F475,0)</f>
        <v>0</v>
      </c>
      <c r="S475" s="219">
        <f>IF($E475&lt;20%,$E475*$F475,0)</f>
        <v>0</v>
      </c>
      <c r="T475" s="219">
        <f>IF($E475&lt;20%,$E475*$F475,0)</f>
        <v>0</v>
      </c>
      <c r="U475" s="219">
        <f>IF($E475&lt;20%,$E475*$F475,0)</f>
        <v>0</v>
      </c>
      <c r="V475" s="259">
        <f>IF($E475&lt;20%,$E475*$F475,0)</f>
        <v>0</v>
      </c>
      <c r="W475" s="239">
        <f t="shared" si="81"/>
        <v>0</v>
      </c>
      <c r="X475" s="241">
        <f t="shared" si="82"/>
        <v>0</v>
      </c>
      <c r="Y475" s="241"/>
      <c r="Z475" s="205"/>
      <c r="AA475" s="205"/>
      <c r="AB475" s="205"/>
      <c r="AC475" s="205"/>
      <c r="AD475" s="205"/>
      <c r="AE475" s="205"/>
    </row>
    <row r="476" spans="1:31" s="243" customFormat="1" ht="15" outlineLevel="1">
      <c r="A476" s="205"/>
      <c r="B476" s="270">
        <f>'FSE-AF-003'!$B$42</f>
        <v>0</v>
      </c>
      <c r="C476" s="221">
        <v>7</v>
      </c>
      <c r="D476" s="222"/>
      <c r="E476" s="218">
        <f>+'FSE-AF-004'!$E$42</f>
        <v>0</v>
      </c>
      <c r="F476" s="254">
        <f>+'FSE-AF-003'!AC$42</f>
        <v>0</v>
      </c>
      <c r="G476" s="219">
        <f t="shared" si="80"/>
        <v>0</v>
      </c>
      <c r="H476" s="247"/>
      <c r="I476" s="247"/>
      <c r="J476" s="247"/>
      <c r="K476" s="247"/>
      <c r="L476" s="247"/>
      <c r="M476" s="247"/>
      <c r="N476" s="219">
        <f>+$E476*$F476</f>
        <v>0</v>
      </c>
      <c r="O476" s="219">
        <f>+$E476*$F476</f>
        <v>0</v>
      </c>
      <c r="P476" s="219">
        <f>+$E476*$F476</f>
        <v>0</v>
      </c>
      <c r="Q476" s="219">
        <f>IF($E476&lt;33.33%,$E476*$F476,0)</f>
        <v>0</v>
      </c>
      <c r="R476" s="219">
        <f>IF($E476&lt;33.33%,$E476*$F476,0)</f>
        <v>0</v>
      </c>
      <c r="S476" s="219">
        <f>IF($E476&lt;20%,$E476*$F476,0)</f>
        <v>0</v>
      </c>
      <c r="T476" s="219">
        <f>IF($E476&lt;20%,$E476*$F476,0)</f>
        <v>0</v>
      </c>
      <c r="U476" s="219">
        <f>IF($E476&lt;20%,$E476*$F476,0)</f>
        <v>0</v>
      </c>
      <c r="V476" s="259">
        <f>IF($E476&lt;20%,$E476*$F476,0)</f>
        <v>0</v>
      </c>
      <c r="W476" s="239">
        <f t="shared" si="81"/>
        <v>0</v>
      </c>
      <c r="X476" s="241">
        <f t="shared" si="82"/>
        <v>0</v>
      </c>
      <c r="Y476" s="241"/>
      <c r="Z476" s="205"/>
      <c r="AA476" s="205"/>
      <c r="AB476" s="205"/>
      <c r="AC476" s="205"/>
      <c r="AD476" s="205"/>
      <c r="AE476" s="205"/>
    </row>
    <row r="477" spans="1:31" s="243" customFormat="1" ht="15" outlineLevel="1">
      <c r="A477" s="205"/>
      <c r="B477" s="270">
        <f>'FSE-AF-003'!$B$42</f>
        <v>0</v>
      </c>
      <c r="C477" s="221">
        <v>8</v>
      </c>
      <c r="D477" s="222"/>
      <c r="E477" s="218">
        <f>+'FSE-AF-004'!$E$42</f>
        <v>0</v>
      </c>
      <c r="F477" s="254">
        <f>+'FSE-AF-003'!AF$42</f>
        <v>0</v>
      </c>
      <c r="G477" s="219">
        <f t="shared" si="80"/>
        <v>0</v>
      </c>
      <c r="H477" s="247"/>
      <c r="I477" s="247"/>
      <c r="J477" s="247"/>
      <c r="K477" s="247"/>
      <c r="L477" s="247"/>
      <c r="M477" s="247"/>
      <c r="N477" s="247"/>
      <c r="O477" s="219">
        <f>+$E477*$F477</f>
        <v>0</v>
      </c>
      <c r="P477" s="219">
        <f>+$E477*$F477</f>
        <v>0</v>
      </c>
      <c r="Q477" s="219">
        <f>+$E477*$F477</f>
        <v>0</v>
      </c>
      <c r="R477" s="219">
        <f>IF($E477&lt;33.33%,$E477*$F477,0)</f>
        <v>0</v>
      </c>
      <c r="S477" s="219">
        <f>IF($E477&lt;33.33%,$E477*$F477,0)</f>
        <v>0</v>
      </c>
      <c r="T477" s="219">
        <f>IF($E477&lt;20%,$E477*$F477,0)</f>
        <v>0</v>
      </c>
      <c r="U477" s="219">
        <f>IF($E477&lt;20%,$E477*$F477,0)</f>
        <v>0</v>
      </c>
      <c r="V477" s="259">
        <f>IF($E477&lt;20%,$E477*$F477,0)</f>
        <v>0</v>
      </c>
      <c r="W477" s="239">
        <f t="shared" si="81"/>
        <v>0</v>
      </c>
      <c r="X477" s="241">
        <f t="shared" si="82"/>
        <v>0</v>
      </c>
      <c r="Y477" s="241"/>
      <c r="Z477" s="205"/>
      <c r="AA477" s="205"/>
      <c r="AB477" s="205"/>
      <c r="AC477" s="205"/>
      <c r="AD477" s="205"/>
      <c r="AE477" s="205"/>
    </row>
    <row r="478" spans="1:31" s="243" customFormat="1" ht="15" outlineLevel="1">
      <c r="A478" s="205"/>
      <c r="B478" s="270">
        <f>'FSE-AF-003'!$B$42</f>
        <v>0</v>
      </c>
      <c r="C478" s="221">
        <v>9</v>
      </c>
      <c r="D478" s="222"/>
      <c r="E478" s="218">
        <f>+'FSE-AF-004'!$E$42</f>
        <v>0</v>
      </c>
      <c r="F478" s="254">
        <f>+'FSE-AF-003'!AI$42</f>
        <v>0</v>
      </c>
      <c r="G478" s="219">
        <f t="shared" si="80"/>
        <v>0</v>
      </c>
      <c r="H478" s="247"/>
      <c r="I478" s="247"/>
      <c r="J478" s="247"/>
      <c r="K478" s="247"/>
      <c r="L478" s="247"/>
      <c r="M478" s="247"/>
      <c r="N478" s="247"/>
      <c r="O478" s="247"/>
      <c r="P478" s="219">
        <f>+$E478*$F478</f>
        <v>0</v>
      </c>
      <c r="Q478" s="219">
        <f>+$E478*$F478</f>
        <v>0</v>
      </c>
      <c r="R478" s="219">
        <f>+$E478*$F478</f>
        <v>0</v>
      </c>
      <c r="S478" s="219">
        <f>IF($E478&lt;33.33%,$E478*$F478,0)</f>
        <v>0</v>
      </c>
      <c r="T478" s="219">
        <f>IF($E478&lt;33.33%,$E478*$F478,0)</f>
        <v>0</v>
      </c>
      <c r="U478" s="219">
        <f>IF($E478&lt;20%,$E478*$F478,0)</f>
        <v>0</v>
      </c>
      <c r="V478" s="259">
        <f>IF($E478&lt;20%,$E478*$F478,0)</f>
        <v>0</v>
      </c>
      <c r="W478" s="239">
        <f t="shared" si="81"/>
        <v>0</v>
      </c>
      <c r="X478" s="241">
        <f t="shared" si="82"/>
        <v>0</v>
      </c>
      <c r="Y478" s="241"/>
      <c r="Z478" s="205"/>
      <c r="AA478" s="205"/>
      <c r="AB478" s="205"/>
      <c r="AC478" s="205"/>
      <c r="AD478" s="205"/>
      <c r="AE478" s="205"/>
    </row>
    <row r="479" spans="1:31" s="243" customFormat="1" ht="15" outlineLevel="1">
      <c r="A479" s="205"/>
      <c r="B479" s="270">
        <f>'FSE-AF-003'!$B$42</f>
        <v>0</v>
      </c>
      <c r="C479" s="221">
        <v>10</v>
      </c>
      <c r="D479" s="222"/>
      <c r="E479" s="218">
        <f>+'FSE-AF-004'!$E$42</f>
        <v>0</v>
      </c>
      <c r="F479" s="254">
        <f>+'FSE-AF-003'!AL$42</f>
        <v>0</v>
      </c>
      <c r="G479" s="219">
        <f t="shared" si="80"/>
        <v>0</v>
      </c>
      <c r="H479" s="247"/>
      <c r="I479" s="247"/>
      <c r="J479" s="247"/>
      <c r="K479" s="247"/>
      <c r="L479" s="247"/>
      <c r="M479" s="247"/>
      <c r="N479" s="247"/>
      <c r="O479" s="247"/>
      <c r="P479" s="247"/>
      <c r="Q479" s="219">
        <f>+$E479*$F479</f>
        <v>0</v>
      </c>
      <c r="R479" s="219">
        <f>+$E479*$F479</f>
        <v>0</v>
      </c>
      <c r="S479" s="219">
        <f>+$E479*$F479</f>
        <v>0</v>
      </c>
      <c r="T479" s="219">
        <f>IF($E479&lt;33.33%,$E479*$F479,0)</f>
        <v>0</v>
      </c>
      <c r="U479" s="219">
        <f>IF($E479&lt;33.33%,$E479*$F479,0)</f>
        <v>0</v>
      </c>
      <c r="V479" s="259">
        <f>IF($E479&lt;20%,$E479*$F479,0)</f>
        <v>0</v>
      </c>
      <c r="W479" s="239">
        <f t="shared" si="81"/>
        <v>0</v>
      </c>
      <c r="X479" s="241">
        <f t="shared" si="82"/>
        <v>0</v>
      </c>
      <c r="Y479" s="241"/>
      <c r="Z479" s="205"/>
      <c r="AA479" s="205"/>
      <c r="AB479" s="205"/>
      <c r="AC479" s="205"/>
      <c r="AD479" s="205"/>
      <c r="AE479" s="205"/>
    </row>
    <row r="480" spans="1:31" s="243" customFormat="1" ht="15" outlineLevel="1">
      <c r="A480" s="205"/>
      <c r="B480" s="270">
        <f>'FSE-AF-003'!$B$42</f>
        <v>0</v>
      </c>
      <c r="C480" s="221">
        <v>11</v>
      </c>
      <c r="D480" s="222"/>
      <c r="E480" s="218">
        <f>+'FSE-AF-004'!$E$42</f>
        <v>0</v>
      </c>
      <c r="F480" s="254">
        <f>+'FSE-AF-003'!AO$42</f>
        <v>0</v>
      </c>
      <c r="G480" s="219">
        <f t="shared" si="80"/>
        <v>0</v>
      </c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19">
        <f>+$E480*$F480</f>
        <v>0</v>
      </c>
      <c r="S480" s="219">
        <f>+$E480*$F480</f>
        <v>0</v>
      </c>
      <c r="T480" s="219">
        <f>+$E480*$F480</f>
        <v>0</v>
      </c>
      <c r="U480" s="219">
        <f>IF($E480&lt;33.33%,$E480*$F480,0)</f>
        <v>0</v>
      </c>
      <c r="V480" s="259">
        <f>IF($E480&lt;33.33%,$E480*$F480,0)</f>
        <v>0</v>
      </c>
      <c r="W480" s="239">
        <f t="shared" si="81"/>
        <v>0</v>
      </c>
      <c r="X480" s="241">
        <f t="shared" si="82"/>
        <v>0</v>
      </c>
      <c r="Y480" s="241"/>
      <c r="Z480" s="205"/>
      <c r="AA480" s="205"/>
      <c r="AB480" s="205"/>
      <c r="AC480" s="205"/>
      <c r="AD480" s="205"/>
      <c r="AE480" s="205"/>
    </row>
    <row r="481" spans="1:31" s="243" customFormat="1" ht="15" outlineLevel="1">
      <c r="A481" s="205"/>
      <c r="B481" s="270">
        <f>'FSE-AF-003'!$B$42</f>
        <v>0</v>
      </c>
      <c r="C481" s="221">
        <v>12</v>
      </c>
      <c r="D481" s="222"/>
      <c r="E481" s="218">
        <f>+'FSE-AF-004'!$E$42</f>
        <v>0</v>
      </c>
      <c r="F481" s="254">
        <f>+'FSE-AF-003'!AR$42</f>
        <v>0</v>
      </c>
      <c r="G481" s="219">
        <f t="shared" si="80"/>
        <v>0</v>
      </c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7"/>
      <c r="S481" s="219">
        <f>+$E481*$F481</f>
        <v>0</v>
      </c>
      <c r="T481" s="219">
        <f>+$E481*$F481</f>
        <v>0</v>
      </c>
      <c r="U481" s="219">
        <f>+$E481*$F481</f>
        <v>0</v>
      </c>
      <c r="V481" s="259">
        <f>IF($E481&lt;33.33%,$E481*$F481,0)</f>
        <v>0</v>
      </c>
      <c r="W481" s="239">
        <f t="shared" si="81"/>
        <v>0</v>
      </c>
      <c r="X481" s="241">
        <f t="shared" si="82"/>
        <v>0</v>
      </c>
      <c r="Y481" s="241"/>
      <c r="Z481" s="205"/>
      <c r="AA481" s="205"/>
      <c r="AB481" s="205"/>
      <c r="AC481" s="205"/>
      <c r="AD481" s="205"/>
      <c r="AE481" s="205"/>
    </row>
    <row r="482" spans="1:31" s="243" customFormat="1" ht="15" outlineLevel="1">
      <c r="A482" s="205"/>
      <c r="B482" s="270">
        <f>'FSE-AF-003'!$B$42</f>
        <v>0</v>
      </c>
      <c r="C482" s="221">
        <v>13</v>
      </c>
      <c r="D482" s="222"/>
      <c r="E482" s="218">
        <f>+'FSE-AF-004'!$E$42</f>
        <v>0</v>
      </c>
      <c r="F482" s="254">
        <f>+'FSE-AF-003'!AU$42</f>
        <v>0</v>
      </c>
      <c r="G482" s="219">
        <f t="shared" si="80"/>
        <v>0</v>
      </c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7"/>
      <c r="S482" s="247"/>
      <c r="T482" s="219">
        <f>+$E482*$F482</f>
        <v>0</v>
      </c>
      <c r="U482" s="219">
        <f>+$E482*$F482</f>
        <v>0</v>
      </c>
      <c r="V482" s="259">
        <f>+$E482*$F482</f>
        <v>0</v>
      </c>
      <c r="W482" s="239">
        <f t="shared" si="81"/>
        <v>0</v>
      </c>
      <c r="X482" s="241">
        <f t="shared" si="82"/>
        <v>0</v>
      </c>
      <c r="Y482" s="241"/>
      <c r="Z482" s="205"/>
      <c r="AA482" s="205"/>
      <c r="AB482" s="205"/>
      <c r="AC482" s="205"/>
      <c r="AD482" s="205"/>
      <c r="AE482" s="205"/>
    </row>
    <row r="483" spans="1:31" s="243" customFormat="1" ht="15" outlineLevel="1">
      <c r="A483" s="205"/>
      <c r="B483" s="270">
        <f>'FSE-AF-003'!$B$42</f>
        <v>0</v>
      </c>
      <c r="C483" s="221">
        <v>14</v>
      </c>
      <c r="D483" s="222"/>
      <c r="E483" s="218">
        <f>+'FSE-AF-004'!$E$42</f>
        <v>0</v>
      </c>
      <c r="F483" s="254">
        <f>+'FSE-AF-003'!AX$42</f>
        <v>0</v>
      </c>
      <c r="G483" s="219">
        <f t="shared" si="80"/>
        <v>0</v>
      </c>
      <c r="H483" s="247"/>
      <c r="I483" s="247"/>
      <c r="J483" s="247"/>
      <c r="K483" s="247"/>
      <c r="L483" s="247"/>
      <c r="M483" s="247"/>
      <c r="N483" s="247"/>
      <c r="O483" s="247"/>
      <c r="P483" s="247"/>
      <c r="Q483" s="247"/>
      <c r="R483" s="247"/>
      <c r="S483" s="247"/>
      <c r="T483" s="247"/>
      <c r="U483" s="219">
        <f>+$E483*$F483</f>
        <v>0</v>
      </c>
      <c r="V483" s="259">
        <f>+$E483*$F483</f>
        <v>0</v>
      </c>
      <c r="W483" s="239">
        <f t="shared" si="81"/>
        <v>0</v>
      </c>
      <c r="X483" s="241">
        <f t="shared" si="82"/>
        <v>0</v>
      </c>
      <c r="Y483" s="241"/>
      <c r="Z483" s="205"/>
      <c r="AA483" s="205"/>
      <c r="AB483" s="205"/>
      <c r="AC483" s="205"/>
      <c r="AD483" s="205"/>
      <c r="AE483" s="205"/>
    </row>
    <row r="484" spans="1:31" s="243" customFormat="1" ht="15" outlineLevel="1">
      <c r="A484" s="205"/>
      <c r="B484" s="270">
        <f>'FSE-AF-003'!$B$42</f>
        <v>0</v>
      </c>
      <c r="C484" s="221">
        <v>15</v>
      </c>
      <c r="D484" s="222"/>
      <c r="E484" s="218">
        <f>+'FSE-AF-004'!$E$42</f>
        <v>0</v>
      </c>
      <c r="F484" s="254">
        <f>+'FSE-AF-003'!BA$42</f>
        <v>0</v>
      </c>
      <c r="G484" s="219">
        <f t="shared" si="80"/>
        <v>0</v>
      </c>
      <c r="H484" s="247"/>
      <c r="I484" s="247"/>
      <c r="J484" s="247"/>
      <c r="K484" s="247"/>
      <c r="L484" s="247"/>
      <c r="M484" s="247"/>
      <c r="N484" s="247"/>
      <c r="O484" s="247"/>
      <c r="P484" s="247"/>
      <c r="Q484" s="247"/>
      <c r="R484" s="247"/>
      <c r="S484" s="247"/>
      <c r="T484" s="247"/>
      <c r="U484" s="260"/>
      <c r="V484" s="259">
        <f>+$E484*$F484</f>
        <v>0</v>
      </c>
      <c r="W484" s="239">
        <f t="shared" si="81"/>
        <v>0</v>
      </c>
      <c r="X484" s="241">
        <f t="shared" si="82"/>
        <v>0</v>
      </c>
      <c r="Y484" s="241"/>
      <c r="Z484" s="205"/>
      <c r="AA484" s="205"/>
      <c r="AB484" s="205"/>
      <c r="AC484" s="205"/>
      <c r="AD484" s="205"/>
      <c r="AE484" s="205"/>
    </row>
    <row r="485" spans="1:31" s="243" customFormat="1">
      <c r="A485" s="205"/>
      <c r="B485" s="255" t="s">
        <v>1051</v>
      </c>
      <c r="C485" s="221"/>
      <c r="D485" s="222"/>
      <c r="E485" s="249"/>
      <c r="F485" s="250">
        <f>SUM(F470:F484)</f>
        <v>0</v>
      </c>
      <c r="G485" s="251"/>
      <c r="H485" s="252">
        <f t="shared" ref="H485:V485" si="86">SUM(H470:H484)</f>
        <v>0</v>
      </c>
      <c r="I485" s="252">
        <f t="shared" si="86"/>
        <v>0</v>
      </c>
      <c r="J485" s="252">
        <f t="shared" si="86"/>
        <v>0</v>
      </c>
      <c r="K485" s="252">
        <f t="shared" si="86"/>
        <v>0</v>
      </c>
      <c r="L485" s="252">
        <f t="shared" si="86"/>
        <v>0</v>
      </c>
      <c r="M485" s="252">
        <f t="shared" si="86"/>
        <v>0</v>
      </c>
      <c r="N485" s="252">
        <f t="shared" si="86"/>
        <v>0</v>
      </c>
      <c r="O485" s="252">
        <f t="shared" si="86"/>
        <v>0</v>
      </c>
      <c r="P485" s="252">
        <f t="shared" si="86"/>
        <v>0</v>
      </c>
      <c r="Q485" s="252">
        <f t="shared" si="86"/>
        <v>0</v>
      </c>
      <c r="R485" s="252">
        <f t="shared" si="86"/>
        <v>0</v>
      </c>
      <c r="S485" s="252">
        <f t="shared" si="86"/>
        <v>0</v>
      </c>
      <c r="T485" s="252">
        <f t="shared" si="86"/>
        <v>0</v>
      </c>
      <c r="U485" s="252">
        <f t="shared" si="86"/>
        <v>0</v>
      </c>
      <c r="V485" s="252">
        <f t="shared" si="86"/>
        <v>0</v>
      </c>
      <c r="W485" s="239"/>
      <c r="X485" s="241"/>
      <c r="Y485" s="241"/>
      <c r="Z485" s="205"/>
      <c r="AA485" s="205"/>
      <c r="AB485" s="205"/>
      <c r="AC485" s="205"/>
      <c r="AD485" s="205"/>
      <c r="AE485" s="205"/>
    </row>
    <row r="486" spans="1:31" ht="15.75" customHeight="1">
      <c r="A486" s="204"/>
      <c r="B486" s="726" t="s">
        <v>1052</v>
      </c>
      <c r="C486" s="727"/>
      <c r="D486" s="728"/>
      <c r="E486" s="230"/>
      <c r="F486" s="231">
        <f>+F21+F37+F53+F69+F85+F101+F117+F133+F149+F165+F181+F197+F213+F229+F245+F261+F277+F293+F309+F325+F341+F357+F373+F389+F405+F421+F437+F453+F469+F485</f>
        <v>0</v>
      </c>
      <c r="G486" s="231"/>
      <c r="H486" s="231">
        <f t="shared" ref="H486:V486" si="87">+H21+H37+H53+H69+H85+H101+H117+H133+H149+H165+H181+H197+H213+H229+H245+H261+H277+H293+H309+H325+H341+H357+H373+H389+H405+H421+H437+H453+H469+H485</f>
        <v>0</v>
      </c>
      <c r="I486" s="231">
        <f t="shared" si="87"/>
        <v>0</v>
      </c>
      <c r="J486" s="231">
        <f t="shared" si="87"/>
        <v>0</v>
      </c>
      <c r="K486" s="231">
        <f t="shared" si="87"/>
        <v>0</v>
      </c>
      <c r="L486" s="231">
        <f t="shared" si="87"/>
        <v>0</v>
      </c>
      <c r="M486" s="231">
        <f t="shared" si="87"/>
        <v>0</v>
      </c>
      <c r="N486" s="231">
        <f t="shared" si="87"/>
        <v>0</v>
      </c>
      <c r="O486" s="231">
        <f t="shared" si="87"/>
        <v>0</v>
      </c>
      <c r="P486" s="231">
        <f t="shared" si="87"/>
        <v>0</v>
      </c>
      <c r="Q486" s="231">
        <f t="shared" si="87"/>
        <v>0</v>
      </c>
      <c r="R486" s="231">
        <f t="shared" si="87"/>
        <v>0</v>
      </c>
      <c r="S486" s="231">
        <f t="shared" si="87"/>
        <v>0</v>
      </c>
      <c r="T486" s="231">
        <f t="shared" si="87"/>
        <v>0</v>
      </c>
      <c r="U486" s="231">
        <f t="shared" si="87"/>
        <v>0</v>
      </c>
      <c r="V486" s="231">
        <f t="shared" si="87"/>
        <v>0</v>
      </c>
      <c r="W486" s="204"/>
      <c r="X486" s="204"/>
      <c r="Y486" s="204"/>
      <c r="Z486" s="204"/>
      <c r="AA486" s="204"/>
      <c r="AB486" s="204"/>
      <c r="AC486" s="204"/>
      <c r="AD486" s="204"/>
      <c r="AE486" s="204"/>
    </row>
    <row r="487" spans="1:31" s="243" customFormat="1">
      <c r="A487" s="205"/>
      <c r="B487" s="232"/>
      <c r="C487" s="205"/>
      <c r="D487" s="205"/>
      <c r="E487" s="205"/>
      <c r="F487" s="206"/>
      <c r="G487" s="206"/>
      <c r="H487" s="206"/>
      <c r="I487" s="206"/>
      <c r="J487" s="205"/>
      <c r="K487" s="205"/>
      <c r="L487" s="205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</row>
    <row r="488" spans="1:31">
      <c r="A488" s="204"/>
      <c r="B488" s="204"/>
      <c r="C488" s="204"/>
      <c r="D488" s="204"/>
      <c r="E488" s="204"/>
      <c r="F488" s="204"/>
      <c r="G488" s="204"/>
      <c r="H488" s="204"/>
      <c r="I488" s="204"/>
      <c r="J488" s="204"/>
      <c r="K488" s="204"/>
      <c r="L488" s="204"/>
      <c r="M488" s="204"/>
      <c r="N488" s="204"/>
      <c r="O488" s="204"/>
      <c r="P488" s="204"/>
      <c r="Q488" s="204"/>
      <c r="R488" s="204"/>
      <c r="S488" s="204"/>
      <c r="T488" s="204"/>
      <c r="U488" s="204"/>
      <c r="V488" s="204"/>
      <c r="W488" s="204"/>
      <c r="X488" s="204"/>
      <c r="Y488" s="204"/>
      <c r="Z488" s="204"/>
      <c r="AA488" s="204"/>
      <c r="AB488" s="204"/>
      <c r="AC488" s="204"/>
      <c r="AD488" s="204"/>
      <c r="AE488" s="204"/>
    </row>
    <row r="489" spans="1:31">
      <c r="A489" s="204"/>
      <c r="B489" s="204"/>
      <c r="C489" s="204"/>
      <c r="D489" s="204"/>
      <c r="E489" s="204"/>
      <c r="F489" s="204"/>
      <c r="G489" s="204"/>
      <c r="H489" s="204"/>
      <c r="I489" s="204"/>
      <c r="J489" s="204"/>
      <c r="K489" s="204"/>
      <c r="L489" s="204"/>
      <c r="M489" s="204"/>
      <c r="N489" s="204"/>
      <c r="O489" s="204"/>
      <c r="P489" s="204"/>
      <c r="Q489" s="204"/>
      <c r="R489" s="204"/>
      <c r="S489" s="204"/>
      <c r="T489" s="204"/>
      <c r="U489" s="204"/>
      <c r="V489" s="204"/>
      <c r="W489" s="204"/>
      <c r="X489" s="204"/>
      <c r="Y489" s="204"/>
      <c r="Z489" s="204"/>
      <c r="AA489" s="204"/>
      <c r="AB489" s="204"/>
      <c r="AC489" s="204"/>
      <c r="AD489" s="204"/>
      <c r="AE489" s="204"/>
    </row>
    <row r="490" spans="1:31">
      <c r="A490" s="204"/>
      <c r="B490" s="204"/>
      <c r="C490" s="204"/>
      <c r="D490" s="204"/>
      <c r="E490" s="204"/>
      <c r="F490" s="204"/>
      <c r="G490" s="204"/>
      <c r="H490" s="204"/>
      <c r="I490" s="204"/>
      <c r="J490" s="204"/>
      <c r="K490" s="204"/>
      <c r="L490" s="204"/>
      <c r="M490" s="204"/>
      <c r="N490" s="204"/>
      <c r="O490" s="204"/>
      <c r="P490" s="204"/>
      <c r="Q490" s="204"/>
      <c r="R490" s="204"/>
      <c r="S490" s="204"/>
      <c r="T490" s="204"/>
      <c r="U490" s="204"/>
      <c r="V490" s="204"/>
      <c r="W490" s="204"/>
      <c r="X490" s="204"/>
      <c r="Y490" s="204"/>
      <c r="Z490" s="204"/>
      <c r="AA490" s="204"/>
      <c r="AB490" s="204"/>
      <c r="AC490" s="204"/>
      <c r="AD490" s="204"/>
      <c r="AE490" s="204"/>
    </row>
    <row r="491" spans="1:31">
      <c r="A491" s="204"/>
      <c r="B491" s="204"/>
      <c r="C491" s="204"/>
      <c r="D491" s="204"/>
      <c r="E491" s="204"/>
      <c r="F491" s="204"/>
      <c r="G491" s="204"/>
      <c r="H491" s="204"/>
      <c r="I491" s="204"/>
      <c r="J491" s="204"/>
      <c r="K491" s="204"/>
      <c r="L491" s="204"/>
      <c r="M491" s="204"/>
      <c r="N491" s="204"/>
      <c r="O491" s="204"/>
      <c r="P491" s="204"/>
      <c r="Q491" s="204"/>
      <c r="R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</row>
    <row r="492" spans="1:31">
      <c r="A492" s="204"/>
      <c r="B492" s="204"/>
      <c r="C492" s="204"/>
      <c r="D492" s="204"/>
      <c r="E492" s="204"/>
      <c r="F492" s="204"/>
      <c r="G492" s="204"/>
      <c r="H492" s="204"/>
      <c r="I492" s="204"/>
      <c r="J492" s="204"/>
      <c r="K492" s="204"/>
      <c r="L492" s="204"/>
      <c r="M492" s="204"/>
      <c r="N492" s="204"/>
      <c r="O492" s="204"/>
      <c r="P492" s="204"/>
      <c r="Q492" s="204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</row>
    <row r="493" spans="1:31">
      <c r="A493" s="204"/>
      <c r="B493" s="204"/>
      <c r="C493" s="204"/>
      <c r="D493" s="204"/>
      <c r="E493" s="204"/>
      <c r="F493" s="204"/>
      <c r="G493" s="204"/>
      <c r="H493" s="204"/>
      <c r="I493" s="204"/>
      <c r="J493" s="204"/>
      <c r="K493" s="204"/>
      <c r="L493" s="204"/>
      <c r="M493" s="204"/>
      <c r="N493" s="204"/>
      <c r="O493" s="204"/>
      <c r="P493" s="204"/>
      <c r="Q493" s="204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</row>
    <row r="494" spans="1:31">
      <c r="A494" s="204"/>
      <c r="B494" s="204"/>
      <c r="C494" s="204"/>
      <c r="D494" s="204"/>
      <c r="E494" s="204"/>
      <c r="F494" s="204"/>
      <c r="G494" s="204"/>
      <c r="H494" s="204"/>
      <c r="I494" s="204"/>
      <c r="J494" s="204"/>
      <c r="K494" s="204"/>
      <c r="L494" s="204"/>
      <c r="M494" s="204"/>
      <c r="N494" s="204"/>
      <c r="O494" s="204"/>
      <c r="P494" s="204"/>
      <c r="Q494" s="204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</row>
  </sheetData>
  <sheetProtection password="CD55" sheet="1"/>
  <mergeCells count="3">
    <mergeCell ref="B3:V3"/>
    <mergeCell ref="B486:D486"/>
    <mergeCell ref="Z4:AA5"/>
  </mergeCells>
  <dataValidations count="1">
    <dataValidation type="list" allowBlank="1" showInputMessage="1" showErrorMessage="1" sqref="D6:D197 D214:D485">
      <formula1>#REF!</formula1>
    </dataValidation>
  </dataValidations>
  <pageMargins left="0.7" right="0.7" top="0.32" bottom="0.38" header="0.51" footer="0.23999999999999996"/>
  <pageSetup paperSize="9" scale="25" fitToHeight="3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FF00"/>
  </sheetPr>
  <dimension ref="A1:AF44"/>
  <sheetViews>
    <sheetView topLeftCell="B21" workbookViewId="0">
      <selection activeCell="I37" sqref="I37"/>
    </sheetView>
  </sheetViews>
  <sheetFormatPr baseColWidth="10" defaultColWidth="11.125" defaultRowHeight="15"/>
  <sheetData>
    <row r="1" spans="1:32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</row>
    <row r="2" spans="1:32">
      <c r="A2" s="205"/>
      <c r="B2" s="205"/>
      <c r="C2" s="205"/>
      <c r="D2" s="205"/>
      <c r="E2" s="205"/>
      <c r="F2" s="205"/>
      <c r="G2" s="206"/>
      <c r="H2" s="206"/>
      <c r="I2" s="206"/>
      <c r="J2" s="206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</row>
    <row r="3" spans="1:32" ht="15.75">
      <c r="A3" s="205"/>
      <c r="B3" s="723" t="s">
        <v>1037</v>
      </c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5"/>
      <c r="X3" s="205"/>
      <c r="Y3" s="205"/>
      <c r="Z3" s="205"/>
      <c r="AA3" s="205"/>
      <c r="AB3" s="205"/>
      <c r="AC3" s="205"/>
      <c r="AD3" s="205"/>
      <c r="AE3" s="205"/>
      <c r="AF3" s="205"/>
    </row>
    <row r="4" spans="1:32">
      <c r="A4" s="205"/>
      <c r="B4" s="207"/>
      <c r="C4" s="208"/>
      <c r="D4" s="208"/>
      <c r="E4" s="208"/>
      <c r="F4" s="208"/>
      <c r="G4" s="209"/>
      <c r="H4" s="209"/>
      <c r="I4" s="209" t="s">
        <v>949</v>
      </c>
      <c r="J4" s="209" t="s">
        <v>950</v>
      </c>
      <c r="K4" s="209" t="s">
        <v>951</v>
      </c>
      <c r="L4" s="209" t="s">
        <v>952</v>
      </c>
      <c r="M4" s="209" t="s">
        <v>953</v>
      </c>
      <c r="N4" s="209" t="s">
        <v>954</v>
      </c>
      <c r="O4" s="209" t="s">
        <v>955</v>
      </c>
      <c r="P4" s="209" t="s">
        <v>956</v>
      </c>
      <c r="Q4" s="209" t="s">
        <v>957</v>
      </c>
      <c r="R4" s="209" t="s">
        <v>958</v>
      </c>
      <c r="S4" s="209" t="s">
        <v>959</v>
      </c>
      <c r="T4" s="209" t="s">
        <v>960</v>
      </c>
      <c r="U4" s="209" t="s">
        <v>961</v>
      </c>
      <c r="V4" s="209" t="s">
        <v>962</v>
      </c>
      <c r="W4" s="237" t="s">
        <v>963</v>
      </c>
      <c r="X4" s="205" t="s">
        <v>1038</v>
      </c>
      <c r="Y4" s="205"/>
      <c r="Z4" s="205"/>
      <c r="AA4" s="205"/>
      <c r="AB4" s="205"/>
      <c r="AC4" s="205"/>
      <c r="AD4" s="205"/>
      <c r="AE4" s="205"/>
      <c r="AF4" s="205"/>
    </row>
    <row r="5" spans="1:32" ht="64.5">
      <c r="A5" s="210"/>
      <c r="B5" s="211" t="s">
        <v>1040</v>
      </c>
      <c r="C5" s="212" t="s">
        <v>1041</v>
      </c>
      <c r="D5" s="212" t="s">
        <v>1025</v>
      </c>
      <c r="E5" s="213" t="s">
        <v>1053</v>
      </c>
      <c r="F5" s="212" t="s">
        <v>1042</v>
      </c>
      <c r="G5" s="214" t="s">
        <v>1030</v>
      </c>
      <c r="H5" s="214" t="s">
        <v>1043</v>
      </c>
      <c r="I5" s="214" t="s">
        <v>1030</v>
      </c>
      <c r="J5" s="214" t="s">
        <v>1030</v>
      </c>
      <c r="K5" s="214" t="s">
        <v>1030</v>
      </c>
      <c r="L5" s="214" t="s">
        <v>1030</v>
      </c>
      <c r="M5" s="214" t="s">
        <v>1030</v>
      </c>
      <c r="N5" s="214" t="s">
        <v>1030</v>
      </c>
      <c r="O5" s="214" t="s">
        <v>1030</v>
      </c>
      <c r="P5" s="214" t="s">
        <v>1030</v>
      </c>
      <c r="Q5" s="214" t="s">
        <v>1030</v>
      </c>
      <c r="R5" s="214" t="s">
        <v>1030</v>
      </c>
      <c r="S5" s="214" t="s">
        <v>1030</v>
      </c>
      <c r="T5" s="214" t="s">
        <v>1030</v>
      </c>
      <c r="U5" s="214" t="s">
        <v>1030</v>
      </c>
      <c r="V5" s="238" t="s">
        <v>1030</v>
      </c>
      <c r="W5" s="238" t="s">
        <v>1030</v>
      </c>
      <c r="X5" s="210"/>
      <c r="Y5" s="210"/>
      <c r="Z5" s="210"/>
      <c r="AA5" s="205"/>
      <c r="AB5" s="205"/>
      <c r="AC5" s="210"/>
      <c r="AD5" s="210"/>
      <c r="AE5" s="210"/>
      <c r="AF5" s="210"/>
    </row>
    <row r="6" spans="1:32">
      <c r="A6" s="210"/>
      <c r="B6" s="215">
        <f>+'FSE-AF-003'!$B13</f>
        <v>0</v>
      </c>
      <c r="C6" s="216">
        <v>0</v>
      </c>
      <c r="D6" s="217" t="s">
        <v>1011</v>
      </c>
      <c r="E6" s="217">
        <f>+'FSE-AF-003'!E13</f>
        <v>0</v>
      </c>
      <c r="F6" s="218">
        <f>IF(E6&gt;0,(VLOOKUP(E6,'FSE-AF-003'!BD:BE,2,0)),'FSE-AF-004'!E13)</f>
        <v>0</v>
      </c>
      <c r="G6" s="219">
        <f>+'FSE-AF-003'!H13</f>
        <v>0</v>
      </c>
      <c r="H6" s="219">
        <f>+G6*F6</f>
        <v>0</v>
      </c>
      <c r="I6" s="219">
        <f>IF($B6&gt;0,(+$F6*$G6),0)</f>
        <v>0</v>
      </c>
      <c r="J6" s="219">
        <f t="shared" ref="J6:W7" si="0">IF($B6&gt;0,(IF($F6&lt;F$42,$F6*$G6,0)),0)</f>
        <v>0</v>
      </c>
      <c r="K6" s="219">
        <f t="shared" si="0"/>
        <v>0</v>
      </c>
      <c r="L6" s="219">
        <f t="shared" si="0"/>
        <v>0</v>
      </c>
      <c r="M6" s="219">
        <f t="shared" si="0"/>
        <v>0</v>
      </c>
      <c r="N6" s="219">
        <f t="shared" si="0"/>
        <v>0</v>
      </c>
      <c r="O6" s="219">
        <f t="shared" si="0"/>
        <v>0</v>
      </c>
      <c r="P6" s="219">
        <f t="shared" si="0"/>
        <v>0</v>
      </c>
      <c r="Q6" s="219">
        <f t="shared" si="0"/>
        <v>0</v>
      </c>
      <c r="R6" s="219">
        <f t="shared" si="0"/>
        <v>0</v>
      </c>
      <c r="S6" s="219">
        <f t="shared" si="0"/>
        <v>0</v>
      </c>
      <c r="T6" s="219">
        <f t="shared" si="0"/>
        <v>0</v>
      </c>
      <c r="U6" s="219">
        <f t="shared" si="0"/>
        <v>0</v>
      </c>
      <c r="V6" s="219">
        <f t="shared" si="0"/>
        <v>0</v>
      </c>
      <c r="W6" s="219">
        <f t="shared" si="0"/>
        <v>0</v>
      </c>
      <c r="X6" s="239">
        <f>SUM(G6-SUM(I6:W6))</f>
        <v>0</v>
      </c>
      <c r="Y6" s="240">
        <f>IF(X6&gt;0,+X6/H6,0)</f>
        <v>0</v>
      </c>
      <c r="Z6" s="241">
        <v>0</v>
      </c>
      <c r="AA6" s="205"/>
      <c r="AB6" s="205"/>
      <c r="AC6" s="210"/>
      <c r="AD6" s="210"/>
      <c r="AE6" s="210"/>
      <c r="AF6" s="210"/>
    </row>
    <row r="7" spans="1:32">
      <c r="A7" s="205"/>
      <c r="B7" s="220">
        <f>+'FSE-AF-003'!$B14</f>
        <v>0</v>
      </c>
      <c r="C7" s="221">
        <v>0</v>
      </c>
      <c r="D7" s="222"/>
      <c r="E7" s="222">
        <f>+'FSE-AF-003'!E14</f>
        <v>0</v>
      </c>
      <c r="F7" s="218">
        <f>IF(E7&gt;0,(VLOOKUP(E7,'FSE-AF-003'!BD:BE,2,0)),'FSE-AF-004'!E14)</f>
        <v>0</v>
      </c>
      <c r="G7" s="219">
        <f>+'FSE-AF-003'!H14</f>
        <v>0</v>
      </c>
      <c r="H7" s="219">
        <f>+G7*F7</f>
        <v>0</v>
      </c>
      <c r="I7" s="236">
        <f>IF($B7&gt;0,(+$F7*$G7),0)</f>
        <v>0</v>
      </c>
      <c r="J7" s="219">
        <f>IF($B7&gt;0,(IF($F7&lt;F$42,$F7*$G7,0)),0)</f>
        <v>0</v>
      </c>
      <c r="K7" s="219">
        <f t="shared" si="0"/>
        <v>0</v>
      </c>
      <c r="L7" s="219">
        <f t="shared" si="0"/>
        <v>0</v>
      </c>
      <c r="M7" s="219">
        <f t="shared" si="0"/>
        <v>0</v>
      </c>
      <c r="N7" s="219">
        <f t="shared" si="0"/>
        <v>0</v>
      </c>
      <c r="O7" s="219">
        <f t="shared" si="0"/>
        <v>0</v>
      </c>
      <c r="P7" s="219">
        <f t="shared" si="0"/>
        <v>0</v>
      </c>
      <c r="Q7" s="219">
        <f t="shared" si="0"/>
        <v>0</v>
      </c>
      <c r="R7" s="219">
        <f t="shared" si="0"/>
        <v>0</v>
      </c>
      <c r="S7" s="219">
        <f t="shared" si="0"/>
        <v>0</v>
      </c>
      <c r="T7" s="219">
        <f t="shared" si="0"/>
        <v>0</v>
      </c>
      <c r="U7" s="219">
        <f t="shared" si="0"/>
        <v>0</v>
      </c>
      <c r="V7" s="219">
        <f t="shared" si="0"/>
        <v>0</v>
      </c>
      <c r="W7" s="219">
        <f t="shared" si="0"/>
        <v>0</v>
      </c>
      <c r="X7" s="239">
        <f t="shared" ref="X7:X35" si="1">SUM(G7-SUM(I7:W7))</f>
        <v>0</v>
      </c>
      <c r="Y7" s="240">
        <f t="shared" ref="Y7:Y35" si="2">IF(X7&gt;0,+X7/H7,0)</f>
        <v>0</v>
      </c>
      <c r="Z7" s="241">
        <v>1</v>
      </c>
      <c r="AA7" s="205"/>
      <c r="AB7" s="205"/>
      <c r="AC7" s="205"/>
      <c r="AD7" s="205"/>
      <c r="AE7" s="205"/>
      <c r="AF7" s="205"/>
    </row>
    <row r="8" spans="1:32">
      <c r="A8" s="205"/>
      <c r="B8" s="223">
        <f>+'FSE-AF-003'!$B15</f>
        <v>0</v>
      </c>
      <c r="C8" s="224">
        <v>0</v>
      </c>
      <c r="D8" s="225"/>
      <c r="E8" s="225">
        <f>+'FSE-AF-003'!E15</f>
        <v>0</v>
      </c>
      <c r="F8" s="218">
        <f>IF(E8&gt;0,(VLOOKUP(E8,'FSE-AF-003'!BD:BE,2,0)),'FSE-AF-004'!E15)</f>
        <v>0</v>
      </c>
      <c r="G8" s="219">
        <f>+'FSE-AF-003'!H15</f>
        <v>0</v>
      </c>
      <c r="H8" s="219">
        <f>IF($B8&gt;0,(+G8*F8),0)</f>
        <v>0</v>
      </c>
      <c r="I8" s="219">
        <f>IF($B8&gt;0,(+$F8*$G8),0)</f>
        <v>0</v>
      </c>
      <c r="J8" s="219">
        <f t="shared" ref="J8:W23" si="3">IF($F8&lt;F$42,$F8*$G8,0)</f>
        <v>0</v>
      </c>
      <c r="K8" s="219">
        <f t="shared" si="3"/>
        <v>0</v>
      </c>
      <c r="L8" s="219">
        <f t="shared" si="3"/>
        <v>0</v>
      </c>
      <c r="M8" s="219">
        <f t="shared" si="3"/>
        <v>0</v>
      </c>
      <c r="N8" s="219">
        <f t="shared" si="3"/>
        <v>0</v>
      </c>
      <c r="O8" s="219">
        <f t="shared" si="3"/>
        <v>0</v>
      </c>
      <c r="P8" s="219">
        <f t="shared" si="3"/>
        <v>0</v>
      </c>
      <c r="Q8" s="219">
        <f t="shared" si="3"/>
        <v>0</v>
      </c>
      <c r="R8" s="219">
        <f t="shared" si="3"/>
        <v>0</v>
      </c>
      <c r="S8" s="219">
        <f t="shared" si="3"/>
        <v>0</v>
      </c>
      <c r="T8" s="219">
        <f t="shared" si="3"/>
        <v>0</v>
      </c>
      <c r="U8" s="219">
        <f t="shared" si="3"/>
        <v>0</v>
      </c>
      <c r="V8" s="219">
        <f t="shared" si="3"/>
        <v>0</v>
      </c>
      <c r="W8" s="219">
        <f t="shared" si="3"/>
        <v>0</v>
      </c>
      <c r="X8" s="239">
        <f t="shared" si="1"/>
        <v>0</v>
      </c>
      <c r="Y8" s="240">
        <f t="shared" si="2"/>
        <v>0</v>
      </c>
      <c r="Z8" s="241">
        <v>2</v>
      </c>
      <c r="AA8" s="205"/>
      <c r="AB8" s="205"/>
      <c r="AC8" s="205"/>
      <c r="AD8" s="205"/>
      <c r="AE8" s="205"/>
      <c r="AF8" s="205"/>
    </row>
    <row r="9" spans="1:32">
      <c r="A9" s="205"/>
      <c r="B9" s="226">
        <f>+'FSE-AF-003'!$B16</f>
        <v>0</v>
      </c>
      <c r="C9" s="227">
        <v>0</v>
      </c>
      <c r="D9" s="228"/>
      <c r="E9" s="228">
        <f>+'FSE-AF-003'!E16</f>
        <v>0</v>
      </c>
      <c r="F9" s="218">
        <f>IF(E9&gt;0,(VLOOKUP(E9,'FSE-AF-003'!BD:BE,2,0)),'FSE-AF-004'!E16)</f>
        <v>0</v>
      </c>
      <c r="G9" s="219">
        <f>+'FSE-AF-003'!H16</f>
        <v>0</v>
      </c>
      <c r="H9" s="219">
        <f t="shared" ref="H9:H35" si="4">+G9*F9</f>
        <v>0</v>
      </c>
      <c r="I9" s="219">
        <f t="shared" ref="I9:I35" si="5">+$F9*$G9</f>
        <v>0</v>
      </c>
      <c r="J9" s="219">
        <f t="shared" si="3"/>
        <v>0</v>
      </c>
      <c r="K9" s="219">
        <f t="shared" si="3"/>
        <v>0</v>
      </c>
      <c r="L9" s="219">
        <f t="shared" si="3"/>
        <v>0</v>
      </c>
      <c r="M9" s="219">
        <f t="shared" si="3"/>
        <v>0</v>
      </c>
      <c r="N9" s="219">
        <f t="shared" si="3"/>
        <v>0</v>
      </c>
      <c r="O9" s="219">
        <f t="shared" si="3"/>
        <v>0</v>
      </c>
      <c r="P9" s="219">
        <f t="shared" si="3"/>
        <v>0</v>
      </c>
      <c r="Q9" s="219">
        <f t="shared" si="3"/>
        <v>0</v>
      </c>
      <c r="R9" s="219">
        <f t="shared" si="3"/>
        <v>0</v>
      </c>
      <c r="S9" s="219">
        <f t="shared" si="3"/>
        <v>0</v>
      </c>
      <c r="T9" s="219">
        <f t="shared" si="3"/>
        <v>0</v>
      </c>
      <c r="U9" s="219">
        <f t="shared" si="3"/>
        <v>0</v>
      </c>
      <c r="V9" s="219">
        <f t="shared" si="3"/>
        <v>0</v>
      </c>
      <c r="W9" s="219">
        <f t="shared" si="3"/>
        <v>0</v>
      </c>
      <c r="X9" s="239">
        <f t="shared" si="1"/>
        <v>0</v>
      </c>
      <c r="Y9" s="240">
        <f t="shared" si="2"/>
        <v>0</v>
      </c>
      <c r="Z9" s="241">
        <v>3</v>
      </c>
      <c r="AA9" s="205"/>
      <c r="AB9" s="205"/>
      <c r="AC9" s="205"/>
      <c r="AD9" s="205"/>
      <c r="AE9" s="205"/>
      <c r="AF9" s="205"/>
    </row>
    <row r="10" spans="1:32">
      <c r="A10" s="205"/>
      <c r="B10" s="215">
        <f>+'FSE-AF-003'!$B17</f>
        <v>0</v>
      </c>
      <c r="C10" s="216">
        <v>0</v>
      </c>
      <c r="D10" s="217"/>
      <c r="E10" s="217">
        <f>+'FSE-AF-003'!E17</f>
        <v>0</v>
      </c>
      <c r="F10" s="218">
        <f>IF(E10&gt;0,(VLOOKUP(E10,'FSE-AF-003'!BD:BE,2,0)),'FSE-AF-004'!E17)</f>
        <v>0</v>
      </c>
      <c r="G10" s="219">
        <f>+'FSE-AF-003'!H17</f>
        <v>0</v>
      </c>
      <c r="H10" s="219">
        <f t="shared" si="4"/>
        <v>0</v>
      </c>
      <c r="I10" s="219">
        <f t="shared" si="5"/>
        <v>0</v>
      </c>
      <c r="J10" s="219">
        <f t="shared" si="3"/>
        <v>0</v>
      </c>
      <c r="K10" s="219">
        <f t="shared" si="3"/>
        <v>0</v>
      </c>
      <c r="L10" s="219">
        <f t="shared" si="3"/>
        <v>0</v>
      </c>
      <c r="M10" s="219">
        <f t="shared" si="3"/>
        <v>0</v>
      </c>
      <c r="N10" s="219">
        <f t="shared" si="3"/>
        <v>0</v>
      </c>
      <c r="O10" s="219">
        <f t="shared" si="3"/>
        <v>0</v>
      </c>
      <c r="P10" s="219">
        <f t="shared" si="3"/>
        <v>0</v>
      </c>
      <c r="Q10" s="219">
        <f t="shared" si="3"/>
        <v>0</v>
      </c>
      <c r="R10" s="219">
        <f t="shared" si="3"/>
        <v>0</v>
      </c>
      <c r="S10" s="219">
        <f t="shared" si="3"/>
        <v>0</v>
      </c>
      <c r="T10" s="219">
        <f t="shared" si="3"/>
        <v>0</v>
      </c>
      <c r="U10" s="219">
        <f t="shared" si="3"/>
        <v>0</v>
      </c>
      <c r="V10" s="219">
        <f t="shared" si="3"/>
        <v>0</v>
      </c>
      <c r="W10" s="219">
        <f t="shared" si="3"/>
        <v>0</v>
      </c>
      <c r="X10" s="239">
        <f t="shared" si="1"/>
        <v>0</v>
      </c>
      <c r="Y10" s="240">
        <f t="shared" si="2"/>
        <v>0</v>
      </c>
      <c r="Z10" s="241">
        <v>4</v>
      </c>
      <c r="AA10" s="205"/>
      <c r="AB10" s="205"/>
      <c r="AC10" s="205"/>
      <c r="AD10" s="205"/>
      <c r="AE10" s="205"/>
      <c r="AF10" s="205"/>
    </row>
    <row r="11" spans="1:32">
      <c r="A11" s="205"/>
      <c r="B11" s="220">
        <f>+'FSE-AF-003'!$B18</f>
        <v>0</v>
      </c>
      <c r="C11" s="221">
        <v>0</v>
      </c>
      <c r="D11" s="222"/>
      <c r="E11" s="222">
        <f>+'FSE-AF-003'!E18</f>
        <v>0</v>
      </c>
      <c r="F11" s="218">
        <f>IF(E11&gt;0,(VLOOKUP(E11,'FSE-AF-003'!BD:BE,2,0)),'FSE-AF-004'!E18)</f>
        <v>0</v>
      </c>
      <c r="G11" s="219">
        <f>+'FSE-AF-003'!H18</f>
        <v>0</v>
      </c>
      <c r="H11" s="219">
        <f t="shared" si="4"/>
        <v>0</v>
      </c>
      <c r="I11" s="219">
        <f t="shared" si="5"/>
        <v>0</v>
      </c>
      <c r="J11" s="219">
        <f t="shared" si="3"/>
        <v>0</v>
      </c>
      <c r="K11" s="219">
        <f t="shared" si="3"/>
        <v>0</v>
      </c>
      <c r="L11" s="219">
        <f t="shared" si="3"/>
        <v>0</v>
      </c>
      <c r="M11" s="219">
        <f t="shared" si="3"/>
        <v>0</v>
      </c>
      <c r="N11" s="219">
        <f t="shared" si="3"/>
        <v>0</v>
      </c>
      <c r="O11" s="219">
        <f t="shared" si="3"/>
        <v>0</v>
      </c>
      <c r="P11" s="219">
        <f t="shared" si="3"/>
        <v>0</v>
      </c>
      <c r="Q11" s="219">
        <f t="shared" si="3"/>
        <v>0</v>
      </c>
      <c r="R11" s="219">
        <f t="shared" si="3"/>
        <v>0</v>
      </c>
      <c r="S11" s="219">
        <f t="shared" si="3"/>
        <v>0</v>
      </c>
      <c r="T11" s="219">
        <f t="shared" si="3"/>
        <v>0</v>
      </c>
      <c r="U11" s="219">
        <f t="shared" si="3"/>
        <v>0</v>
      </c>
      <c r="V11" s="219">
        <f t="shared" si="3"/>
        <v>0</v>
      </c>
      <c r="W11" s="219">
        <f t="shared" si="3"/>
        <v>0</v>
      </c>
      <c r="X11" s="239">
        <f t="shared" si="1"/>
        <v>0</v>
      </c>
      <c r="Y11" s="240">
        <f t="shared" si="2"/>
        <v>0</v>
      </c>
      <c r="Z11" s="241">
        <v>5</v>
      </c>
      <c r="AA11" s="205"/>
      <c r="AB11" s="205"/>
      <c r="AC11" s="205"/>
      <c r="AD11" s="205"/>
      <c r="AE11" s="205"/>
      <c r="AF11" s="205"/>
    </row>
    <row r="12" spans="1:32">
      <c r="A12" s="205"/>
      <c r="B12" s="223">
        <f>+'FSE-AF-003'!$B19</f>
        <v>0</v>
      </c>
      <c r="C12" s="224">
        <v>0</v>
      </c>
      <c r="D12" s="225"/>
      <c r="E12" s="225">
        <f>+'FSE-AF-003'!E19</f>
        <v>0</v>
      </c>
      <c r="F12" s="218">
        <f>IF(E12&gt;0,(VLOOKUP(E12,'FSE-AF-003'!BD:BE,2,0)),'FSE-AF-004'!E19)</f>
        <v>0</v>
      </c>
      <c r="G12" s="219">
        <f>+'FSE-AF-003'!H19</f>
        <v>0</v>
      </c>
      <c r="H12" s="219">
        <f t="shared" si="4"/>
        <v>0</v>
      </c>
      <c r="I12" s="219">
        <f t="shared" si="5"/>
        <v>0</v>
      </c>
      <c r="J12" s="219">
        <f t="shared" si="3"/>
        <v>0</v>
      </c>
      <c r="K12" s="219">
        <f t="shared" si="3"/>
        <v>0</v>
      </c>
      <c r="L12" s="219">
        <f t="shared" si="3"/>
        <v>0</v>
      </c>
      <c r="M12" s="219">
        <f t="shared" si="3"/>
        <v>0</v>
      </c>
      <c r="N12" s="219">
        <f t="shared" si="3"/>
        <v>0</v>
      </c>
      <c r="O12" s="219">
        <f t="shared" si="3"/>
        <v>0</v>
      </c>
      <c r="P12" s="219">
        <f t="shared" si="3"/>
        <v>0</v>
      </c>
      <c r="Q12" s="219">
        <f t="shared" si="3"/>
        <v>0</v>
      </c>
      <c r="R12" s="219">
        <f t="shared" si="3"/>
        <v>0</v>
      </c>
      <c r="S12" s="219">
        <f t="shared" si="3"/>
        <v>0</v>
      </c>
      <c r="T12" s="219">
        <f t="shared" si="3"/>
        <v>0</v>
      </c>
      <c r="U12" s="219">
        <f t="shared" si="3"/>
        <v>0</v>
      </c>
      <c r="V12" s="219">
        <f t="shared" si="3"/>
        <v>0</v>
      </c>
      <c r="W12" s="219">
        <f t="shared" si="3"/>
        <v>0</v>
      </c>
      <c r="X12" s="239">
        <f t="shared" si="1"/>
        <v>0</v>
      </c>
      <c r="Y12" s="240">
        <f t="shared" si="2"/>
        <v>0</v>
      </c>
      <c r="Z12" s="241">
        <v>6</v>
      </c>
      <c r="AA12" s="205"/>
      <c r="AB12" s="205"/>
      <c r="AC12" s="205"/>
      <c r="AD12" s="205"/>
      <c r="AE12" s="205"/>
      <c r="AF12" s="205"/>
    </row>
    <row r="13" spans="1:32">
      <c r="A13" s="205"/>
      <c r="B13" s="226">
        <f>+'FSE-AF-003'!$B20</f>
        <v>0</v>
      </c>
      <c r="C13" s="227">
        <v>0</v>
      </c>
      <c r="D13" s="228"/>
      <c r="E13" s="228">
        <f>+'FSE-AF-003'!E20</f>
        <v>0</v>
      </c>
      <c r="F13" s="218">
        <f>IF(E13&gt;0,(VLOOKUP(E13,'FSE-AF-003'!BD:BE,2,0)),'FSE-AF-004'!E20)</f>
        <v>0</v>
      </c>
      <c r="G13" s="219">
        <f>+'FSE-AF-003'!H20</f>
        <v>0</v>
      </c>
      <c r="H13" s="219">
        <f t="shared" si="4"/>
        <v>0</v>
      </c>
      <c r="I13" s="219">
        <f t="shared" si="5"/>
        <v>0</v>
      </c>
      <c r="J13" s="219">
        <f t="shared" si="3"/>
        <v>0</v>
      </c>
      <c r="K13" s="219">
        <f t="shared" si="3"/>
        <v>0</v>
      </c>
      <c r="L13" s="219">
        <f t="shared" si="3"/>
        <v>0</v>
      </c>
      <c r="M13" s="219">
        <f t="shared" si="3"/>
        <v>0</v>
      </c>
      <c r="N13" s="219">
        <f t="shared" si="3"/>
        <v>0</v>
      </c>
      <c r="O13" s="219">
        <f t="shared" si="3"/>
        <v>0</v>
      </c>
      <c r="P13" s="219">
        <f t="shared" si="3"/>
        <v>0</v>
      </c>
      <c r="Q13" s="219">
        <f t="shared" si="3"/>
        <v>0</v>
      </c>
      <c r="R13" s="219">
        <f t="shared" si="3"/>
        <v>0</v>
      </c>
      <c r="S13" s="219">
        <f t="shared" si="3"/>
        <v>0</v>
      </c>
      <c r="T13" s="219">
        <f t="shared" si="3"/>
        <v>0</v>
      </c>
      <c r="U13" s="219">
        <f t="shared" si="3"/>
        <v>0</v>
      </c>
      <c r="V13" s="219">
        <f t="shared" si="3"/>
        <v>0</v>
      </c>
      <c r="W13" s="219">
        <f t="shared" si="3"/>
        <v>0</v>
      </c>
      <c r="X13" s="239">
        <f t="shared" si="1"/>
        <v>0</v>
      </c>
      <c r="Y13" s="240">
        <f t="shared" si="2"/>
        <v>0</v>
      </c>
      <c r="Z13" s="241">
        <v>7</v>
      </c>
      <c r="AA13" s="205"/>
      <c r="AB13" s="205"/>
      <c r="AC13" s="205"/>
      <c r="AD13" s="205"/>
      <c r="AE13" s="205"/>
      <c r="AF13" s="205"/>
    </row>
    <row r="14" spans="1:32">
      <c r="A14" s="205"/>
      <c r="B14" s="215">
        <f>+'FSE-AF-003'!$B21</f>
        <v>0</v>
      </c>
      <c r="C14" s="216">
        <v>0</v>
      </c>
      <c r="D14" s="217"/>
      <c r="E14" s="217">
        <f>+'FSE-AF-003'!E21</f>
        <v>0</v>
      </c>
      <c r="F14" s="218">
        <f>IF(E14&gt;0,(VLOOKUP(E14,'FSE-AF-003'!BD:BE,2,0)),'FSE-AF-004'!E21)</f>
        <v>0</v>
      </c>
      <c r="G14" s="219">
        <f>+'FSE-AF-003'!H21</f>
        <v>0</v>
      </c>
      <c r="H14" s="219">
        <f t="shared" si="4"/>
        <v>0</v>
      </c>
      <c r="I14" s="219">
        <f t="shared" si="5"/>
        <v>0</v>
      </c>
      <c r="J14" s="219">
        <f t="shared" si="3"/>
        <v>0</v>
      </c>
      <c r="K14" s="219">
        <f t="shared" si="3"/>
        <v>0</v>
      </c>
      <c r="L14" s="219">
        <f t="shared" si="3"/>
        <v>0</v>
      </c>
      <c r="M14" s="219">
        <f t="shared" si="3"/>
        <v>0</v>
      </c>
      <c r="N14" s="219">
        <f t="shared" si="3"/>
        <v>0</v>
      </c>
      <c r="O14" s="219">
        <f t="shared" si="3"/>
        <v>0</v>
      </c>
      <c r="P14" s="219">
        <f t="shared" si="3"/>
        <v>0</v>
      </c>
      <c r="Q14" s="219">
        <f t="shared" si="3"/>
        <v>0</v>
      </c>
      <c r="R14" s="219">
        <f t="shared" si="3"/>
        <v>0</v>
      </c>
      <c r="S14" s="219">
        <f t="shared" si="3"/>
        <v>0</v>
      </c>
      <c r="T14" s="219">
        <f t="shared" si="3"/>
        <v>0</v>
      </c>
      <c r="U14" s="219">
        <f t="shared" si="3"/>
        <v>0</v>
      </c>
      <c r="V14" s="219">
        <f t="shared" si="3"/>
        <v>0</v>
      </c>
      <c r="W14" s="219">
        <f t="shared" si="3"/>
        <v>0</v>
      </c>
      <c r="X14" s="239">
        <f t="shared" si="1"/>
        <v>0</v>
      </c>
      <c r="Y14" s="240">
        <f t="shared" si="2"/>
        <v>0</v>
      </c>
      <c r="Z14" s="241">
        <v>8</v>
      </c>
      <c r="AA14" s="205"/>
      <c r="AB14" s="205"/>
      <c r="AC14" s="205"/>
      <c r="AD14" s="205"/>
      <c r="AE14" s="205"/>
      <c r="AF14" s="205"/>
    </row>
    <row r="15" spans="1:32">
      <c r="A15" s="205"/>
      <c r="B15" s="220">
        <f>+'FSE-AF-003'!$B22</f>
        <v>0</v>
      </c>
      <c r="C15" s="221">
        <v>0</v>
      </c>
      <c r="D15" s="222"/>
      <c r="E15" s="222">
        <f>+'FSE-AF-003'!E22</f>
        <v>0</v>
      </c>
      <c r="F15" s="218">
        <f>IF(E15&gt;0,(VLOOKUP(E15,'FSE-AF-003'!BD:BE,2,0)),'FSE-AF-004'!E22)</f>
        <v>0</v>
      </c>
      <c r="G15" s="219">
        <f>+'FSE-AF-003'!H22</f>
        <v>0</v>
      </c>
      <c r="H15" s="219">
        <f t="shared" si="4"/>
        <v>0</v>
      </c>
      <c r="I15" s="219">
        <f t="shared" si="5"/>
        <v>0</v>
      </c>
      <c r="J15" s="219">
        <f t="shared" si="3"/>
        <v>0</v>
      </c>
      <c r="K15" s="219">
        <f t="shared" si="3"/>
        <v>0</v>
      </c>
      <c r="L15" s="219">
        <f t="shared" si="3"/>
        <v>0</v>
      </c>
      <c r="M15" s="219">
        <f t="shared" si="3"/>
        <v>0</v>
      </c>
      <c r="N15" s="219">
        <f t="shared" si="3"/>
        <v>0</v>
      </c>
      <c r="O15" s="219">
        <f t="shared" si="3"/>
        <v>0</v>
      </c>
      <c r="P15" s="219">
        <f t="shared" si="3"/>
        <v>0</v>
      </c>
      <c r="Q15" s="219">
        <f t="shared" si="3"/>
        <v>0</v>
      </c>
      <c r="R15" s="219">
        <f t="shared" si="3"/>
        <v>0</v>
      </c>
      <c r="S15" s="219">
        <f t="shared" si="3"/>
        <v>0</v>
      </c>
      <c r="T15" s="219">
        <f t="shared" si="3"/>
        <v>0</v>
      </c>
      <c r="U15" s="219">
        <f t="shared" si="3"/>
        <v>0</v>
      </c>
      <c r="V15" s="219">
        <f t="shared" si="3"/>
        <v>0</v>
      </c>
      <c r="W15" s="219">
        <f t="shared" si="3"/>
        <v>0</v>
      </c>
      <c r="X15" s="239">
        <f t="shared" si="1"/>
        <v>0</v>
      </c>
      <c r="Y15" s="240">
        <f t="shared" si="2"/>
        <v>0</v>
      </c>
      <c r="Z15" s="241">
        <v>9</v>
      </c>
      <c r="AA15" s="205"/>
      <c r="AB15" s="205"/>
      <c r="AC15" s="205"/>
      <c r="AD15" s="205"/>
      <c r="AE15" s="205"/>
      <c r="AF15" s="205"/>
    </row>
    <row r="16" spans="1:32">
      <c r="A16" s="205"/>
      <c r="B16" s="223">
        <f>+'FSE-AF-003'!$B23</f>
        <v>0</v>
      </c>
      <c r="C16" s="224">
        <v>0</v>
      </c>
      <c r="D16" s="225"/>
      <c r="E16" s="225">
        <f>+'FSE-AF-003'!E23</f>
        <v>0</v>
      </c>
      <c r="F16" s="218">
        <f>IF(E16&gt;0,(VLOOKUP(E16,'FSE-AF-003'!BD:BE,2,0)),'FSE-AF-004'!E23)</f>
        <v>0</v>
      </c>
      <c r="G16" s="219">
        <f>+'FSE-AF-003'!H23</f>
        <v>0</v>
      </c>
      <c r="H16" s="219">
        <f t="shared" si="4"/>
        <v>0</v>
      </c>
      <c r="I16" s="219">
        <f t="shared" si="5"/>
        <v>0</v>
      </c>
      <c r="J16" s="219">
        <f t="shared" si="3"/>
        <v>0</v>
      </c>
      <c r="K16" s="219">
        <f t="shared" si="3"/>
        <v>0</v>
      </c>
      <c r="L16" s="219">
        <f t="shared" si="3"/>
        <v>0</v>
      </c>
      <c r="M16" s="219">
        <f t="shared" si="3"/>
        <v>0</v>
      </c>
      <c r="N16" s="219">
        <f t="shared" si="3"/>
        <v>0</v>
      </c>
      <c r="O16" s="219">
        <f t="shared" si="3"/>
        <v>0</v>
      </c>
      <c r="P16" s="219">
        <f t="shared" si="3"/>
        <v>0</v>
      </c>
      <c r="Q16" s="219">
        <f t="shared" si="3"/>
        <v>0</v>
      </c>
      <c r="R16" s="219">
        <f t="shared" si="3"/>
        <v>0</v>
      </c>
      <c r="S16" s="219">
        <f t="shared" si="3"/>
        <v>0</v>
      </c>
      <c r="T16" s="219">
        <f t="shared" si="3"/>
        <v>0</v>
      </c>
      <c r="U16" s="219">
        <f t="shared" si="3"/>
        <v>0</v>
      </c>
      <c r="V16" s="219">
        <f t="shared" si="3"/>
        <v>0</v>
      </c>
      <c r="W16" s="219">
        <f t="shared" si="3"/>
        <v>0</v>
      </c>
      <c r="X16" s="239">
        <f t="shared" si="1"/>
        <v>0</v>
      </c>
      <c r="Y16" s="240">
        <f t="shared" si="2"/>
        <v>0</v>
      </c>
      <c r="Z16" s="241">
        <v>10</v>
      </c>
      <c r="AA16" s="205"/>
      <c r="AB16" s="205"/>
      <c r="AC16" s="205"/>
      <c r="AD16" s="205"/>
      <c r="AE16" s="205"/>
      <c r="AF16" s="205"/>
    </row>
    <row r="17" spans="1:32">
      <c r="A17" s="205"/>
      <c r="B17" s="226">
        <f>+'FSE-AF-003'!$B24</f>
        <v>0</v>
      </c>
      <c r="C17" s="227">
        <v>0</v>
      </c>
      <c r="D17" s="228"/>
      <c r="E17" s="228">
        <f>+'FSE-AF-003'!E24</f>
        <v>0</v>
      </c>
      <c r="F17" s="218">
        <f>IF(E17&gt;0,(VLOOKUP(E17,'FSE-AF-003'!BD:BE,2,0)),'FSE-AF-004'!E24)</f>
        <v>0</v>
      </c>
      <c r="G17" s="219">
        <f>+'FSE-AF-003'!H24</f>
        <v>0</v>
      </c>
      <c r="H17" s="219">
        <f t="shared" si="4"/>
        <v>0</v>
      </c>
      <c r="I17" s="219">
        <f t="shared" si="5"/>
        <v>0</v>
      </c>
      <c r="J17" s="219">
        <f t="shared" si="3"/>
        <v>0</v>
      </c>
      <c r="K17" s="219">
        <f t="shared" si="3"/>
        <v>0</v>
      </c>
      <c r="L17" s="219">
        <f t="shared" si="3"/>
        <v>0</v>
      </c>
      <c r="M17" s="219">
        <f t="shared" si="3"/>
        <v>0</v>
      </c>
      <c r="N17" s="219">
        <f t="shared" si="3"/>
        <v>0</v>
      </c>
      <c r="O17" s="219">
        <f t="shared" si="3"/>
        <v>0</v>
      </c>
      <c r="P17" s="219">
        <f t="shared" si="3"/>
        <v>0</v>
      </c>
      <c r="Q17" s="219">
        <f t="shared" si="3"/>
        <v>0</v>
      </c>
      <c r="R17" s="219">
        <f t="shared" si="3"/>
        <v>0</v>
      </c>
      <c r="S17" s="219">
        <f t="shared" si="3"/>
        <v>0</v>
      </c>
      <c r="T17" s="219">
        <f t="shared" si="3"/>
        <v>0</v>
      </c>
      <c r="U17" s="219">
        <f t="shared" si="3"/>
        <v>0</v>
      </c>
      <c r="V17" s="219">
        <f t="shared" si="3"/>
        <v>0</v>
      </c>
      <c r="W17" s="219">
        <f t="shared" si="3"/>
        <v>0</v>
      </c>
      <c r="X17" s="239">
        <f t="shared" si="1"/>
        <v>0</v>
      </c>
      <c r="Y17" s="240">
        <f t="shared" si="2"/>
        <v>0</v>
      </c>
      <c r="Z17" s="241">
        <v>11</v>
      </c>
      <c r="AA17" s="205"/>
      <c r="AB17" s="205"/>
      <c r="AC17" s="205"/>
      <c r="AD17" s="205"/>
      <c r="AE17" s="205"/>
      <c r="AF17" s="205"/>
    </row>
    <row r="18" spans="1:32">
      <c r="A18" s="205"/>
      <c r="B18" s="215">
        <f>+'FSE-AF-003'!$B25</f>
        <v>0</v>
      </c>
      <c r="C18" s="216">
        <v>0</v>
      </c>
      <c r="D18" s="217"/>
      <c r="E18" s="217">
        <f>+'FSE-AF-003'!E25</f>
        <v>0</v>
      </c>
      <c r="F18" s="218">
        <f>IF(E18&gt;0,(VLOOKUP(E18,'FSE-AF-003'!BD:BE,2,0)),'FSE-AF-004'!E25)</f>
        <v>0</v>
      </c>
      <c r="G18" s="219">
        <f>+'FSE-AF-003'!H25</f>
        <v>0</v>
      </c>
      <c r="H18" s="219">
        <f t="shared" si="4"/>
        <v>0</v>
      </c>
      <c r="I18" s="219">
        <f t="shared" si="5"/>
        <v>0</v>
      </c>
      <c r="J18" s="219">
        <f t="shared" si="3"/>
        <v>0</v>
      </c>
      <c r="K18" s="219">
        <f t="shared" si="3"/>
        <v>0</v>
      </c>
      <c r="L18" s="219">
        <f t="shared" si="3"/>
        <v>0</v>
      </c>
      <c r="M18" s="219">
        <f t="shared" si="3"/>
        <v>0</v>
      </c>
      <c r="N18" s="219">
        <f t="shared" si="3"/>
        <v>0</v>
      </c>
      <c r="O18" s="219">
        <f t="shared" si="3"/>
        <v>0</v>
      </c>
      <c r="P18" s="219">
        <f t="shared" si="3"/>
        <v>0</v>
      </c>
      <c r="Q18" s="219">
        <f t="shared" si="3"/>
        <v>0</v>
      </c>
      <c r="R18" s="219">
        <f t="shared" si="3"/>
        <v>0</v>
      </c>
      <c r="S18" s="219">
        <f t="shared" si="3"/>
        <v>0</v>
      </c>
      <c r="T18" s="219">
        <f t="shared" si="3"/>
        <v>0</v>
      </c>
      <c r="U18" s="219">
        <f t="shared" si="3"/>
        <v>0</v>
      </c>
      <c r="V18" s="219">
        <f t="shared" si="3"/>
        <v>0</v>
      </c>
      <c r="W18" s="219">
        <f t="shared" si="3"/>
        <v>0</v>
      </c>
      <c r="X18" s="239">
        <f t="shared" si="1"/>
        <v>0</v>
      </c>
      <c r="Y18" s="240">
        <f t="shared" si="2"/>
        <v>0</v>
      </c>
      <c r="Z18" s="241">
        <v>12</v>
      </c>
      <c r="AA18" s="205"/>
      <c r="AB18" s="205"/>
      <c r="AC18" s="205"/>
      <c r="AD18" s="205"/>
      <c r="AE18" s="205"/>
      <c r="AF18" s="205"/>
    </row>
    <row r="19" spans="1:32">
      <c r="A19" s="205"/>
      <c r="B19" s="220">
        <f>+'FSE-AF-003'!$B26</f>
        <v>0</v>
      </c>
      <c r="C19" s="221">
        <v>0</v>
      </c>
      <c r="D19" s="222"/>
      <c r="E19" s="222">
        <f>+'FSE-AF-003'!E26</f>
        <v>0</v>
      </c>
      <c r="F19" s="218">
        <f>IF(E19&gt;0,(VLOOKUP(E19,'FSE-AF-003'!BD:BE,2,0)),'FSE-AF-004'!E26)</f>
        <v>0</v>
      </c>
      <c r="G19" s="219">
        <f>+'FSE-AF-003'!H26</f>
        <v>0</v>
      </c>
      <c r="H19" s="219">
        <f t="shared" si="4"/>
        <v>0</v>
      </c>
      <c r="I19" s="219">
        <f t="shared" si="5"/>
        <v>0</v>
      </c>
      <c r="J19" s="219">
        <f t="shared" si="3"/>
        <v>0</v>
      </c>
      <c r="K19" s="219">
        <f t="shared" si="3"/>
        <v>0</v>
      </c>
      <c r="L19" s="219">
        <f t="shared" si="3"/>
        <v>0</v>
      </c>
      <c r="M19" s="219">
        <f t="shared" si="3"/>
        <v>0</v>
      </c>
      <c r="N19" s="219">
        <f t="shared" si="3"/>
        <v>0</v>
      </c>
      <c r="O19" s="219">
        <f t="shared" si="3"/>
        <v>0</v>
      </c>
      <c r="P19" s="219">
        <f t="shared" si="3"/>
        <v>0</v>
      </c>
      <c r="Q19" s="219">
        <f t="shared" si="3"/>
        <v>0</v>
      </c>
      <c r="R19" s="219">
        <f t="shared" si="3"/>
        <v>0</v>
      </c>
      <c r="S19" s="219">
        <f t="shared" si="3"/>
        <v>0</v>
      </c>
      <c r="T19" s="219">
        <f t="shared" si="3"/>
        <v>0</v>
      </c>
      <c r="U19" s="219">
        <f t="shared" si="3"/>
        <v>0</v>
      </c>
      <c r="V19" s="219">
        <f t="shared" si="3"/>
        <v>0</v>
      </c>
      <c r="W19" s="219">
        <f t="shared" si="3"/>
        <v>0</v>
      </c>
      <c r="X19" s="239">
        <f t="shared" si="1"/>
        <v>0</v>
      </c>
      <c r="Y19" s="240">
        <f t="shared" si="2"/>
        <v>0</v>
      </c>
      <c r="Z19" s="241">
        <v>13</v>
      </c>
      <c r="AA19" s="205"/>
      <c r="AB19" s="205"/>
      <c r="AC19" s="205"/>
      <c r="AD19" s="205"/>
      <c r="AE19" s="205"/>
      <c r="AF19" s="205"/>
    </row>
    <row r="20" spans="1:32">
      <c r="A20" s="205"/>
      <c r="B20" s="223">
        <f>+'FSE-AF-003'!$B27</f>
        <v>0</v>
      </c>
      <c r="C20" s="224">
        <v>0</v>
      </c>
      <c r="D20" s="225"/>
      <c r="E20" s="225">
        <f>+'FSE-AF-003'!E27</f>
        <v>0</v>
      </c>
      <c r="F20" s="218">
        <f>IF(E20&gt;0,(VLOOKUP(E20,'FSE-AF-003'!BD:BE,2,0)),'FSE-AF-004'!E27)</f>
        <v>0</v>
      </c>
      <c r="G20" s="219">
        <f>+'FSE-AF-003'!H27</f>
        <v>0</v>
      </c>
      <c r="H20" s="219">
        <f t="shared" si="4"/>
        <v>0</v>
      </c>
      <c r="I20" s="219">
        <f t="shared" si="5"/>
        <v>0</v>
      </c>
      <c r="J20" s="219">
        <f t="shared" si="3"/>
        <v>0</v>
      </c>
      <c r="K20" s="219">
        <f t="shared" si="3"/>
        <v>0</v>
      </c>
      <c r="L20" s="219">
        <f t="shared" si="3"/>
        <v>0</v>
      </c>
      <c r="M20" s="219">
        <f t="shared" si="3"/>
        <v>0</v>
      </c>
      <c r="N20" s="219">
        <f t="shared" si="3"/>
        <v>0</v>
      </c>
      <c r="O20" s="219">
        <f t="shared" si="3"/>
        <v>0</v>
      </c>
      <c r="P20" s="219">
        <f t="shared" si="3"/>
        <v>0</v>
      </c>
      <c r="Q20" s="219">
        <f t="shared" si="3"/>
        <v>0</v>
      </c>
      <c r="R20" s="219">
        <f t="shared" si="3"/>
        <v>0</v>
      </c>
      <c r="S20" s="219">
        <f t="shared" si="3"/>
        <v>0</v>
      </c>
      <c r="T20" s="219">
        <f t="shared" si="3"/>
        <v>0</v>
      </c>
      <c r="U20" s="219">
        <f t="shared" si="3"/>
        <v>0</v>
      </c>
      <c r="V20" s="219">
        <f t="shared" si="3"/>
        <v>0</v>
      </c>
      <c r="W20" s="219">
        <f t="shared" si="3"/>
        <v>0</v>
      </c>
      <c r="X20" s="239">
        <f t="shared" si="1"/>
        <v>0</v>
      </c>
      <c r="Y20" s="240">
        <f t="shared" si="2"/>
        <v>0</v>
      </c>
      <c r="Z20" s="241">
        <v>14</v>
      </c>
      <c r="AA20" s="205"/>
      <c r="AB20" s="205"/>
      <c r="AC20" s="205"/>
      <c r="AD20" s="205"/>
      <c r="AE20" s="205"/>
      <c r="AF20" s="205"/>
    </row>
    <row r="21" spans="1:32">
      <c r="A21" s="205"/>
      <c r="B21" s="226">
        <f>+'FSE-AF-003'!$B28</f>
        <v>0</v>
      </c>
      <c r="C21" s="227">
        <v>0</v>
      </c>
      <c r="D21" s="228"/>
      <c r="E21" s="228">
        <f>+'FSE-AF-003'!E28</f>
        <v>0</v>
      </c>
      <c r="F21" s="218">
        <f>IF(E21&gt;0,(VLOOKUP(E21,'FSE-AF-003'!BD:BE,2,0)),'FSE-AF-004'!E28)</f>
        <v>0</v>
      </c>
      <c r="G21" s="219">
        <f>+'FSE-AF-003'!H28</f>
        <v>0</v>
      </c>
      <c r="H21" s="219">
        <f t="shared" si="4"/>
        <v>0</v>
      </c>
      <c r="I21" s="219">
        <f t="shared" si="5"/>
        <v>0</v>
      </c>
      <c r="J21" s="219">
        <f t="shared" si="3"/>
        <v>0</v>
      </c>
      <c r="K21" s="219">
        <f t="shared" si="3"/>
        <v>0</v>
      </c>
      <c r="L21" s="219">
        <f t="shared" si="3"/>
        <v>0</v>
      </c>
      <c r="M21" s="219">
        <f t="shared" si="3"/>
        <v>0</v>
      </c>
      <c r="N21" s="219">
        <f t="shared" si="3"/>
        <v>0</v>
      </c>
      <c r="O21" s="219">
        <f t="shared" si="3"/>
        <v>0</v>
      </c>
      <c r="P21" s="219">
        <f t="shared" si="3"/>
        <v>0</v>
      </c>
      <c r="Q21" s="219">
        <f t="shared" si="3"/>
        <v>0</v>
      </c>
      <c r="R21" s="219">
        <f t="shared" si="3"/>
        <v>0</v>
      </c>
      <c r="S21" s="219">
        <f t="shared" si="3"/>
        <v>0</v>
      </c>
      <c r="T21" s="219">
        <f t="shared" si="3"/>
        <v>0</v>
      </c>
      <c r="U21" s="219">
        <f t="shared" si="3"/>
        <v>0</v>
      </c>
      <c r="V21" s="219">
        <f t="shared" si="3"/>
        <v>0</v>
      </c>
      <c r="W21" s="219">
        <f t="shared" si="3"/>
        <v>0</v>
      </c>
      <c r="X21" s="239">
        <f t="shared" si="1"/>
        <v>0</v>
      </c>
      <c r="Y21" s="240">
        <f t="shared" si="2"/>
        <v>0</v>
      </c>
      <c r="Z21" s="241">
        <v>15</v>
      </c>
      <c r="AA21" s="205"/>
      <c r="AB21" s="205"/>
      <c r="AC21" s="205"/>
      <c r="AD21" s="205"/>
      <c r="AE21" s="205"/>
      <c r="AF21" s="205"/>
    </row>
    <row r="22" spans="1:32">
      <c r="A22" s="205"/>
      <c r="B22" s="215">
        <f>+'FSE-AF-003'!$B29</f>
        <v>0</v>
      </c>
      <c r="C22" s="216">
        <v>0</v>
      </c>
      <c r="D22" s="217"/>
      <c r="E22" s="217">
        <f>+'FSE-AF-003'!E29</f>
        <v>0</v>
      </c>
      <c r="F22" s="218">
        <f>IF(E22&gt;0,(VLOOKUP(E22,'FSE-AF-003'!BD:BE,2,0)),'FSE-AF-004'!E29)</f>
        <v>0</v>
      </c>
      <c r="G22" s="219">
        <f>+'FSE-AF-003'!H29</f>
        <v>0</v>
      </c>
      <c r="H22" s="219">
        <f t="shared" si="4"/>
        <v>0</v>
      </c>
      <c r="I22" s="219">
        <f t="shared" si="5"/>
        <v>0</v>
      </c>
      <c r="J22" s="219">
        <f t="shared" si="3"/>
        <v>0</v>
      </c>
      <c r="K22" s="219">
        <f t="shared" si="3"/>
        <v>0</v>
      </c>
      <c r="L22" s="219">
        <f t="shared" si="3"/>
        <v>0</v>
      </c>
      <c r="M22" s="219">
        <f t="shared" si="3"/>
        <v>0</v>
      </c>
      <c r="N22" s="219">
        <f t="shared" si="3"/>
        <v>0</v>
      </c>
      <c r="O22" s="219">
        <f t="shared" si="3"/>
        <v>0</v>
      </c>
      <c r="P22" s="219">
        <f t="shared" si="3"/>
        <v>0</v>
      </c>
      <c r="Q22" s="219">
        <f t="shared" si="3"/>
        <v>0</v>
      </c>
      <c r="R22" s="219">
        <f t="shared" si="3"/>
        <v>0</v>
      </c>
      <c r="S22" s="219">
        <f t="shared" si="3"/>
        <v>0</v>
      </c>
      <c r="T22" s="219">
        <f t="shared" si="3"/>
        <v>0</v>
      </c>
      <c r="U22" s="219">
        <f t="shared" si="3"/>
        <v>0</v>
      </c>
      <c r="V22" s="219">
        <f t="shared" si="3"/>
        <v>0</v>
      </c>
      <c r="W22" s="219">
        <f t="shared" si="3"/>
        <v>0</v>
      </c>
      <c r="X22" s="239">
        <f t="shared" si="1"/>
        <v>0</v>
      </c>
      <c r="Y22" s="240">
        <f t="shared" si="2"/>
        <v>0</v>
      </c>
      <c r="Z22" s="241">
        <v>16</v>
      </c>
      <c r="AA22" s="205"/>
      <c r="AB22" s="205"/>
      <c r="AC22" s="205"/>
      <c r="AD22" s="205"/>
      <c r="AE22" s="205"/>
      <c r="AF22" s="205"/>
    </row>
    <row r="23" spans="1:32">
      <c r="A23" s="205"/>
      <c r="B23" s="220">
        <f>+'FSE-AF-003'!$B30</f>
        <v>0</v>
      </c>
      <c r="C23" s="221">
        <v>0</v>
      </c>
      <c r="D23" s="222"/>
      <c r="E23" s="222">
        <f>+'FSE-AF-003'!E30</f>
        <v>0</v>
      </c>
      <c r="F23" s="218">
        <f>IF(E23&gt;0,(VLOOKUP(E23,'FSE-AF-003'!BD:BE,2,0)),'FSE-AF-004'!E30)</f>
        <v>0</v>
      </c>
      <c r="G23" s="219">
        <f>+'FSE-AF-003'!H30</f>
        <v>0</v>
      </c>
      <c r="H23" s="219">
        <f t="shared" si="4"/>
        <v>0</v>
      </c>
      <c r="I23" s="219">
        <f t="shared" si="5"/>
        <v>0</v>
      </c>
      <c r="J23" s="219">
        <f t="shared" si="3"/>
        <v>0</v>
      </c>
      <c r="K23" s="219">
        <f t="shared" si="3"/>
        <v>0</v>
      </c>
      <c r="L23" s="219">
        <f t="shared" si="3"/>
        <v>0</v>
      </c>
      <c r="M23" s="219">
        <f t="shared" si="3"/>
        <v>0</v>
      </c>
      <c r="N23" s="219">
        <f t="shared" si="3"/>
        <v>0</v>
      </c>
      <c r="O23" s="219">
        <f t="shared" si="3"/>
        <v>0</v>
      </c>
      <c r="P23" s="219">
        <f t="shared" si="3"/>
        <v>0</v>
      </c>
      <c r="Q23" s="219">
        <f t="shared" si="3"/>
        <v>0</v>
      </c>
      <c r="R23" s="219">
        <f t="shared" si="3"/>
        <v>0</v>
      </c>
      <c r="S23" s="219">
        <f t="shared" si="3"/>
        <v>0</v>
      </c>
      <c r="T23" s="219">
        <f t="shared" si="3"/>
        <v>0</v>
      </c>
      <c r="U23" s="219">
        <f t="shared" si="3"/>
        <v>0</v>
      </c>
      <c r="V23" s="219">
        <f t="shared" si="3"/>
        <v>0</v>
      </c>
      <c r="W23" s="219">
        <f t="shared" si="3"/>
        <v>0</v>
      </c>
      <c r="X23" s="239">
        <f t="shared" si="1"/>
        <v>0</v>
      </c>
      <c r="Y23" s="240">
        <f t="shared" si="2"/>
        <v>0</v>
      </c>
      <c r="Z23" s="241">
        <v>17</v>
      </c>
      <c r="AA23" s="205"/>
      <c r="AB23" s="205"/>
      <c r="AC23" s="205"/>
      <c r="AD23" s="205"/>
      <c r="AE23" s="205"/>
      <c r="AF23" s="205"/>
    </row>
    <row r="24" spans="1:32">
      <c r="A24" s="205"/>
      <c r="B24" s="223">
        <f>+'FSE-AF-003'!$B31</f>
        <v>0</v>
      </c>
      <c r="C24" s="224">
        <v>0</v>
      </c>
      <c r="D24" s="225"/>
      <c r="E24" s="225">
        <f>+'FSE-AF-003'!E31</f>
        <v>0</v>
      </c>
      <c r="F24" s="218">
        <f>IF(E24&gt;0,(VLOOKUP(E24,'FSE-AF-003'!BD:BE,2,0)),'FSE-AF-004'!E31)</f>
        <v>0</v>
      </c>
      <c r="G24" s="219">
        <f>+'FSE-AF-003'!H31</f>
        <v>0</v>
      </c>
      <c r="H24" s="219">
        <f t="shared" si="4"/>
        <v>0</v>
      </c>
      <c r="I24" s="219">
        <f t="shared" si="5"/>
        <v>0</v>
      </c>
      <c r="J24" s="219">
        <f t="shared" ref="J24:W35" si="6">IF($F24&lt;F$42,$F24*$G24,0)</f>
        <v>0</v>
      </c>
      <c r="K24" s="219">
        <f t="shared" si="6"/>
        <v>0</v>
      </c>
      <c r="L24" s="219">
        <f t="shared" si="6"/>
        <v>0</v>
      </c>
      <c r="M24" s="219">
        <f t="shared" si="6"/>
        <v>0</v>
      </c>
      <c r="N24" s="219">
        <f t="shared" si="6"/>
        <v>0</v>
      </c>
      <c r="O24" s="219">
        <f t="shared" si="6"/>
        <v>0</v>
      </c>
      <c r="P24" s="219">
        <f t="shared" si="6"/>
        <v>0</v>
      </c>
      <c r="Q24" s="219">
        <f t="shared" si="6"/>
        <v>0</v>
      </c>
      <c r="R24" s="219">
        <f t="shared" si="6"/>
        <v>0</v>
      </c>
      <c r="S24" s="219">
        <f t="shared" si="6"/>
        <v>0</v>
      </c>
      <c r="T24" s="219">
        <f t="shared" si="6"/>
        <v>0</v>
      </c>
      <c r="U24" s="219">
        <f t="shared" si="6"/>
        <v>0</v>
      </c>
      <c r="V24" s="219">
        <f t="shared" si="6"/>
        <v>0</v>
      </c>
      <c r="W24" s="219">
        <f t="shared" si="6"/>
        <v>0</v>
      </c>
      <c r="X24" s="239">
        <f t="shared" si="1"/>
        <v>0</v>
      </c>
      <c r="Y24" s="240">
        <f t="shared" si="2"/>
        <v>0</v>
      </c>
      <c r="Z24" s="241">
        <v>18</v>
      </c>
      <c r="AA24" s="205"/>
      <c r="AB24" s="205"/>
      <c r="AC24" s="205"/>
      <c r="AD24" s="205"/>
      <c r="AE24" s="205"/>
      <c r="AF24" s="205"/>
    </row>
    <row r="25" spans="1:32">
      <c r="A25" s="205"/>
      <c r="B25" s="226">
        <f>+'FSE-AF-003'!$B32</f>
        <v>0</v>
      </c>
      <c r="C25" s="227">
        <v>0</v>
      </c>
      <c r="D25" s="228"/>
      <c r="E25" s="228">
        <f>+'FSE-AF-003'!E32</f>
        <v>0</v>
      </c>
      <c r="F25" s="218">
        <f>IF(E25&gt;0,(VLOOKUP(E25,'FSE-AF-003'!BD:BE,2,0)),'FSE-AF-004'!E32)</f>
        <v>0</v>
      </c>
      <c r="G25" s="219">
        <f>+'FSE-AF-003'!H32</f>
        <v>0</v>
      </c>
      <c r="H25" s="219">
        <f t="shared" si="4"/>
        <v>0</v>
      </c>
      <c r="I25" s="219">
        <f t="shared" si="5"/>
        <v>0</v>
      </c>
      <c r="J25" s="219">
        <f t="shared" si="6"/>
        <v>0</v>
      </c>
      <c r="K25" s="219">
        <f t="shared" si="6"/>
        <v>0</v>
      </c>
      <c r="L25" s="219">
        <f t="shared" si="6"/>
        <v>0</v>
      </c>
      <c r="M25" s="219">
        <f t="shared" si="6"/>
        <v>0</v>
      </c>
      <c r="N25" s="219">
        <f t="shared" si="6"/>
        <v>0</v>
      </c>
      <c r="O25" s="219">
        <f t="shared" si="6"/>
        <v>0</v>
      </c>
      <c r="P25" s="219">
        <f t="shared" si="6"/>
        <v>0</v>
      </c>
      <c r="Q25" s="219">
        <f t="shared" si="6"/>
        <v>0</v>
      </c>
      <c r="R25" s="219">
        <f t="shared" si="6"/>
        <v>0</v>
      </c>
      <c r="S25" s="219">
        <f t="shared" si="6"/>
        <v>0</v>
      </c>
      <c r="T25" s="219">
        <f t="shared" si="6"/>
        <v>0</v>
      </c>
      <c r="U25" s="219">
        <f t="shared" si="6"/>
        <v>0</v>
      </c>
      <c r="V25" s="219">
        <f t="shared" si="6"/>
        <v>0</v>
      </c>
      <c r="W25" s="219">
        <f t="shared" si="6"/>
        <v>0</v>
      </c>
      <c r="X25" s="239">
        <f t="shared" si="1"/>
        <v>0</v>
      </c>
      <c r="Y25" s="240">
        <f t="shared" si="2"/>
        <v>0</v>
      </c>
      <c r="Z25" s="241">
        <v>19</v>
      </c>
      <c r="AA25" s="205"/>
      <c r="AB25" s="205"/>
      <c r="AC25" s="205"/>
      <c r="AD25" s="205"/>
      <c r="AE25" s="205"/>
      <c r="AF25" s="205"/>
    </row>
    <row r="26" spans="1:32">
      <c r="A26" s="205"/>
      <c r="B26" s="215">
        <f>+'FSE-AF-003'!$B33</f>
        <v>0</v>
      </c>
      <c r="C26" s="216">
        <v>0</v>
      </c>
      <c r="D26" s="217"/>
      <c r="E26" s="217">
        <f>+'FSE-AF-003'!E33</f>
        <v>0</v>
      </c>
      <c r="F26" s="218">
        <f>IF(E26&gt;0,(VLOOKUP(E26,'FSE-AF-003'!BD:BE,2,0)),'FSE-AF-004'!E33)</f>
        <v>0</v>
      </c>
      <c r="G26" s="219">
        <f>+'FSE-AF-003'!H33</f>
        <v>0</v>
      </c>
      <c r="H26" s="219">
        <f t="shared" si="4"/>
        <v>0</v>
      </c>
      <c r="I26" s="219">
        <f t="shared" si="5"/>
        <v>0</v>
      </c>
      <c r="J26" s="219">
        <f t="shared" si="6"/>
        <v>0</v>
      </c>
      <c r="K26" s="219">
        <f t="shared" si="6"/>
        <v>0</v>
      </c>
      <c r="L26" s="219">
        <f t="shared" si="6"/>
        <v>0</v>
      </c>
      <c r="M26" s="219">
        <f t="shared" si="6"/>
        <v>0</v>
      </c>
      <c r="N26" s="219">
        <f t="shared" si="6"/>
        <v>0</v>
      </c>
      <c r="O26" s="219">
        <f t="shared" si="6"/>
        <v>0</v>
      </c>
      <c r="P26" s="219">
        <f t="shared" si="6"/>
        <v>0</v>
      </c>
      <c r="Q26" s="219">
        <f t="shared" si="6"/>
        <v>0</v>
      </c>
      <c r="R26" s="219">
        <f t="shared" si="6"/>
        <v>0</v>
      </c>
      <c r="S26" s="219">
        <f t="shared" si="6"/>
        <v>0</v>
      </c>
      <c r="T26" s="219">
        <f t="shared" si="6"/>
        <v>0</v>
      </c>
      <c r="U26" s="219">
        <f t="shared" si="6"/>
        <v>0</v>
      </c>
      <c r="V26" s="219">
        <f t="shared" si="6"/>
        <v>0</v>
      </c>
      <c r="W26" s="219">
        <f t="shared" si="6"/>
        <v>0</v>
      </c>
      <c r="X26" s="239">
        <f t="shared" si="1"/>
        <v>0</v>
      </c>
      <c r="Y26" s="240">
        <f t="shared" si="2"/>
        <v>0</v>
      </c>
      <c r="Z26" s="241">
        <v>20</v>
      </c>
      <c r="AA26" s="205"/>
      <c r="AB26" s="205"/>
      <c r="AC26" s="205"/>
      <c r="AD26" s="205"/>
      <c r="AE26" s="205"/>
      <c r="AF26" s="205"/>
    </row>
    <row r="27" spans="1:32">
      <c r="A27" s="205"/>
      <c r="B27" s="220">
        <f>+'FSE-AF-003'!$B34</f>
        <v>0</v>
      </c>
      <c r="C27" s="221">
        <v>0</v>
      </c>
      <c r="D27" s="222"/>
      <c r="E27" s="222">
        <f>+'FSE-AF-003'!E34</f>
        <v>0</v>
      </c>
      <c r="F27" s="218">
        <f>IF(E27&gt;0,(VLOOKUP(E27,'FSE-AF-003'!BD:BE,2,0)),'FSE-AF-004'!E34)</f>
        <v>0</v>
      </c>
      <c r="G27" s="219">
        <f>+'FSE-AF-003'!H34</f>
        <v>0</v>
      </c>
      <c r="H27" s="219">
        <f t="shared" si="4"/>
        <v>0</v>
      </c>
      <c r="I27" s="219">
        <f t="shared" si="5"/>
        <v>0</v>
      </c>
      <c r="J27" s="219">
        <f t="shared" si="6"/>
        <v>0</v>
      </c>
      <c r="K27" s="219">
        <f t="shared" si="6"/>
        <v>0</v>
      </c>
      <c r="L27" s="219">
        <f t="shared" si="6"/>
        <v>0</v>
      </c>
      <c r="M27" s="219">
        <f t="shared" si="6"/>
        <v>0</v>
      </c>
      <c r="N27" s="219">
        <f t="shared" si="6"/>
        <v>0</v>
      </c>
      <c r="O27" s="219">
        <f t="shared" si="6"/>
        <v>0</v>
      </c>
      <c r="P27" s="219">
        <f t="shared" si="6"/>
        <v>0</v>
      </c>
      <c r="Q27" s="219">
        <f t="shared" si="6"/>
        <v>0</v>
      </c>
      <c r="R27" s="219">
        <f t="shared" si="6"/>
        <v>0</v>
      </c>
      <c r="S27" s="219">
        <f t="shared" si="6"/>
        <v>0</v>
      </c>
      <c r="T27" s="219">
        <f t="shared" si="6"/>
        <v>0</v>
      </c>
      <c r="U27" s="219">
        <f t="shared" si="6"/>
        <v>0</v>
      </c>
      <c r="V27" s="219">
        <f t="shared" si="6"/>
        <v>0</v>
      </c>
      <c r="W27" s="219">
        <f t="shared" si="6"/>
        <v>0</v>
      </c>
      <c r="X27" s="239">
        <f t="shared" si="1"/>
        <v>0</v>
      </c>
      <c r="Y27" s="240">
        <f t="shared" si="2"/>
        <v>0</v>
      </c>
      <c r="Z27" s="241">
        <v>21</v>
      </c>
      <c r="AA27" s="205"/>
      <c r="AB27" s="205"/>
      <c r="AC27" s="205"/>
      <c r="AD27" s="205"/>
      <c r="AE27" s="205"/>
      <c r="AF27" s="205"/>
    </row>
    <row r="28" spans="1:32">
      <c r="A28" s="205"/>
      <c r="B28" s="223">
        <f>+'FSE-AF-003'!$B35</f>
        <v>0</v>
      </c>
      <c r="C28" s="224">
        <v>0</v>
      </c>
      <c r="D28" s="225"/>
      <c r="E28" s="225">
        <f>+'FSE-AF-003'!E35</f>
        <v>0</v>
      </c>
      <c r="F28" s="218">
        <f>IF(E28&gt;0,(VLOOKUP(E28,'FSE-AF-003'!BD:BE,2,0)),'FSE-AF-004'!E35)</f>
        <v>0</v>
      </c>
      <c r="G28" s="219">
        <f>+'FSE-AF-003'!H35</f>
        <v>0</v>
      </c>
      <c r="H28" s="219">
        <f t="shared" si="4"/>
        <v>0</v>
      </c>
      <c r="I28" s="219">
        <f t="shared" si="5"/>
        <v>0</v>
      </c>
      <c r="J28" s="219">
        <f t="shared" si="6"/>
        <v>0</v>
      </c>
      <c r="K28" s="219">
        <f t="shared" si="6"/>
        <v>0</v>
      </c>
      <c r="L28" s="219">
        <f t="shared" si="6"/>
        <v>0</v>
      </c>
      <c r="M28" s="219">
        <f t="shared" si="6"/>
        <v>0</v>
      </c>
      <c r="N28" s="219">
        <f t="shared" si="6"/>
        <v>0</v>
      </c>
      <c r="O28" s="219">
        <f t="shared" si="6"/>
        <v>0</v>
      </c>
      <c r="P28" s="219">
        <f t="shared" si="6"/>
        <v>0</v>
      </c>
      <c r="Q28" s="219">
        <f t="shared" si="6"/>
        <v>0</v>
      </c>
      <c r="R28" s="219">
        <f t="shared" si="6"/>
        <v>0</v>
      </c>
      <c r="S28" s="219">
        <f t="shared" si="6"/>
        <v>0</v>
      </c>
      <c r="T28" s="219">
        <f t="shared" si="6"/>
        <v>0</v>
      </c>
      <c r="U28" s="219">
        <f t="shared" si="6"/>
        <v>0</v>
      </c>
      <c r="V28" s="219">
        <f t="shared" si="6"/>
        <v>0</v>
      </c>
      <c r="W28" s="219">
        <f t="shared" si="6"/>
        <v>0</v>
      </c>
      <c r="X28" s="239">
        <f t="shared" si="1"/>
        <v>0</v>
      </c>
      <c r="Y28" s="240">
        <f t="shared" si="2"/>
        <v>0</v>
      </c>
      <c r="Z28" s="241">
        <v>22</v>
      </c>
      <c r="AA28" s="205"/>
      <c r="AB28" s="205"/>
      <c r="AC28" s="205"/>
      <c r="AD28" s="205"/>
      <c r="AE28" s="205"/>
      <c r="AF28" s="205"/>
    </row>
    <row r="29" spans="1:32">
      <c r="A29" s="205"/>
      <c r="B29" s="226">
        <f>+'FSE-AF-003'!$B36</f>
        <v>0</v>
      </c>
      <c r="C29" s="227">
        <v>0</v>
      </c>
      <c r="D29" s="228"/>
      <c r="E29" s="228">
        <f>+'FSE-AF-003'!E36</f>
        <v>0</v>
      </c>
      <c r="F29" s="218">
        <f>IF(E29&gt;0,(VLOOKUP(E29,'FSE-AF-003'!BD:BE,2,0)),'FSE-AF-004'!E36)</f>
        <v>0</v>
      </c>
      <c r="G29" s="219">
        <f>+'FSE-AF-003'!H36</f>
        <v>0</v>
      </c>
      <c r="H29" s="219">
        <f t="shared" si="4"/>
        <v>0</v>
      </c>
      <c r="I29" s="219">
        <f t="shared" si="5"/>
        <v>0</v>
      </c>
      <c r="J29" s="219">
        <f t="shared" si="6"/>
        <v>0</v>
      </c>
      <c r="K29" s="219">
        <f t="shared" si="6"/>
        <v>0</v>
      </c>
      <c r="L29" s="219">
        <f t="shared" si="6"/>
        <v>0</v>
      </c>
      <c r="M29" s="219">
        <f t="shared" si="6"/>
        <v>0</v>
      </c>
      <c r="N29" s="219">
        <f t="shared" si="6"/>
        <v>0</v>
      </c>
      <c r="O29" s="219">
        <f t="shared" si="6"/>
        <v>0</v>
      </c>
      <c r="P29" s="219">
        <f t="shared" si="6"/>
        <v>0</v>
      </c>
      <c r="Q29" s="219">
        <f t="shared" si="6"/>
        <v>0</v>
      </c>
      <c r="R29" s="219">
        <f t="shared" si="6"/>
        <v>0</v>
      </c>
      <c r="S29" s="219">
        <f t="shared" si="6"/>
        <v>0</v>
      </c>
      <c r="T29" s="219">
        <f t="shared" si="6"/>
        <v>0</v>
      </c>
      <c r="U29" s="219">
        <f t="shared" si="6"/>
        <v>0</v>
      </c>
      <c r="V29" s="219">
        <f t="shared" si="6"/>
        <v>0</v>
      </c>
      <c r="W29" s="219">
        <f t="shared" si="6"/>
        <v>0</v>
      </c>
      <c r="X29" s="239">
        <f t="shared" si="1"/>
        <v>0</v>
      </c>
      <c r="Y29" s="240">
        <f t="shared" si="2"/>
        <v>0</v>
      </c>
      <c r="Z29" s="241">
        <v>23</v>
      </c>
      <c r="AA29" s="205"/>
      <c r="AB29" s="205"/>
      <c r="AC29" s="205"/>
      <c r="AD29" s="205"/>
      <c r="AE29" s="205"/>
      <c r="AF29" s="205"/>
    </row>
    <row r="30" spans="1:32">
      <c r="A30" s="205"/>
      <c r="B30" s="215">
        <f>+'FSE-AF-003'!$B37</f>
        <v>0</v>
      </c>
      <c r="C30" s="216">
        <v>0</v>
      </c>
      <c r="D30" s="217"/>
      <c r="E30" s="217">
        <f>+'FSE-AF-003'!E37</f>
        <v>0</v>
      </c>
      <c r="F30" s="218">
        <f>IF(E30&gt;0,(VLOOKUP(E30,'FSE-AF-003'!BD:BE,2,0)),'FSE-AF-004'!E37)</f>
        <v>0</v>
      </c>
      <c r="G30" s="219">
        <f>+'FSE-AF-003'!H37</f>
        <v>0</v>
      </c>
      <c r="H30" s="219">
        <f t="shared" si="4"/>
        <v>0</v>
      </c>
      <c r="I30" s="219">
        <f t="shared" si="5"/>
        <v>0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0</v>
      </c>
      <c r="N30" s="219">
        <f t="shared" si="6"/>
        <v>0</v>
      </c>
      <c r="O30" s="219">
        <f t="shared" si="6"/>
        <v>0</v>
      </c>
      <c r="P30" s="219">
        <f t="shared" si="6"/>
        <v>0</v>
      </c>
      <c r="Q30" s="219">
        <f t="shared" si="6"/>
        <v>0</v>
      </c>
      <c r="R30" s="219">
        <f t="shared" si="6"/>
        <v>0</v>
      </c>
      <c r="S30" s="219">
        <f t="shared" si="6"/>
        <v>0</v>
      </c>
      <c r="T30" s="219">
        <f t="shared" si="6"/>
        <v>0</v>
      </c>
      <c r="U30" s="219">
        <f t="shared" si="6"/>
        <v>0</v>
      </c>
      <c r="V30" s="219">
        <f t="shared" si="6"/>
        <v>0</v>
      </c>
      <c r="W30" s="219">
        <f t="shared" si="6"/>
        <v>0</v>
      </c>
      <c r="X30" s="239">
        <f t="shared" si="1"/>
        <v>0</v>
      </c>
      <c r="Y30" s="240">
        <f t="shared" si="2"/>
        <v>0</v>
      </c>
      <c r="Z30" s="241">
        <v>24</v>
      </c>
      <c r="AA30" s="205"/>
      <c r="AB30" s="205"/>
      <c r="AC30" s="205"/>
      <c r="AD30" s="205"/>
      <c r="AE30" s="205"/>
      <c r="AF30" s="205"/>
    </row>
    <row r="31" spans="1:32">
      <c r="A31" s="205"/>
      <c r="B31" s="220">
        <f>+'FSE-AF-003'!$B38</f>
        <v>0</v>
      </c>
      <c r="C31" s="221">
        <v>0</v>
      </c>
      <c r="D31" s="222"/>
      <c r="E31" s="222">
        <f>+'FSE-AF-003'!E38</f>
        <v>0</v>
      </c>
      <c r="F31" s="218">
        <f>IF(E31&gt;0,(VLOOKUP(E31,'FSE-AF-003'!BD:BE,2,0)),'FSE-AF-004'!E38)</f>
        <v>0</v>
      </c>
      <c r="G31" s="219">
        <f>+'FSE-AF-003'!H38</f>
        <v>0</v>
      </c>
      <c r="H31" s="219">
        <f t="shared" si="4"/>
        <v>0</v>
      </c>
      <c r="I31" s="219">
        <f t="shared" si="5"/>
        <v>0</v>
      </c>
      <c r="J31" s="219">
        <f t="shared" si="6"/>
        <v>0</v>
      </c>
      <c r="K31" s="219">
        <f t="shared" si="6"/>
        <v>0</v>
      </c>
      <c r="L31" s="219">
        <f t="shared" si="6"/>
        <v>0</v>
      </c>
      <c r="M31" s="219">
        <f t="shared" si="6"/>
        <v>0</v>
      </c>
      <c r="N31" s="219">
        <f t="shared" si="6"/>
        <v>0</v>
      </c>
      <c r="O31" s="219">
        <f t="shared" si="6"/>
        <v>0</v>
      </c>
      <c r="P31" s="219">
        <f t="shared" si="6"/>
        <v>0</v>
      </c>
      <c r="Q31" s="219">
        <f t="shared" si="6"/>
        <v>0</v>
      </c>
      <c r="R31" s="219">
        <f t="shared" si="6"/>
        <v>0</v>
      </c>
      <c r="S31" s="219">
        <f t="shared" si="6"/>
        <v>0</v>
      </c>
      <c r="T31" s="219">
        <f t="shared" si="6"/>
        <v>0</v>
      </c>
      <c r="U31" s="219">
        <f t="shared" si="6"/>
        <v>0</v>
      </c>
      <c r="V31" s="219">
        <f t="shared" si="6"/>
        <v>0</v>
      </c>
      <c r="W31" s="219">
        <f t="shared" si="6"/>
        <v>0</v>
      </c>
      <c r="X31" s="239">
        <f t="shared" si="1"/>
        <v>0</v>
      </c>
      <c r="Y31" s="240">
        <f t="shared" si="2"/>
        <v>0</v>
      </c>
      <c r="Z31" s="241">
        <v>25</v>
      </c>
      <c r="AA31" s="205"/>
      <c r="AB31" s="205"/>
      <c r="AC31" s="205"/>
      <c r="AD31" s="205"/>
      <c r="AE31" s="205"/>
      <c r="AF31" s="205"/>
    </row>
    <row r="32" spans="1:32">
      <c r="A32" s="205"/>
      <c r="B32" s="223">
        <f>+'FSE-AF-003'!$B39</f>
        <v>0</v>
      </c>
      <c r="C32" s="224">
        <v>0</v>
      </c>
      <c r="D32" s="225"/>
      <c r="E32" s="225">
        <f>+'FSE-AF-003'!E39</f>
        <v>0</v>
      </c>
      <c r="F32" s="218">
        <f>IF(E32&gt;0,(VLOOKUP(E32,'FSE-AF-003'!BD:BE,2,0)),'FSE-AF-004'!E39)</f>
        <v>0</v>
      </c>
      <c r="G32" s="219">
        <f>+'FSE-AF-003'!H39</f>
        <v>0</v>
      </c>
      <c r="H32" s="219">
        <f t="shared" si="4"/>
        <v>0</v>
      </c>
      <c r="I32" s="219">
        <f t="shared" si="5"/>
        <v>0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0</v>
      </c>
      <c r="N32" s="219">
        <f t="shared" si="6"/>
        <v>0</v>
      </c>
      <c r="O32" s="219">
        <f t="shared" si="6"/>
        <v>0</v>
      </c>
      <c r="P32" s="219">
        <f t="shared" si="6"/>
        <v>0</v>
      </c>
      <c r="Q32" s="219">
        <f t="shared" si="6"/>
        <v>0</v>
      </c>
      <c r="R32" s="219">
        <f t="shared" si="6"/>
        <v>0</v>
      </c>
      <c r="S32" s="219">
        <f t="shared" si="6"/>
        <v>0</v>
      </c>
      <c r="T32" s="219">
        <f t="shared" si="6"/>
        <v>0</v>
      </c>
      <c r="U32" s="219">
        <f t="shared" si="6"/>
        <v>0</v>
      </c>
      <c r="V32" s="219">
        <f t="shared" si="6"/>
        <v>0</v>
      </c>
      <c r="W32" s="219">
        <f t="shared" si="6"/>
        <v>0</v>
      </c>
      <c r="X32" s="239">
        <f t="shared" si="1"/>
        <v>0</v>
      </c>
      <c r="Y32" s="240">
        <f t="shared" si="2"/>
        <v>0</v>
      </c>
      <c r="Z32" s="241">
        <v>26</v>
      </c>
      <c r="AA32" s="205"/>
      <c r="AB32" s="205"/>
      <c r="AC32" s="205"/>
      <c r="AD32" s="205"/>
      <c r="AE32" s="205"/>
      <c r="AF32" s="205"/>
    </row>
    <row r="33" spans="1:32">
      <c r="A33" s="205"/>
      <c r="B33" s="226">
        <f>+'FSE-AF-003'!$B40</f>
        <v>0</v>
      </c>
      <c r="C33" s="227">
        <v>0</v>
      </c>
      <c r="D33" s="228"/>
      <c r="E33" s="228">
        <f>+'FSE-AF-003'!E40</f>
        <v>0</v>
      </c>
      <c r="F33" s="218">
        <f>IF(E33&gt;0,(VLOOKUP(E33,'FSE-AF-003'!BD:BE,2,0)),'FSE-AF-004'!E40)</f>
        <v>0</v>
      </c>
      <c r="G33" s="219">
        <f>+'FSE-AF-003'!H40</f>
        <v>0</v>
      </c>
      <c r="H33" s="219">
        <f t="shared" si="4"/>
        <v>0</v>
      </c>
      <c r="I33" s="219">
        <f t="shared" si="5"/>
        <v>0</v>
      </c>
      <c r="J33" s="219">
        <f t="shared" si="6"/>
        <v>0</v>
      </c>
      <c r="K33" s="219">
        <f t="shared" si="6"/>
        <v>0</v>
      </c>
      <c r="L33" s="219">
        <f t="shared" si="6"/>
        <v>0</v>
      </c>
      <c r="M33" s="219">
        <f t="shared" si="6"/>
        <v>0</v>
      </c>
      <c r="N33" s="219">
        <f t="shared" si="6"/>
        <v>0</v>
      </c>
      <c r="O33" s="219">
        <f t="shared" si="6"/>
        <v>0</v>
      </c>
      <c r="P33" s="219">
        <f t="shared" si="6"/>
        <v>0</v>
      </c>
      <c r="Q33" s="219">
        <f t="shared" si="6"/>
        <v>0</v>
      </c>
      <c r="R33" s="219">
        <f t="shared" si="6"/>
        <v>0</v>
      </c>
      <c r="S33" s="219">
        <f t="shared" si="6"/>
        <v>0</v>
      </c>
      <c r="T33" s="219">
        <f t="shared" si="6"/>
        <v>0</v>
      </c>
      <c r="U33" s="219">
        <f t="shared" si="6"/>
        <v>0</v>
      </c>
      <c r="V33" s="219">
        <f t="shared" si="6"/>
        <v>0</v>
      </c>
      <c r="W33" s="219">
        <f t="shared" si="6"/>
        <v>0</v>
      </c>
      <c r="X33" s="239">
        <f t="shared" si="1"/>
        <v>0</v>
      </c>
      <c r="Y33" s="240">
        <f t="shared" si="2"/>
        <v>0</v>
      </c>
      <c r="Z33" s="241">
        <v>27</v>
      </c>
      <c r="AA33" s="205"/>
      <c r="AB33" s="205"/>
      <c r="AC33" s="205"/>
      <c r="AD33" s="205"/>
      <c r="AE33" s="205"/>
      <c r="AF33" s="205"/>
    </row>
    <row r="34" spans="1:32">
      <c r="A34" s="205"/>
      <c r="B34" s="215">
        <f>+'FSE-AF-003'!$B41</f>
        <v>0</v>
      </c>
      <c r="C34" s="216">
        <v>0</v>
      </c>
      <c r="D34" s="217"/>
      <c r="E34" s="217">
        <f>+'FSE-AF-003'!E41</f>
        <v>0</v>
      </c>
      <c r="F34" s="218">
        <f>IF(E34&gt;0,(VLOOKUP(E34,'FSE-AF-003'!BD:BE,2,0)),'FSE-AF-004'!E41)</f>
        <v>0</v>
      </c>
      <c r="G34" s="219">
        <f>+'FSE-AF-003'!H41</f>
        <v>0</v>
      </c>
      <c r="H34" s="219">
        <f t="shared" si="4"/>
        <v>0</v>
      </c>
      <c r="I34" s="219">
        <f t="shared" si="5"/>
        <v>0</v>
      </c>
      <c r="J34" s="219">
        <f t="shared" si="6"/>
        <v>0</v>
      </c>
      <c r="K34" s="219">
        <f t="shared" si="6"/>
        <v>0</v>
      </c>
      <c r="L34" s="219">
        <f t="shared" si="6"/>
        <v>0</v>
      </c>
      <c r="M34" s="219">
        <f t="shared" si="6"/>
        <v>0</v>
      </c>
      <c r="N34" s="219">
        <f t="shared" si="6"/>
        <v>0</v>
      </c>
      <c r="O34" s="219">
        <f t="shared" si="6"/>
        <v>0</v>
      </c>
      <c r="P34" s="219">
        <f t="shared" si="6"/>
        <v>0</v>
      </c>
      <c r="Q34" s="219">
        <f t="shared" si="6"/>
        <v>0</v>
      </c>
      <c r="R34" s="219">
        <f t="shared" si="6"/>
        <v>0</v>
      </c>
      <c r="S34" s="219">
        <f t="shared" si="6"/>
        <v>0</v>
      </c>
      <c r="T34" s="219">
        <f t="shared" si="6"/>
        <v>0</v>
      </c>
      <c r="U34" s="219">
        <f t="shared" si="6"/>
        <v>0</v>
      </c>
      <c r="V34" s="219">
        <f t="shared" si="6"/>
        <v>0</v>
      </c>
      <c r="W34" s="219">
        <f t="shared" si="6"/>
        <v>0</v>
      </c>
      <c r="X34" s="239">
        <f t="shared" si="1"/>
        <v>0</v>
      </c>
      <c r="Y34" s="240">
        <f t="shared" si="2"/>
        <v>0</v>
      </c>
      <c r="Z34" s="241">
        <v>28</v>
      </c>
      <c r="AA34" s="205"/>
      <c r="AB34" s="205"/>
      <c r="AC34" s="205"/>
      <c r="AD34" s="205"/>
      <c r="AE34" s="205"/>
      <c r="AF34" s="205"/>
    </row>
    <row r="35" spans="1:32">
      <c r="A35" s="205"/>
      <c r="B35" s="220">
        <f>+'FSE-AF-003'!$B42</f>
        <v>0</v>
      </c>
      <c r="C35" s="221">
        <v>0</v>
      </c>
      <c r="D35" s="222"/>
      <c r="E35" s="222">
        <f>+'FSE-AF-003'!E42</f>
        <v>0</v>
      </c>
      <c r="F35" s="218">
        <f>IF(E35&gt;0,(VLOOKUP(E35,'FSE-AF-003'!BD:BE,2,0)),'FSE-AF-004'!E42)</f>
        <v>0</v>
      </c>
      <c r="G35" s="219">
        <f>+'FSE-AF-003'!H42</f>
        <v>0</v>
      </c>
      <c r="H35" s="219">
        <f t="shared" si="4"/>
        <v>0</v>
      </c>
      <c r="I35" s="219">
        <f t="shared" si="5"/>
        <v>0</v>
      </c>
      <c r="J35" s="219">
        <f t="shared" si="6"/>
        <v>0</v>
      </c>
      <c r="K35" s="219">
        <f t="shared" si="6"/>
        <v>0</v>
      </c>
      <c r="L35" s="219">
        <f t="shared" si="6"/>
        <v>0</v>
      </c>
      <c r="M35" s="219">
        <f t="shared" si="6"/>
        <v>0</v>
      </c>
      <c r="N35" s="219">
        <f t="shared" si="6"/>
        <v>0</v>
      </c>
      <c r="O35" s="219">
        <f t="shared" si="6"/>
        <v>0</v>
      </c>
      <c r="P35" s="219">
        <f t="shared" si="6"/>
        <v>0</v>
      </c>
      <c r="Q35" s="219">
        <f t="shared" si="6"/>
        <v>0</v>
      </c>
      <c r="R35" s="219">
        <f t="shared" si="6"/>
        <v>0</v>
      </c>
      <c r="S35" s="219">
        <f t="shared" si="6"/>
        <v>0</v>
      </c>
      <c r="T35" s="219">
        <f t="shared" si="6"/>
        <v>0</v>
      </c>
      <c r="U35" s="219">
        <f t="shared" si="6"/>
        <v>0</v>
      </c>
      <c r="V35" s="219">
        <f t="shared" si="6"/>
        <v>0</v>
      </c>
      <c r="W35" s="219">
        <f t="shared" si="6"/>
        <v>0</v>
      </c>
      <c r="X35" s="239">
        <f t="shared" si="1"/>
        <v>0</v>
      </c>
      <c r="Y35" s="240">
        <f t="shared" si="2"/>
        <v>0</v>
      </c>
      <c r="Z35" s="241">
        <v>29</v>
      </c>
      <c r="AA35" s="205"/>
      <c r="AB35" s="205"/>
      <c r="AC35" s="205"/>
      <c r="AD35" s="205"/>
      <c r="AE35" s="205"/>
      <c r="AF35" s="205"/>
    </row>
    <row r="36" spans="1:32" ht="16.5" customHeight="1">
      <c r="A36" s="204"/>
      <c r="B36" s="726" t="s">
        <v>1052</v>
      </c>
      <c r="C36" s="727"/>
      <c r="D36" s="728"/>
      <c r="E36" s="229"/>
      <c r="F36" s="230"/>
      <c r="G36" s="231">
        <f>SUM(G6:G35)</f>
        <v>0</v>
      </c>
      <c r="H36" s="231"/>
      <c r="I36" s="231">
        <f>SUM(I6:I35)</f>
        <v>0</v>
      </c>
      <c r="J36" s="231">
        <f t="shared" ref="J36:W36" si="7">SUM(J6:J35)</f>
        <v>0</v>
      </c>
      <c r="K36" s="231">
        <f t="shared" si="7"/>
        <v>0</v>
      </c>
      <c r="L36" s="231">
        <f t="shared" si="7"/>
        <v>0</v>
      </c>
      <c r="M36" s="231">
        <f t="shared" si="7"/>
        <v>0</v>
      </c>
      <c r="N36" s="231">
        <f t="shared" si="7"/>
        <v>0</v>
      </c>
      <c r="O36" s="231">
        <f t="shared" si="7"/>
        <v>0</v>
      </c>
      <c r="P36" s="231">
        <f t="shared" si="7"/>
        <v>0</v>
      </c>
      <c r="Q36" s="231">
        <f t="shared" si="7"/>
        <v>0</v>
      </c>
      <c r="R36" s="231">
        <f t="shared" si="7"/>
        <v>0</v>
      </c>
      <c r="S36" s="231">
        <f t="shared" si="7"/>
        <v>0</v>
      </c>
      <c r="T36" s="231">
        <f t="shared" si="7"/>
        <v>0</v>
      </c>
      <c r="U36" s="231">
        <f t="shared" si="7"/>
        <v>0</v>
      </c>
      <c r="V36" s="231">
        <f t="shared" si="7"/>
        <v>0</v>
      </c>
      <c r="W36" s="231">
        <f t="shared" si="7"/>
        <v>0</v>
      </c>
      <c r="X36" s="204"/>
      <c r="Y36" s="204"/>
      <c r="Z36" s="204"/>
      <c r="AA36" s="204"/>
      <c r="AB36" s="204"/>
      <c r="AC36" s="204"/>
      <c r="AD36" s="204"/>
      <c r="AE36" s="204"/>
      <c r="AF36" s="204"/>
    </row>
    <row r="37" spans="1:32">
      <c r="A37" s="205"/>
      <c r="B37" s="232"/>
      <c r="C37" s="205"/>
      <c r="D37" s="205"/>
      <c r="E37" s="205"/>
      <c r="F37" s="205"/>
      <c r="G37" s="206"/>
      <c r="H37" s="206"/>
      <c r="I37" s="206"/>
      <c r="J37" s="206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</row>
    <row r="38" spans="1:32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</row>
    <row r="39" spans="1:32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</row>
    <row r="40" spans="1:32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</row>
    <row r="41" spans="1:32">
      <c r="A41" s="204"/>
      <c r="B41" s="204"/>
      <c r="C41" s="204"/>
      <c r="D41" s="204"/>
      <c r="E41" s="204"/>
      <c r="F41" s="233">
        <v>1</v>
      </c>
      <c r="G41" s="233">
        <v>2</v>
      </c>
      <c r="H41" s="233">
        <v>3</v>
      </c>
      <c r="I41" s="233">
        <v>4</v>
      </c>
      <c r="J41" s="233">
        <v>5</v>
      </c>
      <c r="K41" s="233">
        <v>6</v>
      </c>
      <c r="L41" s="233">
        <v>7</v>
      </c>
      <c r="M41" s="233">
        <v>8</v>
      </c>
      <c r="N41" s="233">
        <v>9</v>
      </c>
      <c r="O41" s="233">
        <v>10</v>
      </c>
      <c r="P41" s="233">
        <v>11</v>
      </c>
      <c r="Q41" s="233">
        <v>12</v>
      </c>
      <c r="R41" s="233">
        <v>13</v>
      </c>
      <c r="S41" s="233">
        <v>14</v>
      </c>
      <c r="T41" s="233">
        <v>15</v>
      </c>
      <c r="U41" s="233">
        <v>16</v>
      </c>
      <c r="V41" s="233">
        <v>17</v>
      </c>
      <c r="W41" s="233">
        <v>18</v>
      </c>
      <c r="X41" s="233">
        <v>19</v>
      </c>
      <c r="Y41" s="233">
        <v>20</v>
      </c>
      <c r="Z41" s="233">
        <v>21</v>
      </c>
      <c r="AA41" s="233">
        <v>22</v>
      </c>
      <c r="AB41" s="233">
        <v>23</v>
      </c>
      <c r="AC41" s="233">
        <v>24</v>
      </c>
      <c r="AD41" s="233">
        <v>25</v>
      </c>
      <c r="AE41" s="235"/>
      <c r="AF41" s="204"/>
    </row>
    <row r="42" spans="1:32">
      <c r="A42" s="204"/>
      <c r="B42" s="204"/>
      <c r="C42" s="204"/>
      <c r="D42" s="204"/>
      <c r="E42" s="204"/>
      <c r="F42" s="234">
        <f>100%/F41</f>
        <v>1</v>
      </c>
      <c r="G42" s="234">
        <f t="shared" ref="G42:AD42" si="8">100%/G41</f>
        <v>0.5</v>
      </c>
      <c r="H42" s="234">
        <f t="shared" si="8"/>
        <v>0.33333333333333331</v>
      </c>
      <c r="I42" s="234">
        <f t="shared" si="8"/>
        <v>0.25</v>
      </c>
      <c r="J42" s="234">
        <f t="shared" si="8"/>
        <v>0.2</v>
      </c>
      <c r="K42" s="234">
        <f t="shared" si="8"/>
        <v>0.16666666666666666</v>
      </c>
      <c r="L42" s="234">
        <f t="shared" si="8"/>
        <v>0.14285714285714285</v>
      </c>
      <c r="M42" s="234">
        <f t="shared" si="8"/>
        <v>0.125</v>
      </c>
      <c r="N42" s="234">
        <f t="shared" si="8"/>
        <v>0.1111111111111111</v>
      </c>
      <c r="O42" s="234">
        <f t="shared" si="8"/>
        <v>0.1</v>
      </c>
      <c r="P42" s="234">
        <f t="shared" si="8"/>
        <v>9.0909090909090912E-2</v>
      </c>
      <c r="Q42" s="234">
        <f t="shared" si="8"/>
        <v>8.3333333333333329E-2</v>
      </c>
      <c r="R42" s="234">
        <f t="shared" si="8"/>
        <v>7.6923076923076927E-2</v>
      </c>
      <c r="S42" s="234">
        <f t="shared" si="8"/>
        <v>7.1428571428571425E-2</v>
      </c>
      <c r="T42" s="234">
        <f t="shared" si="8"/>
        <v>6.6666666666666666E-2</v>
      </c>
      <c r="U42" s="234">
        <f t="shared" si="8"/>
        <v>6.25E-2</v>
      </c>
      <c r="V42" s="234">
        <f t="shared" si="8"/>
        <v>5.8823529411764705E-2</v>
      </c>
      <c r="W42" s="234">
        <f t="shared" si="8"/>
        <v>5.5555555555555552E-2</v>
      </c>
      <c r="X42" s="234">
        <f t="shared" si="8"/>
        <v>5.2631578947368418E-2</v>
      </c>
      <c r="Y42" s="234">
        <f t="shared" si="8"/>
        <v>0.05</v>
      </c>
      <c r="Z42" s="234">
        <f t="shared" si="8"/>
        <v>4.7619047619047616E-2</v>
      </c>
      <c r="AA42" s="234">
        <f t="shared" si="8"/>
        <v>4.5454545454545456E-2</v>
      </c>
      <c r="AB42" s="234">
        <f t="shared" si="8"/>
        <v>4.3478260869565216E-2</v>
      </c>
      <c r="AC42" s="234">
        <f t="shared" si="8"/>
        <v>4.1666666666666664E-2</v>
      </c>
      <c r="AD42" s="234">
        <f t="shared" si="8"/>
        <v>0.04</v>
      </c>
      <c r="AE42" s="235"/>
      <c r="AF42" s="204"/>
    </row>
    <row r="43" spans="1:32">
      <c r="A43" s="204"/>
      <c r="B43" s="204"/>
      <c r="C43" s="204"/>
      <c r="D43" s="204"/>
      <c r="E43" s="204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04"/>
    </row>
    <row r="44" spans="1:32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</row>
  </sheetData>
  <sheetProtection password="CD55" sheet="1" objects="1" scenarios="1"/>
  <mergeCells count="2">
    <mergeCell ref="B3:W3"/>
    <mergeCell ref="B36:D36"/>
  </mergeCells>
  <dataValidations count="1">
    <dataValidation type="list" allowBlank="1" showInputMessage="1" showErrorMessage="1" sqref="D6:D35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  <pageSetUpPr fitToPage="1"/>
  </sheetPr>
  <dimension ref="A1:AF109"/>
  <sheetViews>
    <sheetView zoomScale="75" workbookViewId="0">
      <pane xSplit="4" ySplit="12" topLeftCell="E13" activePane="bottomRight" state="frozen"/>
      <selection pane="topRight"/>
      <selection pane="bottomLeft"/>
      <selection pane="bottomRight" sqref="A1:Y60"/>
    </sheetView>
  </sheetViews>
  <sheetFormatPr baseColWidth="10" defaultColWidth="9.125" defaultRowHeight="12.75"/>
  <cols>
    <col min="1" max="1" width="3.625" style="17" customWidth="1"/>
    <col min="2" max="2" width="22.125" style="17" customWidth="1"/>
    <col min="3" max="3" width="11" style="17" customWidth="1"/>
    <col min="4" max="4" width="11.5" style="17" customWidth="1"/>
    <col min="5" max="5" width="11" style="17" customWidth="1"/>
    <col min="6" max="10" width="11.5" style="17" customWidth="1"/>
    <col min="11" max="20" width="11.5" style="17" hidden="1" customWidth="1"/>
    <col min="21" max="21" width="18.5" style="17" customWidth="1"/>
    <col min="22" max="22" width="0.125" style="17" customWidth="1"/>
    <col min="23" max="23" width="33" style="17" hidden="1" customWidth="1"/>
    <col min="24" max="24" width="9.125" style="17" hidden="1" customWidth="1"/>
    <col min="25" max="25" width="3.25" style="17" customWidth="1"/>
    <col min="26" max="27" width="9.125" style="17"/>
    <col min="28" max="28" width="3.875" style="17" hidden="1" customWidth="1"/>
    <col min="29" max="16384" width="9.125" style="17"/>
  </cols>
  <sheetData>
    <row r="1" spans="1:32" ht="15">
      <c r="A1" s="589" t="s">
        <v>12</v>
      </c>
      <c r="B1" s="58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5" customHeight="1">
      <c r="A2" s="18"/>
      <c r="B2" s="534" t="s">
        <v>1054</v>
      </c>
      <c r="C2" s="535"/>
      <c r="D2" s="535"/>
      <c r="E2" s="535"/>
      <c r="F2" s="535"/>
      <c r="G2" s="535"/>
      <c r="H2" s="536"/>
      <c r="I2" s="698" t="s">
        <v>1055</v>
      </c>
      <c r="J2" s="175"/>
      <c r="K2" s="175"/>
      <c r="L2" s="175"/>
      <c r="M2" s="175"/>
      <c r="N2" s="175"/>
      <c r="O2" s="175"/>
      <c r="P2" s="175"/>
      <c r="Q2" s="175"/>
      <c r="R2" s="181"/>
      <c r="S2" s="182" t="s">
        <v>1055</v>
      </c>
      <c r="T2" s="175"/>
      <c r="U2" s="733"/>
      <c r="V2" s="175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5" customHeight="1">
      <c r="A3" s="18"/>
      <c r="B3" s="537"/>
      <c r="C3" s="538"/>
      <c r="D3" s="538"/>
      <c r="E3" s="538"/>
      <c r="F3" s="538"/>
      <c r="G3" s="538"/>
      <c r="H3" s="539"/>
      <c r="I3" s="699"/>
      <c r="J3" s="22"/>
      <c r="K3" s="22"/>
      <c r="L3" s="22"/>
      <c r="M3" s="22"/>
      <c r="N3" s="22"/>
      <c r="O3" s="22"/>
      <c r="P3" s="22"/>
      <c r="Q3" s="22"/>
      <c r="R3" s="64"/>
      <c r="S3" s="183"/>
      <c r="T3" s="175"/>
      <c r="U3" s="734"/>
      <c r="V3" s="175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5" customHeight="1">
      <c r="A4" s="18"/>
      <c r="B4" s="537"/>
      <c r="C4" s="538"/>
      <c r="D4" s="538"/>
      <c r="E4" s="538"/>
      <c r="F4" s="538"/>
      <c r="G4" s="538"/>
      <c r="H4" s="539"/>
      <c r="I4" s="176" t="s">
        <v>30</v>
      </c>
      <c r="J4" s="22"/>
      <c r="K4" s="22"/>
      <c r="L4" s="22"/>
      <c r="M4" s="22"/>
      <c r="N4" s="22"/>
      <c r="O4" s="22"/>
      <c r="P4" s="22"/>
      <c r="Q4" s="22"/>
      <c r="R4" s="64"/>
      <c r="S4" s="176" t="s">
        <v>30</v>
      </c>
      <c r="T4" s="175"/>
      <c r="U4" s="734"/>
      <c r="V4" s="175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ht="15" customHeight="1">
      <c r="A5" s="18"/>
      <c r="B5" s="537"/>
      <c r="C5" s="538"/>
      <c r="D5" s="538"/>
      <c r="E5" s="538"/>
      <c r="F5" s="538"/>
      <c r="G5" s="538"/>
      <c r="H5" s="539"/>
      <c r="I5" s="177" t="str">
        <f>'FSE-RH-001'!H5</f>
        <v>dd-mm-yyyy</v>
      </c>
      <c r="J5" s="22"/>
      <c r="K5" s="22"/>
      <c r="L5" s="22"/>
      <c r="M5" s="22"/>
      <c r="N5" s="22"/>
      <c r="O5" s="22"/>
      <c r="P5" s="22"/>
      <c r="Q5" s="22"/>
      <c r="R5" s="64"/>
      <c r="S5" s="177" t="str">
        <f>+'FSE-RH-001'!H5</f>
        <v>dd-mm-yyyy</v>
      </c>
      <c r="T5" s="175"/>
      <c r="U5" s="734"/>
      <c r="V5" s="175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ht="15.75" customHeight="1">
      <c r="A6" s="18"/>
      <c r="B6" s="540"/>
      <c r="C6" s="541"/>
      <c r="D6" s="541"/>
      <c r="E6" s="541"/>
      <c r="F6" s="541"/>
      <c r="G6" s="541"/>
      <c r="H6" s="542"/>
      <c r="I6" s="178"/>
      <c r="J6" s="24"/>
      <c r="K6" s="24"/>
      <c r="L6" s="24"/>
      <c r="M6" s="24"/>
      <c r="N6" s="24"/>
      <c r="O6" s="24"/>
      <c r="P6" s="24"/>
      <c r="Q6" s="24"/>
      <c r="R6" s="65"/>
      <c r="S6" s="178"/>
      <c r="T6" s="175"/>
      <c r="U6" s="735"/>
      <c r="V6" s="175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21.75" customHeight="1">
      <c r="A8" s="18"/>
      <c r="B8" s="744" t="s">
        <v>51</v>
      </c>
      <c r="C8" s="745"/>
      <c r="D8" s="745"/>
      <c r="E8" s="746"/>
      <c r="F8" s="694">
        <f>+'FSE-RH-001'!F8</f>
        <v>0</v>
      </c>
      <c r="G8" s="694"/>
      <c r="H8" s="694"/>
      <c r="I8" s="694"/>
      <c r="J8" s="694"/>
      <c r="K8" s="694"/>
      <c r="L8" s="694"/>
      <c r="M8" s="694"/>
      <c r="N8" s="694"/>
      <c r="O8" s="694"/>
      <c r="P8" s="694"/>
      <c r="Q8" s="694"/>
      <c r="R8" s="694"/>
      <c r="S8" s="694"/>
      <c r="T8" s="694"/>
      <c r="U8" s="694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s="135" customFormat="1">
      <c r="A10" s="25"/>
      <c r="B10" s="695" t="s">
        <v>1056</v>
      </c>
      <c r="C10" s="696"/>
      <c r="D10" s="696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7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s="16" customFormat="1" ht="6.75" customHeight="1">
      <c r="A11" s="25"/>
      <c r="B11" s="136"/>
      <c r="C11" s="136"/>
      <c r="D11" s="136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84"/>
      <c r="V11" s="25"/>
      <c r="W11" s="185"/>
      <c r="X11" s="185"/>
      <c r="Y11" s="25"/>
      <c r="Z11" s="25"/>
      <c r="AA11" s="25"/>
      <c r="AB11" s="25"/>
      <c r="AC11" s="25"/>
      <c r="AD11" s="25"/>
      <c r="AE11" s="25"/>
      <c r="AF11" s="25"/>
    </row>
    <row r="12" spans="1:32" s="16" customFormat="1" ht="84" customHeight="1">
      <c r="A12" s="25"/>
      <c r="B12" s="138" t="s">
        <v>1057</v>
      </c>
      <c r="C12" s="139" t="s">
        <v>1024</v>
      </c>
      <c r="D12" s="140" t="s">
        <v>1025</v>
      </c>
      <c r="E12" s="141" t="s">
        <v>1058</v>
      </c>
      <c r="F12" s="142" t="s">
        <v>949</v>
      </c>
      <c r="G12" s="142" t="s">
        <v>950</v>
      </c>
      <c r="H12" s="142" t="s">
        <v>951</v>
      </c>
      <c r="I12" s="142" t="s">
        <v>952</v>
      </c>
      <c r="J12" s="142" t="s">
        <v>953</v>
      </c>
      <c r="K12" s="142" t="s">
        <v>954</v>
      </c>
      <c r="L12" s="142" t="s">
        <v>955</v>
      </c>
      <c r="M12" s="142" t="s">
        <v>956</v>
      </c>
      <c r="N12" s="142" t="s">
        <v>957</v>
      </c>
      <c r="O12" s="142" t="s">
        <v>958</v>
      </c>
      <c r="P12" s="142" t="s">
        <v>959</v>
      </c>
      <c r="Q12" s="142" t="s">
        <v>960</v>
      </c>
      <c r="R12" s="142" t="s">
        <v>961</v>
      </c>
      <c r="S12" s="142" t="s">
        <v>962</v>
      </c>
      <c r="T12" s="142" t="s">
        <v>963</v>
      </c>
      <c r="U12" s="186" t="s">
        <v>1059</v>
      </c>
      <c r="V12" s="25"/>
      <c r="W12" s="747" t="s">
        <v>1031</v>
      </c>
      <c r="X12" s="748"/>
      <c r="Y12" s="25"/>
      <c r="Z12" s="25"/>
      <c r="AA12" s="25"/>
      <c r="AB12" s="25"/>
      <c r="AC12" s="25"/>
      <c r="AD12" s="25"/>
      <c r="AE12" s="25"/>
      <c r="AF12" s="25"/>
    </row>
    <row r="13" spans="1:32">
      <c r="A13" s="18"/>
      <c r="B13" s="143">
        <f>IF('FSE-AF-003'!D13="N/A","No Aplica Cálculo",+'FSE-AF-003'!B13)</f>
        <v>0</v>
      </c>
      <c r="C13" s="144">
        <f>+'FSE-AF-003'!$C13</f>
        <v>0</v>
      </c>
      <c r="D13" s="145">
        <f>+'FSE-AF-003'!D13</f>
        <v>0</v>
      </c>
      <c r="E13" s="146"/>
      <c r="F13" s="147">
        <f>IF($B13&gt;0,(+Cálculo_Dep_Amort!H$37+'Cálculo_Dep_Amort (2)'!I6),0)</f>
        <v>0</v>
      </c>
      <c r="G13" s="147">
        <f>IF($B13&gt;0,(+Cálculo_Dep_Amort!I$21+'Cálculo_Dep_Amort (2)'!J6),0)</f>
        <v>0</v>
      </c>
      <c r="H13" s="147">
        <f>IF($B13&gt;0,(+Cálculo_Dep_Amort!J$21+'Cálculo_Dep_Amort (2)'!K6),0)</f>
        <v>0</v>
      </c>
      <c r="I13" s="147">
        <f>IF($B13&gt;0,(+Cálculo_Dep_Amort!K$21+'Cálculo_Dep_Amort (2)'!L6),0)</f>
        <v>0</v>
      </c>
      <c r="J13" s="147">
        <f>IF($B13&gt;0,(+Cálculo_Dep_Amort!L$21+'Cálculo_Dep_Amort (2)'!M6),0)</f>
        <v>0</v>
      </c>
      <c r="K13" s="147">
        <f>IF($B13&gt;0,(+Cálculo_Dep_Amort!M$21+'Cálculo_Dep_Amort (2)'!N6),0)</f>
        <v>0</v>
      </c>
      <c r="L13" s="147">
        <f>IF($B13&gt;0,(+Cálculo_Dep_Amort!N$21+'Cálculo_Dep_Amort (2)'!O6),0)</f>
        <v>0</v>
      </c>
      <c r="M13" s="147">
        <f>IF($B13&gt;0,(+Cálculo_Dep_Amort!O$21+'Cálculo_Dep_Amort (2)'!P6),0)</f>
        <v>0</v>
      </c>
      <c r="N13" s="147">
        <f>IF($B13&gt;0,(+Cálculo_Dep_Amort!P$21+'Cálculo_Dep_Amort (2)'!Q6),0)</f>
        <v>0</v>
      </c>
      <c r="O13" s="147">
        <f>IF($B13&gt;0,(+Cálculo_Dep_Amort!Q$21+'Cálculo_Dep_Amort (2)'!R6),0)</f>
        <v>0</v>
      </c>
      <c r="P13" s="147">
        <f>IF($B13&gt;0,(+Cálculo_Dep_Amort!R$21+'Cálculo_Dep_Amort (2)'!S6),0)</f>
        <v>0</v>
      </c>
      <c r="Q13" s="147">
        <f>IF($B13&gt;0,(+Cálculo_Dep_Amort!S$21+'Cálculo_Dep_Amort (2)'!T6),0)</f>
        <v>0</v>
      </c>
      <c r="R13" s="147">
        <f>IF($B13&gt;0,(+Cálculo_Dep_Amort!T$21+'Cálculo_Dep_Amort (2)'!U6),0)</f>
        <v>0</v>
      </c>
      <c r="S13" s="147">
        <f>IF($B13&gt;0,(+Cálculo_Dep_Amort!U$21+'Cálculo_Dep_Amort (2)'!V6),0)</f>
        <v>0</v>
      </c>
      <c r="T13" s="147">
        <f>IF($B13&gt;0,(+Cálculo_Dep_Amort!V$21+'Cálculo_Dep_Amort (2)'!W6),0)</f>
        <v>0</v>
      </c>
      <c r="U13" s="187">
        <f>SUM(F13:T13)</f>
        <v>0</v>
      </c>
      <c r="V13" s="18"/>
      <c r="W13" s="57" t="s">
        <v>1044</v>
      </c>
      <c r="X13" s="188">
        <v>0.05</v>
      </c>
      <c r="Y13" s="18"/>
      <c r="Z13" s="18"/>
      <c r="AA13" s="18"/>
      <c r="AB13" s="201" t="str">
        <f>+'FSE-AF-003'!BC13</f>
        <v/>
      </c>
      <c r="AC13" s="18"/>
      <c r="AD13" s="18"/>
      <c r="AE13" s="18"/>
      <c r="AF13" s="18"/>
    </row>
    <row r="14" spans="1:32">
      <c r="A14" s="18"/>
      <c r="B14" s="143">
        <f>IF('FSE-AF-003'!D14="N/A","No Aplica Cálculo",+'FSE-AF-003'!B14)</f>
        <v>0</v>
      </c>
      <c r="C14" s="144">
        <f>+'FSE-AF-003'!$C14</f>
        <v>0</v>
      </c>
      <c r="D14" s="145">
        <f>+'FSE-AF-003'!D14</f>
        <v>0</v>
      </c>
      <c r="E14" s="146"/>
      <c r="F14" s="147">
        <f>IF($B14&gt;0,(+Cálculo_Dep_Amort!H$37+'Cálculo_Dep_Amort (2)'!I7),0)</f>
        <v>0</v>
      </c>
      <c r="G14" s="147">
        <f>IF($B14&gt;0,(+Cálculo_Dep_Amort!I$37+'Cálculo_Dep_Amort (2)'!J7),0)</f>
        <v>0</v>
      </c>
      <c r="H14" s="147">
        <f>IF($B14&gt;0,(+Cálculo_Dep_Amort!J$37+'Cálculo_Dep_Amort (2)'!K7),0)</f>
        <v>0</v>
      </c>
      <c r="I14" s="147">
        <f>IF($B14&gt;0,(+Cálculo_Dep_Amort!K$37+'Cálculo_Dep_Amort (2)'!L7),0)</f>
        <v>0</v>
      </c>
      <c r="J14" s="147">
        <f>IF($B14&gt;0,(+Cálculo_Dep_Amort!L$37+'Cálculo_Dep_Amort (2)'!M7),0)</f>
        <v>0</v>
      </c>
      <c r="K14" s="147">
        <f>IF($B14&gt;0,(+Cálculo_Dep_Amort!M$37+'Cálculo_Dep_Amort (2)'!N7),0)</f>
        <v>0</v>
      </c>
      <c r="L14" s="147">
        <f>IF($B14&gt;0,(+Cálculo_Dep_Amort!N$37+'Cálculo_Dep_Amort (2)'!O7),0)</f>
        <v>0</v>
      </c>
      <c r="M14" s="147">
        <f>IF($B14&gt;0,(+Cálculo_Dep_Amort!O$37+'Cálculo_Dep_Amort (2)'!P7),0)</f>
        <v>0</v>
      </c>
      <c r="N14" s="147">
        <f>IF($B14&gt;0,(+Cálculo_Dep_Amort!P$37+'Cálculo_Dep_Amort (2)'!Q7),0)</f>
        <v>0</v>
      </c>
      <c r="O14" s="147">
        <f>IF($B14&gt;0,(+Cálculo_Dep_Amort!Q$37+'Cálculo_Dep_Amort (2)'!R7),0)</f>
        <v>0</v>
      </c>
      <c r="P14" s="147">
        <f>IF($B14&gt;0,(+Cálculo_Dep_Amort!R$37+'Cálculo_Dep_Amort (2)'!S7),0)</f>
        <v>0</v>
      </c>
      <c r="Q14" s="147">
        <f>IF($B14&gt;0,(+Cálculo_Dep_Amort!S$37+'Cálculo_Dep_Amort (2)'!T7),0)</f>
        <v>0</v>
      </c>
      <c r="R14" s="147">
        <f>IF($B14&gt;0,(+Cálculo_Dep_Amort!T$37+'Cálculo_Dep_Amort (2)'!U7),0)</f>
        <v>0</v>
      </c>
      <c r="S14" s="147">
        <f>IF($B14&gt;0,(+Cálculo_Dep_Amort!U$37+'Cálculo_Dep_Amort (2)'!V7),0)</f>
        <v>0</v>
      </c>
      <c r="T14" s="147">
        <f>IF($B14&gt;0,(+Cálculo_Dep_Amort!V$37+'Cálculo_Dep_Amort (2)'!W7),0)</f>
        <v>0</v>
      </c>
      <c r="U14" s="187">
        <f>SUM(F14:T14)</f>
        <v>0</v>
      </c>
      <c r="V14" s="18"/>
      <c r="W14" s="57" t="s">
        <v>1045</v>
      </c>
      <c r="X14" s="189">
        <v>6.6666666666666666E-2</v>
      </c>
      <c r="Y14" s="18"/>
      <c r="Z14" s="18"/>
      <c r="AA14" s="18"/>
      <c r="AB14" s="202" t="str">
        <f>+'FSE-AF-003'!BC14</f>
        <v/>
      </c>
      <c r="AC14" s="18"/>
      <c r="AD14" s="18"/>
      <c r="AE14" s="18"/>
      <c r="AF14" s="18"/>
    </row>
    <row r="15" spans="1:32">
      <c r="A15" s="18"/>
      <c r="B15" s="143">
        <f>IF('FSE-AF-003'!D15="N/A","No Aplica Cálculo",+'FSE-AF-003'!B15)</f>
        <v>0</v>
      </c>
      <c r="C15" s="144">
        <f>+'FSE-AF-003'!$C15</f>
        <v>0</v>
      </c>
      <c r="D15" s="145">
        <f>+'FSE-AF-003'!D15</f>
        <v>0</v>
      </c>
      <c r="E15" s="146"/>
      <c r="F15" s="147">
        <f>IF($B15&gt;0,(+Cálculo_Dep_Amort!H$53+'Cálculo_Dep_Amort (2)'!I8),0)</f>
        <v>0</v>
      </c>
      <c r="G15" s="147">
        <f>IF($B15&gt;0,(+Cálculo_Dep_Amort!I$53+'Cálculo_Dep_Amort (2)'!J8),0)</f>
        <v>0</v>
      </c>
      <c r="H15" s="147">
        <f>IF($B15&gt;0,(+Cálculo_Dep_Amort!J$53+'Cálculo_Dep_Amort (2)'!K8),0)</f>
        <v>0</v>
      </c>
      <c r="I15" s="147">
        <f>IF($B15&gt;0,(+Cálculo_Dep_Amort!K$53+'Cálculo_Dep_Amort (2)'!L8),0)</f>
        <v>0</v>
      </c>
      <c r="J15" s="147">
        <f>IF($B15&gt;0,(+Cálculo_Dep_Amort!L$53+'Cálculo_Dep_Amort (2)'!M8),0)</f>
        <v>0</v>
      </c>
      <c r="K15" s="147">
        <f>IF($B15&gt;0,(+Cálculo_Dep_Amort!M$53+'Cálculo_Dep_Amort (2)'!N8),0)</f>
        <v>0</v>
      </c>
      <c r="L15" s="147">
        <f>IF($B15&gt;0,(+Cálculo_Dep_Amort!N$53+'Cálculo_Dep_Amort (2)'!O8),0)</f>
        <v>0</v>
      </c>
      <c r="M15" s="147">
        <f>IF($B15&gt;0,(+Cálculo_Dep_Amort!O$53+'Cálculo_Dep_Amort (2)'!P8),0)</f>
        <v>0</v>
      </c>
      <c r="N15" s="147">
        <f>IF($B15&gt;0,(+Cálculo_Dep_Amort!P$53+'Cálculo_Dep_Amort (2)'!Q8),0)</f>
        <v>0</v>
      </c>
      <c r="O15" s="147">
        <f>IF($B15&gt;0,(+Cálculo_Dep_Amort!Q$53+'Cálculo_Dep_Amort (2)'!R8),0)</f>
        <v>0</v>
      </c>
      <c r="P15" s="147">
        <f>IF($B15&gt;0,(+Cálculo_Dep_Amort!R$53+'Cálculo_Dep_Amort (2)'!S8),0)</f>
        <v>0</v>
      </c>
      <c r="Q15" s="147">
        <f>IF($B15&gt;0,(+Cálculo_Dep_Amort!S$53+'Cálculo_Dep_Amort (2)'!T8),0)</f>
        <v>0</v>
      </c>
      <c r="R15" s="147">
        <f>IF($B15&gt;0,(+Cálculo_Dep_Amort!T$53+'Cálculo_Dep_Amort (2)'!U8),0)</f>
        <v>0</v>
      </c>
      <c r="S15" s="147">
        <f>IF($B15&gt;0,(+Cálculo_Dep_Amort!U$53+'Cálculo_Dep_Amort (2)'!V8),0)</f>
        <v>0</v>
      </c>
      <c r="T15" s="147">
        <f>IF($B15&gt;0,(+Cálculo_Dep_Amort!V$53+'Cálculo_Dep_Amort (2)'!W8),0)</f>
        <v>0</v>
      </c>
      <c r="U15" s="187">
        <f>SUM(F15:T15)</f>
        <v>0</v>
      </c>
      <c r="V15" s="18"/>
      <c r="W15" s="57" t="s">
        <v>1046</v>
      </c>
      <c r="X15" s="188">
        <v>0.1</v>
      </c>
      <c r="Y15" s="18"/>
      <c r="Z15" s="18"/>
      <c r="AA15" s="18"/>
      <c r="AB15" s="202" t="str">
        <f>+'FSE-AF-003'!BC15</f>
        <v/>
      </c>
      <c r="AC15" s="18"/>
      <c r="AD15" s="18"/>
      <c r="AE15" s="18"/>
      <c r="AF15" s="18"/>
    </row>
    <row r="16" spans="1:32">
      <c r="A16" s="18"/>
      <c r="B16" s="143">
        <f>IF('FSE-AF-003'!D16="N/A","No Aplica Cálculo",+'FSE-AF-003'!B16)</f>
        <v>0</v>
      </c>
      <c r="C16" s="144">
        <f>+'FSE-AF-003'!$C16</f>
        <v>0</v>
      </c>
      <c r="D16" s="145">
        <f>+'FSE-AF-003'!D16</f>
        <v>0</v>
      </c>
      <c r="E16" s="146"/>
      <c r="F16" s="147">
        <f>IF($B16&gt;0,(+Cálculo_Dep_Amort!H$69+'Cálculo_Dep_Amort (2)'!I9),0)</f>
        <v>0</v>
      </c>
      <c r="G16" s="147">
        <f>IF($B16&gt;0,(+Cálculo_Dep_Amort!I$69+'Cálculo_Dep_Amort (2)'!J9),0)</f>
        <v>0</v>
      </c>
      <c r="H16" s="147">
        <f>IF($B16&gt;0,(+Cálculo_Dep_Amort!J$69+'Cálculo_Dep_Amort (2)'!K9),0)</f>
        <v>0</v>
      </c>
      <c r="I16" s="147">
        <f>IF($B16&gt;0,(+Cálculo_Dep_Amort!K$69+'Cálculo_Dep_Amort (2)'!L9),0)</f>
        <v>0</v>
      </c>
      <c r="J16" s="147">
        <f>IF($B16&gt;0,(+Cálculo_Dep_Amort!L$69+'Cálculo_Dep_Amort (2)'!M9),0)</f>
        <v>0</v>
      </c>
      <c r="K16" s="147">
        <f>IF($B16&gt;0,(+Cálculo_Dep_Amort!M$69+'Cálculo_Dep_Amort (2)'!N9),0)</f>
        <v>0</v>
      </c>
      <c r="L16" s="147">
        <f>IF($B16&gt;0,(+Cálculo_Dep_Amort!N$69+'Cálculo_Dep_Amort (2)'!O9),0)</f>
        <v>0</v>
      </c>
      <c r="M16" s="147">
        <f>IF($B16&gt;0,(+Cálculo_Dep_Amort!O$69+'Cálculo_Dep_Amort (2)'!P9),0)</f>
        <v>0</v>
      </c>
      <c r="N16" s="147">
        <f>IF($B16&gt;0,(+Cálculo_Dep_Amort!P$69+'Cálculo_Dep_Amort (2)'!Q9),0)</f>
        <v>0</v>
      </c>
      <c r="O16" s="147">
        <f>IF($B16&gt;0,(+Cálculo_Dep_Amort!Q$69+'Cálculo_Dep_Amort (2)'!R9),0)</f>
        <v>0</v>
      </c>
      <c r="P16" s="147">
        <f>IF($B16&gt;0,(+Cálculo_Dep_Amort!R$69+'Cálculo_Dep_Amort (2)'!S9),0)</f>
        <v>0</v>
      </c>
      <c r="Q16" s="147">
        <f>IF($B16&gt;0,(+Cálculo_Dep_Amort!S$69+'Cálculo_Dep_Amort (2)'!T9),0)</f>
        <v>0</v>
      </c>
      <c r="R16" s="147">
        <f>IF($B16&gt;0,(+Cálculo_Dep_Amort!T$69+'Cálculo_Dep_Amort (2)'!U9),0)</f>
        <v>0</v>
      </c>
      <c r="S16" s="147">
        <f>IF($B16&gt;0,(+Cálculo_Dep_Amort!U$69+'Cálculo_Dep_Amort (2)'!V9),0)</f>
        <v>0</v>
      </c>
      <c r="T16" s="147">
        <f>IF($B16&gt;0,(+Cálculo_Dep_Amort!V$69+'Cálculo_Dep_Amort (2)'!W9),0)</f>
        <v>0</v>
      </c>
      <c r="U16" s="187">
        <f t="shared" ref="U16:U42" si="0">SUM(F16:T16)</f>
        <v>0</v>
      </c>
      <c r="V16" s="18"/>
      <c r="W16" s="57" t="s">
        <v>1047</v>
      </c>
      <c r="X16" s="188">
        <v>0.2</v>
      </c>
      <c r="Y16" s="18"/>
      <c r="Z16" s="18"/>
      <c r="AA16" s="18"/>
      <c r="AB16" s="202" t="str">
        <f>+'FSE-AF-003'!BC16</f>
        <v/>
      </c>
      <c r="AC16" s="18"/>
      <c r="AD16" s="18"/>
      <c r="AE16" s="18"/>
      <c r="AF16" s="18"/>
    </row>
    <row r="17" spans="1:32">
      <c r="A17" s="18"/>
      <c r="B17" s="143">
        <f>IF('FSE-AF-003'!D17="N/A","No Aplica Cálculo",+'FSE-AF-003'!B17)</f>
        <v>0</v>
      </c>
      <c r="C17" s="144">
        <f>+'FSE-AF-003'!$C17</f>
        <v>0</v>
      </c>
      <c r="D17" s="145">
        <f>+'FSE-AF-003'!D17</f>
        <v>0</v>
      </c>
      <c r="E17" s="146"/>
      <c r="F17" s="147">
        <f>IF($B17&gt;0,(+Cálculo_Dep_Amort!H$85+'Cálculo_Dep_Amort (2)'!I10),0)</f>
        <v>0</v>
      </c>
      <c r="G17" s="147">
        <f>IF($B17&gt;0,(+Cálculo_Dep_Amort!I$85+'Cálculo_Dep_Amort (2)'!J10),0)</f>
        <v>0</v>
      </c>
      <c r="H17" s="147">
        <f>IF($B17&gt;0,(+Cálculo_Dep_Amort!J$85+'Cálculo_Dep_Amort (2)'!K10),0)</f>
        <v>0</v>
      </c>
      <c r="I17" s="147">
        <f>IF($B17&gt;0,(+Cálculo_Dep_Amort!K$85+'Cálculo_Dep_Amort (2)'!L10),0)</f>
        <v>0</v>
      </c>
      <c r="J17" s="147">
        <f>IF($B17&gt;0,(+Cálculo_Dep_Amort!L$85+'Cálculo_Dep_Amort (2)'!M10),0)</f>
        <v>0</v>
      </c>
      <c r="K17" s="147">
        <f>IF($B17&gt;0,(+Cálculo_Dep_Amort!M$85+'Cálculo_Dep_Amort (2)'!N10),0)</f>
        <v>0</v>
      </c>
      <c r="L17" s="147">
        <f>IF($B17&gt;0,(+Cálculo_Dep_Amort!N$85+'Cálculo_Dep_Amort (2)'!O10),0)</f>
        <v>0</v>
      </c>
      <c r="M17" s="147">
        <f>IF($B17&gt;0,(+Cálculo_Dep_Amort!O$85+'Cálculo_Dep_Amort (2)'!P10),0)</f>
        <v>0</v>
      </c>
      <c r="N17" s="147">
        <f>IF($B17&gt;0,(+Cálculo_Dep_Amort!P$85+'Cálculo_Dep_Amort (2)'!Q10),0)</f>
        <v>0</v>
      </c>
      <c r="O17" s="147">
        <f>IF($B17&gt;0,(+Cálculo_Dep_Amort!Q$85+'Cálculo_Dep_Amort (2)'!R10),0)</f>
        <v>0</v>
      </c>
      <c r="P17" s="147">
        <f>IF($B17&gt;0,(+Cálculo_Dep_Amort!R$85+'Cálculo_Dep_Amort (2)'!S10),0)</f>
        <v>0</v>
      </c>
      <c r="Q17" s="147">
        <f>IF($B17&gt;0,(+Cálculo_Dep_Amort!S$85+'Cálculo_Dep_Amort (2)'!T10),0)</f>
        <v>0</v>
      </c>
      <c r="R17" s="147">
        <f>IF($B17&gt;0,(+Cálculo_Dep_Amort!T$85+'Cálculo_Dep_Amort (2)'!U10),0)</f>
        <v>0</v>
      </c>
      <c r="S17" s="147">
        <f>IF($B17&gt;0,(+Cálculo_Dep_Amort!U$85+'Cálculo_Dep_Amort (2)'!V10),0)</f>
        <v>0</v>
      </c>
      <c r="T17" s="147">
        <f>IF($B17&gt;0,(+Cálculo_Dep_Amort!V$85+'Cálculo_Dep_Amort (2)'!W10),0)</f>
        <v>0</v>
      </c>
      <c r="U17" s="187">
        <f t="shared" si="0"/>
        <v>0</v>
      </c>
      <c r="V17" s="18"/>
      <c r="W17" s="57" t="s">
        <v>1048</v>
      </c>
      <c r="X17" s="188">
        <v>0.33333333333333337</v>
      </c>
      <c r="Y17" s="18"/>
      <c r="Z17" s="18"/>
      <c r="AA17" s="18"/>
      <c r="AB17" s="202" t="str">
        <f>+'FSE-AF-003'!BC17</f>
        <v/>
      </c>
      <c r="AC17" s="18"/>
      <c r="AD17" s="18"/>
      <c r="AE17" s="18"/>
      <c r="AF17" s="18"/>
    </row>
    <row r="18" spans="1:32">
      <c r="A18" s="18"/>
      <c r="B18" s="143">
        <f>IF('FSE-AF-003'!D18="N/A","No Aplica Cálculo",+'FSE-AF-003'!B18)</f>
        <v>0</v>
      </c>
      <c r="C18" s="144">
        <f>+'FSE-AF-003'!$C18</f>
        <v>0</v>
      </c>
      <c r="D18" s="145">
        <f>+'FSE-AF-003'!D18</f>
        <v>0</v>
      </c>
      <c r="E18" s="146"/>
      <c r="F18" s="147">
        <f>IF($B18&gt;0,(+Cálculo_Dep_Amort!H$101+'Cálculo_Dep_Amort (2)'!I11),0)</f>
        <v>0</v>
      </c>
      <c r="G18" s="147">
        <f>IF($B18&gt;0,(+Cálculo_Dep_Amort!I$101+'Cálculo_Dep_Amort (2)'!J11),0)</f>
        <v>0</v>
      </c>
      <c r="H18" s="147">
        <f>IF($B18&gt;0,(+Cálculo_Dep_Amort!J$101+'Cálculo_Dep_Amort (2)'!K11),0)</f>
        <v>0</v>
      </c>
      <c r="I18" s="147">
        <f>IF($B18&gt;0,(+Cálculo_Dep_Amort!K$101+'Cálculo_Dep_Amort (2)'!L11),0)</f>
        <v>0</v>
      </c>
      <c r="J18" s="147">
        <f>IF($B18&gt;0,(+Cálculo_Dep_Amort!L$101+'Cálculo_Dep_Amort (2)'!M11),0)</f>
        <v>0</v>
      </c>
      <c r="K18" s="147">
        <f>IF($B18&gt;0,(+Cálculo_Dep_Amort!M$101+'Cálculo_Dep_Amort (2)'!N11),0)</f>
        <v>0</v>
      </c>
      <c r="L18" s="147">
        <f>IF($B18&gt;0,(+Cálculo_Dep_Amort!N$101+'Cálculo_Dep_Amort (2)'!O11),0)</f>
        <v>0</v>
      </c>
      <c r="M18" s="147">
        <f>IF($B18&gt;0,(+Cálculo_Dep_Amort!O$101+'Cálculo_Dep_Amort (2)'!P11),0)</f>
        <v>0</v>
      </c>
      <c r="N18" s="147">
        <f>IF($B18&gt;0,(+Cálculo_Dep_Amort!P$101+'Cálculo_Dep_Amort (2)'!Q11),0)</f>
        <v>0</v>
      </c>
      <c r="O18" s="147">
        <f>IF($B18&gt;0,(+Cálculo_Dep_Amort!Q$101+'Cálculo_Dep_Amort (2)'!R11),0)</f>
        <v>0</v>
      </c>
      <c r="P18" s="147">
        <f>IF($B18&gt;0,(+Cálculo_Dep_Amort!R$101+'Cálculo_Dep_Amort (2)'!S11),0)</f>
        <v>0</v>
      </c>
      <c r="Q18" s="147">
        <f>IF($B18&gt;0,(+Cálculo_Dep_Amort!S$101+'Cálculo_Dep_Amort (2)'!T11),0)</f>
        <v>0</v>
      </c>
      <c r="R18" s="147">
        <f>IF($B18&gt;0,(+Cálculo_Dep_Amort!T$101+'Cálculo_Dep_Amort (2)'!U11),0)</f>
        <v>0</v>
      </c>
      <c r="S18" s="147">
        <f>IF($B18&gt;0,(+Cálculo_Dep_Amort!U$101+'Cálculo_Dep_Amort (2)'!V11),0)</f>
        <v>0</v>
      </c>
      <c r="T18" s="147">
        <f>IF($B18&gt;0,(+Cálculo_Dep_Amort!V$101+'Cálculo_Dep_Amort (2)'!W11),0)</f>
        <v>0</v>
      </c>
      <c r="U18" s="187">
        <f t="shared" si="0"/>
        <v>0</v>
      </c>
      <c r="V18" s="18"/>
      <c r="W18" s="190" t="s">
        <v>1049</v>
      </c>
      <c r="X18" s="191"/>
      <c r="Y18" s="18"/>
      <c r="Z18" s="18"/>
      <c r="AA18" s="18"/>
      <c r="AB18" s="202" t="str">
        <f>+'FSE-AF-003'!BC18</f>
        <v/>
      </c>
      <c r="AC18" s="18"/>
      <c r="AD18" s="18"/>
      <c r="AE18" s="18"/>
      <c r="AF18" s="18"/>
    </row>
    <row r="19" spans="1:32">
      <c r="A19" s="18"/>
      <c r="B19" s="143">
        <f>IF('FSE-AF-003'!D19="N/A","No Aplica Cálculo",+'FSE-AF-003'!B19)</f>
        <v>0</v>
      </c>
      <c r="C19" s="144">
        <f>+'FSE-AF-003'!$C19</f>
        <v>0</v>
      </c>
      <c r="D19" s="145">
        <f>+'FSE-AF-003'!D19</f>
        <v>0</v>
      </c>
      <c r="E19" s="146"/>
      <c r="F19" s="147">
        <f>IF($B19&gt;0,(+Cálculo_Dep_Amort!H$117+'Cálculo_Dep_Amort (2)'!I12),0)</f>
        <v>0</v>
      </c>
      <c r="G19" s="147">
        <f>IF($B19&gt;0,(+Cálculo_Dep_Amort!I$117+'Cálculo_Dep_Amort (2)'!J12),0)</f>
        <v>0</v>
      </c>
      <c r="H19" s="147">
        <f>IF($B19&gt;0,(+Cálculo_Dep_Amort!J$117+'Cálculo_Dep_Amort (2)'!K12),0)</f>
        <v>0</v>
      </c>
      <c r="I19" s="147">
        <f>IF($B19&gt;0,(+Cálculo_Dep_Amort!K$117+'Cálculo_Dep_Amort (2)'!L12),0)</f>
        <v>0</v>
      </c>
      <c r="J19" s="147">
        <f>IF($B19&gt;0,(+Cálculo_Dep_Amort!L$117+'Cálculo_Dep_Amort (2)'!M12),0)</f>
        <v>0</v>
      </c>
      <c r="K19" s="147">
        <f>IF($B19&gt;0,(+Cálculo_Dep_Amort!M$117+'Cálculo_Dep_Amort (2)'!N12),0)</f>
        <v>0</v>
      </c>
      <c r="L19" s="147">
        <f>IF($B19&gt;0,(+Cálculo_Dep_Amort!N$117+'Cálculo_Dep_Amort (2)'!O12),0)</f>
        <v>0</v>
      </c>
      <c r="M19" s="147">
        <f>IF($B19&gt;0,(+Cálculo_Dep_Amort!O$117+'Cálculo_Dep_Amort (2)'!P12),0)</f>
        <v>0</v>
      </c>
      <c r="N19" s="147">
        <f>IF($B19&gt;0,(+Cálculo_Dep_Amort!P$117+'Cálculo_Dep_Amort (2)'!Q12),0)</f>
        <v>0</v>
      </c>
      <c r="O19" s="147">
        <f>IF($B19&gt;0,(+Cálculo_Dep_Amort!Q$117+'Cálculo_Dep_Amort (2)'!R12),0)</f>
        <v>0</v>
      </c>
      <c r="P19" s="147">
        <f>IF($B19&gt;0,(+Cálculo_Dep_Amort!R$117+'Cálculo_Dep_Amort (2)'!S12),0)</f>
        <v>0</v>
      </c>
      <c r="Q19" s="147">
        <f>IF($B19&gt;0,(+Cálculo_Dep_Amort!S$117+'Cálculo_Dep_Amort (2)'!T12),0)</f>
        <v>0</v>
      </c>
      <c r="R19" s="147">
        <f>IF($B19&gt;0,(+Cálculo_Dep_Amort!T$117+'Cálculo_Dep_Amort (2)'!U12),0)</f>
        <v>0</v>
      </c>
      <c r="S19" s="147">
        <f>IF($B19&gt;0,(+Cálculo_Dep_Amort!U$117+'Cálculo_Dep_Amort (2)'!V12),0)</f>
        <v>0</v>
      </c>
      <c r="T19" s="147">
        <f>IF($B19&gt;0,(+Cálculo_Dep_Amort!V$117+'Cálculo_Dep_Amort (2)'!W12),0)</f>
        <v>0</v>
      </c>
      <c r="U19" s="187">
        <f t="shared" si="0"/>
        <v>0</v>
      </c>
      <c r="V19" s="18"/>
      <c r="W19" s="192" t="s">
        <v>1050</v>
      </c>
      <c r="X19" s="193"/>
      <c r="Y19" s="18"/>
      <c r="Z19" s="18"/>
      <c r="AA19" s="18"/>
      <c r="AB19" s="202" t="str">
        <f>+'FSE-AF-003'!BC19</f>
        <v/>
      </c>
      <c r="AC19" s="18"/>
      <c r="AD19" s="18"/>
      <c r="AE19" s="18"/>
      <c r="AF19" s="18"/>
    </row>
    <row r="20" spans="1:32">
      <c r="A20" s="18"/>
      <c r="B20" s="143">
        <f>IF('FSE-AF-003'!D20="N/A","No Aplica Cálculo",+'FSE-AF-003'!B20)</f>
        <v>0</v>
      </c>
      <c r="C20" s="144">
        <f>+'FSE-AF-003'!$C20</f>
        <v>0</v>
      </c>
      <c r="D20" s="145">
        <f>+'FSE-AF-003'!D20</f>
        <v>0</v>
      </c>
      <c r="E20" s="146"/>
      <c r="F20" s="147">
        <f>IF($B20&gt;0,(+Cálculo_Dep_Amort!H$133+'Cálculo_Dep_Amort (2)'!I13),0)</f>
        <v>0</v>
      </c>
      <c r="G20" s="147">
        <f>IF($B20&gt;0,(+Cálculo_Dep_Amort!I$133+'Cálculo_Dep_Amort (2)'!J13),0)</f>
        <v>0</v>
      </c>
      <c r="H20" s="147">
        <f>IF($B20&gt;0,(+Cálculo_Dep_Amort!J$133+'Cálculo_Dep_Amort (2)'!K13),0)</f>
        <v>0</v>
      </c>
      <c r="I20" s="147">
        <f>IF($B20&gt;0,(+Cálculo_Dep_Amort!K$133+'Cálculo_Dep_Amort (2)'!L13),0)</f>
        <v>0</v>
      </c>
      <c r="J20" s="147">
        <f>IF($B20&gt;0,(+Cálculo_Dep_Amort!L$133+'Cálculo_Dep_Amort (2)'!M13),0)</f>
        <v>0</v>
      </c>
      <c r="K20" s="147">
        <f>IF($B20&gt;0,(+Cálculo_Dep_Amort!M$133+'Cálculo_Dep_Amort (2)'!N13),0)</f>
        <v>0</v>
      </c>
      <c r="L20" s="147">
        <f>IF($B20&gt;0,(+Cálculo_Dep_Amort!N$133+'Cálculo_Dep_Amort (2)'!O13),0)</f>
        <v>0</v>
      </c>
      <c r="M20" s="147">
        <f>IF($B20&gt;0,(+Cálculo_Dep_Amort!O$133+'Cálculo_Dep_Amort (2)'!P13),0)</f>
        <v>0</v>
      </c>
      <c r="N20" s="147">
        <f>IF($B20&gt;0,(+Cálculo_Dep_Amort!P$133+'Cálculo_Dep_Amort (2)'!Q13),0)</f>
        <v>0</v>
      </c>
      <c r="O20" s="147">
        <f>IF($B20&gt;0,(+Cálculo_Dep_Amort!Q$133+'Cálculo_Dep_Amort (2)'!R13),0)</f>
        <v>0</v>
      </c>
      <c r="P20" s="147">
        <f>IF($B20&gt;0,(+Cálculo_Dep_Amort!R$133+'Cálculo_Dep_Amort (2)'!S13),0)</f>
        <v>0</v>
      </c>
      <c r="Q20" s="147">
        <f>IF($B20&gt;0,(+Cálculo_Dep_Amort!S$133+'Cálculo_Dep_Amort (2)'!T13),0)</f>
        <v>0</v>
      </c>
      <c r="R20" s="147">
        <f>IF($B20&gt;0,(+Cálculo_Dep_Amort!T$133+'Cálculo_Dep_Amort (2)'!U13),0)</f>
        <v>0</v>
      </c>
      <c r="S20" s="147">
        <f>IF($B20&gt;0,(+Cálculo_Dep_Amort!U$133+'Cálculo_Dep_Amort (2)'!V13),0)</f>
        <v>0</v>
      </c>
      <c r="T20" s="147">
        <f>IF($B20&gt;0,(+Cálculo_Dep_Amort!V$133+'Cálculo_Dep_Amort (2)'!W13),0)</f>
        <v>0</v>
      </c>
      <c r="U20" s="187">
        <f t="shared" si="0"/>
        <v>0</v>
      </c>
      <c r="V20" s="18"/>
      <c r="W20" s="18"/>
      <c r="X20" s="18"/>
      <c r="Y20" s="18"/>
      <c r="Z20" s="18"/>
      <c r="AA20" s="18"/>
      <c r="AB20" s="202" t="str">
        <f>+'FSE-AF-003'!BC20</f>
        <v/>
      </c>
      <c r="AC20" s="18"/>
      <c r="AD20" s="18"/>
      <c r="AE20" s="18"/>
      <c r="AF20" s="18"/>
    </row>
    <row r="21" spans="1:32">
      <c r="A21" s="18"/>
      <c r="B21" s="143">
        <f>IF('FSE-AF-003'!D21="N/A","No Aplica Cálculo",+'FSE-AF-003'!B21)</f>
        <v>0</v>
      </c>
      <c r="C21" s="144">
        <f>+'FSE-AF-003'!$C21</f>
        <v>0</v>
      </c>
      <c r="D21" s="145">
        <f>+'FSE-AF-003'!D21</f>
        <v>0</v>
      </c>
      <c r="E21" s="146"/>
      <c r="F21" s="147">
        <f>IF($B21&gt;0,(+Cálculo_Dep_Amort!H$149+'Cálculo_Dep_Amort (2)'!I14),0)</f>
        <v>0</v>
      </c>
      <c r="G21" s="147">
        <f>IF($B21&gt;0,(+Cálculo_Dep_Amort!I$149+'Cálculo_Dep_Amort (2)'!J14),0)</f>
        <v>0</v>
      </c>
      <c r="H21" s="147">
        <f>IF($B21&gt;0,(+Cálculo_Dep_Amort!J$149+'Cálculo_Dep_Amort (2)'!K14),0)</f>
        <v>0</v>
      </c>
      <c r="I21" s="147">
        <f>IF($B21&gt;0,(+Cálculo_Dep_Amort!K$149+'Cálculo_Dep_Amort (2)'!L14),0)</f>
        <v>0</v>
      </c>
      <c r="J21" s="147">
        <f>IF($B21&gt;0,(+Cálculo_Dep_Amort!L$149+'Cálculo_Dep_Amort (2)'!M14),0)</f>
        <v>0</v>
      </c>
      <c r="K21" s="147">
        <f>IF($B21&gt;0,(+Cálculo_Dep_Amort!M$149+'Cálculo_Dep_Amort (2)'!N14),0)</f>
        <v>0</v>
      </c>
      <c r="L21" s="147">
        <f>IF($B21&gt;0,(+Cálculo_Dep_Amort!N$149+'Cálculo_Dep_Amort (2)'!O14),0)</f>
        <v>0</v>
      </c>
      <c r="M21" s="147">
        <f>IF($B21&gt;0,(+Cálculo_Dep_Amort!O$149+'Cálculo_Dep_Amort (2)'!P14),0)</f>
        <v>0</v>
      </c>
      <c r="N21" s="147">
        <f>IF($B21&gt;0,(+Cálculo_Dep_Amort!P$149+'Cálculo_Dep_Amort (2)'!Q14),0)</f>
        <v>0</v>
      </c>
      <c r="O21" s="147">
        <f>IF($B21&gt;0,(+Cálculo_Dep_Amort!Q$149+'Cálculo_Dep_Amort (2)'!R14),0)</f>
        <v>0</v>
      </c>
      <c r="P21" s="147">
        <f>IF($B21&gt;0,(+Cálculo_Dep_Amort!R$149+'Cálculo_Dep_Amort (2)'!S14),0)</f>
        <v>0</v>
      </c>
      <c r="Q21" s="147">
        <f>IF($B21&gt;0,(+Cálculo_Dep_Amort!S$149+'Cálculo_Dep_Amort (2)'!T14),0)</f>
        <v>0</v>
      </c>
      <c r="R21" s="147">
        <f>IF($B21&gt;0,(+Cálculo_Dep_Amort!T$149+'Cálculo_Dep_Amort (2)'!U14),0)</f>
        <v>0</v>
      </c>
      <c r="S21" s="147">
        <f>IF($B21&gt;0,(+Cálculo_Dep_Amort!U$149+'Cálculo_Dep_Amort (2)'!V14),0)</f>
        <v>0</v>
      </c>
      <c r="T21" s="147">
        <f>IF($B21&gt;0,(+Cálculo_Dep_Amort!V$149+'Cálculo_Dep_Amort (2)'!W14),0)</f>
        <v>0</v>
      </c>
      <c r="U21" s="187">
        <f t="shared" si="0"/>
        <v>0</v>
      </c>
      <c r="V21" s="18"/>
      <c r="W21" s="18"/>
      <c r="X21" s="18"/>
      <c r="Y21" s="18"/>
      <c r="Z21" s="18"/>
      <c r="AA21" s="18"/>
      <c r="AB21" s="202" t="str">
        <f>+'FSE-AF-003'!BC21</f>
        <v/>
      </c>
      <c r="AC21" s="18"/>
      <c r="AD21" s="18"/>
      <c r="AE21" s="18"/>
      <c r="AF21" s="18"/>
    </row>
    <row r="22" spans="1:32">
      <c r="A22" s="18"/>
      <c r="B22" s="143">
        <f>IF('FSE-AF-003'!D22="N/A","No Aplica Cálculo",+'FSE-AF-003'!B22)</f>
        <v>0</v>
      </c>
      <c r="C22" s="144">
        <f>+'FSE-AF-003'!$C22</f>
        <v>0</v>
      </c>
      <c r="D22" s="145">
        <f>+'FSE-AF-003'!D22</f>
        <v>0</v>
      </c>
      <c r="E22" s="146"/>
      <c r="F22" s="147">
        <f>IF($B22&gt;0,(+Cálculo_Dep_Amort!H$165+'Cálculo_Dep_Amort (2)'!I15),0)</f>
        <v>0</v>
      </c>
      <c r="G22" s="147">
        <f>IF($B22&gt;0,(+Cálculo_Dep_Amort!I$165+'Cálculo_Dep_Amort (2)'!J15),0)</f>
        <v>0</v>
      </c>
      <c r="H22" s="147">
        <f>IF($B22&gt;0,(+Cálculo_Dep_Amort!J$165+'Cálculo_Dep_Amort (2)'!K15),0)</f>
        <v>0</v>
      </c>
      <c r="I22" s="147">
        <f>IF($B22&gt;0,(+Cálculo_Dep_Amort!K$165+'Cálculo_Dep_Amort (2)'!L15),0)</f>
        <v>0</v>
      </c>
      <c r="J22" s="147">
        <f>IF($B22&gt;0,(+Cálculo_Dep_Amort!L$165+'Cálculo_Dep_Amort (2)'!M15),0)</f>
        <v>0</v>
      </c>
      <c r="K22" s="147">
        <f>IF($B22&gt;0,(+Cálculo_Dep_Amort!M$165+'Cálculo_Dep_Amort (2)'!N15),0)</f>
        <v>0</v>
      </c>
      <c r="L22" s="147">
        <f>IF($B22&gt;0,(+Cálculo_Dep_Amort!N$165+'Cálculo_Dep_Amort (2)'!O15),0)</f>
        <v>0</v>
      </c>
      <c r="M22" s="147">
        <f>IF($B22&gt;0,(+Cálculo_Dep_Amort!O$165+'Cálculo_Dep_Amort (2)'!P15),0)</f>
        <v>0</v>
      </c>
      <c r="N22" s="147">
        <f>IF($B22&gt;0,(+Cálculo_Dep_Amort!P$165+'Cálculo_Dep_Amort (2)'!Q15),0)</f>
        <v>0</v>
      </c>
      <c r="O22" s="147">
        <f>IF($B22&gt;0,(+Cálculo_Dep_Amort!Q$165+'Cálculo_Dep_Amort (2)'!R15),0)</f>
        <v>0</v>
      </c>
      <c r="P22" s="147">
        <f>IF($B22&gt;0,(+Cálculo_Dep_Amort!R$165+'Cálculo_Dep_Amort (2)'!S15),0)</f>
        <v>0</v>
      </c>
      <c r="Q22" s="147">
        <f>IF($B22&gt;0,(+Cálculo_Dep_Amort!S$165+'Cálculo_Dep_Amort (2)'!T15),0)</f>
        <v>0</v>
      </c>
      <c r="R22" s="147">
        <f>IF($B22&gt;0,(+Cálculo_Dep_Amort!T$165+'Cálculo_Dep_Amort (2)'!U15),0)</f>
        <v>0</v>
      </c>
      <c r="S22" s="147">
        <f>IF($B22&gt;0,(+Cálculo_Dep_Amort!U$165+'Cálculo_Dep_Amort (2)'!V15),0)</f>
        <v>0</v>
      </c>
      <c r="T22" s="147">
        <f>IF($B22&gt;0,(+Cálculo_Dep_Amort!V$165+'Cálculo_Dep_Amort (2)'!W15),0)</f>
        <v>0</v>
      </c>
      <c r="U22" s="187">
        <f t="shared" si="0"/>
        <v>0</v>
      </c>
      <c r="V22" s="18"/>
      <c r="W22" s="18"/>
      <c r="X22" s="18"/>
      <c r="Y22" s="18"/>
      <c r="Z22" s="18"/>
      <c r="AA22" s="18"/>
      <c r="AB22" s="202" t="str">
        <f>+'FSE-AF-003'!BC22</f>
        <v/>
      </c>
      <c r="AC22" s="18"/>
      <c r="AD22" s="18"/>
      <c r="AE22" s="18"/>
      <c r="AF22" s="18"/>
    </row>
    <row r="23" spans="1:32">
      <c r="A23" s="18"/>
      <c r="B23" s="143">
        <f>IF('FSE-AF-003'!D23="N/A","No Aplica Cálculo",+'FSE-AF-003'!B23)</f>
        <v>0</v>
      </c>
      <c r="C23" s="144">
        <f>+'FSE-AF-003'!$C23</f>
        <v>0</v>
      </c>
      <c r="D23" s="145">
        <f>+'FSE-AF-003'!D23</f>
        <v>0</v>
      </c>
      <c r="E23" s="146"/>
      <c r="F23" s="147">
        <f>IF($B23&gt;0,(+Cálculo_Dep_Amort!H$181+'Cálculo_Dep_Amort (2)'!I16),0)</f>
        <v>0</v>
      </c>
      <c r="G23" s="147">
        <f>IF($B23&gt;0,(+Cálculo_Dep_Amort!I$181+'Cálculo_Dep_Amort (2)'!J16),0)</f>
        <v>0</v>
      </c>
      <c r="H23" s="147">
        <f>IF($B23&gt;0,(+Cálculo_Dep_Amort!J$181+'Cálculo_Dep_Amort (2)'!K16),0)</f>
        <v>0</v>
      </c>
      <c r="I23" s="147">
        <f>IF($B23&gt;0,(+Cálculo_Dep_Amort!K$181+'Cálculo_Dep_Amort (2)'!L16),0)</f>
        <v>0</v>
      </c>
      <c r="J23" s="147">
        <f>IF($B23&gt;0,(+Cálculo_Dep_Amort!L$181+'Cálculo_Dep_Amort (2)'!M16),0)</f>
        <v>0</v>
      </c>
      <c r="K23" s="147">
        <f>IF($B23&gt;0,(+Cálculo_Dep_Amort!M$181+'Cálculo_Dep_Amort (2)'!N16),0)</f>
        <v>0</v>
      </c>
      <c r="L23" s="147">
        <f>IF($B23&gt;0,(+Cálculo_Dep_Amort!N$181+'Cálculo_Dep_Amort (2)'!O16),0)</f>
        <v>0</v>
      </c>
      <c r="M23" s="147">
        <f>IF($B23&gt;0,(+Cálculo_Dep_Amort!O$181+'Cálculo_Dep_Amort (2)'!P16),0)</f>
        <v>0</v>
      </c>
      <c r="N23" s="147">
        <f>IF($B23&gt;0,(+Cálculo_Dep_Amort!P$181+'Cálculo_Dep_Amort (2)'!Q16),0)</f>
        <v>0</v>
      </c>
      <c r="O23" s="147">
        <f>IF($B23&gt;0,(+Cálculo_Dep_Amort!Q$181+'Cálculo_Dep_Amort (2)'!R16),0)</f>
        <v>0</v>
      </c>
      <c r="P23" s="147">
        <f>IF($B23&gt;0,(+Cálculo_Dep_Amort!R$181+'Cálculo_Dep_Amort (2)'!S16),0)</f>
        <v>0</v>
      </c>
      <c r="Q23" s="147">
        <f>IF($B23&gt;0,(+Cálculo_Dep_Amort!S$181+'Cálculo_Dep_Amort (2)'!T16),0)</f>
        <v>0</v>
      </c>
      <c r="R23" s="147">
        <f>IF($B23&gt;0,(+Cálculo_Dep_Amort!T$181+'Cálculo_Dep_Amort (2)'!U16),0)</f>
        <v>0</v>
      </c>
      <c r="S23" s="147">
        <f>IF($B23&gt;0,(+Cálculo_Dep_Amort!U$181+'Cálculo_Dep_Amort (2)'!V16),0)</f>
        <v>0</v>
      </c>
      <c r="T23" s="147">
        <f>IF($B23&gt;0,(+Cálculo_Dep_Amort!V$181+'Cálculo_Dep_Amort (2)'!W16),0)</f>
        <v>0</v>
      </c>
      <c r="U23" s="187">
        <f t="shared" si="0"/>
        <v>0</v>
      </c>
      <c r="V23" s="18"/>
      <c r="W23" s="18"/>
      <c r="X23" s="18"/>
      <c r="Y23" s="18"/>
      <c r="Z23" s="18"/>
      <c r="AA23" s="18"/>
      <c r="AB23" s="202" t="str">
        <f>+'FSE-AF-003'!BC23</f>
        <v/>
      </c>
      <c r="AC23" s="18"/>
      <c r="AD23" s="18"/>
      <c r="AE23" s="18"/>
      <c r="AF23" s="18"/>
    </row>
    <row r="24" spans="1:32">
      <c r="A24" s="18"/>
      <c r="B24" s="143">
        <f>IF('FSE-AF-003'!D24="N/A","No Aplica Cálculo",+'FSE-AF-003'!B24)</f>
        <v>0</v>
      </c>
      <c r="C24" s="144">
        <f>+'FSE-AF-003'!$C24</f>
        <v>0</v>
      </c>
      <c r="D24" s="145">
        <f>+'FSE-AF-003'!D24</f>
        <v>0</v>
      </c>
      <c r="E24" s="146"/>
      <c r="F24" s="147">
        <f>IF($B24&gt;0,(+Cálculo_Dep_Amort!H$197+'Cálculo_Dep_Amort (2)'!I17),0)</f>
        <v>0</v>
      </c>
      <c r="G24" s="147">
        <f>IF($B24&gt;0,(+Cálculo_Dep_Amort!I$197+'Cálculo_Dep_Amort (2)'!J17),0)</f>
        <v>0</v>
      </c>
      <c r="H24" s="147">
        <f>IF($B24&gt;0,(+Cálculo_Dep_Amort!J$197+'Cálculo_Dep_Amort (2)'!K17),0)</f>
        <v>0</v>
      </c>
      <c r="I24" s="147">
        <f>IF($B24&gt;0,(+Cálculo_Dep_Amort!K$197+'Cálculo_Dep_Amort (2)'!L17),0)</f>
        <v>0</v>
      </c>
      <c r="J24" s="147">
        <f>IF($B24&gt;0,(+Cálculo_Dep_Amort!L$197+'Cálculo_Dep_Amort (2)'!M17),0)</f>
        <v>0</v>
      </c>
      <c r="K24" s="147">
        <f>IF($B24&gt;0,(+Cálculo_Dep_Amort!M$197+'Cálculo_Dep_Amort (2)'!N17),0)</f>
        <v>0</v>
      </c>
      <c r="L24" s="147">
        <f>IF($B24&gt;0,(+Cálculo_Dep_Amort!N$197+'Cálculo_Dep_Amort (2)'!O17),0)</f>
        <v>0</v>
      </c>
      <c r="M24" s="147">
        <f>IF($B24&gt;0,(+Cálculo_Dep_Amort!O$197+'Cálculo_Dep_Amort (2)'!P17),0)</f>
        <v>0</v>
      </c>
      <c r="N24" s="147">
        <f>IF($B24&gt;0,(+Cálculo_Dep_Amort!P$197+'Cálculo_Dep_Amort (2)'!Q17),0)</f>
        <v>0</v>
      </c>
      <c r="O24" s="147">
        <f>IF($B24&gt;0,(+Cálculo_Dep_Amort!Q$197+'Cálculo_Dep_Amort (2)'!R17),0)</f>
        <v>0</v>
      </c>
      <c r="P24" s="147">
        <f>IF($B24&gt;0,(+Cálculo_Dep_Amort!R$197+'Cálculo_Dep_Amort (2)'!S17),0)</f>
        <v>0</v>
      </c>
      <c r="Q24" s="147">
        <f>IF($B24&gt;0,(+Cálculo_Dep_Amort!S$197+'Cálculo_Dep_Amort (2)'!T17),0)</f>
        <v>0</v>
      </c>
      <c r="R24" s="147">
        <f>IF($B24&gt;0,(+Cálculo_Dep_Amort!T$197+'Cálculo_Dep_Amort (2)'!U17),0)</f>
        <v>0</v>
      </c>
      <c r="S24" s="147">
        <f>IF($B24&gt;0,(+Cálculo_Dep_Amort!U$197+'Cálculo_Dep_Amort (2)'!V17),0)</f>
        <v>0</v>
      </c>
      <c r="T24" s="147">
        <f>IF($B24&gt;0,(+Cálculo_Dep_Amort!V$197+'Cálculo_Dep_Amort (2)'!W17),0)</f>
        <v>0</v>
      </c>
      <c r="U24" s="187">
        <f t="shared" si="0"/>
        <v>0</v>
      </c>
      <c r="V24" s="18"/>
      <c r="W24" s="18"/>
      <c r="X24" s="18"/>
      <c r="Y24" s="18"/>
      <c r="Z24" s="18"/>
      <c r="AA24" s="18"/>
      <c r="AB24" s="202" t="str">
        <f>+'FSE-AF-003'!BC24</f>
        <v/>
      </c>
      <c r="AC24" s="18"/>
      <c r="AD24" s="18"/>
      <c r="AE24" s="18"/>
      <c r="AF24" s="18"/>
    </row>
    <row r="25" spans="1:32">
      <c r="A25" s="18"/>
      <c r="B25" s="143">
        <f>IF('FSE-AF-003'!D25="N/A","No Aplica Cálculo",+'FSE-AF-003'!B25)</f>
        <v>0</v>
      </c>
      <c r="C25" s="144">
        <f>+'FSE-AF-003'!$C25</f>
        <v>0</v>
      </c>
      <c r="D25" s="145">
        <f>+'FSE-AF-003'!D25</f>
        <v>0</v>
      </c>
      <c r="E25" s="146"/>
      <c r="F25" s="147">
        <f>IF($B25&gt;0,(+Cálculo_Dep_Amort!H$213+'Cálculo_Dep_Amort (2)'!I18),0)</f>
        <v>0</v>
      </c>
      <c r="G25" s="147">
        <f>IF($B25&gt;0,(+Cálculo_Dep_Amort!I$213+'Cálculo_Dep_Amort (2)'!J18),0)</f>
        <v>0</v>
      </c>
      <c r="H25" s="147">
        <f>IF($B25&gt;0,(+Cálculo_Dep_Amort!J$213+'Cálculo_Dep_Amort (2)'!K18),0)</f>
        <v>0</v>
      </c>
      <c r="I25" s="147">
        <f>IF($B25&gt;0,(+Cálculo_Dep_Amort!K$213+'Cálculo_Dep_Amort (2)'!L18),0)</f>
        <v>0</v>
      </c>
      <c r="J25" s="147">
        <f>IF($B25&gt;0,(+Cálculo_Dep_Amort!L$213+'Cálculo_Dep_Amort (2)'!M18),0)</f>
        <v>0</v>
      </c>
      <c r="K25" s="147">
        <f>IF($B25&gt;0,(+Cálculo_Dep_Amort!M$213+'Cálculo_Dep_Amort (2)'!N18),0)</f>
        <v>0</v>
      </c>
      <c r="L25" s="147">
        <f>IF($B25&gt;0,(+Cálculo_Dep_Amort!N$213+'Cálculo_Dep_Amort (2)'!O18),0)</f>
        <v>0</v>
      </c>
      <c r="M25" s="147">
        <f>IF($B25&gt;0,(+Cálculo_Dep_Amort!O$213+'Cálculo_Dep_Amort (2)'!P18),0)</f>
        <v>0</v>
      </c>
      <c r="N25" s="147">
        <f>IF($B25&gt;0,(+Cálculo_Dep_Amort!P$213+'Cálculo_Dep_Amort (2)'!Q18),0)</f>
        <v>0</v>
      </c>
      <c r="O25" s="147">
        <f>IF($B25&gt;0,(+Cálculo_Dep_Amort!Q$213+'Cálculo_Dep_Amort (2)'!R18),0)</f>
        <v>0</v>
      </c>
      <c r="P25" s="147">
        <f>IF($B25&gt;0,(+Cálculo_Dep_Amort!R$213+'Cálculo_Dep_Amort (2)'!S18),0)</f>
        <v>0</v>
      </c>
      <c r="Q25" s="147">
        <f>IF($B25&gt;0,(+Cálculo_Dep_Amort!S$213+'Cálculo_Dep_Amort (2)'!T18),0)</f>
        <v>0</v>
      </c>
      <c r="R25" s="147">
        <f>IF($B25&gt;0,(+Cálculo_Dep_Amort!T$213+'Cálculo_Dep_Amort (2)'!U18),0)</f>
        <v>0</v>
      </c>
      <c r="S25" s="147">
        <f>IF($B25&gt;0,(+Cálculo_Dep_Amort!U$213+'Cálculo_Dep_Amort (2)'!V18),0)</f>
        <v>0</v>
      </c>
      <c r="T25" s="147">
        <f>IF($B25&gt;0,(+Cálculo_Dep_Amort!V$213+'Cálculo_Dep_Amort (2)'!W18),0)</f>
        <v>0</v>
      </c>
      <c r="U25" s="187">
        <f t="shared" ref="U25:U33" si="1">SUM(F25:T25)</f>
        <v>0</v>
      </c>
      <c r="V25" s="18"/>
      <c r="W25" s="18"/>
      <c r="X25" s="18"/>
      <c r="Y25" s="18"/>
      <c r="Z25" s="18"/>
      <c r="AA25" s="18"/>
      <c r="AB25" s="202" t="str">
        <f>+'FSE-AF-003'!BC25</f>
        <v/>
      </c>
      <c r="AC25" s="18"/>
      <c r="AD25" s="18"/>
      <c r="AE25" s="18"/>
      <c r="AF25" s="18"/>
    </row>
    <row r="26" spans="1:32">
      <c r="A26" s="18"/>
      <c r="B26" s="143">
        <f>IF('FSE-AF-003'!D26="N/A","No Aplica Cálculo",+'FSE-AF-003'!B26)</f>
        <v>0</v>
      </c>
      <c r="C26" s="144">
        <f>+'FSE-AF-003'!$C26</f>
        <v>0</v>
      </c>
      <c r="D26" s="145">
        <f>+'FSE-AF-003'!D26</f>
        <v>0</v>
      </c>
      <c r="E26" s="146"/>
      <c r="F26" s="147">
        <f>IF($B26&gt;0,(+Cálculo_Dep_Amort!H$229+'Cálculo_Dep_Amort (2)'!I19),0)</f>
        <v>0</v>
      </c>
      <c r="G26" s="147">
        <f>IF($B26&gt;0,(+Cálculo_Dep_Amort!I$229+'Cálculo_Dep_Amort (2)'!J19),0)</f>
        <v>0</v>
      </c>
      <c r="H26" s="147">
        <f>IF($B26&gt;0,(+Cálculo_Dep_Amort!J$229+'Cálculo_Dep_Amort (2)'!K19),0)</f>
        <v>0</v>
      </c>
      <c r="I26" s="147">
        <f>IF($B26&gt;0,(+Cálculo_Dep_Amort!K$229+'Cálculo_Dep_Amort (2)'!L19),0)</f>
        <v>0</v>
      </c>
      <c r="J26" s="147">
        <f>IF($B26&gt;0,(+Cálculo_Dep_Amort!L$229+'Cálculo_Dep_Amort (2)'!M19),0)</f>
        <v>0</v>
      </c>
      <c r="K26" s="147">
        <f>IF($B26&gt;0,(+Cálculo_Dep_Amort!M$229+'Cálculo_Dep_Amort (2)'!N19),0)</f>
        <v>0</v>
      </c>
      <c r="L26" s="147">
        <f>IF($B26&gt;0,(+Cálculo_Dep_Amort!N$229+'Cálculo_Dep_Amort (2)'!O19),0)</f>
        <v>0</v>
      </c>
      <c r="M26" s="147">
        <f>IF($B26&gt;0,(+Cálculo_Dep_Amort!O$229+'Cálculo_Dep_Amort (2)'!P19),0)</f>
        <v>0</v>
      </c>
      <c r="N26" s="147">
        <f>IF($B26&gt;0,(+Cálculo_Dep_Amort!P$229+'Cálculo_Dep_Amort (2)'!Q19),0)</f>
        <v>0</v>
      </c>
      <c r="O26" s="147">
        <f>IF($B26&gt;0,(+Cálculo_Dep_Amort!Q$229+'Cálculo_Dep_Amort (2)'!R19),0)</f>
        <v>0</v>
      </c>
      <c r="P26" s="147">
        <f>IF($B26&gt;0,(+Cálculo_Dep_Amort!R$229+'Cálculo_Dep_Amort (2)'!S19),0)</f>
        <v>0</v>
      </c>
      <c r="Q26" s="147">
        <f>IF($B26&gt;0,(+Cálculo_Dep_Amort!S$229+'Cálculo_Dep_Amort (2)'!T19),0)</f>
        <v>0</v>
      </c>
      <c r="R26" s="147">
        <f>IF($B26&gt;0,(+Cálculo_Dep_Amort!T$229+'Cálculo_Dep_Amort (2)'!U19),0)</f>
        <v>0</v>
      </c>
      <c r="S26" s="147">
        <f>IF($B26&gt;0,(+Cálculo_Dep_Amort!U$229+'Cálculo_Dep_Amort (2)'!V19),0)</f>
        <v>0</v>
      </c>
      <c r="T26" s="147">
        <f>IF($B26&gt;0,(+Cálculo_Dep_Amort!V$229+'Cálculo_Dep_Amort (2)'!W19),0)</f>
        <v>0</v>
      </c>
      <c r="U26" s="187">
        <f t="shared" si="1"/>
        <v>0</v>
      </c>
      <c r="V26" s="18"/>
      <c r="W26" s="18"/>
      <c r="X26" s="18"/>
      <c r="Y26" s="18"/>
      <c r="Z26" s="18"/>
      <c r="AA26" s="18"/>
      <c r="AB26" s="202" t="str">
        <f>+'FSE-AF-003'!BC26</f>
        <v/>
      </c>
      <c r="AC26" s="18"/>
      <c r="AD26" s="18"/>
      <c r="AE26" s="18"/>
      <c r="AF26" s="18"/>
    </row>
    <row r="27" spans="1:32">
      <c r="A27" s="18"/>
      <c r="B27" s="143">
        <f>IF('FSE-AF-003'!D27="N/A","No Aplica Cálculo",+'FSE-AF-003'!B27)</f>
        <v>0</v>
      </c>
      <c r="C27" s="144">
        <f>+'FSE-AF-003'!$C27</f>
        <v>0</v>
      </c>
      <c r="D27" s="145">
        <f>+'FSE-AF-003'!D27</f>
        <v>0</v>
      </c>
      <c r="E27" s="146"/>
      <c r="F27" s="147">
        <f>IF($B27&gt;0,(+Cálculo_Dep_Amort!H$245+'Cálculo_Dep_Amort (2)'!I20),0)</f>
        <v>0</v>
      </c>
      <c r="G27" s="147">
        <f>IF($B27&gt;0,(+Cálculo_Dep_Amort!I$245+'Cálculo_Dep_Amort (2)'!J20),0)</f>
        <v>0</v>
      </c>
      <c r="H27" s="147">
        <f>IF($B27&gt;0,(+Cálculo_Dep_Amort!J$245+'Cálculo_Dep_Amort (2)'!K20),0)</f>
        <v>0</v>
      </c>
      <c r="I27" s="147">
        <f>IF($B27&gt;0,(+Cálculo_Dep_Amort!K$245+'Cálculo_Dep_Amort (2)'!L20),0)</f>
        <v>0</v>
      </c>
      <c r="J27" s="147">
        <f>IF($B27&gt;0,(+Cálculo_Dep_Amort!L$245+'Cálculo_Dep_Amort (2)'!M20),0)</f>
        <v>0</v>
      </c>
      <c r="K27" s="147">
        <f>IF($B27&gt;0,(+Cálculo_Dep_Amort!M$245+'Cálculo_Dep_Amort (2)'!N20),0)</f>
        <v>0</v>
      </c>
      <c r="L27" s="147">
        <f>IF($B27&gt;0,(+Cálculo_Dep_Amort!N$245+'Cálculo_Dep_Amort (2)'!O20),0)</f>
        <v>0</v>
      </c>
      <c r="M27" s="147">
        <f>IF($B27&gt;0,(+Cálculo_Dep_Amort!O$245+'Cálculo_Dep_Amort (2)'!P20),0)</f>
        <v>0</v>
      </c>
      <c r="N27" s="147">
        <f>IF($B27&gt;0,(+Cálculo_Dep_Amort!P$245+'Cálculo_Dep_Amort (2)'!Q20),0)</f>
        <v>0</v>
      </c>
      <c r="O27" s="147">
        <f>IF($B27&gt;0,(+Cálculo_Dep_Amort!Q$245+'Cálculo_Dep_Amort (2)'!R20),0)</f>
        <v>0</v>
      </c>
      <c r="P27" s="147">
        <f>IF($B27&gt;0,(+Cálculo_Dep_Amort!R$245+'Cálculo_Dep_Amort (2)'!S20),0)</f>
        <v>0</v>
      </c>
      <c r="Q27" s="147">
        <f>IF($B27&gt;0,(+Cálculo_Dep_Amort!S$245+'Cálculo_Dep_Amort (2)'!T20),0)</f>
        <v>0</v>
      </c>
      <c r="R27" s="147">
        <f>IF($B27&gt;0,(+Cálculo_Dep_Amort!T$245+'Cálculo_Dep_Amort (2)'!U20),0)</f>
        <v>0</v>
      </c>
      <c r="S27" s="147">
        <f>IF($B27&gt;0,(+Cálculo_Dep_Amort!U$245+'Cálculo_Dep_Amort (2)'!V20),0)</f>
        <v>0</v>
      </c>
      <c r="T27" s="147">
        <f>IF($B27&gt;0,(+Cálculo_Dep_Amort!V$245+'Cálculo_Dep_Amort (2)'!W20),0)</f>
        <v>0</v>
      </c>
      <c r="U27" s="187">
        <f t="shared" si="1"/>
        <v>0</v>
      </c>
      <c r="V27" s="18"/>
      <c r="W27" s="18"/>
      <c r="X27" s="18"/>
      <c r="Y27" s="18"/>
      <c r="Z27" s="18"/>
      <c r="AA27" s="18"/>
      <c r="AB27" s="202" t="str">
        <f>+'FSE-AF-003'!BC27</f>
        <v/>
      </c>
      <c r="AC27" s="18"/>
      <c r="AD27" s="18"/>
      <c r="AE27" s="18"/>
      <c r="AF27" s="18"/>
    </row>
    <row r="28" spans="1:32">
      <c r="A28" s="18"/>
      <c r="B28" s="143">
        <f>IF('FSE-AF-003'!D28="N/A","No Aplica Cálculo",+'FSE-AF-003'!B28)</f>
        <v>0</v>
      </c>
      <c r="C28" s="144">
        <f>+'FSE-AF-003'!$C28</f>
        <v>0</v>
      </c>
      <c r="D28" s="145">
        <f>+'FSE-AF-003'!D28</f>
        <v>0</v>
      </c>
      <c r="E28" s="146"/>
      <c r="F28" s="147">
        <f>IF($B28&gt;0,(+Cálculo_Dep_Amort!H$261+'Cálculo_Dep_Amort (2)'!I21),0)</f>
        <v>0</v>
      </c>
      <c r="G28" s="147">
        <f>IF($B28&gt;0,(+Cálculo_Dep_Amort!I$261+'Cálculo_Dep_Amort (2)'!J21),0)</f>
        <v>0</v>
      </c>
      <c r="H28" s="147">
        <f>IF($B28&gt;0,(+Cálculo_Dep_Amort!J$261+'Cálculo_Dep_Amort (2)'!K21),0)</f>
        <v>0</v>
      </c>
      <c r="I28" s="147">
        <f>IF($B28&gt;0,(+Cálculo_Dep_Amort!K$261+'Cálculo_Dep_Amort (2)'!L21),0)</f>
        <v>0</v>
      </c>
      <c r="J28" s="147">
        <f>IF($B28&gt;0,(+Cálculo_Dep_Amort!L$261+'Cálculo_Dep_Amort (2)'!M21),0)</f>
        <v>0</v>
      </c>
      <c r="K28" s="147">
        <f>IF($B28&gt;0,(+Cálculo_Dep_Amort!M$261+'Cálculo_Dep_Amort (2)'!N21),0)</f>
        <v>0</v>
      </c>
      <c r="L28" s="147">
        <f>IF($B28&gt;0,(+Cálculo_Dep_Amort!N$261+'Cálculo_Dep_Amort (2)'!O21),0)</f>
        <v>0</v>
      </c>
      <c r="M28" s="147">
        <f>IF($B28&gt;0,(+Cálculo_Dep_Amort!O$261+'Cálculo_Dep_Amort (2)'!P21),0)</f>
        <v>0</v>
      </c>
      <c r="N28" s="147">
        <f>IF($B28&gt;0,(+Cálculo_Dep_Amort!P$261+'Cálculo_Dep_Amort (2)'!Q21),0)</f>
        <v>0</v>
      </c>
      <c r="O28" s="147">
        <f>IF($B28&gt;0,(+Cálculo_Dep_Amort!Q$261+'Cálculo_Dep_Amort (2)'!R21),0)</f>
        <v>0</v>
      </c>
      <c r="P28" s="147">
        <f>IF($B28&gt;0,(+Cálculo_Dep_Amort!R$261+'Cálculo_Dep_Amort (2)'!S21),0)</f>
        <v>0</v>
      </c>
      <c r="Q28" s="147">
        <f>IF($B28&gt;0,(+Cálculo_Dep_Amort!S$261+'Cálculo_Dep_Amort (2)'!T21),0)</f>
        <v>0</v>
      </c>
      <c r="R28" s="147">
        <f>IF($B28&gt;0,(+Cálculo_Dep_Amort!T$261+'Cálculo_Dep_Amort (2)'!U21),0)</f>
        <v>0</v>
      </c>
      <c r="S28" s="147">
        <f>IF($B28&gt;0,(+Cálculo_Dep_Amort!U$261+'Cálculo_Dep_Amort (2)'!V21),0)</f>
        <v>0</v>
      </c>
      <c r="T28" s="147">
        <f>IF($B28&gt;0,(+Cálculo_Dep_Amort!V$261+'Cálculo_Dep_Amort (2)'!W21),0)</f>
        <v>0</v>
      </c>
      <c r="U28" s="187">
        <f t="shared" si="1"/>
        <v>0</v>
      </c>
      <c r="V28" s="18"/>
      <c r="W28" s="18"/>
      <c r="X28" s="18"/>
      <c r="Y28" s="18"/>
      <c r="Z28" s="18"/>
      <c r="AA28" s="18"/>
      <c r="AB28" s="202" t="str">
        <f>+'FSE-AF-003'!BC28</f>
        <v/>
      </c>
      <c r="AC28" s="18"/>
      <c r="AD28" s="18"/>
      <c r="AE28" s="18"/>
      <c r="AF28" s="18"/>
    </row>
    <row r="29" spans="1:32">
      <c r="A29" s="18"/>
      <c r="B29" s="143">
        <f>IF('FSE-AF-003'!D29="N/A","No Aplica Cálculo",+'FSE-AF-003'!B29)</f>
        <v>0</v>
      </c>
      <c r="C29" s="144">
        <f>+'FSE-AF-003'!$C29</f>
        <v>0</v>
      </c>
      <c r="D29" s="145">
        <f>+'FSE-AF-003'!D29</f>
        <v>0</v>
      </c>
      <c r="E29" s="146"/>
      <c r="F29" s="147">
        <f>IF($B29&gt;0,(+Cálculo_Dep_Amort!H$277+'Cálculo_Dep_Amort (2)'!I22),0)</f>
        <v>0</v>
      </c>
      <c r="G29" s="147">
        <f>IF($B29&gt;0,(+Cálculo_Dep_Amort!I$277+'Cálculo_Dep_Amort (2)'!J22),0)</f>
        <v>0</v>
      </c>
      <c r="H29" s="147">
        <f>IF($B29&gt;0,(+Cálculo_Dep_Amort!J$277+'Cálculo_Dep_Amort (2)'!K22),0)</f>
        <v>0</v>
      </c>
      <c r="I29" s="147">
        <f>IF($B29&gt;0,(+Cálculo_Dep_Amort!K$277+'Cálculo_Dep_Amort (2)'!L22),0)</f>
        <v>0</v>
      </c>
      <c r="J29" s="147">
        <f>IF($B29&gt;0,(+Cálculo_Dep_Amort!L$277+'Cálculo_Dep_Amort (2)'!M22),0)</f>
        <v>0</v>
      </c>
      <c r="K29" s="147">
        <f>IF($B29&gt;0,(+Cálculo_Dep_Amort!M$277+'Cálculo_Dep_Amort (2)'!N22),0)</f>
        <v>0</v>
      </c>
      <c r="L29" s="147">
        <f>IF($B29&gt;0,(+Cálculo_Dep_Amort!N$277+'Cálculo_Dep_Amort (2)'!O22),0)</f>
        <v>0</v>
      </c>
      <c r="M29" s="147">
        <f>IF($B29&gt;0,(+Cálculo_Dep_Amort!O$277+'Cálculo_Dep_Amort (2)'!P22),0)</f>
        <v>0</v>
      </c>
      <c r="N29" s="147">
        <f>IF($B29&gt;0,(+Cálculo_Dep_Amort!P$277+'Cálculo_Dep_Amort (2)'!Q22),0)</f>
        <v>0</v>
      </c>
      <c r="O29" s="147">
        <f>IF($B29&gt;0,(+Cálculo_Dep_Amort!Q$277+'Cálculo_Dep_Amort (2)'!R22),0)</f>
        <v>0</v>
      </c>
      <c r="P29" s="147">
        <f>IF($B29&gt;0,(+Cálculo_Dep_Amort!R$277+'Cálculo_Dep_Amort (2)'!S22),0)</f>
        <v>0</v>
      </c>
      <c r="Q29" s="147">
        <f>IF($B29&gt;0,(+Cálculo_Dep_Amort!S$277+'Cálculo_Dep_Amort (2)'!T22),0)</f>
        <v>0</v>
      </c>
      <c r="R29" s="147">
        <f>IF($B29&gt;0,(+Cálculo_Dep_Amort!T$277+'Cálculo_Dep_Amort (2)'!U22),0)</f>
        <v>0</v>
      </c>
      <c r="S29" s="147">
        <f>IF($B29&gt;0,(+Cálculo_Dep_Amort!U$277+'Cálculo_Dep_Amort (2)'!V22),0)</f>
        <v>0</v>
      </c>
      <c r="T29" s="147">
        <f>IF($B29&gt;0,(+Cálculo_Dep_Amort!V$277+'Cálculo_Dep_Amort (2)'!W22),0)</f>
        <v>0</v>
      </c>
      <c r="U29" s="187">
        <f t="shared" si="1"/>
        <v>0</v>
      </c>
      <c r="V29" s="18"/>
      <c r="W29" s="18"/>
      <c r="X29" s="18"/>
      <c r="Y29" s="18"/>
      <c r="Z29" s="18"/>
      <c r="AA29" s="18"/>
      <c r="AB29" s="202" t="str">
        <f>+'FSE-AF-003'!BC29</f>
        <v/>
      </c>
      <c r="AC29" s="18"/>
      <c r="AD29" s="18"/>
      <c r="AE29" s="18"/>
      <c r="AF29" s="18"/>
    </row>
    <row r="30" spans="1:32">
      <c r="A30" s="18"/>
      <c r="B30" s="143">
        <f>IF('FSE-AF-003'!D30="N/A","No Aplica Cálculo",+'FSE-AF-003'!B30)</f>
        <v>0</v>
      </c>
      <c r="C30" s="144">
        <f>+'FSE-AF-003'!$C30</f>
        <v>0</v>
      </c>
      <c r="D30" s="145">
        <f>+'FSE-AF-003'!D30</f>
        <v>0</v>
      </c>
      <c r="E30" s="146"/>
      <c r="F30" s="147">
        <f>IF($B30&gt;0,(+Cálculo_Dep_Amort!H$293+'Cálculo_Dep_Amort (2)'!I23),0)</f>
        <v>0</v>
      </c>
      <c r="G30" s="147">
        <f>IF($B30&gt;0,(+Cálculo_Dep_Amort!I$293+'Cálculo_Dep_Amort (2)'!J23),0)</f>
        <v>0</v>
      </c>
      <c r="H30" s="147">
        <f>IF($B30&gt;0,(+Cálculo_Dep_Amort!J$293+'Cálculo_Dep_Amort (2)'!K23),0)</f>
        <v>0</v>
      </c>
      <c r="I30" s="147">
        <f>IF($B30&gt;0,(+Cálculo_Dep_Amort!K$293+'Cálculo_Dep_Amort (2)'!L23),0)</f>
        <v>0</v>
      </c>
      <c r="J30" s="147">
        <f>IF($B30&gt;0,(+Cálculo_Dep_Amort!L$293+'Cálculo_Dep_Amort (2)'!M23),0)</f>
        <v>0</v>
      </c>
      <c r="K30" s="147">
        <f>IF($B30&gt;0,(+Cálculo_Dep_Amort!M$293+'Cálculo_Dep_Amort (2)'!N23),0)</f>
        <v>0</v>
      </c>
      <c r="L30" s="147">
        <f>IF($B30&gt;0,(+Cálculo_Dep_Amort!N$293+'Cálculo_Dep_Amort (2)'!O23),0)</f>
        <v>0</v>
      </c>
      <c r="M30" s="147">
        <f>IF($B30&gt;0,(+Cálculo_Dep_Amort!O$293+'Cálculo_Dep_Amort (2)'!P23),0)</f>
        <v>0</v>
      </c>
      <c r="N30" s="147">
        <f>IF($B30&gt;0,(+Cálculo_Dep_Amort!P$293+'Cálculo_Dep_Amort (2)'!Q23),0)</f>
        <v>0</v>
      </c>
      <c r="O30" s="147">
        <f>IF($B30&gt;0,(+Cálculo_Dep_Amort!Q$293+'Cálculo_Dep_Amort (2)'!R23),0)</f>
        <v>0</v>
      </c>
      <c r="P30" s="147">
        <f>IF($B30&gt;0,(+Cálculo_Dep_Amort!R$293+'Cálculo_Dep_Amort (2)'!S23),0)</f>
        <v>0</v>
      </c>
      <c r="Q30" s="147">
        <f>IF($B30&gt;0,(+Cálculo_Dep_Amort!S$293+'Cálculo_Dep_Amort (2)'!T23),0)</f>
        <v>0</v>
      </c>
      <c r="R30" s="147">
        <f>IF($B30&gt;0,(+Cálculo_Dep_Amort!T$293+'Cálculo_Dep_Amort (2)'!U23),0)</f>
        <v>0</v>
      </c>
      <c r="S30" s="147">
        <f>IF($B30&gt;0,(+Cálculo_Dep_Amort!U$293+'Cálculo_Dep_Amort (2)'!V23),0)</f>
        <v>0</v>
      </c>
      <c r="T30" s="147">
        <f>IF($B30&gt;0,(+Cálculo_Dep_Amort!V$293+'Cálculo_Dep_Amort (2)'!W23),0)</f>
        <v>0</v>
      </c>
      <c r="U30" s="187">
        <f t="shared" si="1"/>
        <v>0</v>
      </c>
      <c r="V30" s="18"/>
      <c r="W30" s="18"/>
      <c r="X30" s="18"/>
      <c r="Y30" s="18"/>
      <c r="Z30" s="18"/>
      <c r="AA30" s="18"/>
      <c r="AB30" s="202" t="str">
        <f>+'FSE-AF-003'!BC30</f>
        <v/>
      </c>
      <c r="AC30" s="18"/>
      <c r="AD30" s="18"/>
      <c r="AE30" s="18"/>
      <c r="AF30" s="18"/>
    </row>
    <row r="31" spans="1:32">
      <c r="A31" s="18"/>
      <c r="B31" s="143">
        <f>IF('FSE-AF-003'!D31="N/A","No Aplica Cálculo",+'FSE-AF-003'!B31)</f>
        <v>0</v>
      </c>
      <c r="C31" s="144">
        <f>+'FSE-AF-003'!$C31</f>
        <v>0</v>
      </c>
      <c r="D31" s="145">
        <f>+'FSE-AF-003'!D31</f>
        <v>0</v>
      </c>
      <c r="E31" s="146"/>
      <c r="F31" s="147">
        <f>IF($B31&gt;0,(+Cálculo_Dep_Amort!H$309+'Cálculo_Dep_Amort (2)'!I24),0)</f>
        <v>0</v>
      </c>
      <c r="G31" s="147">
        <f>IF($B31&gt;0,(+Cálculo_Dep_Amort!I$309+'Cálculo_Dep_Amort (2)'!J24),0)</f>
        <v>0</v>
      </c>
      <c r="H31" s="147">
        <f>IF($B31&gt;0,(+Cálculo_Dep_Amort!J$309+'Cálculo_Dep_Amort (2)'!K24),0)</f>
        <v>0</v>
      </c>
      <c r="I31" s="147">
        <f>IF($B31&gt;0,(+Cálculo_Dep_Amort!K$309+'Cálculo_Dep_Amort (2)'!L24),0)</f>
        <v>0</v>
      </c>
      <c r="J31" s="147">
        <f>IF($B31&gt;0,(+Cálculo_Dep_Amort!L$309+'Cálculo_Dep_Amort (2)'!M24),0)</f>
        <v>0</v>
      </c>
      <c r="K31" s="147">
        <f>IF($B31&gt;0,(+Cálculo_Dep_Amort!M$309+'Cálculo_Dep_Amort (2)'!N24),0)</f>
        <v>0</v>
      </c>
      <c r="L31" s="147">
        <f>IF($B31&gt;0,(+Cálculo_Dep_Amort!N$309+'Cálculo_Dep_Amort (2)'!O24),0)</f>
        <v>0</v>
      </c>
      <c r="M31" s="147">
        <f>IF($B31&gt;0,(+Cálculo_Dep_Amort!O$309+'Cálculo_Dep_Amort (2)'!P24),0)</f>
        <v>0</v>
      </c>
      <c r="N31" s="147">
        <f>IF($B31&gt;0,(+Cálculo_Dep_Amort!P$309+'Cálculo_Dep_Amort (2)'!Q24),0)</f>
        <v>0</v>
      </c>
      <c r="O31" s="147">
        <f>IF($B31&gt;0,(+Cálculo_Dep_Amort!Q$309+'Cálculo_Dep_Amort (2)'!R24),0)</f>
        <v>0</v>
      </c>
      <c r="P31" s="147">
        <f>IF($B31&gt;0,(+Cálculo_Dep_Amort!R$309+'Cálculo_Dep_Amort (2)'!S24),0)</f>
        <v>0</v>
      </c>
      <c r="Q31" s="147">
        <f>IF($B31&gt;0,(+Cálculo_Dep_Amort!S$309+'Cálculo_Dep_Amort (2)'!T24),0)</f>
        <v>0</v>
      </c>
      <c r="R31" s="147">
        <f>IF($B31&gt;0,(+Cálculo_Dep_Amort!T$309+'Cálculo_Dep_Amort (2)'!U24),0)</f>
        <v>0</v>
      </c>
      <c r="S31" s="147">
        <f>IF($B31&gt;0,(+Cálculo_Dep_Amort!U$309+'Cálculo_Dep_Amort (2)'!V24),0)</f>
        <v>0</v>
      </c>
      <c r="T31" s="147">
        <f>IF($B31&gt;0,(+Cálculo_Dep_Amort!V$309+'Cálculo_Dep_Amort (2)'!W24),0)</f>
        <v>0</v>
      </c>
      <c r="U31" s="187">
        <f t="shared" si="1"/>
        <v>0</v>
      </c>
      <c r="V31" s="18"/>
      <c r="W31" s="18"/>
      <c r="X31" s="18"/>
      <c r="Y31" s="18"/>
      <c r="Z31" s="18"/>
      <c r="AA31" s="18"/>
      <c r="AB31" s="202" t="str">
        <f>+'FSE-AF-003'!BC31</f>
        <v/>
      </c>
      <c r="AC31" s="18"/>
      <c r="AD31" s="18"/>
      <c r="AE31" s="18"/>
      <c r="AF31" s="18"/>
    </row>
    <row r="32" spans="1:32">
      <c r="A32" s="18"/>
      <c r="B32" s="143">
        <f>IF('FSE-AF-003'!D32="N/A","No Aplica Cálculo",+'FSE-AF-003'!B32)</f>
        <v>0</v>
      </c>
      <c r="C32" s="144">
        <f>+'FSE-AF-003'!$C32</f>
        <v>0</v>
      </c>
      <c r="D32" s="145">
        <f>+'FSE-AF-003'!D32</f>
        <v>0</v>
      </c>
      <c r="E32" s="146"/>
      <c r="F32" s="147">
        <f>IF($B32&gt;0,(+Cálculo_Dep_Amort!H$325+'Cálculo_Dep_Amort (2)'!I25),0)</f>
        <v>0</v>
      </c>
      <c r="G32" s="147">
        <f>IF($B32&gt;0,(+Cálculo_Dep_Amort!I$325+'Cálculo_Dep_Amort (2)'!J25),0)</f>
        <v>0</v>
      </c>
      <c r="H32" s="147">
        <f>IF($B32&gt;0,(+Cálculo_Dep_Amort!J$325+'Cálculo_Dep_Amort (2)'!K25),0)</f>
        <v>0</v>
      </c>
      <c r="I32" s="147">
        <f>IF($B32&gt;0,(+Cálculo_Dep_Amort!K$325+'Cálculo_Dep_Amort (2)'!L25),0)</f>
        <v>0</v>
      </c>
      <c r="J32" s="147">
        <f>IF($B32&gt;0,(+Cálculo_Dep_Amort!L$325+'Cálculo_Dep_Amort (2)'!M25),0)</f>
        <v>0</v>
      </c>
      <c r="K32" s="147">
        <f>IF($B32&gt;0,(+Cálculo_Dep_Amort!M$325+'Cálculo_Dep_Amort (2)'!N25),0)</f>
        <v>0</v>
      </c>
      <c r="L32" s="147">
        <f>IF($B32&gt;0,(+Cálculo_Dep_Amort!N$325+'Cálculo_Dep_Amort (2)'!O25),0)</f>
        <v>0</v>
      </c>
      <c r="M32" s="147">
        <f>IF($B32&gt;0,(+Cálculo_Dep_Amort!O$325+'Cálculo_Dep_Amort (2)'!P25),0)</f>
        <v>0</v>
      </c>
      <c r="N32" s="147">
        <f>IF($B32&gt;0,(+Cálculo_Dep_Amort!P$325+'Cálculo_Dep_Amort (2)'!Q25),0)</f>
        <v>0</v>
      </c>
      <c r="O32" s="147">
        <f>IF($B32&gt;0,(+Cálculo_Dep_Amort!Q$325+'Cálculo_Dep_Amort (2)'!R25),0)</f>
        <v>0</v>
      </c>
      <c r="P32" s="147">
        <f>IF($B32&gt;0,(+Cálculo_Dep_Amort!R$325+'Cálculo_Dep_Amort (2)'!S25),0)</f>
        <v>0</v>
      </c>
      <c r="Q32" s="147">
        <f>IF($B32&gt;0,(+Cálculo_Dep_Amort!S$325+'Cálculo_Dep_Amort (2)'!T25),0)</f>
        <v>0</v>
      </c>
      <c r="R32" s="147">
        <f>IF($B32&gt;0,(+Cálculo_Dep_Amort!T$325+'Cálculo_Dep_Amort (2)'!U25),0)</f>
        <v>0</v>
      </c>
      <c r="S32" s="147">
        <f>IF($B32&gt;0,(+Cálculo_Dep_Amort!U$325+'Cálculo_Dep_Amort (2)'!V25),0)</f>
        <v>0</v>
      </c>
      <c r="T32" s="147">
        <f>IF($B32&gt;0,(+Cálculo_Dep_Amort!V$325+'Cálculo_Dep_Amort (2)'!W25),0)</f>
        <v>0</v>
      </c>
      <c r="U32" s="187">
        <f t="shared" si="1"/>
        <v>0</v>
      </c>
      <c r="V32" s="18"/>
      <c r="W32" s="18"/>
      <c r="X32" s="18"/>
      <c r="Y32" s="18"/>
      <c r="Z32" s="18"/>
      <c r="AA32" s="18"/>
      <c r="AB32" s="202" t="str">
        <f>+'FSE-AF-003'!BC32</f>
        <v/>
      </c>
      <c r="AC32" s="18"/>
      <c r="AD32" s="18"/>
      <c r="AE32" s="18"/>
      <c r="AF32" s="18"/>
    </row>
    <row r="33" spans="1:32">
      <c r="A33" s="18"/>
      <c r="B33" s="143">
        <f>IF('FSE-AF-003'!D33="N/A","No Aplica Cálculo",+'FSE-AF-003'!B33)</f>
        <v>0</v>
      </c>
      <c r="C33" s="144">
        <f>+'FSE-AF-003'!$C33</f>
        <v>0</v>
      </c>
      <c r="D33" s="145">
        <f>+'FSE-AF-003'!D33</f>
        <v>0</v>
      </c>
      <c r="E33" s="146"/>
      <c r="F33" s="147">
        <f>IF($B33&gt;0,(+Cálculo_Dep_Amort!H$341+'Cálculo_Dep_Amort (2)'!I26),0)</f>
        <v>0</v>
      </c>
      <c r="G33" s="147">
        <f>IF($B33&gt;0,(+Cálculo_Dep_Amort!I$341+'Cálculo_Dep_Amort (2)'!J26),0)</f>
        <v>0</v>
      </c>
      <c r="H33" s="147">
        <f>IF($B33&gt;0,(+Cálculo_Dep_Amort!J$341+'Cálculo_Dep_Amort (2)'!K26),0)</f>
        <v>0</v>
      </c>
      <c r="I33" s="147">
        <f>IF($B33&gt;0,(+Cálculo_Dep_Amort!K$341+'Cálculo_Dep_Amort (2)'!L26),0)</f>
        <v>0</v>
      </c>
      <c r="J33" s="147">
        <f>IF($B33&gt;0,(+Cálculo_Dep_Amort!L$341+'Cálculo_Dep_Amort (2)'!M26),0)</f>
        <v>0</v>
      </c>
      <c r="K33" s="147">
        <f>IF($B33&gt;0,(+Cálculo_Dep_Amort!M$341+'Cálculo_Dep_Amort (2)'!N26),0)</f>
        <v>0</v>
      </c>
      <c r="L33" s="147">
        <f>IF($B33&gt;0,(+Cálculo_Dep_Amort!N$341+'Cálculo_Dep_Amort (2)'!O26),0)</f>
        <v>0</v>
      </c>
      <c r="M33" s="147">
        <f>IF($B33&gt;0,(+Cálculo_Dep_Amort!O$341+'Cálculo_Dep_Amort (2)'!P26),0)</f>
        <v>0</v>
      </c>
      <c r="N33" s="147">
        <f>IF($B33&gt;0,(+Cálculo_Dep_Amort!P$341+'Cálculo_Dep_Amort (2)'!Q26),0)</f>
        <v>0</v>
      </c>
      <c r="O33" s="147">
        <f>IF($B33&gt;0,(+Cálculo_Dep_Amort!Q$341+'Cálculo_Dep_Amort (2)'!R26),0)</f>
        <v>0</v>
      </c>
      <c r="P33" s="147">
        <f>IF($B33&gt;0,(+Cálculo_Dep_Amort!R$341+'Cálculo_Dep_Amort (2)'!S26),0)</f>
        <v>0</v>
      </c>
      <c r="Q33" s="147">
        <f>IF($B33&gt;0,(+Cálculo_Dep_Amort!S$341+'Cálculo_Dep_Amort (2)'!T26),0)</f>
        <v>0</v>
      </c>
      <c r="R33" s="147">
        <f>IF($B33&gt;0,(+Cálculo_Dep_Amort!T$341+'Cálculo_Dep_Amort (2)'!U26),0)</f>
        <v>0</v>
      </c>
      <c r="S33" s="147">
        <f>IF($B33&gt;0,(+Cálculo_Dep_Amort!U$341+'Cálculo_Dep_Amort (2)'!V26),0)</f>
        <v>0</v>
      </c>
      <c r="T33" s="147">
        <f>IF($B33&gt;0,(+Cálculo_Dep_Amort!V$341+'Cálculo_Dep_Amort (2)'!W26),0)</f>
        <v>0</v>
      </c>
      <c r="U33" s="187">
        <f t="shared" si="1"/>
        <v>0</v>
      </c>
      <c r="V33" s="18"/>
      <c r="W33" s="18"/>
      <c r="X33" s="18"/>
      <c r="Y33" s="18"/>
      <c r="Z33" s="18"/>
      <c r="AA33" s="18"/>
      <c r="AB33" s="202" t="str">
        <f>+'FSE-AF-003'!BC33</f>
        <v/>
      </c>
      <c r="AC33" s="18"/>
      <c r="AD33" s="18"/>
      <c r="AE33" s="18"/>
      <c r="AF33" s="18"/>
    </row>
    <row r="34" spans="1:32">
      <c r="A34" s="18"/>
      <c r="B34" s="143">
        <f>IF('FSE-AF-003'!D34="N/A","No Aplica Cálculo",+'FSE-AF-003'!B34)</f>
        <v>0</v>
      </c>
      <c r="C34" s="144">
        <f>+'FSE-AF-003'!$C34</f>
        <v>0</v>
      </c>
      <c r="D34" s="145">
        <f>+'FSE-AF-003'!D34</f>
        <v>0</v>
      </c>
      <c r="E34" s="146"/>
      <c r="F34" s="147">
        <f>IF($B34&gt;0,(+Cálculo_Dep_Amort!H$357+'Cálculo_Dep_Amort (2)'!I27),0)</f>
        <v>0</v>
      </c>
      <c r="G34" s="147">
        <f>IF($B34&gt;0,(+Cálculo_Dep_Amort!I$357+'Cálculo_Dep_Amort (2)'!J27),0)</f>
        <v>0</v>
      </c>
      <c r="H34" s="147">
        <f>IF($B34&gt;0,(+Cálculo_Dep_Amort!J$357+'Cálculo_Dep_Amort (2)'!K27),0)</f>
        <v>0</v>
      </c>
      <c r="I34" s="147">
        <f>IF($B34&gt;0,(+Cálculo_Dep_Amort!K$357+'Cálculo_Dep_Amort (2)'!L27),0)</f>
        <v>0</v>
      </c>
      <c r="J34" s="147">
        <f>IF($B34&gt;0,(+Cálculo_Dep_Amort!L$357+'Cálculo_Dep_Amort (2)'!M27),0)</f>
        <v>0</v>
      </c>
      <c r="K34" s="147">
        <f>IF($B34&gt;0,(+Cálculo_Dep_Amort!M$357+'Cálculo_Dep_Amort (2)'!N27),0)</f>
        <v>0</v>
      </c>
      <c r="L34" s="147">
        <f>IF($B34&gt;0,(+Cálculo_Dep_Amort!N$357+'Cálculo_Dep_Amort (2)'!O27),0)</f>
        <v>0</v>
      </c>
      <c r="M34" s="147">
        <f>IF($B34&gt;0,(+Cálculo_Dep_Amort!O$357+'Cálculo_Dep_Amort (2)'!P27),0)</f>
        <v>0</v>
      </c>
      <c r="N34" s="147">
        <f>IF($B34&gt;0,(+Cálculo_Dep_Amort!P$357+'Cálculo_Dep_Amort (2)'!Q27),0)</f>
        <v>0</v>
      </c>
      <c r="O34" s="147">
        <f>IF($B34&gt;0,(+Cálculo_Dep_Amort!Q$357+'Cálculo_Dep_Amort (2)'!R27),0)</f>
        <v>0</v>
      </c>
      <c r="P34" s="147">
        <f>IF($B34&gt;0,(+Cálculo_Dep_Amort!R$357+'Cálculo_Dep_Amort (2)'!S27),0)</f>
        <v>0</v>
      </c>
      <c r="Q34" s="147">
        <f>IF($B34&gt;0,(+Cálculo_Dep_Amort!S$357+'Cálculo_Dep_Amort (2)'!T27),0)</f>
        <v>0</v>
      </c>
      <c r="R34" s="147">
        <f>IF($B34&gt;0,(+Cálculo_Dep_Amort!T$357+'Cálculo_Dep_Amort (2)'!U27),0)</f>
        <v>0</v>
      </c>
      <c r="S34" s="147">
        <f>IF($B34&gt;0,(+Cálculo_Dep_Amort!U$357+'Cálculo_Dep_Amort (2)'!V27),0)</f>
        <v>0</v>
      </c>
      <c r="T34" s="147">
        <f>IF($B34&gt;0,(+Cálculo_Dep_Amort!V$357+'Cálculo_Dep_Amort (2)'!W27),0)</f>
        <v>0</v>
      </c>
      <c r="U34" s="187">
        <f t="shared" si="0"/>
        <v>0</v>
      </c>
      <c r="V34" s="18"/>
      <c r="W34" s="18"/>
      <c r="X34" s="18"/>
      <c r="Y34" s="18"/>
      <c r="Z34" s="18"/>
      <c r="AA34" s="18"/>
      <c r="AB34" s="202" t="str">
        <f>+'FSE-AF-003'!BC34</f>
        <v/>
      </c>
      <c r="AC34" s="18"/>
      <c r="AD34" s="18"/>
      <c r="AE34" s="18"/>
      <c r="AF34" s="18"/>
    </row>
    <row r="35" spans="1:32">
      <c r="A35" s="18"/>
      <c r="B35" s="143">
        <f>IF('FSE-AF-003'!D35="N/A","No Aplica Cálculo",+'FSE-AF-003'!B35)</f>
        <v>0</v>
      </c>
      <c r="C35" s="144">
        <f>+'FSE-AF-003'!$C35</f>
        <v>0</v>
      </c>
      <c r="D35" s="145">
        <f>+'FSE-AF-003'!D35</f>
        <v>0</v>
      </c>
      <c r="E35" s="146"/>
      <c r="F35" s="147">
        <f>IF($B35&gt;0,(+Cálculo_Dep_Amort!H$373+'Cálculo_Dep_Amort (2)'!I28),0)</f>
        <v>0</v>
      </c>
      <c r="G35" s="147">
        <f>IF($B35&gt;0,(+Cálculo_Dep_Amort!I$373+'Cálculo_Dep_Amort (2)'!J28),0)</f>
        <v>0</v>
      </c>
      <c r="H35" s="147">
        <f>IF($B35&gt;0,(+Cálculo_Dep_Amort!J$373+'Cálculo_Dep_Amort (2)'!K28),0)</f>
        <v>0</v>
      </c>
      <c r="I35" s="147">
        <f>IF($B35&gt;0,(+Cálculo_Dep_Amort!K$373+'Cálculo_Dep_Amort (2)'!L28),0)</f>
        <v>0</v>
      </c>
      <c r="J35" s="147">
        <f>IF($B35&gt;0,(+Cálculo_Dep_Amort!L$373+'Cálculo_Dep_Amort (2)'!M28),0)</f>
        <v>0</v>
      </c>
      <c r="K35" s="147">
        <f>IF($B35&gt;0,(+Cálculo_Dep_Amort!M$373+'Cálculo_Dep_Amort (2)'!N28),0)</f>
        <v>0</v>
      </c>
      <c r="L35" s="147">
        <f>IF($B35&gt;0,(+Cálculo_Dep_Amort!N$373+'Cálculo_Dep_Amort (2)'!O28),0)</f>
        <v>0</v>
      </c>
      <c r="M35" s="147">
        <f>IF($B35&gt;0,(+Cálculo_Dep_Amort!O$373+'Cálculo_Dep_Amort (2)'!P28),0)</f>
        <v>0</v>
      </c>
      <c r="N35" s="147">
        <f>IF($B35&gt;0,(+Cálculo_Dep_Amort!P$373+'Cálculo_Dep_Amort (2)'!Q28),0)</f>
        <v>0</v>
      </c>
      <c r="O35" s="147">
        <f>IF($B35&gt;0,(+Cálculo_Dep_Amort!Q$373+'Cálculo_Dep_Amort (2)'!R28),0)</f>
        <v>0</v>
      </c>
      <c r="P35" s="147">
        <f>IF($B35&gt;0,(+Cálculo_Dep_Amort!R$373+'Cálculo_Dep_Amort (2)'!S28),0)</f>
        <v>0</v>
      </c>
      <c r="Q35" s="147">
        <f>IF($B35&gt;0,(+Cálculo_Dep_Amort!S$373+'Cálculo_Dep_Amort (2)'!T28),0)</f>
        <v>0</v>
      </c>
      <c r="R35" s="147">
        <f>IF($B35&gt;0,(+Cálculo_Dep_Amort!T$373+'Cálculo_Dep_Amort (2)'!U28),0)</f>
        <v>0</v>
      </c>
      <c r="S35" s="147">
        <f>IF($B35&gt;0,(+Cálculo_Dep_Amort!U$373+'Cálculo_Dep_Amort (2)'!V28),0)</f>
        <v>0</v>
      </c>
      <c r="T35" s="147">
        <f>IF($B35&gt;0,(+Cálculo_Dep_Amort!V$373+'Cálculo_Dep_Amort (2)'!W28),0)</f>
        <v>0</v>
      </c>
      <c r="U35" s="187">
        <f t="shared" si="0"/>
        <v>0</v>
      </c>
      <c r="V35" s="18"/>
      <c r="W35" s="18"/>
      <c r="X35" s="18"/>
      <c r="Y35" s="18"/>
      <c r="Z35" s="18"/>
      <c r="AA35" s="18"/>
      <c r="AB35" s="202" t="str">
        <f>+'FSE-AF-003'!BC35</f>
        <v/>
      </c>
      <c r="AC35" s="18"/>
      <c r="AD35" s="18"/>
      <c r="AE35" s="18"/>
      <c r="AF35" s="18"/>
    </row>
    <row r="36" spans="1:32">
      <c r="A36" s="18"/>
      <c r="B36" s="143">
        <f>IF('FSE-AF-003'!D36="N/A","No Aplica Cálculo",+'FSE-AF-003'!B36)</f>
        <v>0</v>
      </c>
      <c r="C36" s="144">
        <f>+'FSE-AF-003'!$C36</f>
        <v>0</v>
      </c>
      <c r="D36" s="145">
        <f>+'FSE-AF-003'!D36</f>
        <v>0</v>
      </c>
      <c r="E36" s="146"/>
      <c r="F36" s="147">
        <f>IF($B36&gt;0,(+Cálculo_Dep_Amort!H$389+'Cálculo_Dep_Amort (2)'!I29),0)</f>
        <v>0</v>
      </c>
      <c r="G36" s="147">
        <f>IF($B36&gt;0,(+Cálculo_Dep_Amort!I$389+'Cálculo_Dep_Amort (2)'!J29),0)</f>
        <v>0</v>
      </c>
      <c r="H36" s="147">
        <f>IF($B36&gt;0,(+Cálculo_Dep_Amort!J$389+'Cálculo_Dep_Amort (2)'!K29),0)</f>
        <v>0</v>
      </c>
      <c r="I36" s="147">
        <f>IF($B36&gt;0,(+Cálculo_Dep_Amort!K$389+'Cálculo_Dep_Amort (2)'!L29),0)</f>
        <v>0</v>
      </c>
      <c r="J36" s="147">
        <f>IF($B36&gt;0,(+Cálculo_Dep_Amort!L$389+'Cálculo_Dep_Amort (2)'!M29),0)</f>
        <v>0</v>
      </c>
      <c r="K36" s="147">
        <f>IF($B36&gt;0,(+Cálculo_Dep_Amort!M$389+'Cálculo_Dep_Amort (2)'!N29),0)</f>
        <v>0</v>
      </c>
      <c r="L36" s="147">
        <f>IF($B36&gt;0,(+Cálculo_Dep_Amort!N$389+'Cálculo_Dep_Amort (2)'!O29),0)</f>
        <v>0</v>
      </c>
      <c r="M36" s="147">
        <f>IF($B36&gt;0,(+Cálculo_Dep_Amort!O$389+'Cálculo_Dep_Amort (2)'!P29),0)</f>
        <v>0</v>
      </c>
      <c r="N36" s="147">
        <f>IF($B36&gt;0,(+Cálculo_Dep_Amort!P$389+'Cálculo_Dep_Amort (2)'!Q29),0)</f>
        <v>0</v>
      </c>
      <c r="O36" s="147">
        <f>IF($B36&gt;0,(+Cálculo_Dep_Amort!Q$389+'Cálculo_Dep_Amort (2)'!R29),0)</f>
        <v>0</v>
      </c>
      <c r="P36" s="147">
        <f>IF($B36&gt;0,(+Cálculo_Dep_Amort!R$389+'Cálculo_Dep_Amort (2)'!S29),0)</f>
        <v>0</v>
      </c>
      <c r="Q36" s="147">
        <f>IF($B36&gt;0,(+Cálculo_Dep_Amort!S$389+'Cálculo_Dep_Amort (2)'!T29),0)</f>
        <v>0</v>
      </c>
      <c r="R36" s="147">
        <f>IF($B36&gt;0,(+Cálculo_Dep_Amort!T$389+'Cálculo_Dep_Amort (2)'!U29),0)</f>
        <v>0</v>
      </c>
      <c r="S36" s="147">
        <f>IF($B36&gt;0,(+Cálculo_Dep_Amort!U$389+'Cálculo_Dep_Amort (2)'!V29),0)</f>
        <v>0</v>
      </c>
      <c r="T36" s="147">
        <f>IF($B36&gt;0,(+Cálculo_Dep_Amort!V$389+'Cálculo_Dep_Amort (2)'!W29),0)</f>
        <v>0</v>
      </c>
      <c r="U36" s="187">
        <f t="shared" si="0"/>
        <v>0</v>
      </c>
      <c r="V36" s="18"/>
      <c r="W36" s="18"/>
      <c r="X36" s="18"/>
      <c r="Y36" s="18"/>
      <c r="Z36" s="18"/>
      <c r="AA36" s="18"/>
      <c r="AB36" s="202" t="str">
        <f>+'FSE-AF-003'!BC36</f>
        <v/>
      </c>
      <c r="AC36" s="18"/>
      <c r="AD36" s="18"/>
      <c r="AE36" s="18"/>
      <c r="AF36" s="18"/>
    </row>
    <row r="37" spans="1:32">
      <c r="A37" s="18"/>
      <c r="B37" s="143">
        <f>IF('FSE-AF-003'!D37="N/A","No Aplica Cálculo",+'FSE-AF-003'!B37)</f>
        <v>0</v>
      </c>
      <c r="C37" s="144">
        <f>+'FSE-AF-003'!$C37</f>
        <v>0</v>
      </c>
      <c r="D37" s="145">
        <f>+'FSE-AF-003'!D37</f>
        <v>0</v>
      </c>
      <c r="E37" s="146"/>
      <c r="F37" s="147">
        <f>IF($B37&gt;0,(+Cálculo_Dep_Amort!H$405+'Cálculo_Dep_Amort (2)'!I30),0)</f>
        <v>0</v>
      </c>
      <c r="G37" s="147">
        <f>IF($B37&gt;0,(+Cálculo_Dep_Amort!I$405+'Cálculo_Dep_Amort (2)'!J30),0)</f>
        <v>0</v>
      </c>
      <c r="H37" s="147">
        <f>IF($B37&gt;0,(+Cálculo_Dep_Amort!J$405+'Cálculo_Dep_Amort (2)'!K30),0)</f>
        <v>0</v>
      </c>
      <c r="I37" s="147">
        <f>IF($B37&gt;0,(+Cálculo_Dep_Amort!K$405+'Cálculo_Dep_Amort (2)'!L30),0)</f>
        <v>0</v>
      </c>
      <c r="J37" s="147">
        <f>IF($B37&gt;0,(+Cálculo_Dep_Amort!L$405+'Cálculo_Dep_Amort (2)'!M30),0)</f>
        <v>0</v>
      </c>
      <c r="K37" s="147">
        <f>IF($B37&gt;0,(+Cálculo_Dep_Amort!M$405+'Cálculo_Dep_Amort (2)'!N30),0)</f>
        <v>0</v>
      </c>
      <c r="L37" s="147">
        <f>IF($B37&gt;0,(+Cálculo_Dep_Amort!N$405+'Cálculo_Dep_Amort (2)'!O30),0)</f>
        <v>0</v>
      </c>
      <c r="M37" s="147">
        <f>IF($B37&gt;0,(+Cálculo_Dep_Amort!O$405+'Cálculo_Dep_Amort (2)'!P30),0)</f>
        <v>0</v>
      </c>
      <c r="N37" s="147">
        <f>IF($B37&gt;0,(+Cálculo_Dep_Amort!P$405+'Cálculo_Dep_Amort (2)'!Q30),0)</f>
        <v>0</v>
      </c>
      <c r="O37" s="147">
        <f>IF($B37&gt;0,(+Cálculo_Dep_Amort!Q$405+'Cálculo_Dep_Amort (2)'!R30),0)</f>
        <v>0</v>
      </c>
      <c r="P37" s="147">
        <f>IF($B37&gt;0,(+Cálculo_Dep_Amort!R$405+'Cálculo_Dep_Amort (2)'!S30),0)</f>
        <v>0</v>
      </c>
      <c r="Q37" s="147">
        <f>IF($B37&gt;0,(+Cálculo_Dep_Amort!S$405+'Cálculo_Dep_Amort (2)'!T30),0)</f>
        <v>0</v>
      </c>
      <c r="R37" s="147">
        <f>IF($B37&gt;0,(+Cálculo_Dep_Amort!T$405+'Cálculo_Dep_Amort (2)'!U30),0)</f>
        <v>0</v>
      </c>
      <c r="S37" s="147">
        <f>IF($B37&gt;0,(+Cálculo_Dep_Amort!U$405+'Cálculo_Dep_Amort (2)'!V30),0)</f>
        <v>0</v>
      </c>
      <c r="T37" s="147">
        <f>IF($B37&gt;0,(+Cálculo_Dep_Amort!V$405+'Cálculo_Dep_Amort (2)'!W30),0)</f>
        <v>0</v>
      </c>
      <c r="U37" s="187">
        <f t="shared" si="0"/>
        <v>0</v>
      </c>
      <c r="V37" s="18"/>
      <c r="W37" s="18"/>
      <c r="X37" s="18"/>
      <c r="Y37" s="18"/>
      <c r="Z37" s="18"/>
      <c r="AA37" s="18"/>
      <c r="AB37" s="202" t="str">
        <f>+'FSE-AF-003'!BC37</f>
        <v/>
      </c>
      <c r="AC37" s="18"/>
      <c r="AD37" s="18"/>
      <c r="AE37" s="18"/>
      <c r="AF37" s="18"/>
    </row>
    <row r="38" spans="1:32">
      <c r="A38" s="18"/>
      <c r="B38" s="143">
        <f>IF('FSE-AF-003'!D38="N/A","No Aplica Cálculo",+'FSE-AF-003'!B38)</f>
        <v>0</v>
      </c>
      <c r="C38" s="144">
        <f>+'FSE-AF-003'!$C38</f>
        <v>0</v>
      </c>
      <c r="D38" s="145">
        <f>+'FSE-AF-003'!D38</f>
        <v>0</v>
      </c>
      <c r="E38" s="146"/>
      <c r="F38" s="147">
        <f>IF($B38&gt;0,(+Cálculo_Dep_Amort!H$421+'Cálculo_Dep_Amort (2)'!I31),0)</f>
        <v>0</v>
      </c>
      <c r="G38" s="147">
        <f>IF($B38&gt;0,(+Cálculo_Dep_Amort!I$421+'Cálculo_Dep_Amort (2)'!J31),0)</f>
        <v>0</v>
      </c>
      <c r="H38" s="147">
        <f>IF($B38&gt;0,(+Cálculo_Dep_Amort!J$421+'Cálculo_Dep_Amort (2)'!K31),0)</f>
        <v>0</v>
      </c>
      <c r="I38" s="147">
        <f>IF($B38&gt;0,(+Cálculo_Dep_Amort!K$421+'Cálculo_Dep_Amort (2)'!L31),0)</f>
        <v>0</v>
      </c>
      <c r="J38" s="147">
        <f>IF($B38&gt;0,(+Cálculo_Dep_Amort!L$421+'Cálculo_Dep_Amort (2)'!M31),0)</f>
        <v>0</v>
      </c>
      <c r="K38" s="147">
        <f>IF($B38&gt;0,(+Cálculo_Dep_Amort!M$421+'Cálculo_Dep_Amort (2)'!N31),0)</f>
        <v>0</v>
      </c>
      <c r="L38" s="147">
        <f>IF($B38&gt;0,(+Cálculo_Dep_Amort!N$421+'Cálculo_Dep_Amort (2)'!O31),0)</f>
        <v>0</v>
      </c>
      <c r="M38" s="147">
        <f>IF($B38&gt;0,(+Cálculo_Dep_Amort!O$421+'Cálculo_Dep_Amort (2)'!P31),0)</f>
        <v>0</v>
      </c>
      <c r="N38" s="147">
        <f>IF($B38&gt;0,(+Cálculo_Dep_Amort!P$421+'Cálculo_Dep_Amort (2)'!Q31),0)</f>
        <v>0</v>
      </c>
      <c r="O38" s="147">
        <f>IF($B38&gt;0,(+Cálculo_Dep_Amort!Q$421+'Cálculo_Dep_Amort (2)'!R31),0)</f>
        <v>0</v>
      </c>
      <c r="P38" s="147">
        <f>IF($B38&gt;0,(+Cálculo_Dep_Amort!R$421+'Cálculo_Dep_Amort (2)'!S31),0)</f>
        <v>0</v>
      </c>
      <c r="Q38" s="147">
        <f>IF($B38&gt;0,(+Cálculo_Dep_Amort!S$421+'Cálculo_Dep_Amort (2)'!T31),0)</f>
        <v>0</v>
      </c>
      <c r="R38" s="147">
        <f>IF($B38&gt;0,(+Cálculo_Dep_Amort!T$421+'Cálculo_Dep_Amort (2)'!U31),0)</f>
        <v>0</v>
      </c>
      <c r="S38" s="147">
        <f>IF($B38&gt;0,(+Cálculo_Dep_Amort!U$421+'Cálculo_Dep_Amort (2)'!V31),0)</f>
        <v>0</v>
      </c>
      <c r="T38" s="147">
        <f>IF($B38&gt;0,(+Cálculo_Dep_Amort!V$421+'Cálculo_Dep_Amort (2)'!W31),0)</f>
        <v>0</v>
      </c>
      <c r="U38" s="187">
        <f t="shared" si="0"/>
        <v>0</v>
      </c>
      <c r="V38" s="18"/>
      <c r="W38" s="18"/>
      <c r="X38" s="18"/>
      <c r="Y38" s="18"/>
      <c r="Z38" s="18"/>
      <c r="AA38" s="18"/>
      <c r="AB38" s="202" t="str">
        <f>+'FSE-AF-003'!BC38</f>
        <v/>
      </c>
      <c r="AC38" s="18"/>
      <c r="AD38" s="18"/>
      <c r="AE38" s="18"/>
      <c r="AF38" s="18"/>
    </row>
    <row r="39" spans="1:32">
      <c r="A39" s="18"/>
      <c r="B39" s="143">
        <f>IF('FSE-AF-003'!D39="N/A","No Aplica Cálculo",+'FSE-AF-003'!B39)</f>
        <v>0</v>
      </c>
      <c r="C39" s="144">
        <f>+'FSE-AF-003'!$C39</f>
        <v>0</v>
      </c>
      <c r="D39" s="145">
        <f>+'FSE-AF-003'!D39</f>
        <v>0</v>
      </c>
      <c r="E39" s="146"/>
      <c r="F39" s="147">
        <f>IF($B39&gt;0,(+Cálculo_Dep_Amort!H$437+'Cálculo_Dep_Amort (2)'!I32),0)</f>
        <v>0</v>
      </c>
      <c r="G39" s="147">
        <f>IF($B39&gt;0,(+Cálculo_Dep_Amort!I$437+'Cálculo_Dep_Amort (2)'!J32),0)</f>
        <v>0</v>
      </c>
      <c r="H39" s="147">
        <f>IF($B39&gt;0,(+Cálculo_Dep_Amort!J$437+'Cálculo_Dep_Amort (2)'!K32),0)</f>
        <v>0</v>
      </c>
      <c r="I39" s="147">
        <f>IF($B39&gt;0,(+Cálculo_Dep_Amort!K$437+'Cálculo_Dep_Amort (2)'!L32),0)</f>
        <v>0</v>
      </c>
      <c r="J39" s="147">
        <f>IF($B39&gt;0,(+Cálculo_Dep_Amort!L$437+'Cálculo_Dep_Amort (2)'!M32),0)</f>
        <v>0</v>
      </c>
      <c r="K39" s="147">
        <f>IF($B39&gt;0,(+Cálculo_Dep_Amort!M$437+'Cálculo_Dep_Amort (2)'!N32),0)</f>
        <v>0</v>
      </c>
      <c r="L39" s="147">
        <f>IF($B39&gt;0,(+Cálculo_Dep_Amort!N$437+'Cálculo_Dep_Amort (2)'!O32),0)</f>
        <v>0</v>
      </c>
      <c r="M39" s="147">
        <f>IF($B39&gt;0,(+Cálculo_Dep_Amort!O$437+'Cálculo_Dep_Amort (2)'!P32),0)</f>
        <v>0</v>
      </c>
      <c r="N39" s="147">
        <f>IF($B39&gt;0,(+Cálculo_Dep_Amort!P$437+'Cálculo_Dep_Amort (2)'!Q32),0)</f>
        <v>0</v>
      </c>
      <c r="O39" s="147">
        <f>IF($B39&gt;0,(+Cálculo_Dep_Amort!Q$437+'Cálculo_Dep_Amort (2)'!R32),0)</f>
        <v>0</v>
      </c>
      <c r="P39" s="147">
        <f>IF($B39&gt;0,(+Cálculo_Dep_Amort!R$437+'Cálculo_Dep_Amort (2)'!S32),0)</f>
        <v>0</v>
      </c>
      <c r="Q39" s="147">
        <f>IF($B39&gt;0,(+Cálculo_Dep_Amort!S$437+'Cálculo_Dep_Amort (2)'!T32),0)</f>
        <v>0</v>
      </c>
      <c r="R39" s="147">
        <f>IF($B39&gt;0,(+Cálculo_Dep_Amort!T$437+'Cálculo_Dep_Amort (2)'!U32),0)</f>
        <v>0</v>
      </c>
      <c r="S39" s="147">
        <f>IF($B39&gt;0,(+Cálculo_Dep_Amort!U$437+'Cálculo_Dep_Amort (2)'!V32),0)</f>
        <v>0</v>
      </c>
      <c r="T39" s="147">
        <f>IF($B39&gt;0,(+Cálculo_Dep_Amort!V$437+'Cálculo_Dep_Amort (2)'!W32),0)</f>
        <v>0</v>
      </c>
      <c r="U39" s="187">
        <f t="shared" si="0"/>
        <v>0</v>
      </c>
      <c r="V39" s="18"/>
      <c r="W39" s="18"/>
      <c r="X39" s="18"/>
      <c r="Y39" s="18"/>
      <c r="Z39" s="18"/>
      <c r="AA39" s="18"/>
      <c r="AB39" s="202" t="str">
        <f>+'FSE-AF-003'!BC39</f>
        <v/>
      </c>
      <c r="AC39" s="18"/>
      <c r="AD39" s="18"/>
      <c r="AE39" s="18"/>
      <c r="AF39" s="18"/>
    </row>
    <row r="40" spans="1:32">
      <c r="A40" s="18"/>
      <c r="B40" s="143">
        <f>IF('FSE-AF-003'!D40="N/A","No Aplica Cálculo",+'FSE-AF-003'!B40)</f>
        <v>0</v>
      </c>
      <c r="C40" s="144">
        <f>+'FSE-AF-003'!$C40</f>
        <v>0</v>
      </c>
      <c r="D40" s="145">
        <f>+'FSE-AF-003'!D40</f>
        <v>0</v>
      </c>
      <c r="E40" s="146"/>
      <c r="F40" s="147">
        <f>IF($B40&gt;0,(+Cálculo_Dep_Amort!H$453+'Cálculo_Dep_Amort (2)'!I33),0)</f>
        <v>0</v>
      </c>
      <c r="G40" s="147">
        <f>IF($B40&gt;0,(+Cálculo_Dep_Amort!I$453+'Cálculo_Dep_Amort (2)'!J33),0)</f>
        <v>0</v>
      </c>
      <c r="H40" s="147">
        <f>IF($B40&gt;0,(+Cálculo_Dep_Amort!J$453+'Cálculo_Dep_Amort (2)'!K33),0)</f>
        <v>0</v>
      </c>
      <c r="I40" s="147">
        <f>IF($B40&gt;0,(+Cálculo_Dep_Amort!K$453+'Cálculo_Dep_Amort (2)'!L33),0)</f>
        <v>0</v>
      </c>
      <c r="J40" s="147">
        <f>IF($B40&gt;0,(+Cálculo_Dep_Amort!L$453+'Cálculo_Dep_Amort (2)'!M33),0)</f>
        <v>0</v>
      </c>
      <c r="K40" s="147">
        <f>IF($B40&gt;0,(+Cálculo_Dep_Amort!M$453+'Cálculo_Dep_Amort (2)'!N33),0)</f>
        <v>0</v>
      </c>
      <c r="L40" s="147">
        <f>IF($B40&gt;0,(+Cálculo_Dep_Amort!N$453+'Cálculo_Dep_Amort (2)'!O33),0)</f>
        <v>0</v>
      </c>
      <c r="M40" s="147">
        <f>IF($B40&gt;0,(+Cálculo_Dep_Amort!O$453+'Cálculo_Dep_Amort (2)'!P33),0)</f>
        <v>0</v>
      </c>
      <c r="N40" s="147">
        <f>IF($B40&gt;0,(+Cálculo_Dep_Amort!P$453+'Cálculo_Dep_Amort (2)'!Q33),0)</f>
        <v>0</v>
      </c>
      <c r="O40" s="147">
        <f>IF($B40&gt;0,(+Cálculo_Dep_Amort!Q$453+'Cálculo_Dep_Amort (2)'!R33),0)</f>
        <v>0</v>
      </c>
      <c r="P40" s="147">
        <f>IF($B40&gt;0,(+Cálculo_Dep_Amort!R$453+'Cálculo_Dep_Amort (2)'!S33),0)</f>
        <v>0</v>
      </c>
      <c r="Q40" s="147">
        <f>IF($B40&gt;0,(+Cálculo_Dep_Amort!S$453+'Cálculo_Dep_Amort (2)'!T33),0)</f>
        <v>0</v>
      </c>
      <c r="R40" s="147">
        <f>IF($B40&gt;0,(+Cálculo_Dep_Amort!T$453+'Cálculo_Dep_Amort (2)'!U33),0)</f>
        <v>0</v>
      </c>
      <c r="S40" s="147">
        <f>IF($B40&gt;0,(+Cálculo_Dep_Amort!U$453+'Cálculo_Dep_Amort (2)'!V33),0)</f>
        <v>0</v>
      </c>
      <c r="T40" s="147">
        <f>IF($B40&gt;0,(+Cálculo_Dep_Amort!V$453+'Cálculo_Dep_Amort (2)'!W33),0)</f>
        <v>0</v>
      </c>
      <c r="U40" s="187">
        <f t="shared" si="0"/>
        <v>0</v>
      </c>
      <c r="V40" s="18"/>
      <c r="W40" s="18"/>
      <c r="X40" s="18"/>
      <c r="Y40" s="18"/>
      <c r="Z40" s="18"/>
      <c r="AA40" s="18"/>
      <c r="AB40" s="202" t="str">
        <f>+'FSE-AF-003'!BC40</f>
        <v/>
      </c>
      <c r="AC40" s="18"/>
      <c r="AD40" s="18"/>
      <c r="AE40" s="18"/>
      <c r="AF40" s="18"/>
    </row>
    <row r="41" spans="1:32">
      <c r="A41" s="18"/>
      <c r="B41" s="143">
        <f>IF('FSE-AF-003'!D41="N/A","No Aplica Cálculo",+'FSE-AF-003'!B41)</f>
        <v>0</v>
      </c>
      <c r="C41" s="144">
        <f>+'FSE-AF-003'!$C41</f>
        <v>0</v>
      </c>
      <c r="D41" s="145">
        <f>+'FSE-AF-003'!D41</f>
        <v>0</v>
      </c>
      <c r="E41" s="146"/>
      <c r="F41" s="147">
        <f>IF($B41&gt;0,(+Cálculo_Dep_Amort!H$469+'Cálculo_Dep_Amort (2)'!I34),0)</f>
        <v>0</v>
      </c>
      <c r="G41" s="147">
        <f>IF($B41&gt;0,(+Cálculo_Dep_Amort!I$469+'Cálculo_Dep_Amort (2)'!J34),0)</f>
        <v>0</v>
      </c>
      <c r="H41" s="147">
        <f>IF($B41&gt;0,(+Cálculo_Dep_Amort!J$469+'Cálculo_Dep_Amort (2)'!K34),0)</f>
        <v>0</v>
      </c>
      <c r="I41" s="147">
        <f>IF($B41&gt;0,(+Cálculo_Dep_Amort!K$469+'Cálculo_Dep_Amort (2)'!L34),0)</f>
        <v>0</v>
      </c>
      <c r="J41" s="147">
        <f>IF($B41&gt;0,(+Cálculo_Dep_Amort!L$469+'Cálculo_Dep_Amort (2)'!M34),0)</f>
        <v>0</v>
      </c>
      <c r="K41" s="147">
        <f>IF($B41&gt;0,(+Cálculo_Dep_Amort!M$469+'Cálculo_Dep_Amort (2)'!N34),0)</f>
        <v>0</v>
      </c>
      <c r="L41" s="147">
        <f>IF($B41&gt;0,(+Cálculo_Dep_Amort!N$469+'Cálculo_Dep_Amort (2)'!O34),0)</f>
        <v>0</v>
      </c>
      <c r="M41" s="147">
        <f>IF($B41&gt;0,(+Cálculo_Dep_Amort!O$469+'Cálculo_Dep_Amort (2)'!P34),0)</f>
        <v>0</v>
      </c>
      <c r="N41" s="147">
        <f>IF($B41&gt;0,(+Cálculo_Dep_Amort!P$469+'Cálculo_Dep_Amort (2)'!Q34),0)</f>
        <v>0</v>
      </c>
      <c r="O41" s="147">
        <f>IF($B41&gt;0,(+Cálculo_Dep_Amort!Q$469+'Cálculo_Dep_Amort (2)'!R34),0)</f>
        <v>0</v>
      </c>
      <c r="P41" s="147">
        <f>IF($B41&gt;0,(+Cálculo_Dep_Amort!R$469+'Cálculo_Dep_Amort (2)'!S34),0)</f>
        <v>0</v>
      </c>
      <c r="Q41" s="147">
        <f>IF($B41&gt;0,(+Cálculo_Dep_Amort!S$469+'Cálculo_Dep_Amort (2)'!T34),0)</f>
        <v>0</v>
      </c>
      <c r="R41" s="147">
        <f>IF($B41&gt;0,(+Cálculo_Dep_Amort!T$469+'Cálculo_Dep_Amort (2)'!U34),0)</f>
        <v>0</v>
      </c>
      <c r="S41" s="147">
        <f>IF($B41&gt;0,(+Cálculo_Dep_Amort!U$469+'Cálculo_Dep_Amort (2)'!V34),0)</f>
        <v>0</v>
      </c>
      <c r="T41" s="147">
        <f>IF($B41&gt;0,(+Cálculo_Dep_Amort!V$469+'Cálculo_Dep_Amort (2)'!W34),0)</f>
        <v>0</v>
      </c>
      <c r="U41" s="187">
        <f t="shared" si="0"/>
        <v>0</v>
      </c>
      <c r="V41" s="18"/>
      <c r="W41" s="18"/>
      <c r="X41" s="18"/>
      <c r="Y41" s="18"/>
      <c r="Z41" s="18"/>
      <c r="AA41" s="18"/>
      <c r="AB41" s="202" t="str">
        <f>+'FSE-AF-003'!BC41</f>
        <v/>
      </c>
      <c r="AC41" s="18"/>
      <c r="AD41" s="18"/>
      <c r="AE41" s="18"/>
      <c r="AF41" s="18"/>
    </row>
    <row r="42" spans="1:32">
      <c r="A42" s="18"/>
      <c r="B42" s="148">
        <f>IF('FSE-AF-003'!D42="N/A","No Aplica Cálculo",+'FSE-AF-003'!B42)</f>
        <v>0</v>
      </c>
      <c r="C42" s="149">
        <f>+'FSE-AF-003'!$C42</f>
        <v>0</v>
      </c>
      <c r="D42" s="150">
        <f>+'FSE-AF-003'!D42</f>
        <v>0</v>
      </c>
      <c r="E42" s="146"/>
      <c r="F42" s="151">
        <f>IF($B42&gt;0,(+Cálculo_Dep_Amort!H$485+'Cálculo_Dep_Amort (2)'!I35),0)</f>
        <v>0</v>
      </c>
      <c r="G42" s="151">
        <f>IF($B42&gt;0,(+Cálculo_Dep_Amort!I$485+'Cálculo_Dep_Amort (2)'!J35),0)</f>
        <v>0</v>
      </c>
      <c r="H42" s="151">
        <f>IF($B42&gt;0,(+Cálculo_Dep_Amort!J$485+'Cálculo_Dep_Amort (2)'!K35),0)</f>
        <v>0</v>
      </c>
      <c r="I42" s="151">
        <f>IF($B42&gt;0,(+Cálculo_Dep_Amort!K$485+'Cálculo_Dep_Amort (2)'!L35),0)</f>
        <v>0</v>
      </c>
      <c r="J42" s="151">
        <f>IF($B42&gt;0,(+Cálculo_Dep_Amort!L$485+'Cálculo_Dep_Amort (2)'!M35),0)</f>
        <v>0</v>
      </c>
      <c r="K42" s="151">
        <f>IF($B42&gt;0,(+Cálculo_Dep_Amort!M$485+'Cálculo_Dep_Amort (2)'!N35),0)</f>
        <v>0</v>
      </c>
      <c r="L42" s="151">
        <f>IF($B42&gt;0,(+Cálculo_Dep_Amort!N$485+'Cálculo_Dep_Amort (2)'!O35),0)</f>
        <v>0</v>
      </c>
      <c r="M42" s="151">
        <f>IF($B42&gt;0,(+Cálculo_Dep_Amort!O$485+'Cálculo_Dep_Amort (2)'!P35),0)</f>
        <v>0</v>
      </c>
      <c r="N42" s="151">
        <f>IF($B42&gt;0,(+Cálculo_Dep_Amort!P$485+'Cálculo_Dep_Amort (2)'!Q35),0)</f>
        <v>0</v>
      </c>
      <c r="O42" s="151">
        <f>IF($B42&gt;0,(+Cálculo_Dep_Amort!Q$485+'Cálculo_Dep_Amort (2)'!R35),0)</f>
        <v>0</v>
      </c>
      <c r="P42" s="151">
        <f>IF($B42&gt;0,(+Cálculo_Dep_Amort!R$485+'Cálculo_Dep_Amort (2)'!S35),0)</f>
        <v>0</v>
      </c>
      <c r="Q42" s="151">
        <f>IF($B42&gt;0,(+Cálculo_Dep_Amort!S$485+'Cálculo_Dep_Amort (2)'!T35),0)</f>
        <v>0</v>
      </c>
      <c r="R42" s="151">
        <f>IF($B42&gt;0,(+Cálculo_Dep_Amort!T$485+'Cálculo_Dep_Amort (2)'!U35),0)</f>
        <v>0</v>
      </c>
      <c r="S42" s="151">
        <f>IF($B42&gt;0,(+Cálculo_Dep_Amort!U$485+'Cálculo_Dep_Amort (2)'!V35),0)</f>
        <v>0</v>
      </c>
      <c r="T42" s="151">
        <f>IF($B42&gt;0,(+Cálculo_Dep_Amort!V$485+'Cálculo_Dep_Amort (2)'!W35),0)</f>
        <v>0</v>
      </c>
      <c r="U42" s="194">
        <f t="shared" si="0"/>
        <v>0</v>
      </c>
      <c r="V42" s="18"/>
      <c r="W42" s="18"/>
      <c r="X42" s="18"/>
      <c r="Y42" s="18"/>
      <c r="Z42" s="18"/>
      <c r="AA42" s="18"/>
      <c r="AB42" s="203" t="str">
        <f>+'FSE-AF-003'!BC42</f>
        <v/>
      </c>
      <c r="AC42" s="18"/>
      <c r="AD42" s="18"/>
      <c r="AE42" s="18"/>
      <c r="AF42" s="18"/>
    </row>
    <row r="43" spans="1:32" ht="15.75" customHeight="1">
      <c r="A43" s="18"/>
      <c r="B43" s="749" t="s">
        <v>1060</v>
      </c>
      <c r="C43" s="750"/>
      <c r="D43" s="750"/>
      <c r="E43" s="152"/>
      <c r="F43" s="153">
        <f>SUMIF($AB$13:$AB$42,"OD",F$13:F$42)</f>
        <v>0</v>
      </c>
      <c r="G43" s="153">
        <f t="shared" ref="G43:T43" si="2">SUMIF($AB$13:$AB$42,"OD",G$13:G$42)</f>
        <v>0</v>
      </c>
      <c r="H43" s="153">
        <f t="shared" si="2"/>
        <v>0</v>
      </c>
      <c r="I43" s="153">
        <f t="shared" si="2"/>
        <v>0</v>
      </c>
      <c r="J43" s="153">
        <f t="shared" si="2"/>
        <v>0</v>
      </c>
      <c r="K43" s="153">
        <f t="shared" si="2"/>
        <v>0</v>
      </c>
      <c r="L43" s="153">
        <f t="shared" si="2"/>
        <v>0</v>
      </c>
      <c r="M43" s="153">
        <f t="shared" si="2"/>
        <v>0</v>
      </c>
      <c r="N43" s="153">
        <f t="shared" si="2"/>
        <v>0</v>
      </c>
      <c r="O43" s="153">
        <f t="shared" si="2"/>
        <v>0</v>
      </c>
      <c r="P43" s="153">
        <f t="shared" si="2"/>
        <v>0</v>
      </c>
      <c r="Q43" s="153">
        <f t="shared" si="2"/>
        <v>0</v>
      </c>
      <c r="R43" s="153">
        <f t="shared" si="2"/>
        <v>0</v>
      </c>
      <c r="S43" s="153">
        <f t="shared" si="2"/>
        <v>0</v>
      </c>
      <c r="T43" s="153">
        <f t="shared" si="2"/>
        <v>0</v>
      </c>
      <c r="U43" s="195">
        <f t="shared" ref="U43:U48" si="3">SUM(F43:T43)</f>
        <v>0</v>
      </c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>
      <c r="A44" s="18"/>
      <c r="B44" s="736" t="s">
        <v>1061</v>
      </c>
      <c r="C44" s="737"/>
      <c r="D44" s="737"/>
      <c r="E44" s="154"/>
      <c r="F44" s="147">
        <f t="shared" ref="F44:T44" si="4">SUMIF($AB$13:$AB$42,"OA",F$13:F$42)</f>
        <v>0</v>
      </c>
      <c r="G44" s="147">
        <f t="shared" si="4"/>
        <v>0</v>
      </c>
      <c r="H44" s="147">
        <f t="shared" si="4"/>
        <v>0</v>
      </c>
      <c r="I44" s="147">
        <f t="shared" si="4"/>
        <v>0</v>
      </c>
      <c r="J44" s="147">
        <f t="shared" si="4"/>
        <v>0</v>
      </c>
      <c r="K44" s="147">
        <f t="shared" si="4"/>
        <v>0</v>
      </c>
      <c r="L44" s="147">
        <f t="shared" si="4"/>
        <v>0</v>
      </c>
      <c r="M44" s="147">
        <f t="shared" si="4"/>
        <v>0</v>
      </c>
      <c r="N44" s="147">
        <f t="shared" si="4"/>
        <v>0</v>
      </c>
      <c r="O44" s="147">
        <f t="shared" si="4"/>
        <v>0</v>
      </c>
      <c r="P44" s="147">
        <f t="shared" si="4"/>
        <v>0</v>
      </c>
      <c r="Q44" s="147">
        <f t="shared" si="4"/>
        <v>0</v>
      </c>
      <c r="R44" s="147">
        <f t="shared" si="4"/>
        <v>0</v>
      </c>
      <c r="S44" s="147">
        <f t="shared" si="4"/>
        <v>0</v>
      </c>
      <c r="T44" s="147">
        <f t="shared" si="4"/>
        <v>0</v>
      </c>
      <c r="U44" s="187">
        <f t="shared" si="3"/>
        <v>0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>
      <c r="A45" s="18"/>
      <c r="B45" s="155" t="s">
        <v>1062</v>
      </c>
      <c r="C45" s="156"/>
      <c r="D45" s="157"/>
      <c r="E45" s="154"/>
      <c r="F45" s="158">
        <f>F43+F44</f>
        <v>0</v>
      </c>
      <c r="G45" s="158">
        <f t="shared" ref="G45:T45" si="5">G43+G44</f>
        <v>0</v>
      </c>
      <c r="H45" s="158">
        <f t="shared" si="5"/>
        <v>0</v>
      </c>
      <c r="I45" s="158">
        <f t="shared" si="5"/>
        <v>0</v>
      </c>
      <c r="J45" s="158">
        <f t="shared" si="5"/>
        <v>0</v>
      </c>
      <c r="K45" s="158">
        <f t="shared" si="5"/>
        <v>0</v>
      </c>
      <c r="L45" s="158">
        <f t="shared" si="5"/>
        <v>0</v>
      </c>
      <c r="M45" s="158">
        <f t="shared" si="5"/>
        <v>0</v>
      </c>
      <c r="N45" s="158">
        <f t="shared" si="5"/>
        <v>0</v>
      </c>
      <c r="O45" s="158">
        <f t="shared" si="5"/>
        <v>0</v>
      </c>
      <c r="P45" s="158">
        <f t="shared" si="5"/>
        <v>0</v>
      </c>
      <c r="Q45" s="158">
        <f t="shared" si="5"/>
        <v>0</v>
      </c>
      <c r="R45" s="158">
        <f t="shared" si="5"/>
        <v>0</v>
      </c>
      <c r="S45" s="158">
        <f t="shared" si="5"/>
        <v>0</v>
      </c>
      <c r="T45" s="158">
        <f t="shared" si="5"/>
        <v>0</v>
      </c>
      <c r="U45" s="196">
        <f t="shared" si="3"/>
        <v>0</v>
      </c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>
      <c r="A46" s="18"/>
      <c r="B46" s="736" t="s">
        <v>1063</v>
      </c>
      <c r="C46" s="737"/>
      <c r="D46" s="737"/>
      <c r="E46" s="154"/>
      <c r="F46" s="147">
        <f t="shared" ref="F46:T46" si="6">SUMIF($AB$13:$AB$42,"AD",F$13:F$42)</f>
        <v>0</v>
      </c>
      <c r="G46" s="147">
        <f t="shared" si="6"/>
        <v>0</v>
      </c>
      <c r="H46" s="147">
        <f t="shared" si="6"/>
        <v>0</v>
      </c>
      <c r="I46" s="147">
        <f t="shared" si="6"/>
        <v>0</v>
      </c>
      <c r="J46" s="147">
        <f t="shared" si="6"/>
        <v>0</v>
      </c>
      <c r="K46" s="147">
        <f t="shared" si="6"/>
        <v>0</v>
      </c>
      <c r="L46" s="147">
        <f t="shared" si="6"/>
        <v>0</v>
      </c>
      <c r="M46" s="147">
        <f t="shared" si="6"/>
        <v>0</v>
      </c>
      <c r="N46" s="147">
        <f t="shared" si="6"/>
        <v>0</v>
      </c>
      <c r="O46" s="147">
        <f t="shared" si="6"/>
        <v>0</v>
      </c>
      <c r="P46" s="147">
        <f t="shared" si="6"/>
        <v>0</v>
      </c>
      <c r="Q46" s="147">
        <f t="shared" si="6"/>
        <v>0</v>
      </c>
      <c r="R46" s="147">
        <f t="shared" si="6"/>
        <v>0</v>
      </c>
      <c r="S46" s="147">
        <f t="shared" si="6"/>
        <v>0</v>
      </c>
      <c r="T46" s="147">
        <f t="shared" si="6"/>
        <v>0</v>
      </c>
      <c r="U46" s="187">
        <f t="shared" si="3"/>
        <v>0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>
      <c r="A47" s="18"/>
      <c r="B47" s="736" t="s">
        <v>1064</v>
      </c>
      <c r="C47" s="737"/>
      <c r="D47" s="737"/>
      <c r="E47" s="154"/>
      <c r="F47" s="147">
        <f>SUMIF($AB$13:$AB$42,"AA",F$13:F$42)</f>
        <v>0</v>
      </c>
      <c r="G47" s="147">
        <f t="shared" ref="G47:T47" si="7">SUMIF($AB$13:$AB$42,"AA",G$13:G$42)</f>
        <v>0</v>
      </c>
      <c r="H47" s="147">
        <f t="shared" si="7"/>
        <v>0</v>
      </c>
      <c r="I47" s="147">
        <f t="shared" si="7"/>
        <v>0</v>
      </c>
      <c r="J47" s="147">
        <f t="shared" si="7"/>
        <v>0</v>
      </c>
      <c r="K47" s="147">
        <f t="shared" si="7"/>
        <v>0</v>
      </c>
      <c r="L47" s="147">
        <f t="shared" si="7"/>
        <v>0</v>
      </c>
      <c r="M47" s="147">
        <f t="shared" si="7"/>
        <v>0</v>
      </c>
      <c r="N47" s="147">
        <f t="shared" si="7"/>
        <v>0</v>
      </c>
      <c r="O47" s="147">
        <f t="shared" si="7"/>
        <v>0</v>
      </c>
      <c r="P47" s="147">
        <f t="shared" si="7"/>
        <v>0</v>
      </c>
      <c r="Q47" s="147">
        <f t="shared" si="7"/>
        <v>0</v>
      </c>
      <c r="R47" s="147">
        <f t="shared" si="7"/>
        <v>0</v>
      </c>
      <c r="S47" s="147">
        <f t="shared" si="7"/>
        <v>0</v>
      </c>
      <c r="T47" s="147">
        <f t="shared" si="7"/>
        <v>0</v>
      </c>
      <c r="U47" s="187">
        <f t="shared" si="3"/>
        <v>0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>
      <c r="A48" s="18"/>
      <c r="B48" s="159" t="s">
        <v>1065</v>
      </c>
      <c r="C48" s="160"/>
      <c r="D48" s="161"/>
      <c r="E48" s="162"/>
      <c r="F48" s="163">
        <f>F46+F47</f>
        <v>0</v>
      </c>
      <c r="G48" s="163">
        <f t="shared" ref="G48:T48" si="8">G46+G47</f>
        <v>0</v>
      </c>
      <c r="H48" s="163">
        <f t="shared" si="8"/>
        <v>0</v>
      </c>
      <c r="I48" s="163">
        <f t="shared" si="8"/>
        <v>0</v>
      </c>
      <c r="J48" s="163">
        <f t="shared" si="8"/>
        <v>0</v>
      </c>
      <c r="K48" s="163">
        <f t="shared" si="8"/>
        <v>0</v>
      </c>
      <c r="L48" s="163">
        <f t="shared" si="8"/>
        <v>0</v>
      </c>
      <c r="M48" s="163">
        <f t="shared" si="8"/>
        <v>0</v>
      </c>
      <c r="N48" s="163">
        <f t="shared" si="8"/>
        <v>0</v>
      </c>
      <c r="O48" s="163">
        <f t="shared" si="8"/>
        <v>0</v>
      </c>
      <c r="P48" s="163">
        <f t="shared" si="8"/>
        <v>0</v>
      </c>
      <c r="Q48" s="163">
        <f t="shared" si="8"/>
        <v>0</v>
      </c>
      <c r="R48" s="163">
        <f t="shared" si="8"/>
        <v>0</v>
      </c>
      <c r="S48" s="163">
        <f t="shared" si="8"/>
        <v>0</v>
      </c>
      <c r="T48" s="163">
        <f t="shared" si="8"/>
        <v>0</v>
      </c>
      <c r="U48" s="197">
        <f t="shared" si="3"/>
        <v>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>
      <c r="A49" s="18"/>
      <c r="B49" s="738" t="s">
        <v>1052</v>
      </c>
      <c r="C49" s="739"/>
      <c r="D49" s="740"/>
      <c r="E49" s="740"/>
      <c r="F49" s="164">
        <f t="shared" ref="F49:U49" si="9">+F45+F48</f>
        <v>0</v>
      </c>
      <c r="G49" s="164">
        <f t="shared" si="9"/>
        <v>0</v>
      </c>
      <c r="H49" s="164">
        <f t="shared" si="9"/>
        <v>0</v>
      </c>
      <c r="I49" s="164">
        <f t="shared" si="9"/>
        <v>0</v>
      </c>
      <c r="J49" s="164">
        <f t="shared" si="9"/>
        <v>0</v>
      </c>
      <c r="K49" s="164">
        <f t="shared" si="9"/>
        <v>0</v>
      </c>
      <c r="L49" s="164">
        <f t="shared" si="9"/>
        <v>0</v>
      </c>
      <c r="M49" s="164">
        <f t="shared" si="9"/>
        <v>0</v>
      </c>
      <c r="N49" s="164">
        <f t="shared" si="9"/>
        <v>0</v>
      </c>
      <c r="O49" s="164">
        <f t="shared" si="9"/>
        <v>0</v>
      </c>
      <c r="P49" s="164">
        <f t="shared" si="9"/>
        <v>0</v>
      </c>
      <c r="Q49" s="164">
        <f t="shared" si="9"/>
        <v>0</v>
      </c>
      <c r="R49" s="164">
        <f t="shared" si="9"/>
        <v>0</v>
      </c>
      <c r="S49" s="164">
        <f t="shared" si="9"/>
        <v>0</v>
      </c>
      <c r="T49" s="164">
        <f t="shared" si="9"/>
        <v>0</v>
      </c>
      <c r="U49" s="164">
        <f t="shared" si="9"/>
        <v>0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>
      <c r="A50" s="53"/>
      <c r="B50" s="741"/>
      <c r="C50" s="741"/>
      <c r="D50" s="741"/>
      <c r="E50" s="741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9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ht="15.75" customHeight="1">
      <c r="A51" s="18"/>
      <c r="B51" s="742" t="str">
        <f>IF(SUM(F51:T51)=0,"Ingreso de Datos Correcto","Verificar Parámetros de Depreciación")</f>
        <v>Ingreso de Datos Correcto</v>
      </c>
      <c r="C51" s="743"/>
      <c r="D51" s="743"/>
      <c r="E51" s="166">
        <f>SUM(F51:T51)</f>
        <v>0</v>
      </c>
      <c r="F51" s="167">
        <f>SUM(F13:F42)-F49</f>
        <v>0</v>
      </c>
      <c r="G51" s="168">
        <f t="shared" ref="G51:U51" si="10">SUM(G13:G42)-G49</f>
        <v>0</v>
      </c>
      <c r="H51" s="168">
        <f t="shared" si="10"/>
        <v>0</v>
      </c>
      <c r="I51" s="168">
        <f t="shared" si="10"/>
        <v>0</v>
      </c>
      <c r="J51" s="168">
        <f t="shared" si="10"/>
        <v>0</v>
      </c>
      <c r="K51" s="168">
        <f t="shared" si="10"/>
        <v>0</v>
      </c>
      <c r="L51" s="168">
        <f t="shared" si="10"/>
        <v>0</v>
      </c>
      <c r="M51" s="168">
        <f t="shared" si="10"/>
        <v>0</v>
      </c>
      <c r="N51" s="168">
        <f t="shared" si="10"/>
        <v>0</v>
      </c>
      <c r="O51" s="168">
        <f t="shared" si="10"/>
        <v>0</v>
      </c>
      <c r="P51" s="168">
        <f t="shared" si="10"/>
        <v>0</v>
      </c>
      <c r="Q51" s="168">
        <f t="shared" si="10"/>
        <v>0</v>
      </c>
      <c r="R51" s="168">
        <f t="shared" si="10"/>
        <v>0</v>
      </c>
      <c r="S51" s="168">
        <f t="shared" si="10"/>
        <v>0</v>
      </c>
      <c r="T51" s="168">
        <f t="shared" si="10"/>
        <v>0</v>
      </c>
      <c r="U51" s="199">
        <f t="shared" si="10"/>
        <v>0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200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>
      <c r="A54" s="18"/>
      <c r="B54" s="695" t="s">
        <v>1066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96"/>
      <c r="S54" s="696"/>
      <c r="T54" s="696"/>
      <c r="U54" s="697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>
      <c r="A56" s="18"/>
      <c r="B56" s="169" t="s">
        <v>1067</v>
      </c>
      <c r="C56" s="169"/>
      <c r="D56" s="169"/>
      <c r="E56" s="56"/>
      <c r="F56" s="170"/>
      <c r="G56" s="170"/>
      <c r="H56" s="171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53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5" customHeight="1">
      <c r="A57" s="18"/>
      <c r="B57" s="685"/>
      <c r="C57" s="686"/>
      <c r="D57" s="686"/>
      <c r="E57" s="686"/>
      <c r="F57" s="686"/>
      <c r="G57" s="686"/>
      <c r="H57" s="686"/>
      <c r="I57" s="686"/>
      <c r="J57" s="686"/>
      <c r="K57" s="686"/>
      <c r="L57" s="686"/>
      <c r="M57" s="686"/>
      <c r="N57" s="686"/>
      <c r="O57" s="686"/>
      <c r="P57" s="686"/>
      <c r="Q57" s="686"/>
      <c r="R57" s="686"/>
      <c r="S57" s="686"/>
      <c r="T57" s="686"/>
      <c r="U57" s="687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5" customHeight="1">
      <c r="A58" s="18"/>
      <c r="B58" s="688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89"/>
      <c r="P58" s="689"/>
      <c r="Q58" s="689"/>
      <c r="R58" s="689"/>
      <c r="S58" s="689"/>
      <c r="T58" s="689"/>
      <c r="U58" s="69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5" customHeight="1">
      <c r="A59" s="18"/>
      <c r="B59" s="691"/>
      <c r="C59" s="692"/>
      <c r="D59" s="692"/>
      <c r="E59" s="692"/>
      <c r="F59" s="692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3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>
      <c r="A60" s="18"/>
      <c r="B60" s="172"/>
      <c r="C60" s="172"/>
      <c r="D60" s="172"/>
      <c r="E60" s="56"/>
      <c r="F60" s="170"/>
      <c r="G60" s="170"/>
      <c r="H60" s="171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53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>
      <c r="A61" s="18"/>
      <c r="B61" s="169"/>
      <c r="C61" s="169"/>
      <c r="D61" s="169"/>
      <c r="E61" s="56"/>
      <c r="F61" s="173"/>
      <c r="G61" s="173"/>
      <c r="H61" s="174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53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</sheetData>
  <sheetProtection password="CD55" sheet="1" formatColumns="0"/>
  <autoFilter ref="B12:X49"/>
  <mergeCells count="17">
    <mergeCell ref="A1:B1"/>
    <mergeCell ref="B8:E8"/>
    <mergeCell ref="F8:U8"/>
    <mergeCell ref="B10:U10"/>
    <mergeCell ref="W12:X12"/>
    <mergeCell ref="B54:U54"/>
    <mergeCell ref="I2:I3"/>
    <mergeCell ref="U2:U6"/>
    <mergeCell ref="B2:H6"/>
    <mergeCell ref="B57:U59"/>
    <mergeCell ref="B44:D44"/>
    <mergeCell ref="B46:D46"/>
    <mergeCell ref="B47:D47"/>
    <mergeCell ref="B49:E49"/>
    <mergeCell ref="B50:E50"/>
    <mergeCell ref="B51:D51"/>
    <mergeCell ref="B43:D43"/>
  </mergeCells>
  <conditionalFormatting sqref="B51">
    <cfRule type="expression" dxfId="0" priority="1" stopIfTrue="1">
      <formula>$E$51&gt;0</formula>
    </cfRule>
  </conditionalFormatting>
  <dataValidations count="1">
    <dataValidation type="list" allowBlank="1" showInputMessage="1" showErrorMessage="1" sqref="E13:E42">
      <formula1>$X$13:$X$19</formula1>
    </dataValidation>
  </dataValidations>
  <hyperlinks>
    <hyperlink ref="A1" location="'INDICE FORMULARIOS'!A1" display="&lt; ATRÁS"/>
  </hyperlink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19</vt:i4>
      </vt:variant>
    </vt:vector>
  </HeadingPairs>
  <TitlesOfParts>
    <vt:vector size="28" baseType="lpstr">
      <vt:lpstr>INDICE FORMULARIOS</vt:lpstr>
      <vt:lpstr>FSE-RH-001</vt:lpstr>
      <vt:lpstr>FSE-RH-002</vt:lpstr>
      <vt:lpstr>FSE-AF-001</vt:lpstr>
      <vt:lpstr>FSE-AF-002</vt:lpstr>
      <vt:lpstr>FSE-AF-003</vt:lpstr>
      <vt:lpstr>FSE-AF-004</vt:lpstr>
      <vt:lpstr>FSE-AF-005</vt:lpstr>
      <vt:lpstr>FSE-AF-006</vt:lpstr>
      <vt:lpstr>'FSE-AF-001'!Área_de_impresión</vt:lpstr>
      <vt:lpstr>'FSE-AF-002'!Área_de_impresión</vt:lpstr>
      <vt:lpstr>'FSE-AF-003'!Área_de_impresión</vt:lpstr>
      <vt:lpstr>'FSE-AF-004'!Área_de_impresión</vt:lpstr>
      <vt:lpstr>'FSE-AF-005'!Área_de_impresión</vt:lpstr>
      <vt:lpstr>'FSE-AF-006'!Área_de_impresión</vt:lpstr>
      <vt:lpstr>'FSE-RH-001'!Área_de_impresión</vt:lpstr>
      <vt:lpstr>'FSE-RH-002'!Área_de_impresión</vt:lpstr>
      <vt:lpstr>'INDICE FORMULARIOS'!Área_de_impresión</vt:lpstr>
      <vt:lpstr>'FSE-AF-001'!Print_Area</vt:lpstr>
      <vt:lpstr>'FSE-AF-002'!Print_Area</vt:lpstr>
      <vt:lpstr>'FSE-AF-003'!Print_Area</vt:lpstr>
      <vt:lpstr>'FSE-AF-004'!Print_Area</vt:lpstr>
      <vt:lpstr>'FSE-AF-005'!Print_Area</vt:lpstr>
      <vt:lpstr>'FSE-AF-006'!Print_Area</vt:lpstr>
      <vt:lpstr>'FSE-RH-001'!Print_Area</vt:lpstr>
      <vt:lpstr>'FSE-RH-002'!Print_Area</vt:lpstr>
      <vt:lpstr>'INDICE FORMULARIOS'!Print_Area</vt:lpstr>
      <vt:lpstr>'FSE-AF-003'!Print_Titles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ARCOTEL</dc:creator>
  <cp:lastModifiedBy>AGUILAR ANDRADE DELIA INES</cp:lastModifiedBy>
  <cp:lastPrinted>2021-08-04T17:54:20Z</cp:lastPrinted>
  <dcterms:created xsi:type="dcterms:W3CDTF">2007-12-11T14:56:00Z</dcterms:created>
  <dcterms:modified xsi:type="dcterms:W3CDTF">2021-08-05T21:50:41Z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  <property fmtid="{D5CDD505-2E9C-101B-9397-08002B2CF9AE}" pid="3" name="KSOProductBuildVer">
    <vt:lpwstr>3082-11.2.0.10132</vt:lpwstr>
  </property>
</Properties>
</file>