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mateo.campoverde\Desktop\Arcotel - MCJ\01. ESTADÍSTICAS\1. STF\2021\11. Noviembre\"/>
    </mc:Choice>
  </mc:AlternateContent>
  <bookViews>
    <workbookView xWindow="0" yWindow="0" windowWidth="19200" windowHeight="10995" tabRatio="853"/>
  </bookViews>
  <sheets>
    <sheet name="Índice" sheetId="25" r:id="rId1"/>
    <sheet name="HISTORICO DENSIDAD" sheetId="27" r:id="rId2"/>
    <sheet name="HISTORICO POR TIPO DE ACCESO" sheetId="24" r:id="rId3"/>
    <sheet name="HISTORICO POR PROVINCIA" sheetId="26" r:id="rId4"/>
    <sheet name="UM-2021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PROVINCIA'!$A$10:$CL$120</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C46" i="29" l="1"/>
  <c r="B46" i="29"/>
  <c r="B42" i="29"/>
  <c r="B41" i="29"/>
  <c r="B40" i="29"/>
  <c r="AZ119" i="26"/>
  <c r="A6" i="29"/>
  <c r="B6" i="26"/>
  <c r="B6" i="24"/>
  <c r="B6" i="27"/>
  <c r="S130" i="27"/>
  <c r="W130" i="27" s="1"/>
  <c r="R130" i="27"/>
  <c r="V130" i="27" s="1"/>
  <c r="T130" i="27" l="1"/>
  <c r="X130" i="27" s="1"/>
  <c r="AZ118" i="26"/>
  <c r="AY118" i="26"/>
  <c r="AX118" i="26"/>
  <c r="S129" i="27"/>
  <c r="R129" i="27"/>
  <c r="T129" i="27" l="1"/>
  <c r="X129" i="27" s="1"/>
  <c r="AZ117" i="26"/>
  <c r="AY117" i="26"/>
  <c r="AX117" i="26"/>
  <c r="S128" i="27"/>
  <c r="R128" i="27"/>
  <c r="V129" i="27" s="1"/>
  <c r="T128" i="27" l="1"/>
  <c r="X128" i="27" s="1"/>
  <c r="W129" i="27"/>
  <c r="AY116" i="26"/>
  <c r="AX116" i="26"/>
  <c r="AZ116" i="26" s="1"/>
  <c r="S127" i="27"/>
  <c r="W128" i="27" s="1"/>
  <c r="R127" i="27"/>
  <c r="V128" i="27" s="1"/>
  <c r="T127" i="27" l="1"/>
  <c r="X127" i="27" s="1"/>
  <c r="AY115" i="26"/>
  <c r="AX115" i="26"/>
  <c r="AZ115" i="26" s="1"/>
  <c r="S126" i="27"/>
  <c r="W127" i="27" s="1"/>
  <c r="R126" i="27"/>
  <c r="T126" i="27" s="1"/>
  <c r="X126" i="27" s="1"/>
  <c r="V127" i="27" l="1"/>
  <c r="AY114" i="26"/>
  <c r="AX114" i="26"/>
  <c r="AZ114" i="26" s="1"/>
  <c r="S125" i="27"/>
  <c r="W126" i="27" s="1"/>
  <c r="R125" i="27"/>
  <c r="V126" i="27" s="1"/>
  <c r="T125" i="27" l="1"/>
  <c r="X125" i="27" s="1"/>
  <c r="AZ113" i="26"/>
  <c r="AY113" i="26"/>
  <c r="AX113" i="26"/>
  <c r="S124" i="27"/>
  <c r="W125" i="27" s="1"/>
  <c r="R124" i="27"/>
  <c r="T124" i="27" l="1"/>
  <c r="X124" i="27" s="1"/>
  <c r="V125" i="27"/>
  <c r="AZ112" i="26"/>
  <c r="AY112" i="26"/>
  <c r="AX112" i="26"/>
  <c r="S123" i="27"/>
  <c r="W124" i="27" s="1"/>
  <c r="R123" i="27"/>
  <c r="V124" i="27" s="1"/>
  <c r="T123" i="27" l="1"/>
  <c r="X123" i="27" s="1"/>
  <c r="AZ111" i="26"/>
  <c r="AY111" i="26"/>
  <c r="AX111" i="26"/>
  <c r="S122" i="27"/>
  <c r="W123" i="27" s="1"/>
  <c r="R122" i="27"/>
  <c r="V123" i="27" s="1"/>
  <c r="T122" i="27" l="1"/>
  <c r="X122" i="27" s="1"/>
  <c r="AZ110" i="26"/>
  <c r="AY110" i="26"/>
  <c r="AX110" i="26"/>
  <c r="S121" i="27" l="1"/>
  <c r="W122" i="27" s="1"/>
  <c r="R121" i="27"/>
  <c r="V122" i="27" s="1"/>
  <c r="T121" i="27" l="1"/>
  <c r="X121" i="27" s="1"/>
  <c r="AZ109" i="26"/>
  <c r="AY109" i="26"/>
  <c r="AX109" i="26"/>
  <c r="S120" i="27" l="1"/>
  <c r="W121" i="27" s="1"/>
  <c r="R120" i="27"/>
  <c r="V121" i="27" s="1"/>
  <c r="T120" i="27" l="1"/>
  <c r="X120" i="27" s="1"/>
  <c r="AZ108" i="26"/>
  <c r="AY108" i="26"/>
  <c r="AX108" i="26"/>
  <c r="AX107" i="26"/>
  <c r="S119" i="27"/>
  <c r="W120" i="27" s="1"/>
  <c r="R119" i="27"/>
  <c r="V120" i="27" s="1"/>
  <c r="T119" i="27" l="1"/>
  <c r="X119" i="27" s="1"/>
  <c r="AZ107" i="26"/>
  <c r="AY107" i="26"/>
  <c r="S118" i="27" l="1"/>
  <c r="W119" i="27" s="1"/>
  <c r="R118" i="27"/>
  <c r="T118" i="27" l="1"/>
  <c r="X118" i="27" s="1"/>
  <c r="V119" i="27"/>
  <c r="AZ106" i="26"/>
  <c r="AY106" i="26"/>
  <c r="AX106" i="26"/>
  <c r="S117" i="27" l="1"/>
  <c r="W118" i="27" s="1"/>
  <c r="R117" i="27"/>
  <c r="V118" i="27" s="1"/>
  <c r="T117" i="27" l="1"/>
  <c r="X117" i="27" s="1"/>
  <c r="AZ105" i="26"/>
  <c r="AY105" i="26"/>
  <c r="AX105" i="26"/>
  <c r="S116" i="27" l="1"/>
  <c r="W117" i="27" s="1"/>
  <c r="R116" i="27"/>
  <c r="V117" i="27" s="1"/>
  <c r="T116" i="27" l="1"/>
  <c r="X116" i="27" s="1"/>
  <c r="AZ104" i="26"/>
  <c r="AY104" i="26"/>
  <c r="AX104" i="26"/>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Z100" i="26"/>
  <c r="AY100" i="26"/>
  <c r="AX100" i="26"/>
  <c r="S111" i="27" l="1"/>
  <c r="W112" i="27" s="1"/>
  <c r="R111" i="27"/>
  <c r="V112" i="27" s="1"/>
  <c r="AZ99" i="26"/>
  <c r="AY99" i="26"/>
  <c r="AX99" i="26"/>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D46" i="29" l="1"/>
  <c r="J38" i="29"/>
  <c r="H38" i="29"/>
  <c r="D38" i="29"/>
  <c r="L38" i="29"/>
  <c r="F38" i="29"/>
  <c r="B38" i="29"/>
  <c r="I46" i="29"/>
  <c r="M46" i="29" l="1"/>
  <c r="L46" i="29"/>
  <c r="H46" i="29"/>
  <c r="J46" i="29"/>
  <c r="F46" i="29"/>
  <c r="L47"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<sst xmlns="http://schemas.openxmlformats.org/spreadsheetml/2006/main" count="232" uniqueCount="102">
  <si>
    <t>TTUP</t>
  </si>
  <si>
    <t>TTUP INALÁMBRICO</t>
  </si>
  <si>
    <t>ABONADOS CONVENCIONAL</t>
  </si>
  <si>
    <t>ABONADOS INALÁMBRICO (CDMA 450 + WIMAX)</t>
  </si>
  <si>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</si>
  <si>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</si>
  <si>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</si>
  <si>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</si>
  <si>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</si>
  <si>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</si>
  <si>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</si>
  <si>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</si>
  <si>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</si>
  <si>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</si>
  <si>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</si>
  <si>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</si>
  <si>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</si>
  <si>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</si>
  <si>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</si>
  <si>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</si>
  <si>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</si>
  <si>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</si>
  <si>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</si>
  <si>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</si>
  <si>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</si>
  <si>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</si>
  <si>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</si>
  <si>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</si>
  <si>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</si>
  <si>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</si>
  <si>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</si>
  <si>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</si>
  <si>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</si>
  <si>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</si>
  <si>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</si>
  <si>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</si>
  <si>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</si>
  <si>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TOTAL TTUP's</t>
  </si>
  <si>
    <t xml:space="preserve">TOTAL </t>
  </si>
  <si>
    <t>ABONADOS</t>
  </si>
  <si>
    <t xml:space="preserve">TTUP </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</si>
  <si>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</si>
  <si>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</si>
  <si>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</si>
  <si>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</si>
  <si>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</si>
  <si>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</si>
  <si>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</si>
  <si>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</si>
  <si>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</si>
  <si>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</si>
  <si>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</si>
  <si>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CRECIMIENTO ABONADOS</t>
  </si>
  <si>
    <t>CRECIMIENTO TTUP</t>
  </si>
  <si>
    <t>DENSIDAD</t>
  </si>
  <si>
    <t>TOTAL TTUP</t>
  </si>
  <si>
    <t>SANTO DOMINGO DE LOS TSÁCHILAS</t>
  </si>
  <si>
    <t>ETAPA EP</t>
  </si>
  <si>
    <t>SETEL S.A.</t>
  </si>
  <si>
    <t>Abonados  y TTUP por Operador y provincia</t>
  </si>
  <si>
    <t>PROVINCIA</t>
  </si>
  <si>
    <t>TOTAL TTUPs</t>
  </si>
  <si>
    <t>LINEAS TOTALES</t>
  </si>
  <si>
    <t>PARTICIPACIÓN ABONADOS</t>
  </si>
  <si>
    <t>PARTICIPACIÓN TTUP</t>
  </si>
  <si>
    <t>PARTICIPACIÓN EN EL MERCADO</t>
  </si>
  <si>
    <t>Abonados  y TTUP por Tipo de acceso</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</si>
  <si>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</si>
  <si>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</si>
  <si>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</si>
  <si>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</si>
  <si>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</si>
  <si>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</si>
  <si>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</si>
  <si>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</si>
  <si>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</si>
  <si>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</si>
  <si>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</si>
  <si>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</si>
  <si>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</si>
  <si>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</si>
  <si>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</si>
  <si>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</si>
  <si>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</si>
  <si>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</si>
  <si>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</si>
  <si>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</si>
  <si>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</si>
  <si>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</si>
  <si>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</si>
  <si>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</si>
  <si>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</si>
  <si>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</si>
  <si>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</si>
  <si>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</si>
  <si>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</si>
  <si>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</si>
  <si>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</si>
  <si>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</si>
  <si>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</si>
  <si>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Fecha de publicación: Diciembre 2021</t>
  </si>
  <si>
    <t>Fecha de corte: Noviembre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</si>
</sst>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0.00_);_(* \(#,##0.00\);_(* &quot;-&quot;??_);_(@_)"/>
    <numFmt numFmtId="166" formatCode="_ * #,##0_ ;_ * \-#,##0_ ;_ * &quot;-&quot;??_ ;_ @_ "/>
    <numFmt numFmtId="167" formatCode="_(* #,##0_);_(* \(#,##0\);_(* &quot;-&quot;??_);_(@_)"/>
  </numFmts>
  <fonts count="28"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b/>
      <sz val="9"/>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5" fontId="1"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5"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5" fontId="1" fillId="0" borderId="0" applyFont="0" applyFill="0" applyBorder="0" applyAlignment="0" applyProtection="0"/>
  </cellStyleXfs>
  <cellXfs count="592">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6" fontId="4" fillId="2" borderId="0" xfId="11" applyNumberFormat="1" applyFont="1" applyFill="1" applyBorder="1" applyAlignment="1">
      <alignment horizontal="center"/>
    </xf>
    <xf numFmtId="0" fontId="4" fillId="3" borderId="0" xfId="0" applyFont="1" applyFill="1" applyBorder="1"/>
    <xf numFmtId="166"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6" fontId="4" fillId="3" borderId="0" xfId="11" applyNumberFormat="1" applyFont="1" applyFill="1" applyBorder="1" applyAlignment="1">
      <alignment horizontal="center"/>
    </xf>
    <xf numFmtId="166"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6" fontId="4" fillId="2" borderId="14" xfId="11" applyNumberFormat="1" applyFont="1" applyFill="1" applyBorder="1" applyAlignment="1">
      <alignment horizontal="center"/>
    </xf>
    <xf numFmtId="166" fontId="4" fillId="2" borderId="15" xfId="11" applyNumberFormat="1" applyFont="1" applyFill="1" applyBorder="1" applyAlignment="1">
      <alignment horizontal="center"/>
    </xf>
    <xf numFmtId="166" fontId="4" fillId="2" borderId="0" xfId="11" applyNumberFormat="1" applyFont="1" applyFill="1" applyBorder="1" applyAlignment="1">
      <alignment horizontal="center"/>
    </xf>
    <xf numFmtId="166"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6"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6" fontId="4" fillId="3" borderId="20" xfId="11" applyNumberFormat="1" applyFont="1" applyFill="1" applyBorder="1" applyAlignment="1">
      <alignment horizontal="center"/>
    </xf>
    <xf numFmtId="166" fontId="4" fillId="3" borderId="21" xfId="11" applyNumberFormat="1" applyFont="1" applyFill="1" applyBorder="1" applyAlignment="1">
      <alignment horizontal="center"/>
    </xf>
    <xf numFmtId="166" fontId="4" fillId="2" borderId="21" xfId="11" applyNumberFormat="1" applyFont="1" applyFill="1" applyBorder="1" applyAlignment="1">
      <alignment horizontal="center"/>
    </xf>
    <xf numFmtId="166" fontId="4" fillId="3" borderId="18" xfId="11" applyNumberFormat="1" applyFont="1" applyFill="1" applyBorder="1" applyAlignment="1">
      <alignment horizontal="center"/>
    </xf>
    <xf numFmtId="166" fontId="4" fillId="3" borderId="19" xfId="11" applyNumberFormat="1" applyFont="1" applyFill="1" applyBorder="1" applyAlignment="1">
      <alignment horizontal="center"/>
    </xf>
    <xf numFmtId="166" fontId="4" fillId="2" borderId="19" xfId="11" applyNumberFormat="1" applyFont="1" applyFill="1" applyBorder="1" applyAlignment="1">
      <alignment horizontal="center"/>
    </xf>
    <xf numFmtId="166" fontId="4" fillId="2" borderId="0" xfId="11" applyNumberFormat="1" applyFont="1" applyFill="1" applyBorder="1" applyAlignment="1">
      <alignment horizontal="center"/>
    </xf>
    <xf numFmtId="166" fontId="4" fillId="2" borderId="22" xfId="11" applyNumberFormat="1" applyFont="1" applyFill="1" applyBorder="1" applyAlignment="1">
      <alignment horizontal="center"/>
    </xf>
    <xf numFmtId="166" fontId="4" fillId="2" borderId="18" xfId="11" applyNumberFormat="1" applyFont="1" applyFill="1" applyBorder="1" applyAlignment="1">
      <alignment horizontal="center"/>
    </xf>
    <xf numFmtId="166" fontId="4" fillId="2" borderId="23" xfId="11" applyNumberFormat="1" applyFont="1" applyFill="1" applyBorder="1" applyAlignment="1">
      <alignment horizontal="center"/>
    </xf>
    <xf numFmtId="166" fontId="4" fillId="2" borderId="25" xfId="11" applyNumberFormat="1" applyFont="1" applyFill="1" applyBorder="1" applyAlignment="1">
      <alignment horizontal="center"/>
    </xf>
    <xf numFmtId="166" fontId="4" fillId="2" borderId="26" xfId="11" applyNumberFormat="1" applyFont="1" applyFill="1" applyBorder="1" applyAlignment="1">
      <alignment horizontal="center"/>
    </xf>
    <xf numFmtId="166" fontId="4" fillId="2" borderId="30" xfId="11" applyNumberFormat="1" applyFont="1" applyFill="1" applyBorder="1" applyAlignment="1">
      <alignment horizontal="center"/>
    </xf>
    <xf numFmtId="0" fontId="1" fillId="8" borderId="30" xfId="14" applyFill="1" applyBorder="1" applyAlignment="1">
      <alignment horizontal="center" vertical="center"/>
    </xf>
    <xf numFmtId="0" fontId="1" fillId="8" borderId="9" xfId="14" applyFill="1" applyBorder="1" applyAlignment="1">
      <alignment horizontal="center" vertical="center"/>
    </xf>
    <xf numFmtId="0" fontId="1" fillId="8" borderId="4" xfId="14" applyFill="1" applyBorder="1" applyAlignment="1">
      <alignment horizontal="center" vertical="center"/>
    </xf>
    <xf numFmtId="0" fontId="0" fillId="0" borderId="5" xfId="0" applyBorder="1"/>
    <xf numFmtId="0" fontId="16" fillId="2" borderId="22" xfId="11" applyNumberFormat="1" applyFont="1" applyFill="1" applyBorder="1" applyAlignment="1">
      <alignment horizontal="center"/>
    </xf>
    <xf numFmtId="166" fontId="16" fillId="2" borderId="33" xfId="11" applyNumberFormat="1" applyFont="1" applyFill="1" applyBorder="1" applyAlignment="1">
      <alignment horizontal="center"/>
    </xf>
    <xf numFmtId="166" fontId="16" fillId="2" borderId="32" xfId="11" applyNumberFormat="1" applyFont="1" applyFill="1" applyBorder="1" applyAlignment="1">
      <alignment horizontal="center"/>
    </xf>
    <xf numFmtId="166" fontId="16" fillId="2" borderId="16" xfId="11" applyNumberFormat="1" applyFont="1" applyFill="1" applyBorder="1" applyAlignment="1">
      <alignment horizontal="center"/>
    </xf>
    <xf numFmtId="166" fontId="16" fillId="2" borderId="17" xfId="11" applyNumberFormat="1" applyFont="1" applyFill="1" applyBorder="1" applyAlignment="1">
      <alignment horizontal="center"/>
    </xf>
    <xf numFmtId="166" fontId="16" fillId="2" borderId="34" xfId="11" applyNumberFormat="1" applyFont="1" applyFill="1" applyBorder="1" applyAlignment="1">
      <alignment horizontal="center"/>
    </xf>
    <xf numFmtId="166" fontId="16" fillId="2" borderId="35" xfId="11" applyNumberFormat="1" applyFont="1" applyFill="1" applyBorder="1" applyAlignment="1">
      <alignment horizontal="center"/>
    </xf>
    <xf numFmtId="166"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6" fontId="16" fillId="2" borderId="36" xfId="11" applyNumberFormat="1" applyFont="1" applyFill="1" applyBorder="1" applyAlignment="1">
      <alignment horizontal="center"/>
    </xf>
    <xf numFmtId="166" fontId="16" fillId="2" borderId="7" xfId="11" applyNumberFormat="1" applyFont="1" applyFill="1" applyBorder="1" applyAlignment="1">
      <alignment horizontal="center"/>
    </xf>
    <xf numFmtId="166" fontId="16" fillId="2" borderId="2" xfId="11" applyNumberFormat="1" applyFont="1" applyFill="1" applyBorder="1" applyAlignment="1">
      <alignment horizontal="center"/>
    </xf>
    <xf numFmtId="166" fontId="16" fillId="2" borderId="37" xfId="11" applyNumberFormat="1" applyFont="1" applyFill="1" applyBorder="1" applyAlignment="1">
      <alignment horizontal="center"/>
    </xf>
    <xf numFmtId="166" fontId="16" fillId="2" borderId="3" xfId="11" applyNumberFormat="1" applyFont="1" applyFill="1" applyBorder="1" applyAlignment="1">
      <alignment horizontal="center"/>
    </xf>
    <xf numFmtId="166" fontId="16" fillId="2" borderId="38" xfId="11" applyNumberFormat="1" applyFont="1" applyFill="1" applyBorder="1" applyAlignment="1">
      <alignment horizontal="center"/>
    </xf>
    <xf numFmtId="166" fontId="16" fillId="2" borderId="14" xfId="11" applyNumberFormat="1" applyFont="1" applyFill="1" applyBorder="1" applyAlignment="1">
      <alignment horizontal="center"/>
    </xf>
    <xf numFmtId="166" fontId="16" fillId="2" borderId="18" xfId="11" applyNumberFormat="1" applyFont="1" applyFill="1" applyBorder="1" applyAlignment="1">
      <alignment horizontal="center"/>
    </xf>
    <xf numFmtId="166"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6" fontId="16" fillId="2" borderId="39" xfId="11" applyNumberFormat="1" applyFont="1" applyFill="1" applyBorder="1" applyAlignment="1">
      <alignment horizontal="center"/>
    </xf>
    <xf numFmtId="166" fontId="16" fillId="2" borderId="26" xfId="11" applyNumberFormat="1" applyFont="1" applyFill="1" applyBorder="1" applyAlignment="1">
      <alignment horizontal="center"/>
    </xf>
    <xf numFmtId="166" fontId="16" fillId="2" borderId="1" xfId="11" applyNumberFormat="1" applyFont="1" applyFill="1" applyBorder="1" applyAlignment="1">
      <alignment horizontal="center"/>
    </xf>
    <xf numFmtId="166" fontId="16" fillId="2" borderId="40" xfId="11" applyNumberFormat="1" applyFont="1" applyFill="1" applyBorder="1" applyAlignment="1">
      <alignment horizontal="center"/>
    </xf>
    <xf numFmtId="166" fontId="16" fillId="2" borderId="21" xfId="11" applyNumberFormat="1" applyFont="1" applyFill="1" applyBorder="1" applyAlignment="1">
      <alignment horizontal="center"/>
    </xf>
    <xf numFmtId="166" fontId="16" fillId="2" borderId="41" xfId="11" applyNumberFormat="1" applyFont="1" applyFill="1" applyBorder="1" applyAlignment="1">
      <alignment horizontal="center"/>
    </xf>
    <xf numFmtId="166"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6" fontId="16" fillId="2" borderId="42" xfId="11" applyNumberFormat="1" applyFont="1" applyFill="1" applyBorder="1" applyAlignment="1">
      <alignment horizontal="center"/>
    </xf>
    <xf numFmtId="166" fontId="16" fillId="2" borderId="43" xfId="11" applyNumberFormat="1" applyFont="1" applyFill="1" applyBorder="1" applyAlignment="1">
      <alignment horizontal="center"/>
    </xf>
    <xf numFmtId="166" fontId="16" fillId="2" borderId="15" xfId="11" applyNumberFormat="1" applyFont="1" applyFill="1" applyBorder="1" applyAlignment="1">
      <alignment horizontal="center"/>
    </xf>
    <xf numFmtId="166" fontId="16" fillId="2" borderId="44" xfId="11" applyNumberFormat="1" applyFont="1" applyFill="1" applyBorder="1" applyAlignment="1">
      <alignment horizontal="center"/>
    </xf>
    <xf numFmtId="166" fontId="16" fillId="2" borderId="45" xfId="11" applyNumberFormat="1" applyFont="1" applyFill="1" applyBorder="1" applyAlignment="1">
      <alignment horizontal="center"/>
    </xf>
    <xf numFmtId="166" fontId="16" fillId="2" borderId="46" xfId="11" applyNumberFormat="1" applyFont="1" applyFill="1" applyBorder="1" applyAlignment="1">
      <alignment horizontal="center"/>
    </xf>
    <xf numFmtId="166" fontId="16" fillId="2" borderId="23" xfId="11" applyNumberFormat="1" applyFont="1" applyFill="1" applyBorder="1" applyAlignment="1">
      <alignment horizontal="center"/>
    </xf>
    <xf numFmtId="166" fontId="16" fillId="2" borderId="47" xfId="11" applyNumberFormat="1" applyFont="1" applyFill="1" applyBorder="1" applyAlignment="1">
      <alignment horizontal="center"/>
    </xf>
    <xf numFmtId="166" fontId="16" fillId="2" borderId="20" xfId="11" applyNumberFormat="1" applyFont="1" applyFill="1" applyBorder="1" applyAlignment="1">
      <alignment horizontal="center"/>
    </xf>
    <xf numFmtId="166" fontId="16" fillId="2" borderId="48" xfId="11" applyNumberFormat="1" applyFont="1" applyFill="1" applyBorder="1" applyAlignment="1">
      <alignment horizontal="center"/>
    </xf>
    <xf numFmtId="166" fontId="16" fillId="2" borderId="28" xfId="11" applyNumberFormat="1" applyFont="1" applyFill="1" applyBorder="1" applyAlignment="1">
      <alignment horizontal="center"/>
    </xf>
    <xf numFmtId="166" fontId="16" fillId="2" borderId="29" xfId="11" applyNumberFormat="1" applyFont="1" applyFill="1" applyBorder="1" applyAlignment="1">
      <alignment horizontal="center"/>
    </xf>
    <xf numFmtId="166" fontId="16" fillId="2" borderId="49" xfId="11" applyNumberFormat="1" applyFont="1" applyFill="1" applyBorder="1" applyAlignment="1">
      <alignment horizontal="center"/>
    </xf>
    <xf numFmtId="166" fontId="16" fillId="2" borderId="50" xfId="11" applyNumberFormat="1" applyFont="1" applyFill="1" applyBorder="1" applyAlignment="1">
      <alignment horizontal="center"/>
    </xf>
    <xf numFmtId="166"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6" fontId="16" fillId="2" borderId="52" xfId="11" applyNumberFormat="1" applyFont="1" applyFill="1" applyBorder="1" applyAlignment="1">
      <alignment horizontal="center"/>
    </xf>
    <xf numFmtId="166" fontId="16" fillId="2" borderId="27" xfId="11" applyNumberFormat="1" applyFont="1" applyFill="1" applyBorder="1" applyAlignment="1">
      <alignment horizontal="center"/>
    </xf>
    <xf numFmtId="166" fontId="16" fillId="2" borderId="36" xfId="13" applyNumberFormat="1" applyFont="1" applyFill="1" applyBorder="1" applyAlignment="1">
      <alignment horizontal="center"/>
    </xf>
    <xf numFmtId="166" fontId="16" fillId="0" borderId="47" xfId="13" applyNumberFormat="1" applyFont="1" applyFill="1" applyBorder="1" applyAlignment="1">
      <alignment horizontal="center"/>
    </xf>
    <xf numFmtId="166" fontId="16" fillId="2" borderId="53" xfId="13" applyNumberFormat="1" applyFont="1" applyFill="1" applyBorder="1" applyAlignment="1">
      <alignment horizontal="center"/>
    </xf>
    <xf numFmtId="166" fontId="16" fillId="2" borderId="48" xfId="13" applyNumberFormat="1" applyFont="1" applyFill="1" applyBorder="1" applyAlignment="1">
      <alignment horizontal="center"/>
    </xf>
    <xf numFmtId="166" fontId="16" fillId="2" borderId="47" xfId="13" applyNumberFormat="1" applyFont="1" applyFill="1" applyBorder="1" applyAlignment="1">
      <alignment horizontal="center"/>
    </xf>
    <xf numFmtId="166" fontId="16" fillId="2" borderId="39" xfId="13" applyNumberFormat="1" applyFont="1" applyFill="1" applyBorder="1" applyAlignment="1">
      <alignment horizontal="center"/>
    </xf>
    <xf numFmtId="166" fontId="16" fillId="0" borderId="40" xfId="13" applyNumberFormat="1" applyFont="1" applyFill="1" applyBorder="1" applyAlignment="1">
      <alignment horizontal="center"/>
    </xf>
    <xf numFmtId="166" fontId="16" fillId="2" borderId="54" xfId="13" applyNumberFormat="1" applyFont="1" applyFill="1" applyBorder="1" applyAlignment="1">
      <alignment horizontal="center"/>
    </xf>
    <xf numFmtId="166" fontId="16" fillId="2" borderId="41" xfId="13" applyNumberFormat="1" applyFont="1" applyFill="1" applyBorder="1" applyAlignment="1">
      <alignment horizontal="center"/>
    </xf>
    <xf numFmtId="166" fontId="16" fillId="2" borderId="40" xfId="13" applyNumberFormat="1" applyFont="1" applyFill="1" applyBorder="1" applyAlignment="1">
      <alignment horizontal="center"/>
    </xf>
    <xf numFmtId="166"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6" fontId="16" fillId="2" borderId="5" xfId="11" applyNumberFormat="1" applyFont="1" applyFill="1" applyBorder="1" applyAlignment="1">
      <alignment horizontal="center"/>
    </xf>
    <xf numFmtId="166" fontId="16" fillId="2" borderId="24" xfId="11" applyNumberFormat="1" applyFont="1" applyFill="1" applyBorder="1" applyAlignment="1">
      <alignment horizontal="center"/>
    </xf>
    <xf numFmtId="166"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6" fontId="17" fillId="2" borderId="18" xfId="11" applyNumberFormat="1" applyFont="1" applyFill="1" applyBorder="1" applyAlignment="1">
      <alignment horizontal="center"/>
    </xf>
    <xf numFmtId="166"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6" fontId="17" fillId="2" borderId="19" xfId="11" applyNumberFormat="1" applyFont="1" applyFill="1" applyBorder="1" applyAlignment="1">
      <alignment horizontal="center"/>
    </xf>
    <xf numFmtId="166"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6"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6" fontId="19" fillId="2" borderId="36" xfId="11" applyNumberFormat="1" applyFont="1" applyFill="1" applyBorder="1" applyAlignment="1">
      <alignment horizontal="center"/>
    </xf>
    <xf numFmtId="166" fontId="19" fillId="2" borderId="48" xfId="11" applyNumberFormat="1" applyFont="1" applyFill="1" applyBorder="1" applyAlignment="1">
      <alignment horizontal="center"/>
    </xf>
    <xf numFmtId="166" fontId="19" fillId="2" borderId="47" xfId="11" applyNumberFormat="1" applyFont="1" applyFill="1" applyBorder="1" applyAlignment="1">
      <alignment horizontal="center"/>
    </xf>
    <xf numFmtId="166" fontId="19" fillId="2" borderId="53" xfId="11" applyNumberFormat="1" applyFont="1" applyFill="1" applyBorder="1" applyAlignment="1">
      <alignment horizontal="center"/>
    </xf>
    <xf numFmtId="166" fontId="19" fillId="2" borderId="18" xfId="11" applyNumberFormat="1" applyFont="1" applyFill="1" applyBorder="1" applyAlignment="1">
      <alignment horizontal="center"/>
    </xf>
    <xf numFmtId="166" fontId="19" fillId="2" borderId="20" xfId="11" applyNumberFormat="1" applyFont="1" applyFill="1" applyBorder="1" applyAlignment="1">
      <alignment horizontal="center"/>
    </xf>
    <xf numFmtId="166" fontId="18" fillId="0" borderId="18" xfId="0" applyNumberFormat="1" applyFont="1" applyBorder="1"/>
    <xf numFmtId="166"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6" fontId="19" fillId="2" borderId="39" xfId="11" applyNumberFormat="1" applyFont="1" applyFill="1" applyBorder="1" applyAlignment="1">
      <alignment horizontal="center"/>
    </xf>
    <xf numFmtId="166" fontId="19" fillId="2" borderId="41" xfId="11" applyNumberFormat="1" applyFont="1" applyFill="1" applyBorder="1" applyAlignment="1">
      <alignment horizontal="center"/>
    </xf>
    <xf numFmtId="166" fontId="19" fillId="2" borderId="40" xfId="11" applyNumberFormat="1" applyFont="1" applyFill="1" applyBorder="1" applyAlignment="1">
      <alignment horizontal="center"/>
    </xf>
    <xf numFmtId="166" fontId="19" fillId="2" borderId="54" xfId="11" applyNumberFormat="1" applyFont="1" applyFill="1" applyBorder="1" applyAlignment="1">
      <alignment horizontal="center"/>
    </xf>
    <xf numFmtId="166" fontId="19" fillId="0" borderId="40" xfId="11" applyNumberFormat="1" applyFont="1" applyFill="1" applyBorder="1" applyAlignment="1">
      <alignment horizontal="center"/>
    </xf>
    <xf numFmtId="166" fontId="19" fillId="2" borderId="19" xfId="11" applyNumberFormat="1" applyFont="1" applyFill="1" applyBorder="1" applyAlignment="1">
      <alignment horizontal="center"/>
    </xf>
    <xf numFmtId="166"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6" fontId="19" fillId="0" borderId="39" xfId="11" applyNumberFormat="1" applyFont="1" applyFill="1" applyBorder="1" applyAlignment="1">
      <alignment horizontal="center"/>
    </xf>
    <xf numFmtId="166" fontId="19" fillId="0" borderId="41" xfId="11" applyNumberFormat="1" applyFont="1" applyFill="1" applyBorder="1" applyAlignment="1">
      <alignment horizontal="center"/>
    </xf>
    <xf numFmtId="166" fontId="19" fillId="0" borderId="54" xfId="11" applyNumberFormat="1" applyFont="1" applyFill="1" applyBorder="1" applyAlignment="1">
      <alignment horizontal="center"/>
    </xf>
    <xf numFmtId="166"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6" fontId="19" fillId="0" borderId="52" xfId="11" applyNumberFormat="1" applyFont="1" applyFill="1" applyBorder="1" applyAlignment="1">
      <alignment horizontal="center"/>
    </xf>
    <xf numFmtId="166" fontId="19" fillId="0" borderId="51" xfId="11" applyNumberFormat="1" applyFont="1" applyFill="1" applyBorder="1" applyAlignment="1">
      <alignment horizontal="center"/>
    </xf>
    <xf numFmtId="166" fontId="19" fillId="0" borderId="49" xfId="11" applyNumberFormat="1" applyFont="1" applyFill="1" applyBorder="1" applyAlignment="1">
      <alignment horizontal="center"/>
    </xf>
    <xf numFmtId="166" fontId="19" fillId="0" borderId="62" xfId="11" applyNumberFormat="1" applyFont="1" applyFill="1" applyBorder="1" applyAlignment="1">
      <alignment horizontal="center"/>
    </xf>
    <xf numFmtId="166" fontId="19" fillId="0" borderId="27" xfId="11" applyNumberFormat="1" applyFont="1" applyFill="1" applyBorder="1" applyAlignment="1">
      <alignment horizontal="center"/>
    </xf>
    <xf numFmtId="166"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6" fontId="19" fillId="0" borderId="48" xfId="11" applyNumberFormat="1" applyFont="1" applyFill="1" applyBorder="1" applyAlignment="1">
      <alignment horizontal="center"/>
    </xf>
    <xf numFmtId="166"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6"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6" fontId="19" fillId="2" borderId="42" xfId="11" applyNumberFormat="1" applyFont="1" applyFill="1" applyBorder="1" applyAlignment="1">
      <alignment horizontal="center"/>
    </xf>
    <xf numFmtId="166" fontId="19" fillId="2" borderId="46" xfId="11" applyNumberFormat="1" applyFont="1" applyFill="1" applyBorder="1" applyAlignment="1">
      <alignment horizontal="center"/>
    </xf>
    <xf numFmtId="166" fontId="19" fillId="2" borderId="44" xfId="11" applyNumberFormat="1" applyFont="1" applyFill="1" applyBorder="1" applyAlignment="1">
      <alignment horizontal="center"/>
    </xf>
    <xf numFmtId="166" fontId="19" fillId="0" borderId="46" xfId="11" applyNumberFormat="1" applyFont="1" applyFill="1" applyBorder="1" applyAlignment="1">
      <alignment horizontal="center"/>
    </xf>
    <xf numFmtId="166" fontId="19" fillId="2" borderId="60" xfId="11" applyNumberFormat="1" applyFont="1" applyFill="1" applyBorder="1" applyAlignment="1">
      <alignment horizontal="center"/>
    </xf>
    <xf numFmtId="166" fontId="19" fillId="0" borderId="44" xfId="11" applyNumberFormat="1" applyFont="1" applyFill="1" applyBorder="1" applyAlignment="1">
      <alignment horizontal="center"/>
    </xf>
    <xf numFmtId="166"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6"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6" fontId="19" fillId="2" borderId="57" xfId="11" applyNumberFormat="1" applyFont="1" applyFill="1" applyBorder="1" applyAlignment="1">
      <alignment horizontal="center"/>
    </xf>
    <xf numFmtId="166" fontId="19" fillId="2" borderId="63" xfId="11" applyNumberFormat="1" applyFont="1" applyFill="1" applyBorder="1" applyAlignment="1">
      <alignment horizontal="center"/>
    </xf>
    <xf numFmtId="166" fontId="19" fillId="2" borderId="58" xfId="11" applyNumberFormat="1" applyFont="1" applyFill="1" applyBorder="1" applyAlignment="1">
      <alignment horizontal="center"/>
    </xf>
    <xf numFmtId="166" fontId="19" fillId="2" borderId="64" xfId="11" applyNumberFormat="1" applyFont="1" applyFill="1" applyBorder="1" applyAlignment="1">
      <alignment horizontal="center"/>
    </xf>
    <xf numFmtId="166" fontId="19" fillId="0" borderId="58" xfId="11" applyNumberFormat="1" applyFont="1" applyFill="1" applyBorder="1" applyAlignment="1">
      <alignment horizontal="center"/>
    </xf>
    <xf numFmtId="166" fontId="19" fillId="2" borderId="61" xfId="11" applyNumberFormat="1" applyFont="1" applyFill="1" applyBorder="1" applyAlignment="1">
      <alignment horizontal="center"/>
    </xf>
    <xf numFmtId="166"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6"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6" fontId="19" fillId="2" borderId="52" xfId="11" applyNumberFormat="1" applyFont="1" applyFill="1" applyBorder="1" applyAlignment="1">
      <alignment horizontal="center"/>
    </xf>
    <xf numFmtId="166" fontId="19" fillId="2" borderId="62" xfId="11" applyNumberFormat="1" applyFont="1" applyFill="1" applyBorder="1" applyAlignment="1">
      <alignment horizontal="center"/>
    </xf>
    <xf numFmtId="166" fontId="19" fillId="2" borderId="51" xfId="11" applyNumberFormat="1" applyFont="1" applyFill="1" applyBorder="1" applyAlignment="1">
      <alignment horizontal="center"/>
    </xf>
    <xf numFmtId="166" fontId="19" fillId="2" borderId="27" xfId="11" applyNumberFormat="1" applyFont="1" applyFill="1" applyBorder="1" applyAlignment="1">
      <alignment horizontal="center"/>
    </xf>
    <xf numFmtId="166"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6" fontId="18" fillId="2" borderId="54" xfId="11" applyNumberFormat="1" applyFont="1" applyFill="1" applyBorder="1" applyAlignment="1">
      <alignment horizontal="center"/>
    </xf>
    <xf numFmtId="166" fontId="19" fillId="2" borderId="49" xfId="11" applyNumberFormat="1" applyFont="1" applyFill="1" applyBorder="1" applyAlignment="1">
      <alignment horizontal="center"/>
    </xf>
    <xf numFmtId="166"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6" fontId="17" fillId="2" borderId="27" xfId="11" applyNumberFormat="1" applyFont="1" applyFill="1" applyBorder="1" applyAlignment="1">
      <alignment horizontal="center"/>
    </xf>
    <xf numFmtId="166" fontId="19" fillId="3" borderId="39" xfId="11" applyNumberFormat="1" applyFont="1" applyFill="1" applyBorder="1" applyAlignment="1">
      <alignment horizontal="center"/>
    </xf>
    <xf numFmtId="166" fontId="19" fillId="3" borderId="40" xfId="11" applyNumberFormat="1" applyFont="1" applyFill="1" applyBorder="1" applyAlignment="1">
      <alignment horizontal="center"/>
    </xf>
    <xf numFmtId="166" fontId="19" fillId="3" borderId="54" xfId="11" applyNumberFormat="1" applyFont="1" applyFill="1" applyBorder="1" applyAlignment="1">
      <alignment horizontal="center"/>
    </xf>
    <xf numFmtId="166" fontId="19" fillId="3" borderId="41" xfId="11" applyNumberFormat="1" applyFont="1" applyFill="1" applyBorder="1" applyAlignment="1">
      <alignment horizontal="center"/>
    </xf>
    <xf numFmtId="166"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6" fontId="19" fillId="13" borderId="53" xfId="11" applyNumberFormat="1" applyFont="1" applyFill="1" applyBorder="1" applyAlignment="1">
      <alignment horizontal="center"/>
    </xf>
    <xf numFmtId="166" fontId="19" fillId="13" borderId="48" xfId="11" applyNumberFormat="1" applyFont="1" applyFill="1" applyBorder="1" applyAlignment="1">
      <alignment horizontal="center"/>
    </xf>
    <xf numFmtId="166" fontId="19" fillId="13" borderId="54" xfId="11" applyNumberFormat="1" applyFont="1" applyFill="1" applyBorder="1" applyAlignment="1">
      <alignment horizontal="center"/>
    </xf>
    <xf numFmtId="166" fontId="19" fillId="13" borderId="41" xfId="11" applyNumberFormat="1" applyFont="1" applyFill="1" applyBorder="1" applyAlignment="1">
      <alignment horizontal="center"/>
    </xf>
    <xf numFmtId="166" fontId="19" fillId="13" borderId="62" xfId="11" applyNumberFormat="1" applyFont="1" applyFill="1" applyBorder="1" applyAlignment="1">
      <alignment horizontal="center"/>
    </xf>
    <xf numFmtId="166" fontId="19" fillId="13" borderId="51" xfId="11" applyNumberFormat="1" applyFont="1" applyFill="1" applyBorder="1" applyAlignment="1">
      <alignment horizontal="center"/>
    </xf>
    <xf numFmtId="166" fontId="19" fillId="13" borderId="54" xfId="11" applyNumberFormat="1" applyFont="1" applyFill="1" applyBorder="1" applyAlignment="1">
      <alignment horizontal="right"/>
    </xf>
    <xf numFmtId="166" fontId="19" fillId="13" borderId="41" xfId="11" applyNumberFormat="1" applyFont="1" applyFill="1" applyBorder="1" applyAlignment="1">
      <alignment horizontal="right"/>
    </xf>
    <xf numFmtId="166" fontId="19" fillId="13" borderId="60" xfId="11" applyNumberFormat="1" applyFont="1" applyFill="1" applyBorder="1" applyAlignment="1">
      <alignment horizontal="center"/>
    </xf>
    <xf numFmtId="166" fontId="19" fillId="13" borderId="46" xfId="11" applyNumberFormat="1" applyFont="1" applyFill="1" applyBorder="1" applyAlignment="1">
      <alignment horizontal="center"/>
    </xf>
    <xf numFmtId="166" fontId="19" fillId="13" borderId="64" xfId="11" applyNumberFormat="1" applyFont="1" applyFill="1" applyBorder="1" applyAlignment="1">
      <alignment horizontal="center"/>
    </xf>
    <xf numFmtId="166" fontId="19" fillId="13" borderId="63" xfId="11" applyNumberFormat="1" applyFont="1" applyFill="1" applyBorder="1" applyAlignment="1">
      <alignment horizontal="center"/>
    </xf>
    <xf numFmtId="166" fontId="19" fillId="13" borderId="62" xfId="11" applyNumberFormat="1" applyFont="1" applyFill="1" applyBorder="1" applyAlignment="1">
      <alignment horizontal="right"/>
    </xf>
    <xf numFmtId="166" fontId="19" fillId="13" borderId="51" xfId="11" applyNumberFormat="1" applyFont="1" applyFill="1" applyBorder="1" applyAlignment="1">
      <alignment horizontal="right"/>
    </xf>
    <xf numFmtId="166" fontId="19" fillId="13" borderId="36" xfId="11" applyNumberFormat="1" applyFont="1" applyFill="1" applyBorder="1" applyAlignment="1">
      <alignment horizontal="right"/>
    </xf>
    <xf numFmtId="166" fontId="19" fillId="13" borderId="47" xfId="11" applyNumberFormat="1" applyFont="1" applyFill="1" applyBorder="1" applyAlignment="1">
      <alignment horizontal="right"/>
    </xf>
    <xf numFmtId="166" fontId="19" fillId="13" borderId="39" xfId="11" applyNumberFormat="1" applyFont="1" applyFill="1" applyBorder="1" applyAlignment="1">
      <alignment horizontal="right"/>
    </xf>
    <xf numFmtId="166" fontId="19" fillId="13" borderId="40" xfId="11" applyNumberFormat="1" applyFont="1" applyFill="1" applyBorder="1" applyAlignment="1">
      <alignment horizontal="right"/>
    </xf>
    <xf numFmtId="166" fontId="19" fillId="13" borderId="52" xfId="11" applyNumberFormat="1" applyFont="1" applyFill="1" applyBorder="1" applyAlignment="1">
      <alignment horizontal="right"/>
    </xf>
    <xf numFmtId="166" fontId="19" fillId="13" borderId="49" xfId="11" applyNumberFormat="1" applyFont="1" applyFill="1" applyBorder="1" applyAlignment="1">
      <alignment horizontal="right"/>
    </xf>
    <xf numFmtId="166" fontId="19" fillId="13" borderId="42" xfId="11" applyNumberFormat="1" applyFont="1" applyFill="1" applyBorder="1" applyAlignment="1">
      <alignment horizontal="right"/>
    </xf>
    <xf numFmtId="166" fontId="19" fillId="13" borderId="36" xfId="11" applyNumberFormat="1" applyFont="1" applyFill="1" applyBorder="1" applyAlignment="1">
      <alignment horizontal="center"/>
    </xf>
    <xf numFmtId="166" fontId="19" fillId="13" borderId="47" xfId="11" applyNumberFormat="1" applyFont="1" applyFill="1" applyBorder="1" applyAlignment="1">
      <alignment horizontal="center"/>
    </xf>
    <xf numFmtId="166" fontId="19" fillId="13" borderId="39" xfId="11" applyNumberFormat="1" applyFont="1" applyFill="1" applyBorder="1" applyAlignment="1">
      <alignment horizontal="center"/>
    </xf>
    <xf numFmtId="166" fontId="19" fillId="13" borderId="40" xfId="11" applyNumberFormat="1" applyFont="1" applyFill="1" applyBorder="1" applyAlignment="1">
      <alignment horizontal="center"/>
    </xf>
    <xf numFmtId="166" fontId="19" fillId="13" borderId="52" xfId="11" applyNumberFormat="1" applyFont="1" applyFill="1" applyBorder="1" applyAlignment="1">
      <alignment horizontal="center"/>
    </xf>
    <xf numFmtId="166" fontId="19" fillId="13" borderId="49" xfId="11" applyNumberFormat="1" applyFont="1" applyFill="1" applyBorder="1" applyAlignment="1">
      <alignment horizontal="center"/>
    </xf>
    <xf numFmtId="166" fontId="19" fillId="13" borderId="42" xfId="11" applyNumberFormat="1" applyFont="1" applyFill="1" applyBorder="1" applyAlignment="1">
      <alignment horizontal="center"/>
    </xf>
    <xf numFmtId="166" fontId="19" fillId="13" borderId="44" xfId="11" applyNumberFormat="1" applyFont="1" applyFill="1" applyBorder="1" applyAlignment="1">
      <alignment horizontal="center"/>
    </xf>
    <xf numFmtId="166" fontId="19" fillId="13" borderId="57" xfId="11" applyNumberFormat="1" applyFont="1" applyFill="1" applyBorder="1" applyAlignment="1">
      <alignment horizontal="center"/>
    </xf>
    <xf numFmtId="166" fontId="19" fillId="13" borderId="58" xfId="11" applyNumberFormat="1" applyFont="1" applyFill="1" applyBorder="1" applyAlignment="1">
      <alignment horizontal="center"/>
    </xf>
    <xf numFmtId="166" fontId="19" fillId="13" borderId="53" xfId="11" applyNumberFormat="1" applyFont="1" applyFill="1" applyBorder="1" applyAlignment="1">
      <alignment horizontal="right"/>
    </xf>
    <xf numFmtId="166" fontId="19" fillId="11" borderId="42" xfId="11" applyNumberFormat="1" applyFont="1" applyFill="1" applyBorder="1" applyAlignment="1">
      <alignment horizontal="center"/>
    </xf>
    <xf numFmtId="166" fontId="19" fillId="11" borderId="44" xfId="11" applyNumberFormat="1" applyFont="1" applyFill="1" applyBorder="1" applyAlignment="1">
      <alignment horizontal="center"/>
    </xf>
    <xf numFmtId="166" fontId="19" fillId="11" borderId="60" xfId="11" applyNumberFormat="1" applyFont="1" applyFill="1" applyBorder="1" applyAlignment="1">
      <alignment horizontal="center"/>
    </xf>
    <xf numFmtId="166" fontId="19" fillId="11" borderId="46" xfId="11" applyNumberFormat="1" applyFont="1" applyFill="1" applyBorder="1" applyAlignment="1">
      <alignment horizontal="center"/>
    </xf>
    <xf numFmtId="0" fontId="24" fillId="14" borderId="59" xfId="0" applyFont="1" applyFill="1" applyBorder="1" applyAlignment="1">
      <alignment vertical="center"/>
    </xf>
    <xf numFmtId="166"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6" fontId="19" fillId="0" borderId="20" xfId="11" applyNumberFormat="1" applyFont="1" applyFill="1" applyBorder="1" applyAlignment="1">
      <alignment horizontal="center"/>
    </xf>
    <xf numFmtId="166" fontId="19" fillId="3" borderId="21" xfId="11" applyNumberFormat="1" applyFont="1" applyFill="1" applyBorder="1" applyAlignment="1">
      <alignment horizontal="center"/>
    </xf>
    <xf numFmtId="166" fontId="19" fillId="0" borderId="45" xfId="11" applyNumberFormat="1" applyFont="1" applyFill="1" applyBorder="1" applyAlignment="1">
      <alignment horizontal="center"/>
    </xf>
    <xf numFmtId="166" fontId="19" fillId="3" borderId="27" xfId="11" applyNumberFormat="1" applyFont="1" applyFill="1" applyBorder="1" applyAlignment="1">
      <alignment horizontal="center"/>
    </xf>
    <xf numFmtId="166" fontId="19" fillId="13" borderId="20" xfId="11" applyNumberFormat="1" applyFont="1" applyFill="1" applyBorder="1" applyAlignment="1">
      <alignment horizontal="right"/>
    </xf>
    <xf numFmtId="166" fontId="19" fillId="13" borderId="21" xfId="11" applyNumberFormat="1" applyFont="1" applyFill="1" applyBorder="1" applyAlignment="1">
      <alignment horizontal="right"/>
    </xf>
    <xf numFmtId="166" fontId="19" fillId="13" borderId="50" xfId="11" applyNumberFormat="1" applyFont="1" applyFill="1" applyBorder="1" applyAlignment="1">
      <alignment horizontal="right"/>
    </xf>
    <xf numFmtId="166" fontId="19" fillId="13" borderId="45" xfId="11" applyNumberFormat="1" applyFont="1" applyFill="1" applyBorder="1" applyAlignment="1">
      <alignment horizontal="right"/>
    </xf>
    <xf numFmtId="166" fontId="19" fillId="13" borderId="44" xfId="11" applyNumberFormat="1" applyFont="1" applyFill="1" applyBorder="1" applyAlignment="1">
      <alignment horizontal="right"/>
    </xf>
    <xf numFmtId="166" fontId="19" fillId="13" borderId="60" xfId="11" applyNumberFormat="1" applyFont="1" applyFill="1" applyBorder="1" applyAlignment="1">
      <alignment horizontal="right"/>
    </xf>
    <xf numFmtId="166" fontId="19" fillId="0" borderId="63" xfId="11" applyNumberFormat="1" applyFont="1" applyFill="1" applyBorder="1" applyAlignment="1">
      <alignment horizontal="center"/>
    </xf>
    <xf numFmtId="166" fontId="19" fillId="13" borderId="64" xfId="11" applyNumberFormat="1" applyFont="1" applyFill="1" applyBorder="1" applyAlignment="1">
      <alignment horizontal="right"/>
    </xf>
    <xf numFmtId="166" fontId="19" fillId="13" borderId="63" xfId="11" applyNumberFormat="1" applyFont="1" applyFill="1" applyBorder="1" applyAlignment="1">
      <alignment horizontal="right"/>
    </xf>
    <xf numFmtId="166" fontId="19" fillId="11" borderId="23" xfId="11" applyNumberFormat="1" applyFont="1" applyFill="1" applyBorder="1" applyAlignment="1">
      <alignment horizontal="center"/>
    </xf>
    <xf numFmtId="166" fontId="19" fillId="0" borderId="65" xfId="11" applyNumberFormat="1" applyFont="1" applyFill="1" applyBorder="1" applyAlignment="1">
      <alignment horizontal="center"/>
    </xf>
    <xf numFmtId="166"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6" fontId="4" fillId="2" borderId="6" xfId="11" applyNumberFormat="1" applyFont="1" applyFill="1" applyBorder="1" applyAlignment="1">
      <alignment horizontal="center"/>
    </xf>
    <xf numFmtId="166" fontId="4" fillId="2" borderId="20" xfId="11" applyNumberFormat="1" applyFont="1" applyFill="1" applyBorder="1" applyAlignment="1">
      <alignment horizontal="center"/>
    </xf>
    <xf numFmtId="166"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6"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6" fontId="17" fillId="2" borderId="23" xfId="11" applyNumberFormat="1" applyFont="1" applyFill="1" applyBorder="1" applyAlignment="1">
      <alignment horizontal="center"/>
    </xf>
    <xf numFmtId="166" fontId="17" fillId="2" borderId="20" xfId="11" applyNumberFormat="1" applyFont="1" applyFill="1" applyBorder="1" applyAlignment="1">
      <alignment horizontal="center"/>
    </xf>
    <xf numFmtId="166" fontId="17" fillId="2" borderId="21" xfId="11" applyNumberFormat="1" applyFont="1" applyFill="1" applyBorder="1" applyAlignment="1">
      <alignment horizontal="center"/>
    </xf>
    <xf numFmtId="166" fontId="17" fillId="2" borderId="0" xfId="11" applyNumberFormat="1" applyFont="1" applyFill="1" applyBorder="1" applyAlignment="1">
      <alignment horizontal="center"/>
    </xf>
    <xf numFmtId="166" fontId="17" fillId="2" borderId="50" xfId="11" applyNumberFormat="1" applyFont="1" applyFill="1" applyBorder="1" applyAlignment="1">
      <alignment horizontal="center"/>
    </xf>
    <xf numFmtId="166"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6" fontId="19" fillId="11" borderId="52" xfId="11" applyNumberFormat="1" applyFont="1" applyFill="1" applyBorder="1" applyAlignment="1">
      <alignment horizontal="center"/>
    </xf>
    <xf numFmtId="166" fontId="19" fillId="11" borderId="49" xfId="11" applyNumberFormat="1" applyFont="1" applyFill="1" applyBorder="1" applyAlignment="1">
      <alignment horizontal="center"/>
    </xf>
    <xf numFmtId="166" fontId="19" fillId="11" borderId="62" xfId="11" applyNumberFormat="1" applyFont="1" applyFill="1" applyBorder="1" applyAlignment="1">
      <alignment horizontal="center"/>
    </xf>
    <xf numFmtId="166" fontId="19" fillId="11" borderId="51" xfId="11" applyNumberFormat="1" applyFont="1" applyFill="1" applyBorder="1" applyAlignment="1">
      <alignment horizontal="center"/>
    </xf>
    <xf numFmtId="166" fontId="19" fillId="11" borderId="27" xfId="11" applyNumberFormat="1" applyFont="1" applyFill="1" applyBorder="1" applyAlignment="1">
      <alignment horizontal="center"/>
    </xf>
    <xf numFmtId="166"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6" fontId="4" fillId="2" borderId="27" xfId="11" applyNumberFormat="1" applyFont="1" applyFill="1" applyBorder="1" applyAlignment="1">
      <alignment horizontal="center"/>
    </xf>
    <xf numFmtId="166" fontId="4" fillId="2" borderId="50" xfId="11" applyNumberFormat="1" applyFont="1" applyFill="1" applyBorder="1" applyAlignment="1">
      <alignment horizontal="center"/>
    </xf>
    <xf numFmtId="166" fontId="4" fillId="2" borderId="28" xfId="11" applyNumberFormat="1" applyFont="1" applyFill="1" applyBorder="1" applyAlignment="1">
      <alignment horizontal="center"/>
    </xf>
    <xf numFmtId="3" fontId="17" fillId="0" borderId="69" xfId="0" applyNumberFormat="1" applyFont="1" applyFill="1" applyBorder="1"/>
    <xf numFmtId="166"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6"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6"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6" fontId="19" fillId="11" borderId="67" xfId="11" applyNumberFormat="1" applyFont="1" applyFill="1" applyBorder="1" applyAlignment="1">
      <alignment horizontal="center"/>
    </xf>
    <xf numFmtId="166" fontId="19" fillId="11" borderId="48" xfId="11" applyNumberFormat="1" applyFont="1" applyFill="1" applyBorder="1" applyAlignment="1">
      <alignment horizontal="center"/>
    </xf>
    <xf numFmtId="166" fontId="19" fillId="11" borderId="41" xfId="11" applyNumberFormat="1" applyFont="1" applyFill="1" applyBorder="1" applyAlignment="1">
      <alignment horizontal="center"/>
    </xf>
    <xf numFmtId="166" fontId="19" fillId="11" borderId="53" xfId="11" applyNumberFormat="1" applyFont="1" applyFill="1" applyBorder="1" applyAlignment="1">
      <alignment horizontal="center"/>
    </xf>
    <xf numFmtId="166" fontId="19" fillId="11" borderId="54" xfId="11" applyNumberFormat="1" applyFont="1" applyFill="1" applyBorder="1" applyAlignment="1">
      <alignment horizontal="center"/>
    </xf>
    <xf numFmtId="166" fontId="19" fillId="11" borderId="36" xfId="11" applyNumberFormat="1" applyFont="1" applyFill="1" applyBorder="1" applyAlignment="1">
      <alignment horizontal="center"/>
    </xf>
    <xf numFmtId="166" fontId="19" fillId="11" borderId="47" xfId="11" applyNumberFormat="1" applyFont="1" applyFill="1" applyBorder="1" applyAlignment="1">
      <alignment horizontal="center"/>
    </xf>
    <xf numFmtId="166" fontId="19" fillId="11" borderId="39" xfId="11" applyNumberFormat="1" applyFont="1" applyFill="1" applyBorder="1" applyAlignment="1">
      <alignment horizontal="center"/>
    </xf>
    <xf numFmtId="166" fontId="19" fillId="11" borderId="40" xfId="11" applyNumberFormat="1" applyFont="1" applyFill="1" applyBorder="1" applyAlignment="1">
      <alignment horizontal="center"/>
    </xf>
    <xf numFmtId="166" fontId="19" fillId="11" borderId="20" xfId="11" applyNumberFormat="1" applyFont="1" applyFill="1" applyBorder="1" applyAlignment="1">
      <alignment horizontal="center"/>
    </xf>
    <xf numFmtId="166" fontId="19" fillId="11" borderId="21" xfId="11" applyNumberFormat="1" applyFont="1" applyFill="1" applyBorder="1" applyAlignment="1">
      <alignment horizontal="center"/>
    </xf>
    <xf numFmtId="166" fontId="19" fillId="11" borderId="18" xfId="11" applyNumberFormat="1" applyFont="1" applyFill="1" applyBorder="1" applyAlignment="1">
      <alignment horizontal="center"/>
    </xf>
    <xf numFmtId="166" fontId="19" fillId="11" borderId="19" xfId="11" applyNumberFormat="1" applyFont="1" applyFill="1" applyBorder="1" applyAlignment="1">
      <alignment horizontal="center"/>
    </xf>
    <xf numFmtId="166" fontId="19" fillId="0" borderId="18" xfId="11" applyNumberFormat="1" applyFont="1" applyFill="1" applyBorder="1" applyAlignment="1">
      <alignment horizontal="center"/>
    </xf>
    <xf numFmtId="166"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6" fontId="17" fillId="2" borderId="42" xfId="11" applyNumberFormat="1" applyFont="1" applyFill="1" applyBorder="1" applyAlignment="1">
      <alignment horizontal="center"/>
    </xf>
    <xf numFmtId="166" fontId="17" fillId="2" borderId="44" xfId="11" applyNumberFormat="1" applyFont="1" applyFill="1" applyBorder="1" applyAlignment="1">
      <alignment horizontal="center"/>
    </xf>
    <xf numFmtId="166"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6" fontId="19" fillId="11" borderId="71" xfId="11" applyNumberFormat="1" applyFont="1" applyFill="1" applyBorder="1" applyAlignment="1">
      <alignment horizontal="center"/>
    </xf>
    <xf numFmtId="166" fontId="19" fillId="11" borderId="72" xfId="11" applyNumberFormat="1" applyFont="1" applyFill="1" applyBorder="1" applyAlignment="1">
      <alignment horizontal="center"/>
    </xf>
    <xf numFmtId="166" fontId="19" fillId="11" borderId="70" xfId="11" applyNumberFormat="1" applyFont="1" applyFill="1" applyBorder="1" applyAlignment="1">
      <alignment horizontal="center"/>
    </xf>
    <xf numFmtId="166" fontId="19" fillId="11" borderId="73" xfId="11" applyNumberFormat="1" applyFont="1" applyFill="1" applyBorder="1" applyAlignment="1">
      <alignment horizontal="center"/>
    </xf>
    <xf numFmtId="166" fontId="19" fillId="13" borderId="70" xfId="11" applyNumberFormat="1" applyFont="1" applyFill="1" applyBorder="1" applyAlignment="1">
      <alignment horizontal="right"/>
    </xf>
    <xf numFmtId="166" fontId="19" fillId="13" borderId="73" xfId="11" applyNumberFormat="1" applyFont="1" applyFill="1" applyBorder="1" applyAlignment="1">
      <alignment horizontal="right"/>
    </xf>
    <xf numFmtId="166" fontId="19" fillId="11" borderId="74" xfId="11" applyNumberFormat="1" applyFont="1" applyFill="1" applyBorder="1" applyAlignment="1">
      <alignment horizontal="center"/>
    </xf>
    <xf numFmtId="166" fontId="19" fillId="11" borderId="6" xfId="11" applyNumberFormat="1" applyFont="1" applyFill="1" applyBorder="1" applyAlignment="1">
      <alignment horizontal="center"/>
    </xf>
    <xf numFmtId="166" fontId="19" fillId="11" borderId="30" xfId="11" applyNumberFormat="1" applyFont="1" applyFill="1" applyBorder="1" applyAlignment="1">
      <alignment horizontal="center"/>
    </xf>
    <xf numFmtId="166" fontId="19" fillId="2" borderId="6" xfId="11" applyNumberFormat="1" applyFont="1" applyFill="1" applyBorder="1" applyAlignment="1">
      <alignment horizontal="center"/>
    </xf>
    <xf numFmtId="166"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6"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6" fontId="19" fillId="11" borderId="75" xfId="11" applyNumberFormat="1" applyFont="1" applyFill="1" applyBorder="1" applyAlignment="1">
      <alignment horizontal="center"/>
    </xf>
    <xf numFmtId="166" fontId="19" fillId="11" borderId="56" xfId="11" applyNumberFormat="1" applyFont="1" applyFill="1" applyBorder="1" applyAlignment="1">
      <alignment horizontal="center"/>
    </xf>
    <xf numFmtId="166" fontId="19" fillId="11" borderId="12" xfId="11" applyNumberFormat="1" applyFont="1" applyFill="1" applyBorder="1" applyAlignment="1">
      <alignment horizontal="center"/>
    </xf>
    <xf numFmtId="166" fontId="19" fillId="11" borderId="55" xfId="11" applyNumberFormat="1" applyFont="1" applyFill="1" applyBorder="1" applyAlignment="1">
      <alignment horizontal="center"/>
    </xf>
    <xf numFmtId="166" fontId="19" fillId="13" borderId="12" xfId="11" applyNumberFormat="1" applyFont="1" applyFill="1" applyBorder="1" applyAlignment="1">
      <alignment horizontal="right"/>
    </xf>
    <xf numFmtId="166" fontId="19" fillId="13" borderId="55" xfId="11" applyNumberFormat="1" applyFont="1" applyFill="1" applyBorder="1" applyAlignment="1">
      <alignment horizontal="right"/>
    </xf>
    <xf numFmtId="166" fontId="19" fillId="11" borderId="13" xfId="11" applyNumberFormat="1" applyFont="1" applyFill="1" applyBorder="1" applyAlignment="1">
      <alignment horizontal="center"/>
    </xf>
    <xf numFmtId="166" fontId="19" fillId="11" borderId="0" xfId="11" applyNumberFormat="1" applyFont="1" applyFill="1" applyBorder="1" applyAlignment="1">
      <alignment horizontal="center"/>
    </xf>
    <xf numFmtId="166" fontId="19" fillId="11" borderId="24" xfId="11" applyNumberFormat="1" applyFont="1" applyFill="1" applyBorder="1" applyAlignment="1">
      <alignment horizontal="center"/>
    </xf>
    <xf numFmtId="166" fontId="19" fillId="2" borderId="0" xfId="11" applyNumberFormat="1" applyFont="1" applyFill="1" applyBorder="1" applyAlignment="1">
      <alignment horizontal="center"/>
    </xf>
    <xf numFmtId="166"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6"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6" fontId="4" fillId="2" borderId="24" xfId="11" applyNumberFormat="1" applyFont="1" applyFill="1" applyBorder="1" applyAlignment="1">
      <alignment horizontal="center"/>
    </xf>
    <xf numFmtId="166"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6" fontId="17" fillId="2" borderId="70" xfId="11" applyNumberFormat="1" applyFont="1" applyFill="1" applyBorder="1" applyAlignment="1">
      <alignment horizontal="center"/>
    </xf>
    <xf numFmtId="166" fontId="17" fillId="2" borderId="73" xfId="11" applyNumberFormat="1" applyFont="1" applyFill="1" applyBorder="1" applyAlignment="1">
      <alignment horizontal="center"/>
    </xf>
    <xf numFmtId="166"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6" fontId="17" fillId="2" borderId="52" xfId="11" applyNumberFormat="1" applyFont="1" applyFill="1" applyBorder="1" applyAlignment="1">
      <alignment horizontal="center"/>
    </xf>
    <xf numFmtId="166" fontId="17" fillId="2" borderId="49" xfId="11" applyNumberFormat="1" applyFont="1" applyFill="1" applyBorder="1" applyAlignment="1">
      <alignment horizontal="center"/>
    </xf>
    <xf numFmtId="3" fontId="0" fillId="0" borderId="28" xfId="0" applyNumberFormat="1" applyBorder="1"/>
    <xf numFmtId="166" fontId="17" fillId="2" borderId="39" xfId="11" applyNumberFormat="1" applyFont="1" applyFill="1" applyBorder="1" applyAlignment="1">
      <alignment horizontal="center"/>
    </xf>
    <xf numFmtId="166"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6" fontId="17" fillId="2" borderId="12" xfId="11" applyNumberFormat="1" applyFont="1" applyFill="1" applyBorder="1" applyAlignment="1">
      <alignment horizontal="center"/>
    </xf>
    <xf numFmtId="166" fontId="17" fillId="2" borderId="55" xfId="11" applyNumberFormat="1" applyFont="1" applyFill="1" applyBorder="1" applyAlignment="1">
      <alignment horizontal="center"/>
    </xf>
    <xf numFmtId="3" fontId="0" fillId="0" borderId="8" xfId="0" applyNumberFormat="1" applyBorder="1"/>
    <xf numFmtId="166"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 xfId="0" applyFont="1" applyFill="1" applyBorder="1" applyAlignment="1">
      <alignment horizontal="center" vertical="center"/>
    </xf>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6" fontId="19" fillId="11" borderId="71" xfId="11" applyNumberFormat="1" applyFont="1" applyFill="1" applyBorder="1" applyAlignment="1">
      <alignment horizontal="center"/>
    </xf>
    <xf numFmtId="166" fontId="19" fillId="11" borderId="72" xfId="11" applyNumberFormat="1" applyFont="1" applyFill="1" applyBorder="1" applyAlignment="1">
      <alignment horizontal="center"/>
    </xf>
    <xf numFmtId="166" fontId="19" fillId="11" borderId="70" xfId="11" applyNumberFormat="1" applyFont="1" applyFill="1" applyBorder="1" applyAlignment="1">
      <alignment horizontal="center"/>
    </xf>
    <xf numFmtId="166" fontId="19" fillId="11" borderId="73" xfId="11" applyNumberFormat="1" applyFont="1" applyFill="1" applyBorder="1" applyAlignment="1">
      <alignment horizontal="center"/>
    </xf>
    <xf numFmtId="166" fontId="19" fillId="13" borderId="70" xfId="11" applyNumberFormat="1" applyFont="1" applyFill="1" applyBorder="1" applyAlignment="1">
      <alignment horizontal="right"/>
    </xf>
    <xf numFmtId="166" fontId="19" fillId="13" borderId="73" xfId="11" applyNumberFormat="1" applyFont="1" applyFill="1" applyBorder="1" applyAlignment="1">
      <alignment horizontal="right"/>
    </xf>
    <xf numFmtId="166" fontId="19" fillId="11" borderId="74" xfId="11" applyNumberFormat="1" applyFont="1" applyFill="1" applyBorder="1" applyAlignment="1">
      <alignment horizontal="center"/>
    </xf>
    <xf numFmtId="166" fontId="19" fillId="11" borderId="6" xfId="11" applyNumberFormat="1" applyFont="1" applyFill="1" applyBorder="1" applyAlignment="1">
      <alignment horizontal="center"/>
    </xf>
    <xf numFmtId="166" fontId="19" fillId="11" borderId="30" xfId="11" applyNumberFormat="1" applyFont="1" applyFill="1" applyBorder="1" applyAlignment="1">
      <alignment horizontal="center"/>
    </xf>
    <xf numFmtId="166" fontId="19" fillId="2" borderId="6" xfId="11" applyNumberFormat="1" applyFont="1" applyFill="1" applyBorder="1" applyAlignment="1">
      <alignment horizontal="center"/>
    </xf>
    <xf numFmtId="166"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6" fontId="4" fillId="2" borderId="23" xfId="11" applyNumberFormat="1" applyFont="1" applyFill="1" applyBorder="1" applyAlignment="1">
      <alignment horizontal="center"/>
    </xf>
    <xf numFmtId="166"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6"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6"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6" fontId="17" fillId="2" borderId="42" xfId="11" applyNumberFormat="1" applyFont="1" applyFill="1" applyBorder="1" applyAlignment="1">
      <alignment horizontal="center"/>
    </xf>
    <xf numFmtId="166" fontId="17" fillId="2" borderId="44" xfId="11" applyNumberFormat="1" applyFont="1" applyFill="1" applyBorder="1" applyAlignment="1">
      <alignment horizontal="center"/>
    </xf>
    <xf numFmtId="166" fontId="17" fillId="2" borderId="22" xfId="11" applyNumberFormat="1" applyFont="1" applyFill="1" applyBorder="1" applyAlignment="1">
      <alignment horizontal="center"/>
    </xf>
    <xf numFmtId="0" fontId="26" fillId="7" borderId="24" xfId="14" applyFont="1" applyFill="1" applyBorder="1" applyAlignment="1">
      <alignment horizontal="center" vertical="center"/>
    </xf>
    <xf numFmtId="0" fontId="27" fillId="7" borderId="30" xfId="14" applyFont="1" applyFill="1" applyBorder="1" applyAlignment="1">
      <alignment horizontal="center" vertical="center" wrapText="1"/>
    </xf>
    <xf numFmtId="167" fontId="1" fillId="0" borderId="18" xfId="22" applyNumberFormat="1" applyFont="1" applyBorder="1"/>
    <xf numFmtId="167" fontId="1" fillId="0" borderId="19" xfId="22" applyNumberFormat="1" applyFont="1" applyBorder="1"/>
    <xf numFmtId="167" fontId="1" fillId="0" borderId="23" xfId="22" applyNumberFormat="1" applyFont="1" applyBorder="1"/>
    <xf numFmtId="166"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6" fontId="17" fillId="2" borderId="59" xfId="11" applyNumberFormat="1" applyFont="1" applyFill="1" applyBorder="1" applyAlignment="1">
      <alignment horizontal="center"/>
    </xf>
    <xf numFmtId="3" fontId="0" fillId="0" borderId="59" xfId="0" applyNumberFormat="1" applyBorder="1"/>
    <xf numFmtId="166" fontId="17" fillId="2" borderId="41" xfId="11" applyNumberFormat="1" applyFont="1" applyFill="1" applyBorder="1" applyAlignment="1">
      <alignment horizontal="center"/>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166"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EN EL MERCADO</a:t>
            </a:r>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5308-4183-9877-30390E835AC7}"/>
              </c:ext>
            </c:extLst>
          </c:dPt>
          <c:dPt>
            <c:idx val="2"/>
            <c:bubble3D val="0"/>
            <c:spPr>
              <a:solidFill>
                <a:srgbClr val="C0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9-5308-4183-9877-30390E835AC7}"/>
              </c:ext>
            </c:extLst>
          </c:dPt>
          <c:dPt>
            <c:idx val="3"/>
            <c:bubble3D val="0"/>
            <c:spPr>
              <a:solidFill>
                <a:schemeClr val="accent6">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D-5308-4183-9877-30390E835AC7}"/>
              </c:ext>
            </c:extLst>
          </c:dPt>
          <c:dPt>
            <c:idx val="4"/>
            <c:bubble3D val="0"/>
            <c:spPr>
              <a:solidFill>
                <a:srgbClr val="7030A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1-5308-4183-9877-30390E835AC7}"/>
              </c:ext>
            </c:extLst>
          </c:dPt>
          <c:dPt>
            <c:idx val="5"/>
            <c:bubble3D val="0"/>
            <c:spPr>
              <a:solidFill>
                <a:srgbClr val="FFC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15-5308-4183-9877-30390E835AC7}"/>
              </c:ext>
            </c:extLst>
          </c:dPt>
          <c:dLbls>
            <c:spPr>
              <a:noFill/>
              <a:ln>
                <a:noFill/>
              </a:ln>
              <a:effectLst/>
            </c:spPr>
            <c:txPr>
              <a:bodyPr wrap="square" lIns="38100" tIns="19050" rIns="38100" bIns="19050" anchor="ctr">
                <a:spAutoFit/>
              </a:bodyPr>
              <a:lstStyle/>
              <a:p>
                <a:pPr>
                  <a:defRPr sz="1600"/>
                </a:pPr>
                <a:endParaRPr lang="es-ES"/>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'UM-2021 POR OPERADOR Y PROVINCI'!$B$44:$M$44</c15:sqref>
                  </c15:fullRef>
                </c:ext>
              </c:extLst>
              <c:f>('UM-2021 POR OPERADOR Y PROVINCI'!$B$44,'UM-2021 POR OPERADOR Y PROVINCI'!$D$44,'UM-2021 POR OPERADOR Y PROVINCI'!$F$44,'UM-2021 POR OPERADOR Y PROVINCI'!$H$44,'UM-2021 POR OPERADOR Y PROVINCI'!$J$44,'UM-2021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'UM-2021 POR OPERADOR Y PROVINCI'!$B$47:$M$47</c15:sqref>
                  </c15:fullRef>
                </c:ext>
              </c:extLst>
              <c:f>('UM-2021 POR OPERADOR Y PROVINCI'!$B$47,'UM-2021 POR OPERADOR Y PROVINCI'!$D$47,'UM-2021 POR OPERADOR Y PROVINCI'!$F$47,'UM-2021 POR OPERADOR Y PROVINCI'!$H$47,'UM-2021 POR OPERADOR Y PROVINCI'!$J$47,'UM-2021 POR OPERADOR Y PROVINCI'!$L$47)</c:f>
              <c:numCache>
                <c:formatCode>0.00%</c:formatCode>
                <c:ptCount val="6"/>
                <c:pt idx="0">
                  <c:v>9.9307817415766313E-3</c:v>
                </c:pt>
                <c:pt idx="1">
                  <c:v>0.80933763484007015</c:v>
                </c:pt>
                <c:pt idx="2">
                  <c:v>6.9474385189042892E-2</c:v>
                </c:pt>
                <c:pt idx="3">
                  <c:v>6.8087031874975987E-2</c:v>
                </c:pt>
                <c:pt idx="4">
                  <c:v>7.0365492894616643E-3</c:v>
                </c:pt>
                <c:pt idx="5">
                  <c:v>3.6133617064872642E-2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'UM-2021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'UM-2021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'UM-2021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'UM-2021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'UM-2021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S"/>
        </a:p>
      </c:txPr>
    </c:legend>
    <c:plotVisOnly val="1"/>
    <c:dispBlanksAs val="zero"/>
    <c:showDLblsOverMax val="0"/>
  </c:chart>
  <c:spPr>
    <a:solidFill>
      <a:schemeClr val="bg1"/>
    </a:solidFill>
    <a:ln w="9525" cap="flat" cmpd="sng" algn="ctr">
      <a:noFill/>
      <a:round/>
    </a:ln>
    <a:effectLst/>
  </c:spPr>
  <c:txPr>
    <a:bodyPr/>
    <a:lstStyle/>
    <a:p>
      <a:pPr>
        <a:defRPr/>
      </a:pPr>
      <a:endParaRPr lang="es-ES"/>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12</xdr:col>
      <xdr:colOff>676275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election activeCell="A9" sqref="A9"/>
    </sheetView>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52"/>
      <c r="B1" s="453"/>
      <c r="C1" s="453"/>
      <c r="D1" s="453"/>
      <c r="E1" s="453"/>
      <c r="F1" s="453"/>
      <c r="G1" s="453"/>
      <c r="H1" s="453"/>
      <c r="I1" s="453"/>
      <c r="J1" s="453"/>
      <c r="K1" s="453"/>
      <c r="L1" s="453"/>
      <c r="M1" s="454"/>
    </row>
    <row r="2" spans="1:13" ht="18" x14ac:dyDescent="0.25">
      <c r="A2" s="455"/>
      <c r="B2" s="456" t="s">
        <v>7</v>
      </c>
      <c r="C2" s="457"/>
      <c r="D2" s="457"/>
      <c r="E2" s="457"/>
      <c r="F2" s="457"/>
      <c r="G2" s="457"/>
      <c r="H2" s="457"/>
      <c r="I2" s="457"/>
      <c r="J2" s="457"/>
      <c r="K2" s="457"/>
      <c r="L2" s="457"/>
      <c r="M2" s="458"/>
    </row>
    <row r="3" spans="1:13" x14ac:dyDescent="0.25">
      <c r="A3" s="455"/>
      <c r="B3" s="459" t="s">
        <v>4</v>
      </c>
      <c r="C3" s="457"/>
      <c r="D3" s="457"/>
      <c r="E3" s="457"/>
      <c r="F3" s="457"/>
      <c r="G3" s="457"/>
      <c r="H3" s="457"/>
      <c r="I3" s="457"/>
      <c r="J3" s="457"/>
      <c r="K3" s="457"/>
      <c r="L3" s="457"/>
      <c r="M3" s="458"/>
    </row>
    <row r="4" spans="1:13" x14ac:dyDescent="0.25">
      <c r="A4" s="455"/>
      <c r="B4" s="460" t="s">
        <v>89</v>
      </c>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61"/>
      <c r="B6" s="470" t="s">
        <v>95</v>
      </c>
      <c r="C6" s="462"/>
      <c r="D6" s="462"/>
      <c r="E6" s="462"/>
      <c r="F6" s="462"/>
      <c r="G6" s="462"/>
      <c r="H6" s="462"/>
      <c r="I6" s="462"/>
      <c r="J6" s="462"/>
      <c r="K6" s="462"/>
      <c r="L6" s="462"/>
      <c r="M6" s="463"/>
    </row>
    <row r="7" spans="1:13" x14ac:dyDescent="0.25">
      <c r="A7" s="464"/>
      <c r="B7" s="471" t="s">
        <v>100</v>
      </c>
      <c r="C7" s="465"/>
      <c r="D7" s="465"/>
      <c r="E7" s="465"/>
      <c r="F7" s="465"/>
      <c r="G7" s="465"/>
      <c r="H7" s="465"/>
      <c r="I7" s="465"/>
      <c r="J7" s="465"/>
      <c r="K7" s="465"/>
      <c r="L7" s="465"/>
      <c r="M7" s="466"/>
    </row>
    <row r="8" spans="1:13" ht="15.75" thickBot="1" x14ac:dyDescent="0.3">
      <c r="A8" s="467"/>
      <c r="B8" s="472" t="s">
        <v>101</v>
      </c>
      <c r="C8" s="468"/>
      <c r="D8" s="468"/>
      <c r="E8" s="468"/>
      <c r="F8" s="468"/>
      <c r="G8" s="468"/>
      <c r="H8" s="468"/>
      <c r="I8" s="468"/>
      <c r="J8" s="468"/>
      <c r="K8" s="468"/>
      <c r="L8" s="468"/>
      <c r="M8" s="469"/>
    </row>
    <row r="9" spans="1:13" ht="15.75" thickBot="1" x14ac:dyDescent="0.3">
      <c r="A9" s="16"/>
      <c r="B9" s="17"/>
      <c r="C9" s="18"/>
      <c r="D9" s="18"/>
      <c r="E9" s="18"/>
      <c r="F9" s="18"/>
      <c r="G9" s="18"/>
      <c r="H9" s="18"/>
      <c r="I9" s="18"/>
      <c r="J9" s="18"/>
      <c r="K9" s="18"/>
      <c r="L9" s="18"/>
      <c r="M9" s="19"/>
    </row>
    <row r="10" spans="1:13" x14ac:dyDescent="0.25">
      <c r="A10" s="538" t="s">
        <v>5</v>
      </c>
      <c r="B10" s="539"/>
      <c r="C10" s="539"/>
      <c r="D10" s="539"/>
      <c r="E10" s="539"/>
      <c r="F10" s="540"/>
      <c r="G10" s="541" t="s">
        <v>6</v>
      </c>
      <c r="H10" s="541"/>
      <c r="I10" s="541"/>
      <c r="J10" s="541"/>
      <c r="K10" s="541"/>
      <c r="L10" s="541"/>
      <c r="M10" s="542"/>
    </row>
    <row r="11" spans="1:13" x14ac:dyDescent="0.25">
      <c r="A11" s="543"/>
      <c r="B11" s="543"/>
      <c r="C11" s="543"/>
      <c r="D11" s="543"/>
      <c r="E11" s="543"/>
      <c r="F11" s="544"/>
      <c r="G11" s="548"/>
      <c r="H11" s="548"/>
      <c r="I11" s="548"/>
      <c r="J11" s="548"/>
      <c r="K11" s="548"/>
      <c r="L11" s="548"/>
      <c r="M11" s="549"/>
    </row>
    <row r="12" spans="1:13" x14ac:dyDescent="0.25">
      <c r="A12" s="545" t="s">
        <v>69</v>
      </c>
      <c r="B12" s="545"/>
      <c r="C12" s="545"/>
      <c r="D12" s="545"/>
      <c r="E12" s="545"/>
      <c r="F12" s="546"/>
      <c r="G12" s="447"/>
      <c r="H12" s="547" t="s">
        <v>71</v>
      </c>
      <c r="I12" s="547"/>
      <c r="J12" s="547"/>
      <c r="K12" s="547"/>
      <c r="L12" s="547"/>
      <c r="M12" s="547"/>
    </row>
    <row r="13" spans="1:13" x14ac:dyDescent="0.25">
      <c r="A13" s="535"/>
      <c r="B13" s="536"/>
      <c r="C13" s="536"/>
      <c r="D13" s="536"/>
      <c r="E13" s="536"/>
      <c r="F13" s="536"/>
      <c r="G13" s="536"/>
      <c r="H13" s="536"/>
      <c r="I13" s="536"/>
      <c r="J13" s="536"/>
      <c r="K13" s="536"/>
      <c r="L13" s="536"/>
      <c r="M13" s="537"/>
    </row>
    <row r="14" spans="1:13" x14ac:dyDescent="0.25">
      <c r="A14" s="545" t="s">
        <v>68</v>
      </c>
      <c r="B14" s="545"/>
      <c r="C14" s="545"/>
      <c r="D14" s="545"/>
      <c r="E14" s="545"/>
      <c r="F14" s="546"/>
      <c r="G14" s="447"/>
      <c r="H14" s="547" t="s">
        <v>72</v>
      </c>
      <c r="I14" s="547"/>
      <c r="J14" s="547"/>
      <c r="K14" s="547"/>
      <c r="L14" s="547"/>
      <c r="M14" s="547"/>
    </row>
    <row r="15" spans="1:13" x14ac:dyDescent="0.25">
      <c r="A15" s="550"/>
      <c r="B15" s="551"/>
      <c r="C15" s="551"/>
      <c r="D15" s="551"/>
      <c r="E15" s="551"/>
      <c r="F15" s="551"/>
      <c r="G15" s="551"/>
      <c r="H15" s="551"/>
      <c r="I15" s="551"/>
      <c r="J15" s="551"/>
      <c r="K15" s="551"/>
      <c r="L15" s="551"/>
      <c r="M15" s="552"/>
    </row>
    <row r="16" spans="1:13" x14ac:dyDescent="0.25">
      <c r="A16" s="545" t="s">
        <v>67</v>
      </c>
      <c r="B16" s="545"/>
      <c r="C16" s="545"/>
      <c r="D16" s="545"/>
      <c r="E16" s="545"/>
      <c r="F16" s="546"/>
      <c r="G16" s="447"/>
      <c r="H16" s="547" t="s">
        <v>73</v>
      </c>
      <c r="I16" s="547"/>
      <c r="J16" s="547"/>
      <c r="K16" s="547"/>
      <c r="L16" s="547"/>
      <c r="M16" s="547"/>
    </row>
    <row r="17" spans="1:13" x14ac:dyDescent="0.25">
      <c r="A17" s="550"/>
      <c r="B17" s="551"/>
      <c r="C17" s="551"/>
      <c r="D17" s="551"/>
      <c r="E17" s="551"/>
      <c r="F17" s="551"/>
      <c r="G17" s="551"/>
      <c r="H17" s="551"/>
      <c r="I17" s="551"/>
      <c r="J17" s="551"/>
      <c r="K17" s="551"/>
      <c r="L17" s="551"/>
      <c r="M17" s="552"/>
    </row>
    <row r="18" spans="1:13" x14ac:dyDescent="0.25">
      <c r="A18" s="545" t="s">
        <v>70</v>
      </c>
      <c r="B18" s="545"/>
      <c r="C18" s="545"/>
      <c r="D18" s="545"/>
      <c r="E18" s="545"/>
      <c r="F18" s="546"/>
      <c r="G18" s="447"/>
      <c r="H18" s="547" t="s">
        <v>74</v>
      </c>
      <c r="I18" s="547"/>
      <c r="J18" s="547"/>
      <c r="K18" s="547"/>
      <c r="L18" s="547"/>
      <c r="M18" s="547"/>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topLeftCell="H2" zoomScaleNormal="100" workbookViewId="0">
      <pane ySplit="10" topLeftCell="A117" activePane="bottomLeft" state="frozen"/>
      <selection activeCell="A2" sqref="A2"/>
      <selection pane="bottomLeft" activeCell="B6" sqref="B6"/>
    </sheetView>
  </sheetViews>
  <sheetFormatPr baseColWidth="10" defaultRowHeight="11.25" x14ac:dyDescent="0.2"/>
  <cols>
    <col min="1" max="1" width="9.28515625" style="138" customWidth="1"/>
    <col min="2" max="2" width="14" style="138" customWidth="1"/>
    <col min="3" max="4" width="12.85546875" style="138" customWidth="1"/>
    <col min="5" max="5" width="11.85546875" style="138" customWidth="1"/>
    <col min="6" max="6" width="12.5703125" style="138" customWidth="1"/>
    <col min="7" max="7" width="11.42578125" style="138"/>
    <col min="8" max="8" width="13.7109375" style="138" customWidth="1"/>
    <col min="9" max="9" width="11.42578125" style="138"/>
    <col min="10" max="10" width="14" style="138" customWidth="1"/>
    <col min="11" max="11" width="11.42578125" style="138"/>
    <col min="12" max="12" width="14" style="138" customWidth="1"/>
    <col min="13" max="13" width="11.42578125" style="138"/>
    <col min="14" max="14" width="12.42578125" style="138" customWidth="1"/>
    <col min="15" max="15" width="11.42578125" style="138"/>
    <col min="16" max="16" width="12.42578125" style="138" customWidth="1"/>
    <col min="17" max="17" width="11.42578125" style="138"/>
    <col min="18" max="18" width="14.85546875" style="138" customWidth="1"/>
    <col min="19" max="20" width="11.42578125" style="138"/>
    <col min="21" max="21" width="14.140625" style="138" customWidth="1"/>
    <col min="22" max="22" width="15.42578125" style="138" customWidth="1"/>
    <col min="23" max="23" width="15" style="138" customWidth="1"/>
    <col min="24" max="16384" width="11.42578125" style="138"/>
  </cols>
  <sheetData>
    <row r="1" spans="1:25" s="139"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8"/>
    </row>
    <row r="2" spans="1:25" s="141" customFormat="1"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140"/>
    </row>
    <row r="3" spans="1:25" s="141" customFormat="1" ht="15" x14ac:dyDescent="0.25">
      <c r="A3" s="455"/>
      <c r="B3" s="459" t="s">
        <v>4</v>
      </c>
      <c r="C3" s="457"/>
      <c r="D3" s="457"/>
      <c r="E3" s="457"/>
      <c r="F3" s="457"/>
      <c r="G3" s="457"/>
      <c r="H3" s="457"/>
      <c r="I3" s="457"/>
      <c r="J3" s="457"/>
      <c r="K3" s="457"/>
      <c r="L3" s="457"/>
      <c r="M3" s="457"/>
      <c r="N3" s="457"/>
      <c r="O3" s="457"/>
      <c r="P3" s="457"/>
      <c r="Q3" s="457"/>
      <c r="R3" s="457"/>
      <c r="S3" s="457"/>
      <c r="T3" s="457"/>
      <c r="U3" s="457"/>
      <c r="V3" s="457"/>
      <c r="W3" s="457"/>
      <c r="X3" s="457"/>
      <c r="Y3" s="140"/>
    </row>
    <row r="4" spans="1:25" s="141" customFormat="1" ht="15" x14ac:dyDescent="0.25">
      <c r="A4" s="455"/>
      <c r="B4" s="460" t="s">
        <v>42</v>
      </c>
      <c r="C4" s="457"/>
      <c r="D4" s="457"/>
      <c r="E4" s="457"/>
      <c r="F4" s="457"/>
      <c r="G4" s="457"/>
      <c r="H4" s="457"/>
      <c r="I4" s="457"/>
      <c r="J4" s="457"/>
      <c r="K4" s="457"/>
      <c r="L4" s="457"/>
      <c r="M4" s="457"/>
      <c r="N4" s="457"/>
      <c r="O4" s="457"/>
      <c r="P4" s="457"/>
      <c r="Q4" s="457"/>
      <c r="R4" s="457"/>
      <c r="S4" s="457"/>
      <c r="T4" s="457"/>
      <c r="U4" s="457"/>
      <c r="V4" s="457"/>
      <c r="W4" s="457"/>
      <c r="X4" s="457"/>
      <c r="Y4" s="140"/>
    </row>
    <row r="5" spans="1:25" s="141" customFormat="1" ht="15.75"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140"/>
    </row>
    <row r="6" spans="1:25" s="141" customFormat="1" ht="15"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140"/>
    </row>
    <row r="7" spans="1:25" s="141" customFormat="1" ht="15" x14ac:dyDescent="0.25">
      <c r="A7" s="464"/>
      <c r="B7" s="471" t="str">
        <f>Índice!B7</f>
        <v>Fecha de publicación: Diciembre 2021</v>
      </c>
      <c r="C7" s="465"/>
      <c r="D7" s="465"/>
      <c r="E7" s="465"/>
      <c r="F7" s="465"/>
      <c r="G7" s="465"/>
      <c r="H7" s="465"/>
      <c r="I7" s="465"/>
      <c r="J7" s="465"/>
      <c r="K7" s="465"/>
      <c r="L7" s="465"/>
      <c r="M7" s="465"/>
      <c r="N7" s="465"/>
      <c r="O7" s="465"/>
      <c r="P7" s="465"/>
      <c r="Q7" s="465"/>
      <c r="R7" s="465"/>
      <c r="S7" s="465"/>
      <c r="T7" s="473" t="s">
        <v>9</v>
      </c>
      <c r="U7" s="465"/>
      <c r="V7" s="465"/>
      <c r="W7" s="465"/>
      <c r="X7" s="465"/>
      <c r="Y7" s="140"/>
    </row>
    <row r="8" spans="1:25" s="141" customFormat="1" ht="15.75" thickBot="1" x14ac:dyDescent="0.3">
      <c r="A8" s="467"/>
      <c r="B8" s="472" t="str">
        <f>Índice!B8</f>
        <v>Fecha de corte: Noviembre 2021</v>
      </c>
      <c r="C8" s="468"/>
      <c r="D8" s="468"/>
      <c r="E8" s="468"/>
      <c r="F8" s="468"/>
      <c r="G8" s="468"/>
      <c r="H8" s="468"/>
      <c r="I8" s="468"/>
      <c r="J8" s="468"/>
      <c r="K8" s="468"/>
      <c r="L8" s="468"/>
      <c r="M8" s="468"/>
      <c r="N8" s="468"/>
      <c r="O8" s="468"/>
      <c r="P8" s="468"/>
      <c r="Q8" s="468"/>
      <c r="R8" s="468"/>
      <c r="S8" s="468"/>
      <c r="T8" s="468"/>
      <c r="U8" s="468"/>
      <c r="V8" s="468"/>
      <c r="W8" s="468"/>
      <c r="X8" s="468"/>
      <c r="Y8" s="140"/>
    </row>
    <row r="9" spans="1:25" s="141" customFormat="1" ht="15.75" thickBot="1" x14ac:dyDescent="0.3">
      <c r="A9" s="142"/>
      <c r="B9" s="142"/>
      <c r="C9" s="142"/>
      <c r="D9" s="142"/>
      <c r="E9" s="142"/>
      <c r="F9" s="20"/>
      <c r="G9" s="20"/>
      <c r="H9" s="20"/>
      <c r="I9" s="20"/>
      <c r="J9" s="20"/>
      <c r="K9" s="20"/>
      <c r="L9" s="20"/>
      <c r="M9" s="20"/>
      <c r="N9" s="20"/>
      <c r="O9" s="20"/>
      <c r="P9" s="20"/>
      <c r="Q9" s="20"/>
      <c r="R9" s="20"/>
      <c r="S9" s="20"/>
      <c r="T9" s="143"/>
      <c r="U9" s="20"/>
      <c r="V9" s="20"/>
      <c r="W9" s="20"/>
      <c r="X9" s="20"/>
      <c r="Y9" s="140"/>
    </row>
    <row r="10" spans="1:25" s="139" customFormat="1" ht="23.25" customHeight="1" thickBot="1" x14ac:dyDescent="0.25">
      <c r="A10" s="563" t="s">
        <v>43</v>
      </c>
      <c r="B10" s="566" t="s">
        <v>76</v>
      </c>
      <c r="C10" s="560"/>
      <c r="D10" s="559" t="s">
        <v>44</v>
      </c>
      <c r="E10" s="560"/>
      <c r="F10" s="559" t="s">
        <v>45</v>
      </c>
      <c r="G10" s="560"/>
      <c r="H10" s="559" t="s">
        <v>75</v>
      </c>
      <c r="I10" s="560"/>
      <c r="J10" s="559" t="s">
        <v>46</v>
      </c>
      <c r="K10" s="560"/>
      <c r="L10" s="559" t="s">
        <v>92</v>
      </c>
      <c r="M10" s="560"/>
      <c r="N10" s="559" t="s">
        <v>47</v>
      </c>
      <c r="O10" s="560"/>
      <c r="P10" s="559" t="s">
        <v>48</v>
      </c>
      <c r="Q10" s="560"/>
      <c r="R10" s="559" t="s">
        <v>49</v>
      </c>
      <c r="S10" s="560"/>
      <c r="T10" s="561" t="s">
        <v>50</v>
      </c>
      <c r="U10" s="563" t="s">
        <v>51</v>
      </c>
      <c r="V10" s="556" t="s">
        <v>52</v>
      </c>
      <c r="W10" s="556" t="s">
        <v>53</v>
      </c>
      <c r="X10" s="556" t="s">
        <v>54</v>
      </c>
      <c r="Y10" s="558"/>
    </row>
    <row r="11" spans="1:25" s="139" customFormat="1" ht="38.25" customHeight="1" thickBot="1" x14ac:dyDescent="0.25">
      <c r="A11" s="565"/>
      <c r="B11" s="474" t="s">
        <v>39</v>
      </c>
      <c r="C11" s="475" t="s">
        <v>0</v>
      </c>
      <c r="D11" s="476" t="s">
        <v>39</v>
      </c>
      <c r="E11" s="475" t="s">
        <v>0</v>
      </c>
      <c r="F11" s="476" t="s">
        <v>39</v>
      </c>
      <c r="G11" s="475" t="s">
        <v>0</v>
      </c>
      <c r="H11" s="476" t="s">
        <v>39</v>
      </c>
      <c r="I11" s="475" t="s">
        <v>0</v>
      </c>
      <c r="J11" s="476" t="s">
        <v>39</v>
      </c>
      <c r="K11" s="475" t="s">
        <v>0</v>
      </c>
      <c r="L11" s="476" t="s">
        <v>39</v>
      </c>
      <c r="M11" s="475" t="s">
        <v>0</v>
      </c>
      <c r="N11" s="476" t="s">
        <v>39</v>
      </c>
      <c r="O11" s="475" t="s">
        <v>0</v>
      </c>
      <c r="P11" s="476" t="s">
        <v>39</v>
      </c>
      <c r="Q11" s="475" t="s">
        <v>0</v>
      </c>
      <c r="R11" s="477" t="s">
        <v>36</v>
      </c>
      <c r="S11" s="478" t="s">
        <v>55</v>
      </c>
      <c r="T11" s="562"/>
      <c r="U11" s="564"/>
      <c r="V11" s="557"/>
      <c r="W11" s="557"/>
      <c r="X11" s="557"/>
      <c r="Y11" s="558"/>
    </row>
    <row r="12" spans="1:25" s="139" customFormat="1" x14ac:dyDescent="0.2">
      <c r="A12" s="144">
        <v>2001</v>
      </c>
      <c r="B12" s="145">
        <v>1243059</v>
      </c>
      <c r="C12" s="146">
        <v>2683</v>
      </c>
      <c r="D12" s="145">
        <v>77717</v>
      </c>
      <c r="E12" s="147">
        <v>249</v>
      </c>
      <c r="F12" s="243">
        <v>0</v>
      </c>
      <c r="G12" s="244">
        <v>0</v>
      </c>
      <c r="H12" s="145">
        <v>0</v>
      </c>
      <c r="I12" s="147">
        <v>0</v>
      </c>
      <c r="J12" s="148">
        <v>0</v>
      </c>
      <c r="K12" s="146">
        <v>0</v>
      </c>
      <c r="L12" s="145">
        <v>0</v>
      </c>
      <c r="M12" s="147"/>
      <c r="N12" s="148">
        <v>0</v>
      </c>
      <c r="O12" s="146">
        <v>0</v>
      </c>
      <c r="P12" s="264">
        <v>0</v>
      </c>
      <c r="Q12" s="265">
        <v>0</v>
      </c>
      <c r="R12" s="148">
        <f>B12+D12+F12+H12+J12+L12+N12+P12</f>
        <v>1320776</v>
      </c>
      <c r="S12" s="146">
        <f>C12+E12+G12+I12+K12+M12+O12+Q12</f>
        <v>2932</v>
      </c>
      <c r="T12" s="149">
        <f>R12+S12</f>
        <v>1323708</v>
      </c>
      <c r="U12" s="150">
        <v>12479924</v>
      </c>
      <c r="V12" s="151">
        <v>0</v>
      </c>
      <c r="W12" s="152">
        <f>S12/U12</f>
        <v>2.3493732814398549E-4</v>
      </c>
      <c r="X12" s="153">
        <f>T12/U12</f>
        <v>0.10606699207463123</v>
      </c>
      <c r="Y12" s="138"/>
    </row>
    <row r="13" spans="1:25" s="139" customFormat="1" x14ac:dyDescent="0.2">
      <c r="A13" s="154">
        <f>+A12+1</f>
        <v>2002</v>
      </c>
      <c r="B13" s="155">
        <v>1325920</v>
      </c>
      <c r="C13" s="156">
        <v>4547</v>
      </c>
      <c r="D13" s="155">
        <v>85135</v>
      </c>
      <c r="E13" s="157">
        <v>456</v>
      </c>
      <c r="F13" s="245">
        <v>0</v>
      </c>
      <c r="G13" s="246">
        <v>0</v>
      </c>
      <c r="H13" s="155">
        <v>0</v>
      </c>
      <c r="I13" s="157">
        <v>0</v>
      </c>
      <c r="J13" s="158">
        <v>0</v>
      </c>
      <c r="K13" s="156">
        <v>0</v>
      </c>
      <c r="L13" s="155">
        <v>0</v>
      </c>
      <c r="M13" s="159">
        <v>0</v>
      </c>
      <c r="N13" s="158">
        <v>0</v>
      </c>
      <c r="O13" s="156">
        <v>0</v>
      </c>
      <c r="P13" s="266">
        <v>0</v>
      </c>
      <c r="Q13" s="267">
        <v>0</v>
      </c>
      <c r="R13" s="158">
        <f t="shared" ref="R13:S28" si="0">B13+D13+F13+H13+J13+L13+N13+P13</f>
        <v>1411055</v>
      </c>
      <c r="S13" s="156">
        <f t="shared" si="0"/>
        <v>5003</v>
      </c>
      <c r="T13" s="160">
        <f t="shared" ref="T13:T70" si="1">R13+S13</f>
        <v>1416058</v>
      </c>
      <c r="U13" s="161">
        <v>12660728</v>
      </c>
      <c r="V13" s="162">
        <f>(R13-R12)/R12</f>
        <v>6.8352998540252091E-2</v>
      </c>
      <c r="W13" s="163">
        <f>(S13-S12)/S12</f>
        <v>0.70634379263301506</v>
      </c>
      <c r="X13" s="163">
        <f>T13/U13</f>
        <v>0.11184649097587437</v>
      </c>
      <c r="Y13" s="138"/>
    </row>
    <row r="14" spans="1:25" s="139" customFormat="1" x14ac:dyDescent="0.2">
      <c r="A14" s="154">
        <f t="shared" ref="A14:A15" si="2">+A13+1</f>
        <v>2003</v>
      </c>
      <c r="B14" s="155">
        <v>1437038</v>
      </c>
      <c r="C14" s="156">
        <v>7571</v>
      </c>
      <c r="D14" s="155">
        <v>93662</v>
      </c>
      <c r="E14" s="157">
        <v>484</v>
      </c>
      <c r="F14" s="245">
        <v>0</v>
      </c>
      <c r="G14" s="246">
        <v>0</v>
      </c>
      <c r="H14" s="155">
        <v>0</v>
      </c>
      <c r="I14" s="157">
        <v>0</v>
      </c>
      <c r="J14" s="158">
        <v>0</v>
      </c>
      <c r="K14" s="156">
        <v>0</v>
      </c>
      <c r="L14" s="155">
        <v>0</v>
      </c>
      <c r="M14" s="159">
        <v>0</v>
      </c>
      <c r="N14" s="158">
        <v>0</v>
      </c>
      <c r="O14" s="156">
        <v>0</v>
      </c>
      <c r="P14" s="266">
        <v>0</v>
      </c>
      <c r="Q14" s="267">
        <v>0</v>
      </c>
      <c r="R14" s="158">
        <f t="shared" si="0"/>
        <v>1530700</v>
      </c>
      <c r="S14" s="156">
        <f t="shared" si="0"/>
        <v>8055</v>
      </c>
      <c r="T14" s="160">
        <f t="shared" si="1"/>
        <v>1538755</v>
      </c>
      <c r="U14" s="161">
        <v>12842578</v>
      </c>
      <c r="V14" s="162">
        <f t="shared" ref="V14:V16" si="3">(R14-R13)/R13</f>
        <v>8.4791166892856762E-2</v>
      </c>
      <c r="W14" s="163">
        <f t="shared" ref="W14:W45" si="4">(S14-S13)/S13</f>
        <v>0.61003397961223271</v>
      </c>
      <c r="X14" s="163">
        <f t="shared" ref="X14:X58" si="5">T14/U14</f>
        <v>0.11981667543697223</v>
      </c>
      <c r="Y14" s="138"/>
    </row>
    <row r="15" spans="1:25" s="139" customFormat="1" x14ac:dyDescent="0.2">
      <c r="A15" s="154">
        <f t="shared" si="2"/>
        <v>2004</v>
      </c>
      <c r="B15" s="155">
        <v>1490549</v>
      </c>
      <c r="C15" s="156">
        <v>10698</v>
      </c>
      <c r="D15" s="155">
        <v>99771</v>
      </c>
      <c r="E15" s="157">
        <v>608</v>
      </c>
      <c r="F15" s="245">
        <v>0</v>
      </c>
      <c r="G15" s="246">
        <v>0</v>
      </c>
      <c r="H15" s="155">
        <v>0</v>
      </c>
      <c r="I15" s="157">
        <v>0</v>
      </c>
      <c r="J15" s="158">
        <v>0</v>
      </c>
      <c r="K15" s="156">
        <v>0</v>
      </c>
      <c r="L15" s="155">
        <v>0</v>
      </c>
      <c r="M15" s="159">
        <v>0</v>
      </c>
      <c r="N15" s="158">
        <v>335</v>
      </c>
      <c r="O15" s="156">
        <v>0</v>
      </c>
      <c r="P15" s="266">
        <v>0</v>
      </c>
      <c r="Q15" s="267">
        <v>0</v>
      </c>
      <c r="R15" s="158">
        <f t="shared" si="0"/>
        <v>1590655</v>
      </c>
      <c r="S15" s="156">
        <f t="shared" si="0"/>
        <v>11306</v>
      </c>
      <c r="T15" s="160">
        <f t="shared" si="1"/>
        <v>1601961</v>
      </c>
      <c r="U15" s="161">
        <v>13026891</v>
      </c>
      <c r="V15" s="162">
        <f t="shared" si="3"/>
        <v>3.9168354347684065E-2</v>
      </c>
      <c r="W15" s="163">
        <f t="shared" si="4"/>
        <v>0.40360024829298574</v>
      </c>
      <c r="X15" s="163">
        <f t="shared" si="5"/>
        <v>0.12297339403546095</v>
      </c>
      <c r="Y15" s="138"/>
    </row>
    <row r="16" spans="1:25" s="139" customFormat="1" x14ac:dyDescent="0.2">
      <c r="A16" s="154">
        <v>2005</v>
      </c>
      <c r="B16" s="155">
        <v>1574588</v>
      </c>
      <c r="C16" s="156">
        <v>12535</v>
      </c>
      <c r="D16" s="155">
        <v>103808</v>
      </c>
      <c r="E16" s="157">
        <v>557</v>
      </c>
      <c r="F16" s="245">
        <v>0</v>
      </c>
      <c r="G16" s="246">
        <v>0</v>
      </c>
      <c r="H16" s="155">
        <v>0</v>
      </c>
      <c r="I16" s="157">
        <v>0</v>
      </c>
      <c r="J16" s="158">
        <v>0</v>
      </c>
      <c r="K16" s="156">
        <v>0</v>
      </c>
      <c r="L16" s="155">
        <v>0</v>
      </c>
      <c r="M16" s="159">
        <v>0</v>
      </c>
      <c r="N16" s="158">
        <v>1172</v>
      </c>
      <c r="O16" s="156">
        <v>0</v>
      </c>
      <c r="P16" s="266">
        <v>0</v>
      </c>
      <c r="Q16" s="267">
        <v>0</v>
      </c>
      <c r="R16" s="158">
        <f t="shared" si="0"/>
        <v>1679568</v>
      </c>
      <c r="S16" s="156">
        <f t="shared" si="0"/>
        <v>13092</v>
      </c>
      <c r="T16" s="160">
        <f t="shared" si="1"/>
        <v>1692660</v>
      </c>
      <c r="U16" s="161">
        <v>13215089</v>
      </c>
      <c r="V16" s="162">
        <f t="shared" si="3"/>
        <v>5.5897098993810727E-2</v>
      </c>
      <c r="W16" s="163">
        <f t="shared" si="4"/>
        <v>0.15796921988324783</v>
      </c>
      <c r="X16" s="163">
        <f t="shared" si="5"/>
        <v>0.12808540298139498</v>
      </c>
      <c r="Y16" s="138"/>
    </row>
    <row r="17" spans="1:25" s="139" customFormat="1" x14ac:dyDescent="0.2">
      <c r="A17" s="154">
        <v>2006</v>
      </c>
      <c r="B17" s="155">
        <v>1639546</v>
      </c>
      <c r="C17" s="156">
        <v>12626</v>
      </c>
      <c r="D17" s="155">
        <v>104693</v>
      </c>
      <c r="E17" s="157">
        <v>554</v>
      </c>
      <c r="F17" s="245">
        <v>333</v>
      </c>
      <c r="G17" s="246">
        <v>4</v>
      </c>
      <c r="H17" s="155">
        <v>906</v>
      </c>
      <c r="I17" s="157">
        <v>106</v>
      </c>
      <c r="J17" s="158">
        <v>6755</v>
      </c>
      <c r="K17" s="156">
        <v>390</v>
      </c>
      <c r="L17" s="155">
        <v>0</v>
      </c>
      <c r="M17" s="159">
        <v>0</v>
      </c>
      <c r="N17" s="158">
        <v>2136</v>
      </c>
      <c r="O17" s="156">
        <v>0</v>
      </c>
      <c r="P17" s="266">
        <v>0</v>
      </c>
      <c r="Q17" s="267">
        <v>0</v>
      </c>
      <c r="R17" s="158">
        <f t="shared" si="0"/>
        <v>1754369</v>
      </c>
      <c r="S17" s="156">
        <f t="shared" si="0"/>
        <v>13680</v>
      </c>
      <c r="T17" s="160">
        <f t="shared" si="1"/>
        <v>1768049</v>
      </c>
      <c r="U17" s="161">
        <v>13408270</v>
      </c>
      <c r="V17" s="162">
        <f t="shared" ref="V17:V48" si="6">(R17-R16)/R16</f>
        <v>4.4535856839377747E-2</v>
      </c>
      <c r="W17" s="163">
        <f t="shared" si="4"/>
        <v>4.4912923923006415E-2</v>
      </c>
      <c r="X17" s="163">
        <f t="shared" si="5"/>
        <v>0.13186257436641716</v>
      </c>
      <c r="Y17" s="138"/>
    </row>
    <row r="18" spans="1:25" s="139" customFormat="1" x14ac:dyDescent="0.2">
      <c r="A18" s="154">
        <v>2007</v>
      </c>
      <c r="B18" s="155">
        <v>1681395</v>
      </c>
      <c r="C18" s="156">
        <v>13160</v>
      </c>
      <c r="D18" s="155">
        <v>105845</v>
      </c>
      <c r="E18" s="157">
        <v>554</v>
      </c>
      <c r="F18" s="245">
        <v>634</v>
      </c>
      <c r="G18" s="246">
        <v>4</v>
      </c>
      <c r="H18" s="155">
        <v>644</v>
      </c>
      <c r="I18" s="157">
        <v>98</v>
      </c>
      <c r="J18" s="158">
        <v>12664</v>
      </c>
      <c r="K18" s="156">
        <v>1022</v>
      </c>
      <c r="L18" s="155">
        <v>0</v>
      </c>
      <c r="M18" s="159">
        <v>0</v>
      </c>
      <c r="N18" s="158">
        <v>3649</v>
      </c>
      <c r="O18" s="156">
        <v>91</v>
      </c>
      <c r="P18" s="266">
        <v>0</v>
      </c>
      <c r="Q18" s="267">
        <v>0</v>
      </c>
      <c r="R18" s="158">
        <f t="shared" si="0"/>
        <v>1804831</v>
      </c>
      <c r="S18" s="156">
        <f t="shared" si="0"/>
        <v>14929</v>
      </c>
      <c r="T18" s="160">
        <f t="shared" si="1"/>
        <v>1819760</v>
      </c>
      <c r="U18" s="161">
        <v>13605485</v>
      </c>
      <c r="V18" s="162">
        <f t="shared" si="6"/>
        <v>2.8763618144187455E-2</v>
      </c>
      <c r="W18" s="163">
        <f t="shared" si="4"/>
        <v>9.1301169590643272E-2</v>
      </c>
      <c r="X18" s="163">
        <f t="shared" si="5"/>
        <v>0.13375193901577195</v>
      </c>
      <c r="Y18" s="138"/>
    </row>
    <row r="19" spans="1:25" s="139" customFormat="1" x14ac:dyDescent="0.2">
      <c r="A19" s="154">
        <v>2008</v>
      </c>
      <c r="B19" s="155">
        <v>1715021</v>
      </c>
      <c r="C19" s="156">
        <v>6834</v>
      </c>
      <c r="D19" s="155">
        <v>129174</v>
      </c>
      <c r="E19" s="157">
        <v>519</v>
      </c>
      <c r="F19" s="245">
        <v>1844</v>
      </c>
      <c r="G19" s="246">
        <v>175</v>
      </c>
      <c r="H19" s="155">
        <v>7337</v>
      </c>
      <c r="I19" s="157">
        <v>911</v>
      </c>
      <c r="J19" s="158">
        <v>29924</v>
      </c>
      <c r="K19" s="156">
        <v>3635</v>
      </c>
      <c r="L19" s="155">
        <v>0</v>
      </c>
      <c r="M19" s="159">
        <v>0</v>
      </c>
      <c r="N19" s="158">
        <v>5167</v>
      </c>
      <c r="O19" s="156">
        <v>150</v>
      </c>
      <c r="P19" s="266">
        <v>0</v>
      </c>
      <c r="Q19" s="267">
        <v>0</v>
      </c>
      <c r="R19" s="158">
        <f t="shared" si="0"/>
        <v>1888467</v>
      </c>
      <c r="S19" s="156">
        <f t="shared" si="0"/>
        <v>12224</v>
      </c>
      <c r="T19" s="160">
        <f t="shared" si="1"/>
        <v>1900691</v>
      </c>
      <c r="U19" s="161">
        <v>13805095</v>
      </c>
      <c r="V19" s="162">
        <f t="shared" si="6"/>
        <v>4.6340072837844651E-2</v>
      </c>
      <c r="W19" s="163">
        <f t="shared" si="4"/>
        <v>-0.18119097059414563</v>
      </c>
      <c r="X19" s="163">
        <f t="shared" si="5"/>
        <v>0.13768039988134814</v>
      </c>
      <c r="Y19" s="138"/>
    </row>
    <row r="20" spans="1:25" s="139" customFormat="1" x14ac:dyDescent="0.2">
      <c r="A20" s="154">
        <v>2009</v>
      </c>
      <c r="B20" s="155">
        <v>1800214</v>
      </c>
      <c r="C20" s="156">
        <v>6900</v>
      </c>
      <c r="D20" s="155">
        <v>134865</v>
      </c>
      <c r="E20" s="157">
        <v>519</v>
      </c>
      <c r="F20" s="245">
        <v>2573</v>
      </c>
      <c r="G20" s="246">
        <v>60</v>
      </c>
      <c r="H20" s="155">
        <v>11858</v>
      </c>
      <c r="I20" s="157">
        <v>1563</v>
      </c>
      <c r="J20" s="158">
        <v>34529</v>
      </c>
      <c r="K20" s="156">
        <v>3513</v>
      </c>
      <c r="L20" s="155">
        <v>823</v>
      </c>
      <c r="M20" s="159">
        <v>0</v>
      </c>
      <c r="N20" s="158">
        <v>6616</v>
      </c>
      <c r="O20" s="156">
        <v>179</v>
      </c>
      <c r="P20" s="266">
        <v>16</v>
      </c>
      <c r="Q20" s="267">
        <v>0</v>
      </c>
      <c r="R20" s="158">
        <f t="shared" si="0"/>
        <v>1991494</v>
      </c>
      <c r="S20" s="156">
        <f t="shared" si="0"/>
        <v>12734</v>
      </c>
      <c r="T20" s="160">
        <f t="shared" si="1"/>
        <v>2004228</v>
      </c>
      <c r="U20" s="161">
        <v>14005449</v>
      </c>
      <c r="V20" s="162">
        <f t="shared" si="6"/>
        <v>5.4555891101088876E-2</v>
      </c>
      <c r="W20" s="163">
        <f t="shared" si="4"/>
        <v>4.1721204188481673E-2</v>
      </c>
      <c r="X20" s="163">
        <f t="shared" si="5"/>
        <v>0.14310344495203259</v>
      </c>
      <c r="Y20" s="138"/>
    </row>
    <row r="21" spans="1:25" s="139" customFormat="1" x14ac:dyDescent="0.2">
      <c r="A21" s="154">
        <v>2010</v>
      </c>
      <c r="B21" s="155">
        <v>1844189</v>
      </c>
      <c r="C21" s="156">
        <v>7246</v>
      </c>
      <c r="D21" s="155">
        <v>138829</v>
      </c>
      <c r="E21" s="157">
        <v>560</v>
      </c>
      <c r="F21" s="245">
        <v>2258</v>
      </c>
      <c r="G21" s="246">
        <v>9</v>
      </c>
      <c r="H21" s="155">
        <v>31773</v>
      </c>
      <c r="I21" s="157">
        <v>3533</v>
      </c>
      <c r="J21" s="158">
        <v>36707</v>
      </c>
      <c r="K21" s="156">
        <v>4368</v>
      </c>
      <c r="L21" s="155">
        <v>1769</v>
      </c>
      <c r="M21" s="159">
        <v>0</v>
      </c>
      <c r="N21" s="158">
        <v>7054</v>
      </c>
      <c r="O21" s="156">
        <v>215</v>
      </c>
      <c r="P21" s="266">
        <v>10</v>
      </c>
      <c r="Q21" s="267">
        <v>0</v>
      </c>
      <c r="R21" s="158">
        <f t="shared" si="0"/>
        <v>2062589</v>
      </c>
      <c r="S21" s="156">
        <f t="shared" si="0"/>
        <v>15931</v>
      </c>
      <c r="T21" s="160">
        <f t="shared" si="1"/>
        <v>2078520</v>
      </c>
      <c r="U21" s="161">
        <v>14483499</v>
      </c>
      <c r="V21" s="162">
        <f t="shared" si="6"/>
        <v>3.5699329247288719E-2</v>
      </c>
      <c r="W21" s="163">
        <f t="shared" si="4"/>
        <v>0.251060153918643</v>
      </c>
      <c r="X21" s="163">
        <f t="shared" si="5"/>
        <v>0.14350952073114376</v>
      </c>
      <c r="Y21" s="138"/>
    </row>
    <row r="22" spans="1:25" s="139" customFormat="1" x14ac:dyDescent="0.2">
      <c r="A22" s="154">
        <f t="shared" ref="A22:A23" si="7">+A21+1</f>
        <v>2011</v>
      </c>
      <c r="B22" s="164">
        <v>1934421</v>
      </c>
      <c r="C22" s="165">
        <v>7530</v>
      </c>
      <c r="D22" s="164">
        <v>145522</v>
      </c>
      <c r="E22" s="159">
        <v>606</v>
      </c>
      <c r="F22" s="245">
        <v>0</v>
      </c>
      <c r="G22" s="246">
        <v>0</v>
      </c>
      <c r="H22" s="164">
        <v>60940</v>
      </c>
      <c r="I22" s="159">
        <v>4154</v>
      </c>
      <c r="J22" s="166">
        <v>42463</v>
      </c>
      <c r="K22" s="165">
        <v>4834</v>
      </c>
      <c r="L22" s="164">
        <v>2390</v>
      </c>
      <c r="M22" s="159">
        <v>0</v>
      </c>
      <c r="N22" s="166">
        <v>8345</v>
      </c>
      <c r="O22" s="165">
        <v>271</v>
      </c>
      <c r="P22" s="266">
        <v>10</v>
      </c>
      <c r="Q22" s="267">
        <v>0</v>
      </c>
      <c r="R22" s="166">
        <f t="shared" si="0"/>
        <v>2194091</v>
      </c>
      <c r="S22" s="165">
        <f t="shared" si="0"/>
        <v>17395</v>
      </c>
      <c r="T22" s="167">
        <f t="shared" si="1"/>
        <v>2211486</v>
      </c>
      <c r="U22" s="161">
        <v>14765927</v>
      </c>
      <c r="V22" s="162">
        <f t="shared" si="6"/>
        <v>6.3755794295421914E-2</v>
      </c>
      <c r="W22" s="163">
        <f t="shared" si="4"/>
        <v>9.1896302805850233E-2</v>
      </c>
      <c r="X22" s="163">
        <f t="shared" si="5"/>
        <v>0.1497695336025974</v>
      </c>
      <c r="Y22" s="138"/>
    </row>
    <row r="23" spans="1:25" s="178" customFormat="1" ht="12" thickBot="1" x14ac:dyDescent="0.25">
      <c r="A23" s="168">
        <f t="shared" si="7"/>
        <v>2012</v>
      </c>
      <c r="B23" s="169">
        <v>1990709</v>
      </c>
      <c r="C23" s="170">
        <v>9223</v>
      </c>
      <c r="D23" s="169">
        <v>148768</v>
      </c>
      <c r="E23" s="171">
        <v>610</v>
      </c>
      <c r="F23" s="247">
        <v>0</v>
      </c>
      <c r="G23" s="248">
        <v>0</v>
      </c>
      <c r="H23" s="169">
        <v>89965</v>
      </c>
      <c r="I23" s="171">
        <v>5639</v>
      </c>
      <c r="J23" s="172">
        <v>49230</v>
      </c>
      <c r="K23" s="170">
        <v>4632</v>
      </c>
      <c r="L23" s="169">
        <v>3052</v>
      </c>
      <c r="M23" s="171">
        <v>0</v>
      </c>
      <c r="N23" s="172">
        <v>6563</v>
      </c>
      <c r="O23" s="170">
        <v>271</v>
      </c>
      <c r="P23" s="268">
        <v>10</v>
      </c>
      <c r="Q23" s="269">
        <v>0</v>
      </c>
      <c r="R23" s="172">
        <f t="shared" si="0"/>
        <v>2288297</v>
      </c>
      <c r="S23" s="170">
        <f t="shared" si="0"/>
        <v>20375</v>
      </c>
      <c r="T23" s="173">
        <f t="shared" si="1"/>
        <v>2308672</v>
      </c>
      <c r="U23" s="174">
        <v>15520973</v>
      </c>
      <c r="V23" s="175">
        <f t="shared" si="6"/>
        <v>4.2936231906516187E-2</v>
      </c>
      <c r="W23" s="176">
        <f t="shared" si="4"/>
        <v>0.17131359586087958</v>
      </c>
      <c r="X23" s="176">
        <f t="shared" si="5"/>
        <v>0.14874531384082687</v>
      </c>
      <c r="Y23" s="177"/>
    </row>
    <row r="24" spans="1:25" s="139" customFormat="1" x14ac:dyDescent="0.2">
      <c r="A24" s="179">
        <v>41275</v>
      </c>
      <c r="B24" s="145">
        <v>1997639</v>
      </c>
      <c r="C24" s="146">
        <v>9292</v>
      </c>
      <c r="D24" s="145">
        <v>148993</v>
      </c>
      <c r="E24" s="147">
        <v>611</v>
      </c>
      <c r="F24" s="243">
        <v>0</v>
      </c>
      <c r="G24" s="244">
        <v>0</v>
      </c>
      <c r="H24" s="145">
        <v>90474</v>
      </c>
      <c r="I24" s="147">
        <v>5350</v>
      </c>
      <c r="J24" s="148">
        <v>49392</v>
      </c>
      <c r="K24" s="146">
        <v>4763</v>
      </c>
      <c r="L24" s="145">
        <v>2996</v>
      </c>
      <c r="M24" s="181">
        <v>0</v>
      </c>
      <c r="N24" s="148">
        <v>6552</v>
      </c>
      <c r="O24" s="146">
        <v>289</v>
      </c>
      <c r="P24" s="264">
        <v>10</v>
      </c>
      <c r="Q24" s="265">
        <v>0</v>
      </c>
      <c r="R24" s="148">
        <f t="shared" si="0"/>
        <v>2296056</v>
      </c>
      <c r="S24" s="146">
        <f t="shared" si="0"/>
        <v>20305</v>
      </c>
      <c r="T24" s="149">
        <f t="shared" si="1"/>
        <v>2316361</v>
      </c>
      <c r="U24" s="149">
        <v>15542121</v>
      </c>
      <c r="V24" s="182">
        <f t="shared" si="6"/>
        <v>3.3907311856808797E-3</v>
      </c>
      <c r="W24" s="153">
        <f t="shared" si="4"/>
        <v>-3.4355828220858898E-3</v>
      </c>
      <c r="X24" s="153">
        <f t="shared" si="5"/>
        <v>0.14903763778444395</v>
      </c>
      <c r="Y24" s="138"/>
    </row>
    <row r="25" spans="1:25" s="139" customFormat="1" x14ac:dyDescent="0.2">
      <c r="A25" s="183">
        <v>41306</v>
      </c>
      <c r="B25" s="155">
        <v>2001362</v>
      </c>
      <c r="C25" s="156">
        <v>9359</v>
      </c>
      <c r="D25" s="155">
        <v>149291</v>
      </c>
      <c r="E25" s="157">
        <v>614</v>
      </c>
      <c r="F25" s="249">
        <v>0</v>
      </c>
      <c r="G25" s="250">
        <v>0</v>
      </c>
      <c r="H25" s="155">
        <v>92202</v>
      </c>
      <c r="I25" s="157">
        <v>4552</v>
      </c>
      <c r="J25" s="158">
        <v>51128</v>
      </c>
      <c r="K25" s="156">
        <v>4656</v>
      </c>
      <c r="L25" s="155">
        <v>3256</v>
      </c>
      <c r="M25" s="184">
        <v>0</v>
      </c>
      <c r="N25" s="158">
        <v>6305</v>
      </c>
      <c r="O25" s="156">
        <v>294</v>
      </c>
      <c r="P25" s="266">
        <v>10</v>
      </c>
      <c r="Q25" s="260">
        <v>0</v>
      </c>
      <c r="R25" s="158">
        <f t="shared" si="0"/>
        <v>2303554</v>
      </c>
      <c r="S25" s="156">
        <f t="shared" si="0"/>
        <v>19475</v>
      </c>
      <c r="T25" s="160">
        <f t="shared" si="1"/>
        <v>2323029</v>
      </c>
      <c r="U25" s="160">
        <v>15563269</v>
      </c>
      <c r="V25" s="162">
        <f t="shared" si="6"/>
        <v>3.2655997937332537E-3</v>
      </c>
      <c r="W25" s="163">
        <f t="shared" si="4"/>
        <v>-4.0876631371583351E-2</v>
      </c>
      <c r="X25" s="163">
        <f t="shared" si="5"/>
        <v>0.14926356410083255</v>
      </c>
      <c r="Y25" s="138"/>
    </row>
    <row r="26" spans="1:25" s="139" customFormat="1" x14ac:dyDescent="0.2">
      <c r="A26" s="183">
        <v>41334</v>
      </c>
      <c r="B26" s="155">
        <v>2006736</v>
      </c>
      <c r="C26" s="156">
        <v>9363</v>
      </c>
      <c r="D26" s="155">
        <v>149551</v>
      </c>
      <c r="E26" s="157">
        <v>614</v>
      </c>
      <c r="F26" s="249">
        <v>0</v>
      </c>
      <c r="G26" s="250">
        <v>0</v>
      </c>
      <c r="H26" s="155">
        <v>94378</v>
      </c>
      <c r="I26" s="157">
        <v>4704</v>
      </c>
      <c r="J26" s="158">
        <v>51769</v>
      </c>
      <c r="K26" s="156">
        <v>4793</v>
      </c>
      <c r="L26" s="155">
        <v>3407</v>
      </c>
      <c r="M26" s="184">
        <v>0</v>
      </c>
      <c r="N26" s="158">
        <v>6306</v>
      </c>
      <c r="O26" s="156">
        <v>294</v>
      </c>
      <c r="P26" s="266">
        <v>10</v>
      </c>
      <c r="Q26" s="260">
        <v>0</v>
      </c>
      <c r="R26" s="158">
        <f t="shared" si="0"/>
        <v>2312157</v>
      </c>
      <c r="S26" s="156">
        <f t="shared" si="0"/>
        <v>19768</v>
      </c>
      <c r="T26" s="160">
        <f t="shared" si="1"/>
        <v>2331925</v>
      </c>
      <c r="U26" s="160">
        <v>15584417</v>
      </c>
      <c r="V26" s="162">
        <f t="shared" si="6"/>
        <v>3.7346639149765971E-3</v>
      </c>
      <c r="W26" s="163">
        <f t="shared" si="4"/>
        <v>1.5044929396662387E-2</v>
      </c>
      <c r="X26" s="163">
        <f t="shared" si="5"/>
        <v>0.14963184057510781</v>
      </c>
      <c r="Y26" s="138"/>
    </row>
    <row r="27" spans="1:25" s="139" customFormat="1" x14ac:dyDescent="0.2">
      <c r="A27" s="183">
        <v>41365</v>
      </c>
      <c r="B27" s="155">
        <v>2020651</v>
      </c>
      <c r="C27" s="156">
        <v>9312</v>
      </c>
      <c r="D27" s="155">
        <v>149844</v>
      </c>
      <c r="E27" s="157">
        <v>615</v>
      </c>
      <c r="F27" s="249">
        <v>0</v>
      </c>
      <c r="G27" s="250">
        <v>0</v>
      </c>
      <c r="H27" s="155">
        <v>95457</v>
      </c>
      <c r="I27" s="157">
        <v>4757</v>
      </c>
      <c r="J27" s="158">
        <v>51769</v>
      </c>
      <c r="K27" s="156">
        <v>4793</v>
      </c>
      <c r="L27" s="155">
        <v>3407</v>
      </c>
      <c r="M27" s="184"/>
      <c r="N27" s="158">
        <v>6291</v>
      </c>
      <c r="O27" s="156">
        <v>294</v>
      </c>
      <c r="P27" s="266">
        <v>10</v>
      </c>
      <c r="Q27" s="260">
        <v>0</v>
      </c>
      <c r="R27" s="158">
        <f t="shared" si="0"/>
        <v>2327429</v>
      </c>
      <c r="S27" s="156">
        <f t="shared" si="0"/>
        <v>19771</v>
      </c>
      <c r="T27" s="160">
        <f t="shared" si="1"/>
        <v>2347200</v>
      </c>
      <c r="U27" s="160">
        <v>15605565</v>
      </c>
      <c r="V27" s="162">
        <f t="shared" si="6"/>
        <v>6.6050878032936347E-3</v>
      </c>
      <c r="W27" s="163">
        <f t="shared" si="4"/>
        <v>1.517604208822339E-4</v>
      </c>
      <c r="X27" s="163">
        <f t="shared" si="5"/>
        <v>0.15040788334161564</v>
      </c>
      <c r="Y27" s="138"/>
    </row>
    <row r="28" spans="1:25" s="139" customFormat="1" x14ac:dyDescent="0.2">
      <c r="A28" s="183">
        <v>41395</v>
      </c>
      <c r="B28" s="155">
        <v>2018580</v>
      </c>
      <c r="C28" s="156">
        <v>9427</v>
      </c>
      <c r="D28" s="155">
        <v>149858</v>
      </c>
      <c r="E28" s="157">
        <v>615</v>
      </c>
      <c r="F28" s="249">
        <v>0</v>
      </c>
      <c r="G28" s="250">
        <v>0</v>
      </c>
      <c r="H28" s="155">
        <v>96881</v>
      </c>
      <c r="I28" s="157">
        <v>4963</v>
      </c>
      <c r="J28" s="158">
        <v>53555</v>
      </c>
      <c r="K28" s="156">
        <v>4939</v>
      </c>
      <c r="L28" s="155">
        <v>3241</v>
      </c>
      <c r="M28" s="184">
        <v>0</v>
      </c>
      <c r="N28" s="158">
        <v>6291</v>
      </c>
      <c r="O28" s="156">
        <v>294</v>
      </c>
      <c r="P28" s="266">
        <v>10</v>
      </c>
      <c r="Q28" s="260">
        <v>0</v>
      </c>
      <c r="R28" s="158">
        <f t="shared" si="0"/>
        <v>2328416</v>
      </c>
      <c r="S28" s="156">
        <f t="shared" si="0"/>
        <v>20238</v>
      </c>
      <c r="T28" s="160">
        <f t="shared" si="1"/>
        <v>2348654</v>
      </c>
      <c r="U28" s="160">
        <v>15626713</v>
      </c>
      <c r="V28" s="162">
        <f t="shared" si="6"/>
        <v>4.2407308665484532E-4</v>
      </c>
      <c r="W28" s="163">
        <f t="shared" si="4"/>
        <v>2.3620454200596833E-2</v>
      </c>
      <c r="X28" s="163">
        <f t="shared" si="5"/>
        <v>0.15029737859778958</v>
      </c>
      <c r="Y28" s="138"/>
    </row>
    <row r="29" spans="1:25" s="139" customFormat="1" x14ac:dyDescent="0.2">
      <c r="A29" s="183">
        <v>41426</v>
      </c>
      <c r="B29" s="155">
        <v>2022435</v>
      </c>
      <c r="C29" s="156">
        <v>9410</v>
      </c>
      <c r="D29" s="155">
        <v>150078</v>
      </c>
      <c r="E29" s="157">
        <v>597</v>
      </c>
      <c r="F29" s="245">
        <v>0</v>
      </c>
      <c r="G29" s="246">
        <v>0</v>
      </c>
      <c r="H29" s="155">
        <v>98692</v>
      </c>
      <c r="I29" s="157">
        <v>5122</v>
      </c>
      <c r="J29" s="158">
        <v>55348</v>
      </c>
      <c r="K29" s="156">
        <v>5010</v>
      </c>
      <c r="L29" s="155">
        <v>3285</v>
      </c>
      <c r="M29" s="159">
        <v>0</v>
      </c>
      <c r="N29" s="158">
        <f>6582-294</f>
        <v>6288</v>
      </c>
      <c r="O29" s="156">
        <v>294</v>
      </c>
      <c r="P29" s="266">
        <v>10</v>
      </c>
      <c r="Q29" s="267">
        <v>0</v>
      </c>
      <c r="R29" s="158">
        <f t="shared" ref="R29:S60" si="8">B29+D29+F29+H29+J29+L29+N29+P29</f>
        <v>2336136</v>
      </c>
      <c r="S29" s="156">
        <f t="shared" si="8"/>
        <v>20433</v>
      </c>
      <c r="T29" s="160">
        <f t="shared" si="1"/>
        <v>2356569</v>
      </c>
      <c r="U29" s="160">
        <v>15647861</v>
      </c>
      <c r="V29" s="162">
        <f t="shared" si="6"/>
        <v>3.3155587317730164E-3</v>
      </c>
      <c r="W29" s="163">
        <f t="shared" si="4"/>
        <v>9.635339460420991E-3</v>
      </c>
      <c r="X29" s="163">
        <f t="shared" si="5"/>
        <v>0.15060007243162499</v>
      </c>
      <c r="Y29" s="138"/>
    </row>
    <row r="30" spans="1:25" s="139" customFormat="1" x14ac:dyDescent="0.2">
      <c r="A30" s="183">
        <v>41456</v>
      </c>
      <c r="B30" s="155">
        <v>2028191</v>
      </c>
      <c r="C30" s="156">
        <v>9298</v>
      </c>
      <c r="D30" s="155">
        <v>150798</v>
      </c>
      <c r="E30" s="157">
        <v>597</v>
      </c>
      <c r="F30" s="245"/>
      <c r="G30" s="246"/>
      <c r="H30" s="155">
        <v>99624</v>
      </c>
      <c r="I30" s="157">
        <v>5146</v>
      </c>
      <c r="J30" s="158">
        <v>56676</v>
      </c>
      <c r="K30" s="156">
        <v>4961</v>
      </c>
      <c r="L30" s="155">
        <v>3282</v>
      </c>
      <c r="M30" s="159">
        <v>0</v>
      </c>
      <c r="N30" s="158">
        <v>6284</v>
      </c>
      <c r="O30" s="156">
        <v>294</v>
      </c>
      <c r="P30" s="266">
        <v>7</v>
      </c>
      <c r="Q30" s="267">
        <v>0</v>
      </c>
      <c r="R30" s="158">
        <f t="shared" si="8"/>
        <v>2344862</v>
      </c>
      <c r="S30" s="156">
        <f t="shared" si="8"/>
        <v>20296</v>
      </c>
      <c r="T30" s="160">
        <f t="shared" si="1"/>
        <v>2365158</v>
      </c>
      <c r="U30" s="160">
        <v>15669009</v>
      </c>
      <c r="V30" s="162">
        <f t="shared" si="6"/>
        <v>3.7352277435902703E-3</v>
      </c>
      <c r="W30" s="163">
        <f t="shared" si="4"/>
        <v>-6.7048402094650808E-3</v>
      </c>
      <c r="X30" s="163">
        <f t="shared" si="5"/>
        <v>0.15094496403697261</v>
      </c>
      <c r="Y30" s="138"/>
    </row>
    <row r="31" spans="1:25" s="139" customFormat="1" x14ac:dyDescent="0.2">
      <c r="A31" s="183">
        <v>41487</v>
      </c>
      <c r="B31" s="155">
        <v>2033371</v>
      </c>
      <c r="C31" s="156">
        <v>9186</v>
      </c>
      <c r="D31" s="155">
        <v>150918</v>
      </c>
      <c r="E31" s="157">
        <v>597</v>
      </c>
      <c r="F31" s="245">
        <v>0</v>
      </c>
      <c r="G31" s="246">
        <v>0</v>
      </c>
      <c r="H31" s="155">
        <v>100123</v>
      </c>
      <c r="I31" s="157">
        <v>5089</v>
      </c>
      <c r="J31" s="158">
        <v>57537</v>
      </c>
      <c r="K31" s="156">
        <v>4891</v>
      </c>
      <c r="L31" s="155">
        <v>3486</v>
      </c>
      <c r="M31" s="159">
        <v>0</v>
      </c>
      <c r="N31" s="158">
        <v>6247</v>
      </c>
      <c r="O31" s="156">
        <v>294</v>
      </c>
      <c r="P31" s="266">
        <v>7</v>
      </c>
      <c r="Q31" s="267">
        <v>0</v>
      </c>
      <c r="R31" s="158">
        <f t="shared" si="8"/>
        <v>2351689</v>
      </c>
      <c r="S31" s="156">
        <f t="shared" si="8"/>
        <v>20057</v>
      </c>
      <c r="T31" s="160">
        <f t="shared" si="1"/>
        <v>2371746</v>
      </c>
      <c r="U31" s="160">
        <v>15690157</v>
      </c>
      <c r="V31" s="162">
        <f t="shared" si="6"/>
        <v>2.9114719757495325E-3</v>
      </c>
      <c r="W31" s="163">
        <f t="shared" si="4"/>
        <v>-1.1775719353567205E-2</v>
      </c>
      <c r="X31" s="163">
        <f t="shared" si="5"/>
        <v>0.15116139373238904</v>
      </c>
      <c r="Y31" s="138"/>
    </row>
    <row r="32" spans="1:25" s="139" customFormat="1" x14ac:dyDescent="0.2">
      <c r="A32" s="183">
        <v>41518</v>
      </c>
      <c r="B32" s="155">
        <v>2034457</v>
      </c>
      <c r="C32" s="156">
        <v>9280</v>
      </c>
      <c r="D32" s="155">
        <v>150729</v>
      </c>
      <c r="E32" s="157">
        <v>597</v>
      </c>
      <c r="F32" s="245">
        <v>0</v>
      </c>
      <c r="G32" s="246">
        <v>0</v>
      </c>
      <c r="H32" s="155">
        <v>101524</v>
      </c>
      <c r="I32" s="157">
        <v>5127</v>
      </c>
      <c r="J32" s="158">
        <v>58689</v>
      </c>
      <c r="K32" s="156">
        <v>4984</v>
      </c>
      <c r="L32" s="155">
        <v>3871</v>
      </c>
      <c r="M32" s="159">
        <v>0</v>
      </c>
      <c r="N32" s="158">
        <v>6177</v>
      </c>
      <c r="O32" s="156">
        <v>294</v>
      </c>
      <c r="P32" s="266">
        <v>7</v>
      </c>
      <c r="Q32" s="267">
        <v>0</v>
      </c>
      <c r="R32" s="158">
        <f t="shared" si="8"/>
        <v>2355454</v>
      </c>
      <c r="S32" s="156">
        <f t="shared" si="8"/>
        <v>20282</v>
      </c>
      <c r="T32" s="160">
        <f t="shared" si="1"/>
        <v>2375736</v>
      </c>
      <c r="U32" s="160">
        <v>15711305</v>
      </c>
      <c r="V32" s="162">
        <f t="shared" si="6"/>
        <v>1.6009769999349405E-3</v>
      </c>
      <c r="W32" s="163">
        <f t="shared" si="4"/>
        <v>1.1218028618437454E-2</v>
      </c>
      <c r="X32" s="163">
        <f t="shared" si="5"/>
        <v>0.15121188214473591</v>
      </c>
      <c r="Y32" s="138"/>
    </row>
    <row r="33" spans="1:25" s="139" customFormat="1" x14ac:dyDescent="0.2">
      <c r="A33" s="183">
        <v>41548</v>
      </c>
      <c r="B33" s="155">
        <v>2041795</v>
      </c>
      <c r="C33" s="156">
        <v>9366</v>
      </c>
      <c r="D33" s="155">
        <v>150716</v>
      </c>
      <c r="E33" s="157">
        <v>597</v>
      </c>
      <c r="F33" s="245">
        <v>0</v>
      </c>
      <c r="G33" s="246">
        <v>0</v>
      </c>
      <c r="H33" s="155">
        <v>102265</v>
      </c>
      <c r="I33" s="157">
        <v>5132</v>
      </c>
      <c r="J33" s="158">
        <v>59738</v>
      </c>
      <c r="K33" s="156">
        <v>5115</v>
      </c>
      <c r="L33" s="155">
        <v>4086</v>
      </c>
      <c r="M33" s="159">
        <v>0</v>
      </c>
      <c r="N33" s="158">
        <v>6158</v>
      </c>
      <c r="O33" s="156">
        <v>294</v>
      </c>
      <c r="P33" s="266">
        <v>7</v>
      </c>
      <c r="Q33" s="267">
        <v>0</v>
      </c>
      <c r="R33" s="158">
        <f t="shared" si="8"/>
        <v>2364765</v>
      </c>
      <c r="S33" s="156">
        <f t="shared" si="8"/>
        <v>20504</v>
      </c>
      <c r="T33" s="160">
        <f t="shared" si="1"/>
        <v>2385269</v>
      </c>
      <c r="U33" s="160">
        <v>15732453</v>
      </c>
      <c r="V33" s="162">
        <f t="shared" si="6"/>
        <v>3.9529534433701526E-3</v>
      </c>
      <c r="W33" s="163">
        <f t="shared" si="4"/>
        <v>1.0945666107878907E-2</v>
      </c>
      <c r="X33" s="163">
        <f t="shared" si="5"/>
        <v>0.15161456385727007</v>
      </c>
      <c r="Y33" s="138"/>
    </row>
    <row r="34" spans="1:25" s="139" customFormat="1" x14ac:dyDescent="0.2">
      <c r="A34" s="183">
        <v>41579</v>
      </c>
      <c r="B34" s="155">
        <v>2047631</v>
      </c>
      <c r="C34" s="156">
        <v>9373</v>
      </c>
      <c r="D34" s="155">
        <v>150798</v>
      </c>
      <c r="E34" s="157">
        <v>599</v>
      </c>
      <c r="F34" s="245">
        <v>0</v>
      </c>
      <c r="G34" s="246">
        <v>0</v>
      </c>
      <c r="H34" s="155">
        <v>102707</v>
      </c>
      <c r="I34" s="157">
        <v>5098</v>
      </c>
      <c r="J34" s="158">
        <v>60691</v>
      </c>
      <c r="K34" s="156">
        <v>5271</v>
      </c>
      <c r="L34" s="155">
        <v>4086</v>
      </c>
      <c r="M34" s="159">
        <v>0</v>
      </c>
      <c r="N34" s="158">
        <v>6078</v>
      </c>
      <c r="O34" s="156">
        <v>294</v>
      </c>
      <c r="P34" s="266">
        <v>7</v>
      </c>
      <c r="Q34" s="267">
        <v>0</v>
      </c>
      <c r="R34" s="158">
        <f t="shared" si="8"/>
        <v>2371998</v>
      </c>
      <c r="S34" s="156">
        <f t="shared" si="8"/>
        <v>20635</v>
      </c>
      <c r="T34" s="160">
        <f t="shared" si="1"/>
        <v>2392633</v>
      </c>
      <c r="U34" s="160">
        <v>15753601</v>
      </c>
      <c r="V34" s="162">
        <f t="shared" si="6"/>
        <v>3.0586548769116592E-3</v>
      </c>
      <c r="W34" s="163">
        <f t="shared" si="4"/>
        <v>6.388997268825595E-3</v>
      </c>
      <c r="X34" s="163">
        <f t="shared" si="5"/>
        <v>0.15187848162461395</v>
      </c>
      <c r="Y34" s="138"/>
    </row>
    <row r="35" spans="1:25" s="139" customFormat="1" ht="12" thickBot="1" x14ac:dyDescent="0.25">
      <c r="A35" s="185">
        <v>41609</v>
      </c>
      <c r="B35" s="186">
        <v>2046070</v>
      </c>
      <c r="C35" s="187">
        <v>9416</v>
      </c>
      <c r="D35" s="186">
        <v>150901</v>
      </c>
      <c r="E35" s="188">
        <v>601</v>
      </c>
      <c r="F35" s="251">
        <v>0</v>
      </c>
      <c r="G35" s="252">
        <v>0</v>
      </c>
      <c r="H35" s="186">
        <v>105146</v>
      </c>
      <c r="I35" s="188">
        <v>5038</v>
      </c>
      <c r="J35" s="190">
        <v>61619</v>
      </c>
      <c r="K35" s="187">
        <v>5172</v>
      </c>
      <c r="L35" s="186">
        <v>4455</v>
      </c>
      <c r="M35" s="191">
        <v>0</v>
      </c>
      <c r="N35" s="190">
        <v>6052</v>
      </c>
      <c r="O35" s="187">
        <v>294</v>
      </c>
      <c r="P35" s="270">
        <v>7</v>
      </c>
      <c r="Q35" s="271">
        <v>0</v>
      </c>
      <c r="R35" s="190">
        <f t="shared" si="8"/>
        <v>2374250</v>
      </c>
      <c r="S35" s="187">
        <f t="shared" si="8"/>
        <v>20521</v>
      </c>
      <c r="T35" s="192">
        <f t="shared" si="1"/>
        <v>2394771</v>
      </c>
      <c r="U35" s="192">
        <v>15774749</v>
      </c>
      <c r="V35" s="193">
        <f t="shared" si="6"/>
        <v>9.4941058129054069E-4</v>
      </c>
      <c r="W35" s="194">
        <f t="shared" si="4"/>
        <v>-5.524594136176399E-3</v>
      </c>
      <c r="X35" s="194">
        <f t="shared" si="5"/>
        <v>0.1518104028152841</v>
      </c>
      <c r="Y35" s="138"/>
    </row>
    <row r="36" spans="1:25" s="139" customFormat="1" x14ac:dyDescent="0.2">
      <c r="A36" s="179">
        <v>41640</v>
      </c>
      <c r="B36" s="145">
        <v>2048203</v>
      </c>
      <c r="C36" s="146">
        <v>9484</v>
      </c>
      <c r="D36" s="145">
        <v>150704</v>
      </c>
      <c r="E36" s="147">
        <v>601</v>
      </c>
      <c r="F36" s="243">
        <v>0</v>
      </c>
      <c r="G36" s="244">
        <v>0</v>
      </c>
      <c r="H36" s="145">
        <v>105152</v>
      </c>
      <c r="I36" s="147">
        <v>5023</v>
      </c>
      <c r="J36" s="148">
        <v>62796</v>
      </c>
      <c r="K36" s="146">
        <v>5166</v>
      </c>
      <c r="L36" s="145">
        <v>4485</v>
      </c>
      <c r="M36" s="181">
        <v>0</v>
      </c>
      <c r="N36" s="148">
        <v>6022</v>
      </c>
      <c r="O36" s="146">
        <v>294</v>
      </c>
      <c r="P36" s="264">
        <v>7</v>
      </c>
      <c r="Q36" s="265">
        <v>0</v>
      </c>
      <c r="R36" s="148">
        <f t="shared" si="8"/>
        <v>2377369</v>
      </c>
      <c r="S36" s="146">
        <f t="shared" si="8"/>
        <v>20568</v>
      </c>
      <c r="T36" s="149">
        <f t="shared" si="1"/>
        <v>2397937</v>
      </c>
      <c r="U36" s="150">
        <v>15795809</v>
      </c>
      <c r="V36" s="182">
        <f t="shared" si="6"/>
        <v>1.3136780035800778E-3</v>
      </c>
      <c r="W36" s="153">
        <f t="shared" si="4"/>
        <v>2.2903367282296186E-3</v>
      </c>
      <c r="X36" s="153">
        <f t="shared" si="5"/>
        <v>0.15180843222401588</v>
      </c>
      <c r="Y36" s="138"/>
    </row>
    <row r="37" spans="1:25" s="139" customFormat="1" x14ac:dyDescent="0.2">
      <c r="A37" s="183">
        <v>41671</v>
      </c>
      <c r="B37" s="155">
        <v>2055587</v>
      </c>
      <c r="C37" s="156">
        <v>9478</v>
      </c>
      <c r="D37" s="155">
        <v>150763</v>
      </c>
      <c r="E37" s="157">
        <v>601</v>
      </c>
      <c r="F37" s="245">
        <v>0</v>
      </c>
      <c r="G37" s="246">
        <v>0</v>
      </c>
      <c r="H37" s="155">
        <v>105258</v>
      </c>
      <c r="I37" s="157">
        <v>4998</v>
      </c>
      <c r="J37" s="158">
        <v>63804</v>
      </c>
      <c r="K37" s="156">
        <v>4969</v>
      </c>
      <c r="L37" s="155">
        <v>4624</v>
      </c>
      <c r="M37" s="159">
        <v>0</v>
      </c>
      <c r="N37" s="158">
        <v>6001</v>
      </c>
      <c r="O37" s="156">
        <v>294</v>
      </c>
      <c r="P37" s="266">
        <v>7</v>
      </c>
      <c r="Q37" s="267">
        <v>0</v>
      </c>
      <c r="R37" s="158">
        <f t="shared" si="8"/>
        <v>2386044</v>
      </c>
      <c r="S37" s="156">
        <f t="shared" si="8"/>
        <v>20340</v>
      </c>
      <c r="T37" s="160">
        <f t="shared" si="1"/>
        <v>2406384</v>
      </c>
      <c r="U37" s="161">
        <v>15816868.5</v>
      </c>
      <c r="V37" s="162">
        <f t="shared" si="6"/>
        <v>3.6489918056473352E-3</v>
      </c>
      <c r="W37" s="163">
        <f t="shared" si="4"/>
        <v>-1.1085180863477246E-2</v>
      </c>
      <c r="X37" s="163">
        <f t="shared" si="5"/>
        <v>0.15214035572212034</v>
      </c>
      <c r="Y37" s="138"/>
    </row>
    <row r="38" spans="1:25" s="139" customFormat="1" x14ac:dyDescent="0.2">
      <c r="A38" s="183">
        <v>41699</v>
      </c>
      <c r="B38" s="164">
        <v>2060128</v>
      </c>
      <c r="C38" s="165">
        <v>9596</v>
      </c>
      <c r="D38" s="164">
        <v>151116</v>
      </c>
      <c r="E38" s="159">
        <v>601</v>
      </c>
      <c r="F38" s="245">
        <v>0</v>
      </c>
      <c r="G38" s="246">
        <v>0</v>
      </c>
      <c r="H38" s="164">
        <v>105355</v>
      </c>
      <c r="I38" s="159">
        <v>5023</v>
      </c>
      <c r="J38" s="166">
        <v>64767</v>
      </c>
      <c r="K38" s="165">
        <v>4838</v>
      </c>
      <c r="L38" s="164">
        <v>4654</v>
      </c>
      <c r="M38" s="159">
        <v>0</v>
      </c>
      <c r="N38" s="166">
        <v>5990</v>
      </c>
      <c r="O38" s="165">
        <v>294</v>
      </c>
      <c r="P38" s="266">
        <v>0</v>
      </c>
      <c r="Q38" s="267">
        <v>0</v>
      </c>
      <c r="R38" s="166">
        <f t="shared" si="8"/>
        <v>2392010</v>
      </c>
      <c r="S38" s="165">
        <f t="shared" si="8"/>
        <v>20352</v>
      </c>
      <c r="T38" s="167">
        <f t="shared" si="1"/>
        <v>2412362</v>
      </c>
      <c r="U38" s="161">
        <v>15837928</v>
      </c>
      <c r="V38" s="162">
        <f t="shared" si="6"/>
        <v>2.5003730023419519E-3</v>
      </c>
      <c r="W38" s="163">
        <f t="shared" si="4"/>
        <v>5.8997050147492625E-4</v>
      </c>
      <c r="X38" s="163">
        <f t="shared" si="5"/>
        <v>0.152315504906955</v>
      </c>
      <c r="Y38" s="138"/>
    </row>
    <row r="39" spans="1:25" s="139" customFormat="1" x14ac:dyDescent="0.2">
      <c r="A39" s="183">
        <v>41730</v>
      </c>
      <c r="B39" s="155">
        <v>2058471</v>
      </c>
      <c r="C39" s="156">
        <v>9717</v>
      </c>
      <c r="D39" s="155">
        <v>151061</v>
      </c>
      <c r="E39" s="157">
        <v>601</v>
      </c>
      <c r="F39" s="245">
        <v>0</v>
      </c>
      <c r="G39" s="246">
        <v>0</v>
      </c>
      <c r="H39" s="155">
        <v>105340</v>
      </c>
      <c r="I39" s="157">
        <v>5052</v>
      </c>
      <c r="J39" s="158">
        <v>65638</v>
      </c>
      <c r="K39" s="156">
        <v>4832</v>
      </c>
      <c r="L39" s="155">
        <v>4654</v>
      </c>
      <c r="M39" s="159">
        <v>0</v>
      </c>
      <c r="N39" s="158">
        <v>5948</v>
      </c>
      <c r="O39" s="156">
        <v>294</v>
      </c>
      <c r="P39" s="266">
        <v>0</v>
      </c>
      <c r="Q39" s="267">
        <v>0</v>
      </c>
      <c r="R39" s="158">
        <f t="shared" si="8"/>
        <v>2391112</v>
      </c>
      <c r="S39" s="156">
        <f t="shared" si="8"/>
        <v>20496</v>
      </c>
      <c r="T39" s="160">
        <f t="shared" si="1"/>
        <v>2411608</v>
      </c>
      <c r="U39" s="161">
        <v>15858988</v>
      </c>
      <c r="V39" s="162">
        <f t="shared" si="6"/>
        <v>-3.7541649073373441E-4</v>
      </c>
      <c r="W39" s="163">
        <f t="shared" si="4"/>
        <v>7.0754716981132077E-3</v>
      </c>
      <c r="X39" s="163">
        <f t="shared" si="5"/>
        <v>0.15206569296855513</v>
      </c>
      <c r="Y39" s="138"/>
    </row>
    <row r="40" spans="1:25" s="139" customFormat="1" x14ac:dyDescent="0.2">
      <c r="A40" s="183">
        <v>41760</v>
      </c>
      <c r="B40" s="155">
        <v>2057128</v>
      </c>
      <c r="C40" s="156">
        <v>9650</v>
      </c>
      <c r="D40" s="155">
        <v>151121</v>
      </c>
      <c r="E40" s="157">
        <v>592</v>
      </c>
      <c r="F40" s="245">
        <v>0</v>
      </c>
      <c r="G40" s="246">
        <v>0</v>
      </c>
      <c r="H40" s="155">
        <v>105577</v>
      </c>
      <c r="I40" s="157">
        <v>5062</v>
      </c>
      <c r="J40" s="158">
        <v>66492</v>
      </c>
      <c r="K40" s="156">
        <v>4880</v>
      </c>
      <c r="L40" s="155">
        <v>4914</v>
      </c>
      <c r="M40" s="159">
        <v>0</v>
      </c>
      <c r="N40" s="158">
        <v>5907</v>
      </c>
      <c r="O40" s="156">
        <v>294</v>
      </c>
      <c r="P40" s="266">
        <v>0</v>
      </c>
      <c r="Q40" s="267">
        <v>0</v>
      </c>
      <c r="R40" s="158">
        <f t="shared" si="8"/>
        <v>2391139</v>
      </c>
      <c r="S40" s="156">
        <f t="shared" si="8"/>
        <v>20478</v>
      </c>
      <c r="T40" s="160">
        <f t="shared" si="1"/>
        <v>2411617</v>
      </c>
      <c r="U40" s="161">
        <v>15880047.749999998</v>
      </c>
      <c r="V40" s="162">
        <f t="shared" si="6"/>
        <v>1.1291817363636668E-5</v>
      </c>
      <c r="W40" s="163">
        <f t="shared" si="4"/>
        <v>-8.7822014051522248E-4</v>
      </c>
      <c r="X40" s="163">
        <f t="shared" si="5"/>
        <v>0.15186459373209379</v>
      </c>
      <c r="Y40" s="138"/>
    </row>
    <row r="41" spans="1:25" s="139" customFormat="1" x14ac:dyDescent="0.2">
      <c r="A41" s="183">
        <v>41791</v>
      </c>
      <c r="B41" s="155">
        <v>2057405</v>
      </c>
      <c r="C41" s="156">
        <v>9654</v>
      </c>
      <c r="D41" s="155">
        <v>151172</v>
      </c>
      <c r="E41" s="157">
        <v>602</v>
      </c>
      <c r="F41" s="245">
        <v>0</v>
      </c>
      <c r="G41" s="246">
        <v>0</v>
      </c>
      <c r="H41" s="155">
        <v>106411</v>
      </c>
      <c r="I41" s="157">
        <v>5106</v>
      </c>
      <c r="J41" s="158">
        <v>67304</v>
      </c>
      <c r="K41" s="156">
        <v>4876</v>
      </c>
      <c r="L41" s="155">
        <v>4854</v>
      </c>
      <c r="M41" s="159">
        <v>0</v>
      </c>
      <c r="N41" s="158">
        <v>5889</v>
      </c>
      <c r="O41" s="156">
        <v>294</v>
      </c>
      <c r="P41" s="266">
        <v>0</v>
      </c>
      <c r="Q41" s="267">
        <v>0</v>
      </c>
      <c r="R41" s="158">
        <f t="shared" si="8"/>
        <v>2393035</v>
      </c>
      <c r="S41" s="156">
        <f t="shared" si="8"/>
        <v>20532</v>
      </c>
      <c r="T41" s="160">
        <f t="shared" si="1"/>
        <v>2413567</v>
      </c>
      <c r="U41" s="161">
        <v>15901108</v>
      </c>
      <c r="V41" s="162">
        <f t="shared" si="6"/>
        <v>7.9292755460891231E-4</v>
      </c>
      <c r="W41" s="163">
        <f t="shared" si="4"/>
        <v>2.6369762672135951E-3</v>
      </c>
      <c r="X41" s="163">
        <f t="shared" si="5"/>
        <v>0.15178608937188529</v>
      </c>
      <c r="Y41" s="138"/>
    </row>
    <row r="42" spans="1:25" s="139" customFormat="1" x14ac:dyDescent="0.2">
      <c r="A42" s="183">
        <v>41821</v>
      </c>
      <c r="B42" s="155">
        <v>2050319</v>
      </c>
      <c r="C42" s="156">
        <v>9700</v>
      </c>
      <c r="D42" s="155">
        <v>151375</v>
      </c>
      <c r="E42" s="157">
        <v>592</v>
      </c>
      <c r="F42" s="245">
        <v>0</v>
      </c>
      <c r="G42" s="246">
        <v>0</v>
      </c>
      <c r="H42" s="155">
        <v>107128</v>
      </c>
      <c r="I42" s="157">
        <v>5095</v>
      </c>
      <c r="J42" s="158">
        <v>67895</v>
      </c>
      <c r="K42" s="156">
        <v>4808</v>
      </c>
      <c r="L42" s="155">
        <v>4854</v>
      </c>
      <c r="M42" s="159">
        <v>0</v>
      </c>
      <c r="N42" s="158">
        <v>5863</v>
      </c>
      <c r="O42" s="156">
        <v>294</v>
      </c>
      <c r="P42" s="266">
        <v>0</v>
      </c>
      <c r="Q42" s="267">
        <v>0</v>
      </c>
      <c r="R42" s="158">
        <f t="shared" si="8"/>
        <v>2387434</v>
      </c>
      <c r="S42" s="156">
        <f t="shared" si="8"/>
        <v>20489</v>
      </c>
      <c r="T42" s="160">
        <f t="shared" si="1"/>
        <v>2407923</v>
      </c>
      <c r="U42" s="161">
        <v>15922167</v>
      </c>
      <c r="V42" s="162">
        <f t="shared" si="6"/>
        <v>-2.340542449232878E-3</v>
      </c>
      <c r="W42" s="163">
        <f t="shared" si="4"/>
        <v>-2.0942918371322813E-3</v>
      </c>
      <c r="X42" s="163">
        <f t="shared" si="5"/>
        <v>0.15123085946780987</v>
      </c>
      <c r="Y42" s="138"/>
    </row>
    <row r="43" spans="1:25" s="139" customFormat="1" x14ac:dyDescent="0.2">
      <c r="A43" s="183">
        <v>41852</v>
      </c>
      <c r="B43" s="155">
        <v>2053112</v>
      </c>
      <c r="C43" s="156">
        <v>9824</v>
      </c>
      <c r="D43" s="155">
        <v>151252</v>
      </c>
      <c r="E43" s="157">
        <v>602</v>
      </c>
      <c r="F43" s="245">
        <v>0</v>
      </c>
      <c r="G43" s="246">
        <v>0</v>
      </c>
      <c r="H43" s="155">
        <v>107298</v>
      </c>
      <c r="I43" s="157">
        <v>5088</v>
      </c>
      <c r="J43" s="158">
        <v>68726</v>
      </c>
      <c r="K43" s="156">
        <v>4658</v>
      </c>
      <c r="L43" s="155">
        <v>4722</v>
      </c>
      <c r="M43" s="159">
        <v>0</v>
      </c>
      <c r="N43" s="158">
        <v>5831</v>
      </c>
      <c r="O43" s="156">
        <v>294</v>
      </c>
      <c r="P43" s="266">
        <v>0</v>
      </c>
      <c r="Q43" s="267">
        <v>0</v>
      </c>
      <c r="R43" s="158">
        <f t="shared" si="8"/>
        <v>2390941</v>
      </c>
      <c r="S43" s="156">
        <f t="shared" si="8"/>
        <v>20466</v>
      </c>
      <c r="T43" s="160">
        <f t="shared" si="1"/>
        <v>2411407</v>
      </c>
      <c r="U43" s="161">
        <v>15943226.999999998</v>
      </c>
      <c r="V43" s="162">
        <f t="shared" si="6"/>
        <v>1.4689411309380699E-3</v>
      </c>
      <c r="W43" s="163">
        <f t="shared" si="4"/>
        <v>-1.1225535653277368E-3</v>
      </c>
      <c r="X43" s="163">
        <f t="shared" si="5"/>
        <v>0.15124961841163023</v>
      </c>
      <c r="Y43" s="138"/>
    </row>
    <row r="44" spans="1:25" s="139" customFormat="1" x14ac:dyDescent="0.2">
      <c r="A44" s="183">
        <v>41883</v>
      </c>
      <c r="B44" s="155">
        <v>2049886</v>
      </c>
      <c r="C44" s="156">
        <v>9778</v>
      </c>
      <c r="D44" s="155">
        <v>151252</v>
      </c>
      <c r="E44" s="157">
        <v>602</v>
      </c>
      <c r="F44" s="245">
        <v>0</v>
      </c>
      <c r="G44" s="246">
        <v>0</v>
      </c>
      <c r="H44" s="155">
        <v>107062</v>
      </c>
      <c r="I44" s="157">
        <v>5074</v>
      </c>
      <c r="J44" s="158">
        <v>69634</v>
      </c>
      <c r="K44" s="156">
        <v>4390</v>
      </c>
      <c r="L44" s="155">
        <v>4922</v>
      </c>
      <c r="M44" s="159">
        <v>0</v>
      </c>
      <c r="N44" s="158">
        <v>5819</v>
      </c>
      <c r="O44" s="156">
        <v>294</v>
      </c>
      <c r="P44" s="266">
        <v>0</v>
      </c>
      <c r="Q44" s="267">
        <v>0</v>
      </c>
      <c r="R44" s="158">
        <f t="shared" si="8"/>
        <v>2388575</v>
      </c>
      <c r="S44" s="156">
        <f t="shared" si="8"/>
        <v>20138</v>
      </c>
      <c r="T44" s="160">
        <f t="shared" si="1"/>
        <v>2408713</v>
      </c>
      <c r="U44" s="161">
        <v>15964286.749999996</v>
      </c>
      <c r="V44" s="162">
        <f t="shared" si="6"/>
        <v>-9.8956854226013948E-4</v>
      </c>
      <c r="W44" s="163">
        <f t="shared" si="4"/>
        <v>-1.6026580670380142E-2</v>
      </c>
      <c r="X44" s="163">
        <f t="shared" si="5"/>
        <v>0.1508813414417027</v>
      </c>
      <c r="Y44" s="138"/>
    </row>
    <row r="45" spans="1:25" s="139" customFormat="1" x14ac:dyDescent="0.2">
      <c r="A45" s="183">
        <v>41913</v>
      </c>
      <c r="B45" s="155">
        <v>2063588</v>
      </c>
      <c r="C45" s="156">
        <v>9481</v>
      </c>
      <c r="D45" s="155">
        <v>151125</v>
      </c>
      <c r="E45" s="157">
        <v>596</v>
      </c>
      <c r="F45" s="245">
        <v>0</v>
      </c>
      <c r="G45" s="246">
        <v>0</v>
      </c>
      <c r="H45" s="155">
        <v>107279</v>
      </c>
      <c r="I45" s="157">
        <v>5032</v>
      </c>
      <c r="J45" s="158">
        <v>70457</v>
      </c>
      <c r="K45" s="156">
        <v>4501</v>
      </c>
      <c r="L45" s="155">
        <v>5010</v>
      </c>
      <c r="M45" s="159">
        <v>0</v>
      </c>
      <c r="N45" s="158">
        <v>5814</v>
      </c>
      <c r="O45" s="156">
        <v>294</v>
      </c>
      <c r="P45" s="266">
        <v>0</v>
      </c>
      <c r="Q45" s="267">
        <v>0</v>
      </c>
      <c r="R45" s="158">
        <f t="shared" si="8"/>
        <v>2403273</v>
      </c>
      <c r="S45" s="156">
        <f t="shared" si="8"/>
        <v>19904</v>
      </c>
      <c r="T45" s="160">
        <f t="shared" si="1"/>
        <v>2423177</v>
      </c>
      <c r="U45" s="161">
        <v>15985346.5</v>
      </c>
      <c r="V45" s="162">
        <f t="shared" si="6"/>
        <v>6.1534596987743734E-3</v>
      </c>
      <c r="W45" s="163">
        <f t="shared" si="4"/>
        <v>-1.1619823219783493E-2</v>
      </c>
      <c r="X45" s="163">
        <f t="shared" si="5"/>
        <v>0.15158739286633544</v>
      </c>
      <c r="Y45" s="138"/>
    </row>
    <row r="46" spans="1:25" s="139" customFormat="1" x14ac:dyDescent="0.2">
      <c r="A46" s="183">
        <v>41944</v>
      </c>
      <c r="B46" s="155">
        <v>2076562</v>
      </c>
      <c r="C46" s="156">
        <v>9586</v>
      </c>
      <c r="D46" s="155">
        <v>151153</v>
      </c>
      <c r="E46" s="157">
        <v>607</v>
      </c>
      <c r="F46" s="245">
        <v>0</v>
      </c>
      <c r="G46" s="246">
        <v>0</v>
      </c>
      <c r="H46" s="155">
        <v>107261</v>
      </c>
      <c r="I46" s="157">
        <v>5015</v>
      </c>
      <c r="J46" s="158">
        <v>71158</v>
      </c>
      <c r="K46" s="156">
        <v>4283</v>
      </c>
      <c r="L46" s="155">
        <v>5510</v>
      </c>
      <c r="M46" s="159">
        <v>0</v>
      </c>
      <c r="N46" s="158">
        <v>5809</v>
      </c>
      <c r="O46" s="156">
        <v>294</v>
      </c>
      <c r="P46" s="266">
        <v>0</v>
      </c>
      <c r="Q46" s="267">
        <v>0</v>
      </c>
      <c r="R46" s="158">
        <f t="shared" si="8"/>
        <v>2417453</v>
      </c>
      <c r="S46" s="156">
        <f t="shared" si="8"/>
        <v>19785</v>
      </c>
      <c r="T46" s="160">
        <f t="shared" si="1"/>
        <v>2437238</v>
      </c>
      <c r="U46" s="161">
        <v>16006406</v>
      </c>
      <c r="V46" s="162">
        <f t="shared" si="6"/>
        <v>5.9002868171863952E-3</v>
      </c>
      <c r="W46" s="163">
        <f t="shared" ref="W46:W75" si="9">(S46-S45)/S45</f>
        <v>-5.9786977491961416E-3</v>
      </c>
      <c r="X46" s="163">
        <f t="shared" si="5"/>
        <v>0.15226641133556151</v>
      </c>
      <c r="Y46" s="138"/>
    </row>
    <row r="47" spans="1:25" s="139" customFormat="1" ht="12" thickBot="1" x14ac:dyDescent="0.25">
      <c r="A47" s="185">
        <v>41974</v>
      </c>
      <c r="B47" s="186">
        <v>2080736</v>
      </c>
      <c r="C47" s="187">
        <v>9584</v>
      </c>
      <c r="D47" s="186">
        <v>150808</v>
      </c>
      <c r="E47" s="188">
        <v>597</v>
      </c>
      <c r="F47" s="251">
        <v>0</v>
      </c>
      <c r="G47" s="252">
        <v>0</v>
      </c>
      <c r="H47" s="186">
        <v>107094</v>
      </c>
      <c r="I47" s="188">
        <v>4978</v>
      </c>
      <c r="J47" s="190">
        <v>71781</v>
      </c>
      <c r="K47" s="187">
        <v>4056</v>
      </c>
      <c r="L47" s="186">
        <v>5880</v>
      </c>
      <c r="M47" s="191">
        <v>0</v>
      </c>
      <c r="N47" s="190">
        <v>5882</v>
      </c>
      <c r="O47" s="187">
        <v>294</v>
      </c>
      <c r="P47" s="270">
        <v>0</v>
      </c>
      <c r="Q47" s="271">
        <v>0</v>
      </c>
      <c r="R47" s="190">
        <f t="shared" si="8"/>
        <v>2422181</v>
      </c>
      <c r="S47" s="187">
        <f t="shared" si="8"/>
        <v>19509</v>
      </c>
      <c r="T47" s="192">
        <f t="shared" si="1"/>
        <v>2441690</v>
      </c>
      <c r="U47" s="195">
        <v>16027465.999999996</v>
      </c>
      <c r="V47" s="193">
        <f t="shared" si="6"/>
        <v>1.9557774235941711E-3</v>
      </c>
      <c r="W47" s="194">
        <f t="shared" si="9"/>
        <v>-1.3949962092494314E-2</v>
      </c>
      <c r="X47" s="194">
        <f t="shared" si="5"/>
        <v>0.15234410729681164</v>
      </c>
      <c r="Y47" s="138"/>
    </row>
    <row r="48" spans="1:25" s="139" customFormat="1" x14ac:dyDescent="0.2">
      <c r="A48" s="196">
        <v>42005</v>
      </c>
      <c r="B48" s="197">
        <v>2082868</v>
      </c>
      <c r="C48" s="198">
        <v>9525</v>
      </c>
      <c r="D48" s="197">
        <v>150963</v>
      </c>
      <c r="E48" s="199">
        <v>607</v>
      </c>
      <c r="F48" s="253">
        <v>0</v>
      </c>
      <c r="G48" s="254">
        <v>0</v>
      </c>
      <c r="H48" s="197">
        <v>107575</v>
      </c>
      <c r="I48" s="199">
        <v>4935</v>
      </c>
      <c r="J48" s="200">
        <v>72103</v>
      </c>
      <c r="K48" s="198">
        <v>4029</v>
      </c>
      <c r="L48" s="197">
        <v>5967</v>
      </c>
      <c r="M48" s="201">
        <v>0</v>
      </c>
      <c r="N48" s="200">
        <v>5883</v>
      </c>
      <c r="O48" s="198">
        <v>294</v>
      </c>
      <c r="P48" s="272">
        <v>0</v>
      </c>
      <c r="Q48" s="273">
        <v>0</v>
      </c>
      <c r="R48" s="200">
        <f t="shared" si="8"/>
        <v>2425359</v>
      </c>
      <c r="S48" s="198">
        <f t="shared" si="8"/>
        <v>19390</v>
      </c>
      <c r="T48" s="202">
        <f t="shared" si="1"/>
        <v>2444749</v>
      </c>
      <c r="U48" s="203">
        <v>16048414</v>
      </c>
      <c r="V48" s="204">
        <f t="shared" si="6"/>
        <v>1.3120406773895097E-3</v>
      </c>
      <c r="W48" s="205">
        <f t="shared" si="9"/>
        <v>-6.0997488338715468E-3</v>
      </c>
      <c r="X48" s="205">
        <f t="shared" si="5"/>
        <v>0.15233586321987955</v>
      </c>
      <c r="Y48" s="138"/>
    </row>
    <row r="49" spans="1:25" s="178" customFormat="1" x14ac:dyDescent="0.2">
      <c r="A49" s="206">
        <v>42036</v>
      </c>
      <c r="B49" s="164">
        <v>2103539</v>
      </c>
      <c r="C49" s="165">
        <v>9573</v>
      </c>
      <c r="D49" s="164">
        <v>150957</v>
      </c>
      <c r="E49" s="159">
        <v>607</v>
      </c>
      <c r="F49" s="245">
        <v>0</v>
      </c>
      <c r="G49" s="246">
        <v>0</v>
      </c>
      <c r="H49" s="164">
        <v>108189</v>
      </c>
      <c r="I49" s="159">
        <v>4929</v>
      </c>
      <c r="J49" s="166">
        <v>72365</v>
      </c>
      <c r="K49" s="165">
        <v>4056</v>
      </c>
      <c r="L49" s="164">
        <v>5974</v>
      </c>
      <c r="M49" s="159">
        <v>0</v>
      </c>
      <c r="N49" s="166">
        <v>5896</v>
      </c>
      <c r="O49" s="165">
        <v>294</v>
      </c>
      <c r="P49" s="266">
        <v>0</v>
      </c>
      <c r="Q49" s="267">
        <v>0</v>
      </c>
      <c r="R49" s="166">
        <f t="shared" si="8"/>
        <v>2446920</v>
      </c>
      <c r="S49" s="165">
        <f t="shared" si="8"/>
        <v>19459</v>
      </c>
      <c r="T49" s="167">
        <f>R49+S49</f>
        <v>2466379</v>
      </c>
      <c r="U49" s="207">
        <v>16069362</v>
      </c>
      <c r="V49" s="208">
        <f t="shared" ref="V49:V75" si="10">(R49-R48)/R48</f>
        <v>8.8898179609699021E-3</v>
      </c>
      <c r="W49" s="209">
        <f t="shared" si="9"/>
        <v>3.558535327488396E-3</v>
      </c>
      <c r="X49" s="209">
        <f t="shared" si="5"/>
        <v>0.15348331813048957</v>
      </c>
      <c r="Y49" s="177"/>
    </row>
    <row r="50" spans="1:25" s="139" customFormat="1" x14ac:dyDescent="0.2">
      <c r="A50" s="183">
        <v>42064</v>
      </c>
      <c r="B50" s="164">
        <v>2098673</v>
      </c>
      <c r="C50" s="165">
        <v>9664</v>
      </c>
      <c r="D50" s="164">
        <v>151688</v>
      </c>
      <c r="E50" s="159">
        <v>597</v>
      </c>
      <c r="F50" s="245">
        <v>0</v>
      </c>
      <c r="G50" s="246">
        <v>0</v>
      </c>
      <c r="H50" s="164">
        <v>108371</v>
      </c>
      <c r="I50" s="159">
        <v>4939</v>
      </c>
      <c r="J50" s="166">
        <v>73417</v>
      </c>
      <c r="K50" s="165">
        <v>3843</v>
      </c>
      <c r="L50" s="164">
        <v>6174</v>
      </c>
      <c r="M50" s="159">
        <v>0</v>
      </c>
      <c r="N50" s="166">
        <v>5878</v>
      </c>
      <c r="O50" s="165">
        <v>294</v>
      </c>
      <c r="P50" s="266">
        <v>0</v>
      </c>
      <c r="Q50" s="267">
        <v>0</v>
      </c>
      <c r="R50" s="158">
        <f t="shared" si="8"/>
        <v>2444201</v>
      </c>
      <c r="S50" s="156">
        <f t="shared" si="8"/>
        <v>19337</v>
      </c>
      <c r="T50" s="160">
        <f t="shared" si="1"/>
        <v>2463538</v>
      </c>
      <c r="U50" s="161">
        <v>16090311</v>
      </c>
      <c r="V50" s="162">
        <f t="shared" si="10"/>
        <v>-1.1111928465172543E-3</v>
      </c>
      <c r="W50" s="163">
        <f t="shared" si="9"/>
        <v>-6.269592476489028E-3</v>
      </c>
      <c r="X50" s="163">
        <f t="shared" si="5"/>
        <v>0.15310692254487809</v>
      </c>
      <c r="Y50" s="138"/>
    </row>
    <row r="51" spans="1:25" s="139" customFormat="1" x14ac:dyDescent="0.2">
      <c r="A51" s="206">
        <v>42095</v>
      </c>
      <c r="B51" s="164">
        <v>2106683</v>
      </c>
      <c r="C51" s="165">
        <v>9713</v>
      </c>
      <c r="D51" s="164">
        <v>152024</v>
      </c>
      <c r="E51" s="159">
        <v>606</v>
      </c>
      <c r="F51" s="245">
        <v>0</v>
      </c>
      <c r="G51" s="246">
        <v>0</v>
      </c>
      <c r="H51" s="164">
        <v>108570</v>
      </c>
      <c r="I51" s="159">
        <v>4906</v>
      </c>
      <c r="J51" s="166">
        <v>74415</v>
      </c>
      <c r="K51" s="165">
        <v>3833</v>
      </c>
      <c r="L51" s="164">
        <v>6254</v>
      </c>
      <c r="M51" s="159">
        <v>0</v>
      </c>
      <c r="N51" s="166">
        <v>5802</v>
      </c>
      <c r="O51" s="165">
        <v>294</v>
      </c>
      <c r="P51" s="266">
        <v>0</v>
      </c>
      <c r="Q51" s="267">
        <v>0</v>
      </c>
      <c r="R51" s="158">
        <f t="shared" si="8"/>
        <v>2453748</v>
      </c>
      <c r="S51" s="156">
        <f t="shared" si="8"/>
        <v>19352</v>
      </c>
      <c r="T51" s="160">
        <f t="shared" si="1"/>
        <v>2473100</v>
      </c>
      <c r="U51" s="161">
        <v>16111259</v>
      </c>
      <c r="V51" s="162">
        <f t="shared" si="10"/>
        <v>3.9059799091809553E-3</v>
      </c>
      <c r="W51" s="163">
        <f t="shared" si="9"/>
        <v>7.7571495061281486E-4</v>
      </c>
      <c r="X51" s="163">
        <f t="shared" si="5"/>
        <v>0.15350134958416348</v>
      </c>
      <c r="Y51" s="138"/>
    </row>
    <row r="52" spans="1:25" s="139" customFormat="1" x14ac:dyDescent="0.2">
      <c r="A52" s="210">
        <v>42125</v>
      </c>
      <c r="B52" s="211">
        <v>2115499</v>
      </c>
      <c r="C52" s="170">
        <v>9509</v>
      </c>
      <c r="D52" s="169">
        <v>151977</v>
      </c>
      <c r="E52" s="171">
        <v>600</v>
      </c>
      <c r="F52" s="247">
        <v>0</v>
      </c>
      <c r="G52" s="248">
        <v>0</v>
      </c>
      <c r="H52" s="169">
        <v>106707</v>
      </c>
      <c r="I52" s="171">
        <v>4730</v>
      </c>
      <c r="J52" s="172">
        <v>75489</v>
      </c>
      <c r="K52" s="170">
        <v>3868</v>
      </c>
      <c r="L52" s="169">
        <v>6224</v>
      </c>
      <c r="M52" s="171">
        <v>0</v>
      </c>
      <c r="N52" s="172">
        <v>5860</v>
      </c>
      <c r="O52" s="170">
        <v>294</v>
      </c>
      <c r="P52" s="268">
        <v>0</v>
      </c>
      <c r="Q52" s="269">
        <v>0</v>
      </c>
      <c r="R52" s="212">
        <f t="shared" si="8"/>
        <v>2461756</v>
      </c>
      <c r="S52" s="213">
        <f t="shared" si="8"/>
        <v>19001</v>
      </c>
      <c r="T52" s="214">
        <f t="shared" si="1"/>
        <v>2480757</v>
      </c>
      <c r="U52" s="215">
        <v>16132206.8333333</v>
      </c>
      <c r="V52" s="216">
        <f t="shared" si="10"/>
        <v>3.2635788190148295E-3</v>
      </c>
      <c r="W52" s="217">
        <f t="shared" si="9"/>
        <v>-1.8137660190161223E-2</v>
      </c>
      <c r="X52" s="217">
        <f t="shared" si="5"/>
        <v>0.15377666711253143</v>
      </c>
      <c r="Y52" s="138"/>
    </row>
    <row r="53" spans="1:25" s="139" customFormat="1" x14ac:dyDescent="0.2">
      <c r="A53" s="183">
        <v>42156</v>
      </c>
      <c r="B53" s="155">
        <v>2120660</v>
      </c>
      <c r="C53" s="165">
        <v>9483</v>
      </c>
      <c r="D53" s="164">
        <v>152119</v>
      </c>
      <c r="E53" s="159">
        <v>610</v>
      </c>
      <c r="F53" s="245">
        <v>0</v>
      </c>
      <c r="G53" s="246">
        <v>0</v>
      </c>
      <c r="H53" s="164">
        <v>107217</v>
      </c>
      <c r="I53" s="159">
        <v>4694</v>
      </c>
      <c r="J53" s="166">
        <v>76443</v>
      </c>
      <c r="K53" s="165">
        <v>3864</v>
      </c>
      <c r="L53" s="164">
        <v>6314</v>
      </c>
      <c r="M53" s="159">
        <v>0</v>
      </c>
      <c r="N53" s="166">
        <v>5851</v>
      </c>
      <c r="O53" s="165">
        <v>294</v>
      </c>
      <c r="P53" s="266">
        <v>0</v>
      </c>
      <c r="Q53" s="267">
        <v>0</v>
      </c>
      <c r="R53" s="218">
        <f t="shared" si="8"/>
        <v>2468604</v>
      </c>
      <c r="S53" s="156">
        <f t="shared" si="8"/>
        <v>18945</v>
      </c>
      <c r="T53" s="160">
        <f t="shared" si="1"/>
        <v>2487549</v>
      </c>
      <c r="U53" s="161">
        <v>16153155</v>
      </c>
      <c r="V53" s="162">
        <f t="shared" si="10"/>
        <v>2.7817541624758912E-3</v>
      </c>
      <c r="W53" s="163">
        <f t="shared" si="9"/>
        <v>-2.9472133045629176E-3</v>
      </c>
      <c r="X53" s="163">
        <f t="shared" si="5"/>
        <v>0.15399771747376906</v>
      </c>
      <c r="Y53" s="138"/>
    </row>
    <row r="54" spans="1:25" s="139" customFormat="1" x14ac:dyDescent="0.2">
      <c r="A54" s="183">
        <v>42186</v>
      </c>
      <c r="B54" s="155">
        <v>2126481</v>
      </c>
      <c r="C54" s="165">
        <v>9503</v>
      </c>
      <c r="D54" s="164">
        <v>152808</v>
      </c>
      <c r="E54" s="159">
        <v>612</v>
      </c>
      <c r="F54" s="249">
        <v>0</v>
      </c>
      <c r="G54" s="250">
        <v>0</v>
      </c>
      <c r="H54" s="164">
        <v>107813</v>
      </c>
      <c r="I54" s="159">
        <v>4653</v>
      </c>
      <c r="J54" s="166">
        <v>77244</v>
      </c>
      <c r="K54" s="165">
        <v>3897</v>
      </c>
      <c r="L54" s="164">
        <v>6684</v>
      </c>
      <c r="M54" s="184">
        <v>0</v>
      </c>
      <c r="N54" s="166">
        <f>6085+43</f>
        <v>6128</v>
      </c>
      <c r="O54" s="165">
        <v>294</v>
      </c>
      <c r="P54" s="266">
        <v>0</v>
      </c>
      <c r="Q54" s="260">
        <v>0</v>
      </c>
      <c r="R54" s="158">
        <f t="shared" si="8"/>
        <v>2477158</v>
      </c>
      <c r="S54" s="165">
        <f t="shared" si="8"/>
        <v>18959</v>
      </c>
      <c r="T54" s="160">
        <f t="shared" si="1"/>
        <v>2496117</v>
      </c>
      <c r="U54" s="207">
        <v>16174103.1666667</v>
      </c>
      <c r="V54" s="162">
        <f t="shared" si="10"/>
        <v>3.4651163167523022E-3</v>
      </c>
      <c r="W54" s="163">
        <f t="shared" si="9"/>
        <v>7.3898126154658223E-4</v>
      </c>
      <c r="X54" s="163">
        <f t="shared" si="5"/>
        <v>0.15432800040154693</v>
      </c>
      <c r="Y54" s="138"/>
    </row>
    <row r="55" spans="1:25" s="139" customFormat="1" x14ac:dyDescent="0.2">
      <c r="A55" s="183">
        <v>42217</v>
      </c>
      <c r="B55" s="155">
        <v>2130771</v>
      </c>
      <c r="C55" s="156">
        <v>9483</v>
      </c>
      <c r="D55" s="155">
        <v>151164</v>
      </c>
      <c r="E55" s="157">
        <v>613</v>
      </c>
      <c r="F55" s="249">
        <v>0</v>
      </c>
      <c r="G55" s="250">
        <v>0</v>
      </c>
      <c r="H55" s="155">
        <v>108079</v>
      </c>
      <c r="I55" s="157">
        <v>4644</v>
      </c>
      <c r="J55" s="158">
        <v>78047</v>
      </c>
      <c r="K55" s="156">
        <v>3852</v>
      </c>
      <c r="L55" s="155">
        <v>6694</v>
      </c>
      <c r="M55" s="159">
        <v>0</v>
      </c>
      <c r="N55" s="158">
        <v>5755</v>
      </c>
      <c r="O55" s="156">
        <v>133</v>
      </c>
      <c r="P55" s="259">
        <v>0</v>
      </c>
      <c r="Q55" s="260">
        <v>0</v>
      </c>
      <c r="R55" s="158">
        <f t="shared" si="8"/>
        <v>2480510</v>
      </c>
      <c r="S55" s="165">
        <f t="shared" si="8"/>
        <v>18725</v>
      </c>
      <c r="T55" s="160">
        <f t="shared" si="1"/>
        <v>2499235</v>
      </c>
      <c r="U55" s="207">
        <v>16195051.3333333</v>
      </c>
      <c r="V55" s="162">
        <f t="shared" si="10"/>
        <v>1.3531635850438284E-3</v>
      </c>
      <c r="W55" s="163">
        <f t="shared" si="9"/>
        <v>-1.2342423123582467E-2</v>
      </c>
      <c r="X55" s="163">
        <f t="shared" si="5"/>
        <v>0.1543209063410608</v>
      </c>
      <c r="Y55" s="138"/>
    </row>
    <row r="56" spans="1:25" s="139" customFormat="1" x14ac:dyDescent="0.2">
      <c r="A56" s="183">
        <v>42248</v>
      </c>
      <c r="B56" s="155">
        <v>2142176</v>
      </c>
      <c r="C56" s="156">
        <v>9551</v>
      </c>
      <c r="D56" s="155">
        <v>151456</v>
      </c>
      <c r="E56" s="157">
        <v>613</v>
      </c>
      <c r="F56" s="249">
        <v>0</v>
      </c>
      <c r="G56" s="250">
        <v>0</v>
      </c>
      <c r="H56" s="155">
        <v>108382</v>
      </c>
      <c r="I56" s="157">
        <v>4621</v>
      </c>
      <c r="J56" s="158">
        <v>78830</v>
      </c>
      <c r="K56" s="156">
        <v>3783</v>
      </c>
      <c r="L56" s="155">
        <v>6698</v>
      </c>
      <c r="M56" s="159">
        <v>0</v>
      </c>
      <c r="N56" s="158">
        <v>5947</v>
      </c>
      <c r="O56" s="156">
        <v>133</v>
      </c>
      <c r="P56" s="259">
        <v>0</v>
      </c>
      <c r="Q56" s="260">
        <v>0</v>
      </c>
      <c r="R56" s="158">
        <f t="shared" si="8"/>
        <v>2493489</v>
      </c>
      <c r="S56" s="165">
        <f t="shared" si="8"/>
        <v>18701</v>
      </c>
      <c r="T56" s="160">
        <f t="shared" si="1"/>
        <v>2512190</v>
      </c>
      <c r="U56" s="207">
        <v>16215999.5</v>
      </c>
      <c r="V56" s="162">
        <f t="shared" si="10"/>
        <v>5.2323917258950779E-3</v>
      </c>
      <c r="W56" s="163">
        <f t="shared" si="9"/>
        <v>-1.2817089452603471E-3</v>
      </c>
      <c r="X56" s="163">
        <f t="shared" si="5"/>
        <v>0.15492045371609686</v>
      </c>
      <c r="Y56" s="138"/>
    </row>
    <row r="57" spans="1:25" s="139" customFormat="1" x14ac:dyDescent="0.2">
      <c r="A57" s="183">
        <v>42278</v>
      </c>
      <c r="B57" s="155">
        <v>2149437</v>
      </c>
      <c r="C57" s="156">
        <v>9558</v>
      </c>
      <c r="D57" s="155">
        <v>149139</v>
      </c>
      <c r="E57" s="157">
        <v>613</v>
      </c>
      <c r="F57" s="249">
        <v>0</v>
      </c>
      <c r="G57" s="250">
        <v>0</v>
      </c>
      <c r="H57" s="155">
        <v>109016</v>
      </c>
      <c r="I57" s="157">
        <v>4615</v>
      </c>
      <c r="J57" s="158">
        <v>79627</v>
      </c>
      <c r="K57" s="156">
        <v>3697</v>
      </c>
      <c r="L57" s="155">
        <v>6784</v>
      </c>
      <c r="M57" s="159">
        <v>0</v>
      </c>
      <c r="N57" s="158">
        <v>5738</v>
      </c>
      <c r="O57" s="156">
        <v>133</v>
      </c>
      <c r="P57" s="259">
        <v>0</v>
      </c>
      <c r="Q57" s="260">
        <v>0</v>
      </c>
      <c r="R57" s="158">
        <f t="shared" si="8"/>
        <v>2499741</v>
      </c>
      <c r="S57" s="165">
        <f t="shared" si="8"/>
        <v>18616</v>
      </c>
      <c r="T57" s="160">
        <f t="shared" si="1"/>
        <v>2518357</v>
      </c>
      <c r="U57" s="207">
        <v>16236948</v>
      </c>
      <c r="V57" s="162">
        <f t="shared" si="10"/>
        <v>2.5073300904876663E-3</v>
      </c>
      <c r="W57" s="163">
        <f t="shared" si="9"/>
        <v>-4.5452114860167906E-3</v>
      </c>
      <c r="X57" s="163">
        <f t="shared" si="5"/>
        <v>0.15510039201948544</v>
      </c>
      <c r="Y57" s="138"/>
    </row>
    <row r="58" spans="1:25" s="139" customFormat="1" x14ac:dyDescent="0.2">
      <c r="A58" s="183">
        <v>42309</v>
      </c>
      <c r="B58" s="155">
        <v>2156501</v>
      </c>
      <c r="C58" s="156">
        <v>9568</v>
      </c>
      <c r="D58" s="155">
        <v>148954</v>
      </c>
      <c r="E58" s="157">
        <v>613</v>
      </c>
      <c r="F58" s="249">
        <v>0</v>
      </c>
      <c r="G58" s="250">
        <v>0</v>
      </c>
      <c r="H58" s="155">
        <v>109113</v>
      </c>
      <c r="I58" s="157">
        <v>4613</v>
      </c>
      <c r="J58" s="158">
        <v>80050</v>
      </c>
      <c r="K58" s="156">
        <v>3726</v>
      </c>
      <c r="L58" s="155">
        <v>6968</v>
      </c>
      <c r="M58" s="159">
        <v>0</v>
      </c>
      <c r="N58" s="158">
        <v>5730</v>
      </c>
      <c r="O58" s="156">
        <v>133</v>
      </c>
      <c r="P58" s="259">
        <v>0</v>
      </c>
      <c r="Q58" s="260">
        <v>0</v>
      </c>
      <c r="R58" s="158">
        <f t="shared" si="8"/>
        <v>2507316</v>
      </c>
      <c r="S58" s="165">
        <f t="shared" si="8"/>
        <v>18653</v>
      </c>
      <c r="T58" s="160">
        <f t="shared" si="1"/>
        <v>2525969</v>
      </c>
      <c r="U58" s="207">
        <v>16236953</v>
      </c>
      <c r="V58" s="162">
        <f t="shared" si="10"/>
        <v>3.0303139405242381E-3</v>
      </c>
      <c r="W58" s="163">
        <f t="shared" si="9"/>
        <v>1.9875376020627418E-3</v>
      </c>
      <c r="X58" s="163">
        <f t="shared" si="5"/>
        <v>0.15556915142884259</v>
      </c>
      <c r="Y58" s="138"/>
    </row>
    <row r="59" spans="1:25" s="139" customFormat="1" ht="12" thickBot="1" x14ac:dyDescent="0.25">
      <c r="A59" s="210">
        <v>42339</v>
      </c>
      <c r="B59" s="211">
        <v>2145006</v>
      </c>
      <c r="C59" s="213">
        <v>9529</v>
      </c>
      <c r="D59" s="211">
        <v>146618</v>
      </c>
      <c r="E59" s="219">
        <v>614</v>
      </c>
      <c r="F59" s="255">
        <v>0</v>
      </c>
      <c r="G59" s="256">
        <v>0</v>
      </c>
      <c r="H59" s="211">
        <v>108980</v>
      </c>
      <c r="I59" s="219">
        <v>4416</v>
      </c>
      <c r="J59" s="212">
        <v>80572</v>
      </c>
      <c r="K59" s="213">
        <v>3691</v>
      </c>
      <c r="L59" s="211">
        <v>7368</v>
      </c>
      <c r="M59" s="171">
        <v>0</v>
      </c>
      <c r="N59" s="212">
        <v>5730</v>
      </c>
      <c r="O59" s="213">
        <v>133</v>
      </c>
      <c r="P59" s="261">
        <v>0</v>
      </c>
      <c r="Q59" s="262">
        <v>0</v>
      </c>
      <c r="R59" s="212">
        <f t="shared" si="8"/>
        <v>2494274</v>
      </c>
      <c r="S59" s="170">
        <f t="shared" si="8"/>
        <v>18383</v>
      </c>
      <c r="T59" s="214">
        <f t="shared" si="1"/>
        <v>2512657</v>
      </c>
      <c r="U59" s="174">
        <v>16278844</v>
      </c>
      <c r="V59" s="216">
        <f t="shared" si="10"/>
        <v>-5.201578101842767E-3</v>
      </c>
      <c r="W59" s="217">
        <f t="shared" si="9"/>
        <v>-1.4474883396772636E-2</v>
      </c>
      <c r="X59" s="217">
        <f>T59/U59</f>
        <v>0.15435107062884809</v>
      </c>
      <c r="Y59" s="138"/>
    </row>
    <row r="60" spans="1:25" s="139" customFormat="1" x14ac:dyDescent="0.2">
      <c r="A60" s="179">
        <v>42370</v>
      </c>
      <c r="B60" s="280">
        <v>2145315</v>
      </c>
      <c r="C60" s="180">
        <v>9540</v>
      </c>
      <c r="D60" s="145">
        <v>146916</v>
      </c>
      <c r="E60" s="147">
        <v>614</v>
      </c>
      <c r="F60" s="257">
        <v>0</v>
      </c>
      <c r="G60" s="258">
        <v>0</v>
      </c>
      <c r="H60" s="145">
        <v>109205</v>
      </c>
      <c r="I60" s="147">
        <v>4413</v>
      </c>
      <c r="J60" s="145">
        <v>80631</v>
      </c>
      <c r="K60" s="147">
        <v>3696</v>
      </c>
      <c r="L60" s="145">
        <v>7368</v>
      </c>
      <c r="M60" s="181">
        <v>0</v>
      </c>
      <c r="N60" s="145">
        <f>5687+43</f>
        <v>5730</v>
      </c>
      <c r="O60" s="147">
        <v>133</v>
      </c>
      <c r="P60" s="274">
        <v>0</v>
      </c>
      <c r="Q60" s="297">
        <v>0</v>
      </c>
      <c r="R60" s="145">
        <f t="shared" si="8"/>
        <v>2495165</v>
      </c>
      <c r="S60" s="293">
        <f t="shared" si="8"/>
        <v>18396</v>
      </c>
      <c r="T60" s="149">
        <f t="shared" si="1"/>
        <v>2513561</v>
      </c>
      <c r="U60" s="293">
        <v>16299668</v>
      </c>
      <c r="V60" s="182">
        <f t="shared" si="10"/>
        <v>3.5721817250229925E-4</v>
      </c>
      <c r="W60" s="284">
        <f t="shared" si="9"/>
        <v>7.0717510743621822E-4</v>
      </c>
      <c r="X60" s="288">
        <f t="shared" ref="X60:X65" si="11">T60/U60</f>
        <v>0.15420933726993702</v>
      </c>
      <c r="Y60" s="138"/>
    </row>
    <row r="61" spans="1:25" s="139" customFormat="1" x14ac:dyDescent="0.2">
      <c r="A61" s="183">
        <v>42401</v>
      </c>
      <c r="B61" s="166">
        <v>2104341</v>
      </c>
      <c r="C61" s="165">
        <v>9513</v>
      </c>
      <c r="D61" s="155">
        <v>145352</v>
      </c>
      <c r="E61" s="157">
        <v>614</v>
      </c>
      <c r="F61" s="259">
        <v>0</v>
      </c>
      <c r="G61" s="260">
        <v>0</v>
      </c>
      <c r="H61" s="155">
        <v>108173</v>
      </c>
      <c r="I61" s="157">
        <v>4550</v>
      </c>
      <c r="J61" s="155">
        <v>80956</v>
      </c>
      <c r="K61" s="157">
        <v>3686</v>
      </c>
      <c r="L61" s="155">
        <v>7368</v>
      </c>
      <c r="M61" s="159">
        <v>0</v>
      </c>
      <c r="N61" s="155">
        <v>5730</v>
      </c>
      <c r="O61" s="157">
        <v>133</v>
      </c>
      <c r="P61" s="249">
        <v>0</v>
      </c>
      <c r="Q61" s="298">
        <v>0</v>
      </c>
      <c r="R61" s="155">
        <f t="shared" ref="R61:S65" si="12">B61+D61+F61+H61+J61+L61+N61+P61</f>
        <v>2451920</v>
      </c>
      <c r="S61" s="207">
        <f t="shared" si="12"/>
        <v>18496</v>
      </c>
      <c r="T61" s="160">
        <f t="shared" si="1"/>
        <v>2470416</v>
      </c>
      <c r="U61" s="207">
        <v>16320492</v>
      </c>
      <c r="V61" s="289">
        <f t="shared" si="10"/>
        <v>-1.7331519158051673E-2</v>
      </c>
      <c r="W61" s="285">
        <f t="shared" si="9"/>
        <v>5.4359643400739288E-3</v>
      </c>
      <c r="X61" s="289">
        <f t="shared" si="11"/>
        <v>0.15136896608264017</v>
      </c>
      <c r="Y61" s="138"/>
    </row>
    <row r="62" spans="1:25" s="139" customFormat="1" x14ac:dyDescent="0.2">
      <c r="A62" s="183">
        <v>42430</v>
      </c>
      <c r="B62" s="166">
        <v>2101595</v>
      </c>
      <c r="C62" s="165">
        <v>9511</v>
      </c>
      <c r="D62" s="155">
        <v>144813</v>
      </c>
      <c r="E62" s="157">
        <v>615</v>
      </c>
      <c r="F62" s="259">
        <v>0</v>
      </c>
      <c r="G62" s="260">
        <v>0</v>
      </c>
      <c r="H62" s="155">
        <v>107955</v>
      </c>
      <c r="I62" s="157">
        <v>4574</v>
      </c>
      <c r="J62" s="155">
        <v>81364</v>
      </c>
      <c r="K62" s="157">
        <v>3723</v>
      </c>
      <c r="L62" s="155">
        <v>7738</v>
      </c>
      <c r="M62" s="159">
        <v>0</v>
      </c>
      <c r="N62" s="155">
        <v>5730</v>
      </c>
      <c r="O62" s="157">
        <v>133</v>
      </c>
      <c r="P62" s="249">
        <v>0</v>
      </c>
      <c r="Q62" s="298">
        <v>0</v>
      </c>
      <c r="R62" s="155">
        <f t="shared" si="12"/>
        <v>2449195</v>
      </c>
      <c r="S62" s="207">
        <f t="shared" si="12"/>
        <v>18556</v>
      </c>
      <c r="T62" s="160">
        <f t="shared" si="1"/>
        <v>2467751</v>
      </c>
      <c r="U62" s="207">
        <v>16341316</v>
      </c>
      <c r="V62" s="289">
        <f t="shared" si="10"/>
        <v>-1.1113739436849489E-3</v>
      </c>
      <c r="W62" s="285">
        <f t="shared" si="9"/>
        <v>3.2439446366782005E-3</v>
      </c>
      <c r="X62" s="289">
        <f t="shared" si="11"/>
        <v>0.15101299063061996</v>
      </c>
      <c r="Y62" s="138"/>
    </row>
    <row r="63" spans="1:25" s="139" customFormat="1" x14ac:dyDescent="0.2">
      <c r="A63" s="183">
        <v>42461</v>
      </c>
      <c r="B63" s="158">
        <v>2099265</v>
      </c>
      <c r="C63" s="165">
        <v>9489</v>
      </c>
      <c r="D63" s="155">
        <v>144843</v>
      </c>
      <c r="E63" s="157">
        <v>615</v>
      </c>
      <c r="F63" s="259">
        <v>0</v>
      </c>
      <c r="G63" s="260">
        <v>0</v>
      </c>
      <c r="H63" s="155">
        <v>107183</v>
      </c>
      <c r="I63" s="157">
        <v>4578</v>
      </c>
      <c r="J63" s="155">
        <v>82237</v>
      </c>
      <c r="K63" s="157">
        <v>3539</v>
      </c>
      <c r="L63" s="155">
        <v>7968</v>
      </c>
      <c r="M63" s="159">
        <v>0</v>
      </c>
      <c r="N63" s="155">
        <v>5730</v>
      </c>
      <c r="O63" s="157">
        <v>133</v>
      </c>
      <c r="P63" s="249">
        <v>0</v>
      </c>
      <c r="Q63" s="298">
        <v>0</v>
      </c>
      <c r="R63" s="155">
        <f t="shared" si="12"/>
        <v>2447226</v>
      </c>
      <c r="S63" s="207">
        <f t="shared" si="12"/>
        <v>18354</v>
      </c>
      <c r="T63" s="160">
        <f t="shared" si="1"/>
        <v>2465580</v>
      </c>
      <c r="U63" s="207">
        <v>16341316</v>
      </c>
      <c r="V63" s="289">
        <f t="shared" si="10"/>
        <v>-8.0393762032014596E-4</v>
      </c>
      <c r="W63" s="285">
        <f t="shared" si="9"/>
        <v>-1.0885966803190343E-2</v>
      </c>
      <c r="X63" s="289">
        <f t="shared" si="11"/>
        <v>0.15088013719335702</v>
      </c>
      <c r="Y63" s="138"/>
    </row>
    <row r="64" spans="1:25" s="139" customFormat="1" x14ac:dyDescent="0.2">
      <c r="A64" s="183">
        <v>42491</v>
      </c>
      <c r="B64" s="158">
        <v>2098410</v>
      </c>
      <c r="C64" s="165">
        <v>9483</v>
      </c>
      <c r="D64" s="155">
        <v>145124</v>
      </c>
      <c r="E64" s="157">
        <v>615</v>
      </c>
      <c r="F64" s="259">
        <v>0</v>
      </c>
      <c r="G64" s="260">
        <v>0</v>
      </c>
      <c r="H64" s="155">
        <v>107106</v>
      </c>
      <c r="I64" s="157">
        <v>4563</v>
      </c>
      <c r="J64" s="155">
        <v>83040</v>
      </c>
      <c r="K64" s="157">
        <v>3364</v>
      </c>
      <c r="L64" s="155">
        <v>8016</v>
      </c>
      <c r="M64" s="159">
        <v>0</v>
      </c>
      <c r="N64" s="155">
        <v>5631</v>
      </c>
      <c r="O64" s="157">
        <v>133</v>
      </c>
      <c r="P64" s="249">
        <v>0</v>
      </c>
      <c r="Q64" s="298">
        <v>0</v>
      </c>
      <c r="R64" s="155">
        <f>B64+D64+F64+H64+J64+L64+N64+P64</f>
        <v>2447327</v>
      </c>
      <c r="S64" s="207">
        <f t="shared" si="12"/>
        <v>18158</v>
      </c>
      <c r="T64" s="160">
        <f t="shared" si="1"/>
        <v>2465485</v>
      </c>
      <c r="U64" s="207">
        <v>16341317</v>
      </c>
      <c r="V64" s="289">
        <f t="shared" si="10"/>
        <v>4.1271218922976466E-5</v>
      </c>
      <c r="W64" s="285">
        <f t="shared" si="9"/>
        <v>-1.0678871090770405E-2</v>
      </c>
      <c r="X64" s="289">
        <f t="shared" si="11"/>
        <v>0.15087431447538777</v>
      </c>
      <c r="Y64" s="138"/>
    </row>
    <row r="65" spans="1:25" s="141" customFormat="1" x14ac:dyDescent="0.2">
      <c r="A65" s="281">
        <v>42522</v>
      </c>
      <c r="B65" s="235">
        <v>2095797</v>
      </c>
      <c r="C65" s="236">
        <v>8664</v>
      </c>
      <c r="D65" s="233">
        <v>149397</v>
      </c>
      <c r="E65" s="234">
        <v>609</v>
      </c>
      <c r="F65" s="259">
        <v>0</v>
      </c>
      <c r="G65" s="260">
        <v>0</v>
      </c>
      <c r="H65" s="233">
        <v>107398</v>
      </c>
      <c r="I65" s="234">
        <v>4329</v>
      </c>
      <c r="J65" s="233">
        <v>83788</v>
      </c>
      <c r="K65" s="234">
        <v>3347</v>
      </c>
      <c r="L65" s="233">
        <v>8435</v>
      </c>
      <c r="M65" s="234">
        <v>0</v>
      </c>
      <c r="N65" s="233">
        <v>5631</v>
      </c>
      <c r="O65" s="234">
        <v>133</v>
      </c>
      <c r="P65" s="249">
        <v>0</v>
      </c>
      <c r="Q65" s="298">
        <v>0</v>
      </c>
      <c r="R65" s="233">
        <f>B65+D65+F65+H65+J65+L65+N65+P65</f>
        <v>2450446</v>
      </c>
      <c r="S65" s="294">
        <f t="shared" si="12"/>
        <v>17082</v>
      </c>
      <c r="T65" s="237">
        <f t="shared" si="1"/>
        <v>2467528</v>
      </c>
      <c r="U65" s="294">
        <v>16341318</v>
      </c>
      <c r="V65" s="290">
        <f t="shared" si="10"/>
        <v>1.2744516772789252E-3</v>
      </c>
      <c r="W65" s="286">
        <f t="shared" si="9"/>
        <v>-5.925762749201454E-2</v>
      </c>
      <c r="X65" s="290">
        <f t="shared" si="11"/>
        <v>0.15099932575817937</v>
      </c>
      <c r="Y65" s="140"/>
    </row>
    <row r="66" spans="1:25" s="139" customFormat="1" x14ac:dyDescent="0.2">
      <c r="A66" s="210">
        <v>42552</v>
      </c>
      <c r="B66" s="212">
        <v>2098478</v>
      </c>
      <c r="C66" s="170">
        <v>8301</v>
      </c>
      <c r="D66" s="211">
        <v>143718</v>
      </c>
      <c r="E66" s="219">
        <v>605</v>
      </c>
      <c r="F66" s="259">
        <v>0</v>
      </c>
      <c r="G66" s="260">
        <v>0</v>
      </c>
      <c r="H66" s="155">
        <v>106984</v>
      </c>
      <c r="I66" s="157">
        <v>4296</v>
      </c>
      <c r="J66" s="155">
        <v>83873</v>
      </c>
      <c r="K66" s="157">
        <v>3343</v>
      </c>
      <c r="L66" s="155">
        <v>8695</v>
      </c>
      <c r="M66" s="157">
        <v>0</v>
      </c>
      <c r="N66" s="155">
        <v>5605</v>
      </c>
      <c r="O66" s="157">
        <v>133</v>
      </c>
      <c r="P66" s="255">
        <v>0</v>
      </c>
      <c r="Q66" s="299">
        <v>0</v>
      </c>
      <c r="R66" s="211">
        <f>B66+D66+F66+H66+J66+L66+N66+P66</f>
        <v>2447353</v>
      </c>
      <c r="S66" s="174">
        <f t="shared" ref="S66" si="13">C66+E66+G66+I66+K66+M66+O66+Q66</f>
        <v>16678</v>
      </c>
      <c r="T66" s="237">
        <f t="shared" si="1"/>
        <v>2464031</v>
      </c>
      <c r="U66" s="174">
        <v>16424611</v>
      </c>
      <c r="V66" s="225">
        <f t="shared" si="10"/>
        <v>-1.2622192041775253E-3</v>
      </c>
      <c r="W66" s="287">
        <f t="shared" si="9"/>
        <v>-2.3650626390352418E-2</v>
      </c>
      <c r="X66" s="225">
        <f t="shared" ref="X66:X70" si="14">T66/U66</f>
        <v>0.15002066106771114</v>
      </c>
      <c r="Y66" s="138"/>
    </row>
    <row r="67" spans="1:25" s="226" customFormat="1" x14ac:dyDescent="0.2">
      <c r="A67" s="210">
        <v>42583</v>
      </c>
      <c r="B67" s="212">
        <v>2097009</v>
      </c>
      <c r="C67" s="170">
        <v>8309</v>
      </c>
      <c r="D67" s="211">
        <v>143966</v>
      </c>
      <c r="E67" s="219">
        <v>615</v>
      </c>
      <c r="F67" s="259">
        <v>0</v>
      </c>
      <c r="G67" s="260">
        <v>0</v>
      </c>
      <c r="H67" s="155">
        <v>106436</v>
      </c>
      <c r="I67" s="157">
        <v>4253</v>
      </c>
      <c r="J67" s="155">
        <v>84295</v>
      </c>
      <c r="K67" s="157">
        <v>3333</v>
      </c>
      <c r="L67" s="155">
        <v>8695</v>
      </c>
      <c r="M67" s="157">
        <v>0</v>
      </c>
      <c r="N67" s="155">
        <v>5868</v>
      </c>
      <c r="O67" s="157">
        <v>133</v>
      </c>
      <c r="P67" s="255">
        <v>0</v>
      </c>
      <c r="Q67" s="299">
        <v>0</v>
      </c>
      <c r="R67" s="211">
        <v>2446269</v>
      </c>
      <c r="S67" s="174">
        <v>16643</v>
      </c>
      <c r="T67" s="296">
        <f t="shared" si="1"/>
        <v>2462912</v>
      </c>
      <c r="U67" s="174">
        <v>16445435</v>
      </c>
      <c r="V67" s="225">
        <f t="shared" si="10"/>
        <v>-4.4292752210245109E-4</v>
      </c>
      <c r="W67" s="287">
        <f t="shared" si="9"/>
        <v>-2.0985729703801416E-3</v>
      </c>
      <c r="X67" s="225">
        <f t="shared" si="14"/>
        <v>0.14976265449956172</v>
      </c>
    </row>
    <row r="68" spans="1:25" s="226" customFormat="1" x14ac:dyDescent="0.2">
      <c r="A68" s="183">
        <v>42614</v>
      </c>
      <c r="B68" s="158">
        <v>2093851</v>
      </c>
      <c r="C68" s="165">
        <v>8297</v>
      </c>
      <c r="D68" s="155">
        <v>142247</v>
      </c>
      <c r="E68" s="159">
        <v>615</v>
      </c>
      <c r="F68" s="259">
        <v>0</v>
      </c>
      <c r="G68" s="260">
        <v>0</v>
      </c>
      <c r="H68" s="155">
        <v>106481</v>
      </c>
      <c r="I68" s="157">
        <v>4211</v>
      </c>
      <c r="J68" s="155">
        <v>85065</v>
      </c>
      <c r="K68" s="157">
        <v>3344</v>
      </c>
      <c r="L68" s="155">
        <v>8982</v>
      </c>
      <c r="M68" s="157">
        <v>0</v>
      </c>
      <c r="N68" s="155">
        <v>5912</v>
      </c>
      <c r="O68" s="157">
        <v>133</v>
      </c>
      <c r="P68" s="249">
        <v>0</v>
      </c>
      <c r="Q68" s="298">
        <v>0</v>
      </c>
      <c r="R68" s="155">
        <v>2442538</v>
      </c>
      <c r="S68" s="207">
        <v>16600</v>
      </c>
      <c r="T68" s="237">
        <f t="shared" si="1"/>
        <v>2459138</v>
      </c>
      <c r="U68" s="207">
        <v>16466259</v>
      </c>
      <c r="V68" s="289">
        <f t="shared" si="10"/>
        <v>-1.5251797737697694E-3</v>
      </c>
      <c r="W68" s="285">
        <f t="shared" si="9"/>
        <v>-2.5836688097097878E-3</v>
      </c>
      <c r="X68" s="289">
        <f t="shared" si="14"/>
        <v>0.14934406169610231</v>
      </c>
    </row>
    <row r="69" spans="1:25" s="226" customFormat="1" x14ac:dyDescent="0.2">
      <c r="A69" s="183">
        <v>42644</v>
      </c>
      <c r="B69" s="158">
        <v>2085414</v>
      </c>
      <c r="C69" s="165">
        <v>8291</v>
      </c>
      <c r="D69" s="155">
        <v>142456</v>
      </c>
      <c r="E69" s="159">
        <v>615</v>
      </c>
      <c r="F69" s="259">
        <v>0</v>
      </c>
      <c r="G69" s="260">
        <v>0</v>
      </c>
      <c r="H69" s="155">
        <v>109252</v>
      </c>
      <c r="I69" s="157">
        <v>4252</v>
      </c>
      <c r="J69" s="155">
        <v>83322</v>
      </c>
      <c r="K69" s="157">
        <v>3367</v>
      </c>
      <c r="L69" s="155">
        <v>9051</v>
      </c>
      <c r="M69" s="157">
        <v>0</v>
      </c>
      <c r="N69" s="155">
        <v>6033</v>
      </c>
      <c r="O69" s="157">
        <v>133</v>
      </c>
      <c r="P69" s="249">
        <v>0</v>
      </c>
      <c r="Q69" s="298">
        <v>0</v>
      </c>
      <c r="R69" s="155">
        <v>2435426</v>
      </c>
      <c r="S69" s="207">
        <v>16658</v>
      </c>
      <c r="T69" s="237">
        <f t="shared" si="1"/>
        <v>2452084</v>
      </c>
      <c r="U69" s="207">
        <v>16487082</v>
      </c>
      <c r="V69" s="289">
        <f t="shared" si="10"/>
        <v>-2.91172542658497E-3</v>
      </c>
      <c r="W69" s="285">
        <f t="shared" si="9"/>
        <v>3.4939759036144579E-3</v>
      </c>
      <c r="X69" s="289">
        <f t="shared" si="14"/>
        <v>0.14872759169876149</v>
      </c>
    </row>
    <row r="70" spans="1:25" s="226" customFormat="1" x14ac:dyDescent="0.2">
      <c r="A70" s="183">
        <v>42675</v>
      </c>
      <c r="B70" s="158">
        <v>2078348</v>
      </c>
      <c r="C70" s="165">
        <v>8229</v>
      </c>
      <c r="D70" s="155">
        <v>141343</v>
      </c>
      <c r="E70" s="159">
        <v>615</v>
      </c>
      <c r="F70" s="259">
        <v>0</v>
      </c>
      <c r="G70" s="260">
        <v>0</v>
      </c>
      <c r="H70" s="155">
        <v>108963</v>
      </c>
      <c r="I70" s="157">
        <v>4198</v>
      </c>
      <c r="J70" s="155">
        <v>87254</v>
      </c>
      <c r="K70" s="157">
        <v>3367</v>
      </c>
      <c r="L70" s="155">
        <v>9211</v>
      </c>
      <c r="M70" s="157">
        <v>0</v>
      </c>
      <c r="N70" s="155">
        <v>6049</v>
      </c>
      <c r="O70" s="157">
        <v>133</v>
      </c>
      <c r="P70" s="249">
        <v>0</v>
      </c>
      <c r="Q70" s="298">
        <v>0</v>
      </c>
      <c r="R70" s="155">
        <v>2431066</v>
      </c>
      <c r="S70" s="207">
        <v>16542</v>
      </c>
      <c r="T70" s="237">
        <f t="shared" si="1"/>
        <v>2447608</v>
      </c>
      <c r="U70" s="207">
        <v>16507906.166666668</v>
      </c>
      <c r="V70" s="289">
        <f t="shared" si="10"/>
        <v>-1.7902412144733611E-3</v>
      </c>
      <c r="W70" s="285">
        <f t="shared" si="9"/>
        <v>-6.9636210829631413E-3</v>
      </c>
      <c r="X70" s="289">
        <f t="shared" si="14"/>
        <v>0.14826883405372721</v>
      </c>
    </row>
    <row r="71" spans="1:25" s="226" customFormat="1" ht="12" thickBot="1" x14ac:dyDescent="0.25">
      <c r="A71" s="185">
        <v>42705</v>
      </c>
      <c r="B71" s="190">
        <v>2072889</v>
      </c>
      <c r="C71" s="189">
        <v>8126</v>
      </c>
      <c r="D71" s="186">
        <v>140958</v>
      </c>
      <c r="E71" s="191">
        <v>615</v>
      </c>
      <c r="F71" s="263">
        <v>0</v>
      </c>
      <c r="G71" s="301">
        <v>0</v>
      </c>
      <c r="H71" s="186">
        <v>108329</v>
      </c>
      <c r="I71" s="188">
        <v>4171</v>
      </c>
      <c r="J71" s="186">
        <v>87254</v>
      </c>
      <c r="K71" s="188">
        <v>3367</v>
      </c>
      <c r="L71" s="186">
        <v>9267</v>
      </c>
      <c r="M71" s="188">
        <v>0</v>
      </c>
      <c r="N71" s="186">
        <v>6064</v>
      </c>
      <c r="O71" s="188">
        <v>133</v>
      </c>
      <c r="P71" s="302">
        <v>0</v>
      </c>
      <c r="Q71" s="300">
        <v>0</v>
      </c>
      <c r="R71" s="186">
        <f t="shared" ref="R71:S74" si="15">B71+D71+F71+H71+J71+L71+N71+P71</f>
        <v>2424761</v>
      </c>
      <c r="S71" s="295">
        <f t="shared" si="15"/>
        <v>16412</v>
      </c>
      <c r="T71" s="192">
        <f t="shared" ref="T71:T76" si="16">R71+S71</f>
        <v>2441173</v>
      </c>
      <c r="U71" s="295">
        <v>16528730.000000002</v>
      </c>
      <c r="V71" s="291">
        <f t="shared" si="10"/>
        <v>-2.5935124755971247E-3</v>
      </c>
      <c r="W71" s="292">
        <f t="shared" si="9"/>
        <v>-7.8587837020916464E-3</v>
      </c>
      <c r="X71" s="291">
        <f t="shared" ref="X71" si="17">T71/U71</f>
        <v>0.14769271444327542</v>
      </c>
    </row>
    <row r="72" spans="1:25" s="226" customFormat="1" x14ac:dyDescent="0.2">
      <c r="A72" s="196">
        <v>42736</v>
      </c>
      <c r="B72" s="145">
        <v>2069212</v>
      </c>
      <c r="C72" s="181">
        <v>8091</v>
      </c>
      <c r="D72" s="200">
        <v>141134</v>
      </c>
      <c r="E72" s="303">
        <v>615</v>
      </c>
      <c r="F72" s="257">
        <v>0</v>
      </c>
      <c r="G72" s="258">
        <v>0</v>
      </c>
      <c r="H72" s="200">
        <v>108047</v>
      </c>
      <c r="I72" s="198">
        <v>4102</v>
      </c>
      <c r="J72" s="145">
        <v>88460</v>
      </c>
      <c r="K72" s="147">
        <v>3471</v>
      </c>
      <c r="L72" s="200">
        <v>9558</v>
      </c>
      <c r="M72" s="198">
        <v>0</v>
      </c>
      <c r="N72" s="145">
        <v>5970</v>
      </c>
      <c r="O72" s="147">
        <v>133</v>
      </c>
      <c r="P72" s="304">
        <v>0</v>
      </c>
      <c r="Q72" s="305">
        <v>0</v>
      </c>
      <c r="R72" s="149">
        <f t="shared" si="15"/>
        <v>2422381</v>
      </c>
      <c r="S72" s="307">
        <f t="shared" si="15"/>
        <v>16412</v>
      </c>
      <c r="T72" s="149">
        <f t="shared" si="16"/>
        <v>2438793</v>
      </c>
      <c r="U72" s="307">
        <v>16549417.249999994</v>
      </c>
      <c r="V72" s="288">
        <f t="shared" si="10"/>
        <v>-9.8154003631698125E-4</v>
      </c>
      <c r="W72" s="309">
        <f t="shared" si="9"/>
        <v>0</v>
      </c>
      <c r="X72" s="283">
        <f t="shared" ref="X72:X76" si="18">T72/U72</f>
        <v>0.14736428257013104</v>
      </c>
    </row>
    <row r="73" spans="1:25" s="226" customFormat="1" x14ac:dyDescent="0.2">
      <c r="A73" s="183">
        <v>42767</v>
      </c>
      <c r="B73" s="155">
        <v>2065852</v>
      </c>
      <c r="C73" s="159">
        <v>8149</v>
      </c>
      <c r="D73" s="158">
        <v>143670</v>
      </c>
      <c r="E73" s="165">
        <v>611</v>
      </c>
      <c r="F73" s="259">
        <v>0</v>
      </c>
      <c r="G73" s="260">
        <v>0</v>
      </c>
      <c r="H73" s="158">
        <v>107882</v>
      </c>
      <c r="I73" s="156">
        <v>4102</v>
      </c>
      <c r="J73" s="155">
        <v>88799</v>
      </c>
      <c r="K73" s="157">
        <v>3543</v>
      </c>
      <c r="L73" s="158">
        <v>9853</v>
      </c>
      <c r="M73" s="156">
        <v>0</v>
      </c>
      <c r="N73" s="155">
        <v>5978</v>
      </c>
      <c r="O73" s="157">
        <v>133</v>
      </c>
      <c r="P73" s="249">
        <v>0</v>
      </c>
      <c r="Q73" s="250">
        <v>0</v>
      </c>
      <c r="R73" s="160">
        <f t="shared" si="15"/>
        <v>2422034</v>
      </c>
      <c r="S73" s="207">
        <f t="shared" si="15"/>
        <v>16538</v>
      </c>
      <c r="T73" s="160">
        <f t="shared" si="16"/>
        <v>2438572</v>
      </c>
      <c r="U73" s="207">
        <v>16570104.500000006</v>
      </c>
      <c r="V73" s="289">
        <f t="shared" si="10"/>
        <v>-1.4324749079521346E-4</v>
      </c>
      <c r="W73" s="310">
        <f t="shared" si="9"/>
        <v>7.677309285888374E-3</v>
      </c>
      <c r="X73" s="282">
        <f t="shared" si="18"/>
        <v>0.1471669656639763</v>
      </c>
    </row>
    <row r="74" spans="1:25" s="226" customFormat="1" x14ac:dyDescent="0.2">
      <c r="A74" s="183">
        <v>42795</v>
      </c>
      <c r="B74" s="155">
        <v>2064642</v>
      </c>
      <c r="C74" s="159">
        <v>7844</v>
      </c>
      <c r="D74" s="158">
        <v>142986</v>
      </c>
      <c r="E74" s="165">
        <v>621</v>
      </c>
      <c r="F74" s="259">
        <v>0</v>
      </c>
      <c r="G74" s="260">
        <v>0</v>
      </c>
      <c r="H74" s="158">
        <v>107526</v>
      </c>
      <c r="I74" s="156">
        <v>4030</v>
      </c>
      <c r="J74" s="155">
        <v>89237</v>
      </c>
      <c r="K74" s="157">
        <v>3748</v>
      </c>
      <c r="L74" s="158">
        <v>10633</v>
      </c>
      <c r="M74" s="156">
        <v>0</v>
      </c>
      <c r="N74" s="155">
        <v>5998</v>
      </c>
      <c r="O74" s="157">
        <v>133</v>
      </c>
      <c r="P74" s="249">
        <v>0</v>
      </c>
      <c r="Q74" s="250">
        <v>0</v>
      </c>
      <c r="R74" s="160">
        <f t="shared" si="15"/>
        <v>2421022</v>
      </c>
      <c r="S74" s="207">
        <f t="shared" si="15"/>
        <v>16376</v>
      </c>
      <c r="T74" s="160">
        <f t="shared" si="16"/>
        <v>2437398</v>
      </c>
      <c r="U74" s="207">
        <v>16590791.75</v>
      </c>
      <c r="V74" s="289">
        <f t="shared" si="10"/>
        <v>-4.1783063326113505E-4</v>
      </c>
      <c r="W74" s="310">
        <f t="shared" si="9"/>
        <v>-9.7956222034103271E-3</v>
      </c>
      <c r="X74" s="282">
        <f t="shared" si="18"/>
        <v>0.14691269932913237</v>
      </c>
    </row>
    <row r="75" spans="1:25" s="226" customFormat="1" x14ac:dyDescent="0.2">
      <c r="A75" s="183">
        <v>42826</v>
      </c>
      <c r="B75" s="155">
        <v>2065245</v>
      </c>
      <c r="C75" s="159">
        <v>7837</v>
      </c>
      <c r="D75" s="158">
        <v>143112</v>
      </c>
      <c r="E75" s="165">
        <v>614</v>
      </c>
      <c r="F75" s="259">
        <v>0</v>
      </c>
      <c r="G75" s="260">
        <v>0</v>
      </c>
      <c r="H75" s="158">
        <v>107239</v>
      </c>
      <c r="I75" s="156">
        <v>3978</v>
      </c>
      <c r="J75" s="155">
        <v>89816</v>
      </c>
      <c r="K75" s="157">
        <v>3623</v>
      </c>
      <c r="L75" s="158">
        <v>10773</v>
      </c>
      <c r="M75" s="156">
        <v>0</v>
      </c>
      <c r="N75" s="155">
        <v>6009</v>
      </c>
      <c r="O75" s="157">
        <v>133</v>
      </c>
      <c r="P75" s="249">
        <v>0</v>
      </c>
      <c r="Q75" s="250">
        <v>0</v>
      </c>
      <c r="R75" s="160">
        <f t="shared" ref="R75:S80" si="19">B75+D75+F75+H75+J75+L75+N75+P75</f>
        <v>2422194</v>
      </c>
      <c r="S75" s="207">
        <f t="shared" si="19"/>
        <v>16185</v>
      </c>
      <c r="T75" s="160">
        <f t="shared" si="16"/>
        <v>2438379</v>
      </c>
      <c r="U75" s="207">
        <v>16611478.999999994</v>
      </c>
      <c r="V75" s="289">
        <f t="shared" si="10"/>
        <v>4.8409308135159452E-4</v>
      </c>
      <c r="W75" s="310">
        <f t="shared" si="9"/>
        <v>-1.1663409868099658E-2</v>
      </c>
      <c r="X75" s="282">
        <f t="shared" si="18"/>
        <v>0.14678879586820662</v>
      </c>
    </row>
    <row r="76" spans="1:25" s="226" customFormat="1" x14ac:dyDescent="0.2">
      <c r="A76" s="183">
        <v>42856</v>
      </c>
      <c r="B76" s="155">
        <v>2062300</v>
      </c>
      <c r="C76" s="159">
        <v>7829</v>
      </c>
      <c r="D76" s="158">
        <v>142743</v>
      </c>
      <c r="E76" s="165">
        <v>617</v>
      </c>
      <c r="F76" s="259">
        <v>0</v>
      </c>
      <c r="G76" s="260">
        <v>0</v>
      </c>
      <c r="H76" s="158">
        <v>106878</v>
      </c>
      <c r="I76" s="156">
        <v>3932</v>
      </c>
      <c r="J76" s="155">
        <v>90675</v>
      </c>
      <c r="K76" s="157">
        <v>3785</v>
      </c>
      <c r="L76" s="158">
        <v>10597</v>
      </c>
      <c r="M76" s="156">
        <v>0</v>
      </c>
      <c r="N76" s="155">
        <v>6058</v>
      </c>
      <c r="O76" s="157">
        <v>133</v>
      </c>
      <c r="P76" s="249">
        <v>0</v>
      </c>
      <c r="Q76" s="250">
        <v>0</v>
      </c>
      <c r="R76" s="160">
        <f t="shared" si="19"/>
        <v>2419251</v>
      </c>
      <c r="S76" s="207">
        <f t="shared" si="19"/>
        <v>16296</v>
      </c>
      <c r="T76" s="160">
        <f t="shared" si="16"/>
        <v>2435547</v>
      </c>
      <c r="U76" s="207">
        <v>16632166.250000006</v>
      </c>
      <c r="V76" s="289">
        <f t="shared" ref="V76:W78" si="20">(R76-R75)/R75</f>
        <v>-1.2150141565869621E-3</v>
      </c>
      <c r="W76" s="310">
        <f t="shared" si="20"/>
        <v>6.8582020389249309E-3</v>
      </c>
      <c r="X76" s="282">
        <f t="shared" si="18"/>
        <v>0.14643594606926197</v>
      </c>
    </row>
    <row r="77" spans="1:25" s="139" customFormat="1" x14ac:dyDescent="0.2">
      <c r="A77" s="183">
        <v>42887</v>
      </c>
      <c r="B77" s="155">
        <v>2059471</v>
      </c>
      <c r="C77" s="159">
        <v>7816</v>
      </c>
      <c r="D77" s="158">
        <v>142959</v>
      </c>
      <c r="E77" s="165">
        <v>619</v>
      </c>
      <c r="F77" s="259">
        <v>0</v>
      </c>
      <c r="G77" s="260">
        <v>0</v>
      </c>
      <c r="H77" s="158">
        <v>106801</v>
      </c>
      <c r="I77" s="156">
        <v>3891</v>
      </c>
      <c r="J77" s="155">
        <v>91137</v>
      </c>
      <c r="K77" s="157">
        <v>3805</v>
      </c>
      <c r="L77" s="158">
        <v>10857</v>
      </c>
      <c r="M77" s="156">
        <v>0</v>
      </c>
      <c r="N77" s="155">
        <v>6257</v>
      </c>
      <c r="O77" s="157">
        <v>133</v>
      </c>
      <c r="P77" s="249">
        <v>0</v>
      </c>
      <c r="Q77" s="250">
        <v>0</v>
      </c>
      <c r="R77" s="160">
        <f t="shared" si="19"/>
        <v>2417482</v>
      </c>
      <c r="S77" s="207">
        <f t="shared" si="19"/>
        <v>16264</v>
      </c>
      <c r="T77" s="160">
        <f t="shared" ref="T77" si="21">R77+S77</f>
        <v>2433746</v>
      </c>
      <c r="U77" s="207">
        <v>16652853.5</v>
      </c>
      <c r="V77" s="289">
        <f t="shared" si="20"/>
        <v>-7.3121805054539605E-4</v>
      </c>
      <c r="W77" s="310">
        <f t="shared" si="20"/>
        <v>-1.9636720667648502E-3</v>
      </c>
      <c r="X77" s="282">
        <f t="shared" ref="X77:X81" si="22">T77/U77</f>
        <v>0.14614588424740541</v>
      </c>
    </row>
    <row r="78" spans="1:25" s="139" customFormat="1" x14ac:dyDescent="0.2">
      <c r="A78" s="183">
        <v>42917</v>
      </c>
      <c r="B78" s="155">
        <v>2054416</v>
      </c>
      <c r="C78" s="159">
        <v>7790</v>
      </c>
      <c r="D78" s="158">
        <v>142184</v>
      </c>
      <c r="E78" s="165">
        <v>622</v>
      </c>
      <c r="F78" s="259">
        <v>0</v>
      </c>
      <c r="G78" s="260">
        <v>0</v>
      </c>
      <c r="H78" s="158">
        <v>106217</v>
      </c>
      <c r="I78" s="156">
        <v>3850</v>
      </c>
      <c r="J78" s="155">
        <v>91560</v>
      </c>
      <c r="K78" s="157">
        <v>3868</v>
      </c>
      <c r="L78" s="158">
        <v>11367</v>
      </c>
      <c r="M78" s="156">
        <v>0</v>
      </c>
      <c r="N78" s="155">
        <v>6606</v>
      </c>
      <c r="O78" s="157">
        <v>133</v>
      </c>
      <c r="P78" s="249">
        <v>0</v>
      </c>
      <c r="Q78" s="250">
        <v>0</v>
      </c>
      <c r="R78" s="160">
        <f t="shared" si="19"/>
        <v>2412350</v>
      </c>
      <c r="S78" s="207">
        <f t="shared" si="19"/>
        <v>16263</v>
      </c>
      <c r="T78" s="160">
        <f t="shared" ref="T78" si="23">R78+S78</f>
        <v>2428613</v>
      </c>
      <c r="U78" s="207">
        <v>16673540.749999994</v>
      </c>
      <c r="V78" s="289">
        <f t="shared" si="20"/>
        <v>-2.1228699944818618E-3</v>
      </c>
      <c r="W78" s="310">
        <f t="shared" si="20"/>
        <v>-6.1485489424495816E-5</v>
      </c>
      <c r="X78" s="282">
        <f t="shared" si="22"/>
        <v>0.14565670462046287</v>
      </c>
    </row>
    <row r="79" spans="1:25" s="139" customFormat="1" x14ac:dyDescent="0.2">
      <c r="A79" s="183">
        <v>42948</v>
      </c>
      <c r="B79" s="155">
        <v>2053366</v>
      </c>
      <c r="C79" s="159">
        <v>7806</v>
      </c>
      <c r="D79" s="158">
        <v>142466</v>
      </c>
      <c r="E79" s="165">
        <v>622</v>
      </c>
      <c r="F79" s="259">
        <v>0</v>
      </c>
      <c r="G79" s="260">
        <v>0</v>
      </c>
      <c r="H79" s="158">
        <v>105893</v>
      </c>
      <c r="I79" s="156">
        <v>3810</v>
      </c>
      <c r="J79" s="155">
        <v>92283</v>
      </c>
      <c r="K79" s="157">
        <v>3982</v>
      </c>
      <c r="L79" s="158">
        <v>11109</v>
      </c>
      <c r="M79" s="156">
        <v>0</v>
      </c>
      <c r="N79" s="155">
        <v>7009</v>
      </c>
      <c r="O79" s="157">
        <v>133</v>
      </c>
      <c r="P79" s="249">
        <v>0</v>
      </c>
      <c r="Q79" s="250">
        <v>0</v>
      </c>
      <c r="R79" s="160">
        <f t="shared" si="19"/>
        <v>2412126</v>
      </c>
      <c r="S79" s="207">
        <f t="shared" si="19"/>
        <v>16353</v>
      </c>
      <c r="T79" s="160">
        <f t="shared" ref="T79:T80" si="24">R79+S79</f>
        <v>2428479</v>
      </c>
      <c r="U79" s="207">
        <v>16694228.000000004</v>
      </c>
      <c r="V79" s="289">
        <f t="shared" ref="V79" si="25">(R79-R78)/R78</f>
        <v>-9.285551433249736E-5</v>
      </c>
      <c r="W79" s="310">
        <f t="shared" ref="W79:W89" si="26">(S79-S78)/S78</f>
        <v>5.5340343110127279E-3</v>
      </c>
      <c r="X79" s="282">
        <f t="shared" si="22"/>
        <v>0.14546818217649835</v>
      </c>
    </row>
    <row r="80" spans="1:25" s="139" customFormat="1" x14ac:dyDescent="0.2">
      <c r="A80" s="183">
        <v>42979</v>
      </c>
      <c r="B80" s="155">
        <v>2050762</v>
      </c>
      <c r="C80" s="159">
        <v>7789</v>
      </c>
      <c r="D80" s="158">
        <v>141804</v>
      </c>
      <c r="E80" s="165">
        <v>623</v>
      </c>
      <c r="F80" s="259">
        <v>0</v>
      </c>
      <c r="G80" s="260">
        <v>0</v>
      </c>
      <c r="H80" s="158">
        <v>104660</v>
      </c>
      <c r="I80" s="156">
        <v>3723</v>
      </c>
      <c r="J80" s="155">
        <v>92347</v>
      </c>
      <c r="K80" s="157">
        <v>3855</v>
      </c>
      <c r="L80" s="158">
        <v>11098</v>
      </c>
      <c r="M80" s="156">
        <v>0</v>
      </c>
      <c r="N80" s="155">
        <v>7208</v>
      </c>
      <c r="O80" s="157">
        <v>133</v>
      </c>
      <c r="P80" s="249">
        <v>0</v>
      </c>
      <c r="Q80" s="250">
        <v>0</v>
      </c>
      <c r="R80" s="160">
        <f t="shared" si="19"/>
        <v>2407879</v>
      </c>
      <c r="S80" s="207">
        <f t="shared" si="19"/>
        <v>16123</v>
      </c>
      <c r="T80" s="160">
        <f t="shared" si="24"/>
        <v>2424002</v>
      </c>
      <c r="U80" s="207">
        <v>16714915.25</v>
      </c>
      <c r="V80" s="289">
        <f t="shared" ref="V80:V89" si="27">(R80-R79)/R79</f>
        <v>-1.7606874599419766E-3</v>
      </c>
      <c r="W80" s="310">
        <f t="shared" si="26"/>
        <v>-1.4064697609001406E-2</v>
      </c>
      <c r="X80" s="282">
        <f t="shared" si="22"/>
        <v>0.14502029856238727</v>
      </c>
    </row>
    <row r="81" spans="1:24" s="139" customFormat="1" x14ac:dyDescent="0.2">
      <c r="A81" s="183">
        <v>43009</v>
      </c>
      <c r="B81" s="155">
        <v>2051919</v>
      </c>
      <c r="C81" s="159">
        <v>7784</v>
      </c>
      <c r="D81" s="158">
        <v>141925</v>
      </c>
      <c r="E81" s="165">
        <v>623</v>
      </c>
      <c r="F81" s="259">
        <v>0</v>
      </c>
      <c r="G81" s="260">
        <v>0</v>
      </c>
      <c r="H81" s="158">
        <v>104495</v>
      </c>
      <c r="I81" s="156">
        <v>3704</v>
      </c>
      <c r="J81" s="155">
        <v>92809</v>
      </c>
      <c r="K81" s="157">
        <v>3858</v>
      </c>
      <c r="L81" s="158">
        <v>10927</v>
      </c>
      <c r="M81" s="156">
        <v>0</v>
      </c>
      <c r="N81" s="155">
        <v>7425</v>
      </c>
      <c r="O81" s="157">
        <v>133</v>
      </c>
      <c r="P81" s="249">
        <v>0</v>
      </c>
      <c r="Q81" s="250">
        <v>0</v>
      </c>
      <c r="R81" s="160">
        <f t="shared" ref="R81:R86" si="28">B81+D81+F81+H81+J81+L81+N81+P81</f>
        <v>2409500</v>
      </c>
      <c r="S81" s="207">
        <f t="shared" ref="S81:S129" si="29">C81+E81+G81+I81+K81+M81+O81+Q81</f>
        <v>16102</v>
      </c>
      <c r="T81" s="160">
        <f t="shared" ref="T81:T82" si="30">R81+S81</f>
        <v>2425602</v>
      </c>
      <c r="U81" s="207">
        <v>16735602.499999994</v>
      </c>
      <c r="V81" s="289">
        <f t="shared" si="27"/>
        <v>6.732065855468651E-4</v>
      </c>
      <c r="W81" s="310">
        <f t="shared" si="26"/>
        <v>-1.3024871301866897E-3</v>
      </c>
      <c r="X81" s="282">
        <f t="shared" si="22"/>
        <v>0.14493664031516049</v>
      </c>
    </row>
    <row r="82" spans="1:24" s="139" customFormat="1" x14ac:dyDescent="0.2">
      <c r="A82" s="183">
        <v>43040</v>
      </c>
      <c r="B82" s="155">
        <v>2048029</v>
      </c>
      <c r="C82" s="159">
        <v>7769</v>
      </c>
      <c r="D82" s="158">
        <v>141925</v>
      </c>
      <c r="E82" s="165">
        <v>623</v>
      </c>
      <c r="F82" s="259">
        <v>0</v>
      </c>
      <c r="G82" s="260">
        <v>0</v>
      </c>
      <c r="H82" s="158">
        <v>103971</v>
      </c>
      <c r="I82" s="156">
        <v>3667</v>
      </c>
      <c r="J82" s="155">
        <v>93052</v>
      </c>
      <c r="K82" s="157">
        <v>3901</v>
      </c>
      <c r="L82" s="158">
        <v>11046</v>
      </c>
      <c r="M82" s="156">
        <v>0</v>
      </c>
      <c r="N82" s="155">
        <v>7580</v>
      </c>
      <c r="O82" s="157">
        <v>133</v>
      </c>
      <c r="P82" s="249">
        <v>0</v>
      </c>
      <c r="Q82" s="250">
        <v>0</v>
      </c>
      <c r="R82" s="160">
        <f t="shared" si="28"/>
        <v>2405603</v>
      </c>
      <c r="S82" s="207">
        <f t="shared" si="29"/>
        <v>16093</v>
      </c>
      <c r="T82" s="160">
        <f t="shared" si="30"/>
        <v>2421696</v>
      </c>
      <c r="U82" s="207">
        <v>16756289.750000004</v>
      </c>
      <c r="V82" s="289">
        <f t="shared" si="27"/>
        <v>-1.6173479975098567E-3</v>
      </c>
      <c r="W82" s="310">
        <f t="shared" si="26"/>
        <v>-5.5893677803999506E-4</v>
      </c>
      <c r="X82" s="282">
        <f t="shared" ref="X82:X87" si="31">T82/U82</f>
        <v>0.1445245956074494</v>
      </c>
    </row>
    <row r="83" spans="1:24" s="139" customFormat="1" ht="12" thickBot="1" x14ac:dyDescent="0.25">
      <c r="A83" s="210">
        <v>43070</v>
      </c>
      <c r="B83" s="345">
        <v>2041553</v>
      </c>
      <c r="C83" s="346">
        <v>8397</v>
      </c>
      <c r="D83" s="347">
        <v>142165</v>
      </c>
      <c r="E83" s="348">
        <v>624</v>
      </c>
      <c r="F83" s="261">
        <v>0</v>
      </c>
      <c r="G83" s="262">
        <v>0</v>
      </c>
      <c r="H83" s="347">
        <v>103110</v>
      </c>
      <c r="I83" s="348">
        <v>3629</v>
      </c>
      <c r="J83" s="345">
        <v>92905</v>
      </c>
      <c r="K83" s="346">
        <v>3928</v>
      </c>
      <c r="L83" s="347">
        <v>11078</v>
      </c>
      <c r="M83" s="348">
        <v>0</v>
      </c>
      <c r="N83" s="345">
        <v>7682</v>
      </c>
      <c r="O83" s="346">
        <v>133</v>
      </c>
      <c r="P83" s="255">
        <v>0</v>
      </c>
      <c r="Q83" s="256">
        <v>0</v>
      </c>
      <c r="R83" s="349">
        <f t="shared" si="28"/>
        <v>2398493</v>
      </c>
      <c r="S83" s="350">
        <f t="shared" si="29"/>
        <v>16711</v>
      </c>
      <c r="T83" s="214">
        <f t="shared" ref="T83:T106" si="32">R83+S83</f>
        <v>2415204</v>
      </c>
      <c r="U83" s="174">
        <v>16776977</v>
      </c>
      <c r="V83" s="225">
        <f t="shared" si="27"/>
        <v>-2.9555999057201041E-3</v>
      </c>
      <c r="W83" s="351">
        <f t="shared" si="26"/>
        <v>3.8401789597961845E-2</v>
      </c>
      <c r="X83" s="352">
        <f t="shared" si="31"/>
        <v>0.1439594272555777</v>
      </c>
    </row>
    <row r="84" spans="1:24" s="139" customFormat="1" x14ac:dyDescent="0.2">
      <c r="A84" s="361">
        <v>43101</v>
      </c>
      <c r="B84" s="362">
        <v>2036837</v>
      </c>
      <c r="C84" s="365">
        <v>7726</v>
      </c>
      <c r="D84" s="369">
        <v>140482</v>
      </c>
      <c r="E84" s="370">
        <v>674</v>
      </c>
      <c r="F84" s="257">
        <v>0</v>
      </c>
      <c r="G84" s="258">
        <v>0</v>
      </c>
      <c r="H84" s="367">
        <v>103151</v>
      </c>
      <c r="I84" s="362">
        <v>3580</v>
      </c>
      <c r="J84" s="362">
        <v>92915</v>
      </c>
      <c r="K84" s="365">
        <v>3976</v>
      </c>
      <c r="L84" s="369">
        <v>11038</v>
      </c>
      <c r="M84" s="370">
        <v>0</v>
      </c>
      <c r="N84" s="367">
        <v>7827</v>
      </c>
      <c r="O84" s="365">
        <v>133</v>
      </c>
      <c r="P84" s="257">
        <v>0</v>
      </c>
      <c r="Q84" s="258">
        <v>0</v>
      </c>
      <c r="R84" s="373">
        <f t="shared" si="28"/>
        <v>2392250</v>
      </c>
      <c r="S84" s="375">
        <f t="shared" si="29"/>
        <v>16089</v>
      </c>
      <c r="T84" s="150">
        <f t="shared" si="32"/>
        <v>2408339</v>
      </c>
      <c r="U84" s="377">
        <v>16797512.916666668</v>
      </c>
      <c r="V84" s="284">
        <f t="shared" si="27"/>
        <v>-2.6028843944927087E-3</v>
      </c>
      <c r="W84" s="288">
        <f t="shared" si="26"/>
        <v>-3.7220992160852132E-2</v>
      </c>
      <c r="X84" s="153">
        <f t="shared" si="31"/>
        <v>0.14337473719757768</v>
      </c>
    </row>
    <row r="85" spans="1:24" s="139" customFormat="1" x14ac:dyDescent="0.2">
      <c r="A85" s="363">
        <v>43132</v>
      </c>
      <c r="B85" s="360">
        <v>2030426</v>
      </c>
      <c r="C85" s="366">
        <v>7683</v>
      </c>
      <c r="D85" s="371">
        <v>140482</v>
      </c>
      <c r="E85" s="372">
        <v>684</v>
      </c>
      <c r="F85" s="259">
        <v>0</v>
      </c>
      <c r="G85" s="260">
        <v>0</v>
      </c>
      <c r="H85" s="368">
        <v>102552</v>
      </c>
      <c r="I85" s="360">
        <v>3550</v>
      </c>
      <c r="J85" s="360">
        <v>93045</v>
      </c>
      <c r="K85" s="366">
        <v>3961</v>
      </c>
      <c r="L85" s="371">
        <v>11428</v>
      </c>
      <c r="M85" s="372">
        <v>0</v>
      </c>
      <c r="N85" s="368">
        <v>8004</v>
      </c>
      <c r="O85" s="366">
        <v>133</v>
      </c>
      <c r="P85" s="259">
        <v>0</v>
      </c>
      <c r="Q85" s="260">
        <v>0</v>
      </c>
      <c r="R85" s="374">
        <f t="shared" si="28"/>
        <v>2385937</v>
      </c>
      <c r="S85" s="376">
        <f t="shared" si="29"/>
        <v>16011</v>
      </c>
      <c r="T85" s="161">
        <f t="shared" si="32"/>
        <v>2401948</v>
      </c>
      <c r="U85" s="167">
        <v>16818048.833333336</v>
      </c>
      <c r="V85" s="285">
        <f t="shared" si="27"/>
        <v>-2.6389382380604034E-3</v>
      </c>
      <c r="W85" s="289">
        <f t="shared" si="26"/>
        <v>-4.8480328174529182E-3</v>
      </c>
      <c r="X85" s="163">
        <f t="shared" si="31"/>
        <v>0.14281965903436697</v>
      </c>
    </row>
    <row r="86" spans="1:24" s="139" customFormat="1" x14ac:dyDescent="0.2">
      <c r="A86" s="363">
        <v>43160</v>
      </c>
      <c r="B86" s="360">
        <v>2027067</v>
      </c>
      <c r="C86" s="366">
        <v>7537</v>
      </c>
      <c r="D86" s="371">
        <v>140482</v>
      </c>
      <c r="E86" s="372">
        <v>684</v>
      </c>
      <c r="F86" s="259">
        <v>0</v>
      </c>
      <c r="G86" s="260">
        <v>0</v>
      </c>
      <c r="H86" s="368">
        <v>102560</v>
      </c>
      <c r="I86" s="360">
        <v>3491</v>
      </c>
      <c r="J86" s="360">
        <v>93318</v>
      </c>
      <c r="K86" s="366">
        <v>4030</v>
      </c>
      <c r="L86" s="371">
        <v>11668</v>
      </c>
      <c r="M86" s="372">
        <v>0</v>
      </c>
      <c r="N86" s="368">
        <v>8146</v>
      </c>
      <c r="O86" s="366">
        <v>133</v>
      </c>
      <c r="P86" s="259">
        <v>0</v>
      </c>
      <c r="Q86" s="260">
        <v>0</v>
      </c>
      <c r="R86" s="374">
        <f t="shared" si="28"/>
        <v>2383241</v>
      </c>
      <c r="S86" s="376">
        <f t="shared" si="29"/>
        <v>15875</v>
      </c>
      <c r="T86" s="161">
        <f t="shared" si="32"/>
        <v>2399116</v>
      </c>
      <c r="U86" s="167">
        <v>16838584.750000004</v>
      </c>
      <c r="V86" s="285">
        <f t="shared" si="27"/>
        <v>-1.1299543952753154E-3</v>
      </c>
      <c r="W86" s="289">
        <f t="shared" si="26"/>
        <v>-8.4941602648179373E-3</v>
      </c>
      <c r="X86" s="163">
        <f t="shared" si="31"/>
        <v>0.14247729459567554</v>
      </c>
    </row>
    <row r="87" spans="1:24" s="139" customFormat="1" x14ac:dyDescent="0.2">
      <c r="A87" s="363">
        <v>43191</v>
      </c>
      <c r="B87" s="360">
        <v>2026159</v>
      </c>
      <c r="C87" s="366">
        <v>7502</v>
      </c>
      <c r="D87" s="371">
        <v>140482</v>
      </c>
      <c r="E87" s="372">
        <v>684</v>
      </c>
      <c r="F87" s="259">
        <v>0</v>
      </c>
      <c r="G87" s="260">
        <v>0</v>
      </c>
      <c r="H87" s="368">
        <v>102323</v>
      </c>
      <c r="I87" s="360">
        <v>3452</v>
      </c>
      <c r="J87" s="360">
        <v>93726</v>
      </c>
      <c r="K87" s="366">
        <v>4056</v>
      </c>
      <c r="L87" s="371">
        <v>11668</v>
      </c>
      <c r="M87" s="372">
        <v>0</v>
      </c>
      <c r="N87" s="368">
        <v>8277</v>
      </c>
      <c r="O87" s="366">
        <v>133</v>
      </c>
      <c r="P87" s="259">
        <v>0</v>
      </c>
      <c r="Q87" s="260">
        <v>0</v>
      </c>
      <c r="R87" s="374">
        <f>B87+D87+F87+H87+J87+L87+N87+P87</f>
        <v>2382635</v>
      </c>
      <c r="S87" s="376">
        <f t="shared" si="29"/>
        <v>15827</v>
      </c>
      <c r="T87" s="161">
        <f t="shared" si="32"/>
        <v>2398462</v>
      </c>
      <c r="U87" s="167">
        <v>16859120.666666672</v>
      </c>
      <c r="V87" s="285">
        <f t="shared" si="27"/>
        <v>-2.5427558522197292E-4</v>
      </c>
      <c r="W87" s="289">
        <f t="shared" si="26"/>
        <v>-3.0236220472440946E-3</v>
      </c>
      <c r="X87" s="163">
        <f t="shared" si="31"/>
        <v>0.14226495245046583</v>
      </c>
    </row>
    <row r="88" spans="1:24" s="139" customFormat="1" x14ac:dyDescent="0.2">
      <c r="A88" s="402">
        <v>43221</v>
      </c>
      <c r="B88" s="403">
        <v>2024670</v>
      </c>
      <c r="C88" s="348">
        <v>7518</v>
      </c>
      <c r="D88" s="345">
        <v>139126</v>
      </c>
      <c r="E88" s="346">
        <v>674</v>
      </c>
      <c r="F88" s="261">
        <v>0</v>
      </c>
      <c r="G88" s="262">
        <v>0</v>
      </c>
      <c r="H88" s="347">
        <v>101932</v>
      </c>
      <c r="I88" s="403">
        <v>3418</v>
      </c>
      <c r="J88" s="403">
        <v>93817</v>
      </c>
      <c r="K88" s="348">
        <v>4066</v>
      </c>
      <c r="L88" s="345">
        <v>11823</v>
      </c>
      <c r="M88" s="346">
        <v>0</v>
      </c>
      <c r="N88" s="347">
        <v>8400</v>
      </c>
      <c r="O88" s="348">
        <v>133</v>
      </c>
      <c r="P88" s="261">
        <v>0</v>
      </c>
      <c r="Q88" s="262">
        <v>0</v>
      </c>
      <c r="R88" s="350">
        <f>B88+D88+F88+H88+J88+L88+N88+P88</f>
        <v>2379768</v>
      </c>
      <c r="S88" s="349">
        <f t="shared" si="29"/>
        <v>15809</v>
      </c>
      <c r="T88" s="215">
        <f t="shared" si="32"/>
        <v>2395577</v>
      </c>
      <c r="U88" s="173">
        <v>16879657</v>
      </c>
      <c r="V88" s="287">
        <f t="shared" si="27"/>
        <v>-1.2032896352147937E-3</v>
      </c>
      <c r="W88" s="225">
        <f t="shared" si="26"/>
        <v>-1.137297024072787E-3</v>
      </c>
      <c r="X88" s="217">
        <f t="shared" ref="X88:X95" si="33">T88/U88</f>
        <v>0.14192095254068254</v>
      </c>
    </row>
    <row r="89" spans="1:24" s="139" customFormat="1" x14ac:dyDescent="0.2">
      <c r="A89" s="363">
        <v>43252</v>
      </c>
      <c r="B89" s="360">
        <v>2021545</v>
      </c>
      <c r="C89" s="366">
        <v>7512</v>
      </c>
      <c r="D89" s="371">
        <v>139245</v>
      </c>
      <c r="E89" s="372">
        <v>650</v>
      </c>
      <c r="F89" s="259">
        <v>0</v>
      </c>
      <c r="G89" s="260">
        <v>0</v>
      </c>
      <c r="H89" s="368">
        <v>101809</v>
      </c>
      <c r="I89" s="360">
        <v>3373</v>
      </c>
      <c r="J89" s="360">
        <v>93843</v>
      </c>
      <c r="K89" s="366">
        <v>4052</v>
      </c>
      <c r="L89" s="371">
        <v>11725</v>
      </c>
      <c r="M89" s="372">
        <v>0</v>
      </c>
      <c r="N89" s="368">
        <v>8580</v>
      </c>
      <c r="O89" s="366">
        <v>133</v>
      </c>
      <c r="P89" s="259">
        <v>0</v>
      </c>
      <c r="Q89" s="260">
        <v>0</v>
      </c>
      <c r="R89" s="374">
        <f>B89+D89+F89+H89+J89+L89+N89+P89</f>
        <v>2376747</v>
      </c>
      <c r="S89" s="376">
        <f t="shared" si="29"/>
        <v>15720</v>
      </c>
      <c r="T89" s="161">
        <f t="shared" si="32"/>
        <v>2392467</v>
      </c>
      <c r="U89" s="167">
        <v>16900192.500000007</v>
      </c>
      <c r="V89" s="285">
        <f t="shared" si="27"/>
        <v>-1.2694514759421928E-3</v>
      </c>
      <c r="W89" s="289">
        <f t="shared" si="26"/>
        <v>-5.629704598646341E-3</v>
      </c>
      <c r="X89" s="163">
        <f t="shared" si="33"/>
        <v>0.14156448217971476</v>
      </c>
    </row>
    <row r="90" spans="1:24" s="139" customFormat="1" x14ac:dyDescent="0.2">
      <c r="A90" s="404">
        <v>43282</v>
      </c>
      <c r="B90" s="405">
        <v>2019343</v>
      </c>
      <c r="C90" s="406">
        <v>7512</v>
      </c>
      <c r="D90" s="407">
        <v>139323</v>
      </c>
      <c r="E90" s="408">
        <v>676</v>
      </c>
      <c r="F90" s="409">
        <v>0</v>
      </c>
      <c r="G90" s="410">
        <v>0</v>
      </c>
      <c r="H90" s="411">
        <v>101426</v>
      </c>
      <c r="I90" s="405">
        <v>3338</v>
      </c>
      <c r="J90" s="405">
        <v>93815</v>
      </c>
      <c r="K90" s="406">
        <v>4044</v>
      </c>
      <c r="L90" s="407">
        <v>11925</v>
      </c>
      <c r="M90" s="408">
        <v>0</v>
      </c>
      <c r="N90" s="411">
        <v>8671</v>
      </c>
      <c r="O90" s="406">
        <v>133</v>
      </c>
      <c r="P90" s="409"/>
      <c r="Q90" s="410">
        <v>0</v>
      </c>
      <c r="R90" s="412">
        <f>B90+D90+F90+H90+J90+L90+N90+P91</f>
        <v>2374503</v>
      </c>
      <c r="S90" s="413">
        <f t="shared" si="29"/>
        <v>15703</v>
      </c>
      <c r="T90" s="414">
        <f t="shared" si="32"/>
        <v>2390206</v>
      </c>
      <c r="U90" s="415">
        <v>16920728</v>
      </c>
      <c r="V90" s="416">
        <f t="shared" ref="V90:W94" si="34">(R90-R89)/R89</f>
        <v>-9.4414761015791757E-4</v>
      </c>
      <c r="W90" s="417">
        <f t="shared" si="34"/>
        <v>-1.0814249363867684E-3</v>
      </c>
      <c r="X90" s="418">
        <f t="shared" si="33"/>
        <v>0.14125905221099233</v>
      </c>
    </row>
    <row r="91" spans="1:24" s="139" customFormat="1" x14ac:dyDescent="0.2">
      <c r="A91" s="363">
        <v>43313</v>
      </c>
      <c r="B91" s="360">
        <v>2015890</v>
      </c>
      <c r="C91" s="366">
        <v>7419</v>
      </c>
      <c r="D91" s="371">
        <v>139363</v>
      </c>
      <c r="E91" s="372">
        <v>676</v>
      </c>
      <c r="F91" s="259">
        <v>0</v>
      </c>
      <c r="G91" s="260">
        <v>0</v>
      </c>
      <c r="H91" s="368">
        <v>101005</v>
      </c>
      <c r="I91" s="360">
        <v>3327</v>
      </c>
      <c r="J91" s="360">
        <v>93948</v>
      </c>
      <c r="K91" s="366">
        <v>4086</v>
      </c>
      <c r="L91" s="371">
        <v>12245</v>
      </c>
      <c r="M91" s="372">
        <v>0</v>
      </c>
      <c r="N91" s="368">
        <v>8829</v>
      </c>
      <c r="O91" s="366">
        <v>133</v>
      </c>
      <c r="P91" s="259">
        <v>0</v>
      </c>
      <c r="Q91" s="260">
        <v>0</v>
      </c>
      <c r="R91" s="374">
        <f>B91+D91+F91+H91+J91+L91+N91+P131</f>
        <v>2371280</v>
      </c>
      <c r="S91" s="376">
        <f t="shared" si="29"/>
        <v>15641</v>
      </c>
      <c r="T91" s="161">
        <f t="shared" si="32"/>
        <v>2386921</v>
      </c>
      <c r="U91" s="167">
        <v>16941264</v>
      </c>
      <c r="V91" s="285">
        <f t="shared" si="34"/>
        <v>-1.3573366721372851E-3</v>
      </c>
      <c r="W91" s="289">
        <f t="shared" si="34"/>
        <v>-3.9482901356428712E-3</v>
      </c>
      <c r="X91" s="163">
        <f t="shared" si="33"/>
        <v>0.14089391440922</v>
      </c>
    </row>
    <row r="92" spans="1:24" s="139" customFormat="1" x14ac:dyDescent="0.2">
      <c r="A92" s="404">
        <v>43344</v>
      </c>
      <c r="B92" s="405">
        <v>2011804</v>
      </c>
      <c r="C92" s="406">
        <v>7432</v>
      </c>
      <c r="D92" s="407">
        <v>139386</v>
      </c>
      <c r="E92" s="408">
        <v>676</v>
      </c>
      <c r="F92" s="409">
        <v>0</v>
      </c>
      <c r="G92" s="410">
        <v>0</v>
      </c>
      <c r="H92" s="411">
        <v>100496</v>
      </c>
      <c r="I92" s="405">
        <v>3288</v>
      </c>
      <c r="J92" s="405">
        <v>93768</v>
      </c>
      <c r="K92" s="406">
        <v>4132</v>
      </c>
      <c r="L92" s="407">
        <v>12854</v>
      </c>
      <c r="M92" s="408">
        <v>0</v>
      </c>
      <c r="N92" s="411">
        <v>8860</v>
      </c>
      <c r="O92" s="406">
        <v>133</v>
      </c>
      <c r="P92" s="409">
        <v>0</v>
      </c>
      <c r="Q92" s="410">
        <v>0</v>
      </c>
      <c r="R92" s="412">
        <f>B92+D92+F92+H92+J92+L92+N92+P132</f>
        <v>2367168</v>
      </c>
      <c r="S92" s="413">
        <f t="shared" si="29"/>
        <v>15661</v>
      </c>
      <c r="T92" s="414">
        <f t="shared" si="32"/>
        <v>2382829</v>
      </c>
      <c r="U92" s="415">
        <v>16961800.250000011</v>
      </c>
      <c r="V92" s="416">
        <f t="shared" si="34"/>
        <v>-1.7340845450558348E-3</v>
      </c>
      <c r="W92" s="417">
        <f t="shared" si="34"/>
        <v>1.2786906208042965E-3</v>
      </c>
      <c r="X92" s="418">
        <f t="shared" si="33"/>
        <v>0.1404820811988986</v>
      </c>
    </row>
    <row r="93" spans="1:24" s="139" customFormat="1" x14ac:dyDescent="0.2">
      <c r="A93" s="363">
        <v>43374</v>
      </c>
      <c r="B93" s="360">
        <v>2006233</v>
      </c>
      <c r="C93" s="366">
        <v>7443</v>
      </c>
      <c r="D93" s="371">
        <v>137395</v>
      </c>
      <c r="E93" s="372">
        <v>676</v>
      </c>
      <c r="F93" s="259">
        <v>0</v>
      </c>
      <c r="G93" s="260">
        <v>0</v>
      </c>
      <c r="H93" s="368">
        <v>100176</v>
      </c>
      <c r="I93" s="360">
        <v>3247</v>
      </c>
      <c r="J93" s="360">
        <v>92883</v>
      </c>
      <c r="K93" s="366">
        <v>4237</v>
      </c>
      <c r="L93" s="371">
        <v>13354</v>
      </c>
      <c r="M93" s="372">
        <v>0</v>
      </c>
      <c r="N93" s="368">
        <v>8941</v>
      </c>
      <c r="O93" s="366">
        <v>133</v>
      </c>
      <c r="P93" s="259">
        <v>0</v>
      </c>
      <c r="Q93" s="260">
        <v>0</v>
      </c>
      <c r="R93" s="374">
        <f>B93+D93+F93+H93+J93+L93+N93+P133</f>
        <v>2358982</v>
      </c>
      <c r="S93" s="376">
        <f t="shared" si="29"/>
        <v>15736</v>
      </c>
      <c r="T93" s="161">
        <f t="shared" si="32"/>
        <v>2374718</v>
      </c>
      <c r="U93" s="167">
        <v>16982336.166666679</v>
      </c>
      <c r="V93" s="285">
        <f t="shared" si="34"/>
        <v>-3.4581406980831102E-3</v>
      </c>
      <c r="W93" s="289">
        <f t="shared" si="34"/>
        <v>4.7889662218249156E-3</v>
      </c>
      <c r="X93" s="163">
        <f t="shared" si="33"/>
        <v>0.13983458911036936</v>
      </c>
    </row>
    <row r="94" spans="1:24" s="139" customFormat="1" x14ac:dyDescent="0.2">
      <c r="A94" s="404">
        <v>43405</v>
      </c>
      <c r="B94" s="405">
        <v>2000430</v>
      </c>
      <c r="C94" s="406">
        <v>7454</v>
      </c>
      <c r="D94" s="407">
        <v>137413</v>
      </c>
      <c r="E94" s="408">
        <v>676</v>
      </c>
      <c r="F94" s="409">
        <v>0</v>
      </c>
      <c r="G94" s="410">
        <v>0</v>
      </c>
      <c r="H94" s="411">
        <v>99760</v>
      </c>
      <c r="I94" s="405">
        <v>3209</v>
      </c>
      <c r="J94" s="405">
        <v>92429</v>
      </c>
      <c r="K94" s="406">
        <v>4309</v>
      </c>
      <c r="L94" s="407">
        <v>13874</v>
      </c>
      <c r="M94" s="408">
        <v>0</v>
      </c>
      <c r="N94" s="411">
        <v>8990</v>
      </c>
      <c r="O94" s="406">
        <v>133</v>
      </c>
      <c r="P94" s="409">
        <v>0</v>
      </c>
      <c r="Q94" s="410">
        <v>0</v>
      </c>
      <c r="R94" s="412">
        <f>B94+D94+F94+H94+J94+L94+N94+P136</f>
        <v>2352896</v>
      </c>
      <c r="S94" s="413">
        <f t="shared" si="29"/>
        <v>15781</v>
      </c>
      <c r="T94" s="414">
        <f t="shared" si="32"/>
        <v>2368677</v>
      </c>
      <c r="U94" s="415">
        <v>17002872.083333347</v>
      </c>
      <c r="V94" s="416">
        <f t="shared" si="34"/>
        <v>-2.5799264258904902E-3</v>
      </c>
      <c r="W94" s="417">
        <f t="shared" si="34"/>
        <v>2.8596847991865784E-3</v>
      </c>
      <c r="X94" s="418">
        <f t="shared" si="33"/>
        <v>0.13931040522982222</v>
      </c>
    </row>
    <row r="95" spans="1:24" s="139" customFormat="1" ht="12" thickBot="1" x14ac:dyDescent="0.25">
      <c r="A95" s="359">
        <v>43435</v>
      </c>
      <c r="B95" s="364">
        <v>1992434</v>
      </c>
      <c r="C95" s="278">
        <v>7402</v>
      </c>
      <c r="D95" s="275">
        <v>137409</v>
      </c>
      <c r="E95" s="276">
        <v>676</v>
      </c>
      <c r="F95" s="263">
        <v>0</v>
      </c>
      <c r="G95" s="301">
        <v>0</v>
      </c>
      <c r="H95" s="277">
        <v>99764</v>
      </c>
      <c r="I95" s="364">
        <v>3170</v>
      </c>
      <c r="J95" s="364">
        <v>92128</v>
      </c>
      <c r="K95" s="278">
        <v>4245</v>
      </c>
      <c r="L95" s="275">
        <v>14124</v>
      </c>
      <c r="M95" s="276">
        <v>0</v>
      </c>
      <c r="N95" s="277">
        <v>9096</v>
      </c>
      <c r="O95" s="278">
        <v>133</v>
      </c>
      <c r="P95" s="263">
        <v>0</v>
      </c>
      <c r="Q95" s="301">
        <v>0</v>
      </c>
      <c r="R95" s="308">
        <f>B95+D95+F95+H95+J95+L95+N95+P137</f>
        <v>2344955</v>
      </c>
      <c r="S95" s="306">
        <f t="shared" si="29"/>
        <v>15626</v>
      </c>
      <c r="T95" s="195">
        <f t="shared" si="32"/>
        <v>2360581</v>
      </c>
      <c r="U95" s="378">
        <v>17023408.000000015</v>
      </c>
      <c r="V95" s="292">
        <f t="shared" ref="V95:W100" si="35">(R95-R94)/R94</f>
        <v>-3.3749897998041562E-3</v>
      </c>
      <c r="W95" s="291">
        <f t="shared" si="35"/>
        <v>-9.8219377732716561E-3</v>
      </c>
      <c r="X95" s="194">
        <f t="shared" si="33"/>
        <v>0.13866676989707336</v>
      </c>
    </row>
    <row r="96" spans="1:24" s="139" customFormat="1" x14ac:dyDescent="0.2">
      <c r="A96" s="363">
        <v>43466</v>
      </c>
      <c r="B96" s="360">
        <v>1981841</v>
      </c>
      <c r="C96" s="366">
        <v>7334</v>
      </c>
      <c r="D96" s="371">
        <v>137442</v>
      </c>
      <c r="E96" s="372">
        <v>676</v>
      </c>
      <c r="F96" s="259">
        <v>0</v>
      </c>
      <c r="G96" s="260">
        <v>0</v>
      </c>
      <c r="H96" s="368">
        <v>99586</v>
      </c>
      <c r="I96" s="360">
        <v>3138</v>
      </c>
      <c r="J96" s="360">
        <v>92126</v>
      </c>
      <c r="K96" s="366">
        <v>4237</v>
      </c>
      <c r="L96" s="371">
        <v>14124</v>
      </c>
      <c r="M96" s="372">
        <v>0</v>
      </c>
      <c r="N96" s="368">
        <v>9203</v>
      </c>
      <c r="O96" s="366">
        <v>133</v>
      </c>
      <c r="P96" s="259">
        <v>0</v>
      </c>
      <c r="Q96" s="260">
        <v>0</v>
      </c>
      <c r="R96" s="374">
        <f>B96+D96+F96+H96+J96+L96+N96+P138</f>
        <v>2334322</v>
      </c>
      <c r="S96" s="376">
        <f t="shared" si="29"/>
        <v>15518</v>
      </c>
      <c r="T96" s="161">
        <f t="shared" si="32"/>
        <v>2349840</v>
      </c>
      <c r="U96" s="167">
        <v>17043789.5</v>
      </c>
      <c r="V96" s="285">
        <f t="shared" si="35"/>
        <v>-4.5344153725764462E-3</v>
      </c>
      <c r="W96" s="289">
        <f t="shared" si="35"/>
        <v>-6.9115576603097405E-3</v>
      </c>
      <c r="X96" s="163">
        <f t="shared" ref="X96:X122" si="36">T96/U96</f>
        <v>0.13787074758227916</v>
      </c>
    </row>
    <row r="97" spans="1:25" s="139" customFormat="1" x14ac:dyDescent="0.2">
      <c r="A97" s="363">
        <v>43497</v>
      </c>
      <c r="B97" s="360">
        <v>1976955</v>
      </c>
      <c r="C97" s="366">
        <v>7330</v>
      </c>
      <c r="D97" s="371">
        <v>137279</v>
      </c>
      <c r="E97" s="372">
        <v>676</v>
      </c>
      <c r="F97" s="259">
        <v>0</v>
      </c>
      <c r="G97" s="260">
        <v>0</v>
      </c>
      <c r="H97" s="368">
        <v>99395</v>
      </c>
      <c r="I97" s="360">
        <v>3101</v>
      </c>
      <c r="J97" s="360">
        <v>91975</v>
      </c>
      <c r="K97" s="366">
        <v>4256</v>
      </c>
      <c r="L97" s="371">
        <v>14314</v>
      </c>
      <c r="M97" s="372">
        <v>0</v>
      </c>
      <c r="N97" s="368">
        <v>9329</v>
      </c>
      <c r="O97" s="366">
        <v>133</v>
      </c>
      <c r="P97" s="259">
        <v>0</v>
      </c>
      <c r="Q97" s="260">
        <v>0</v>
      </c>
      <c r="R97" s="374">
        <f>B97+D97+F97+H97+J97+L97+N97+P139</f>
        <v>2329247</v>
      </c>
      <c r="S97" s="376">
        <f t="shared" si="29"/>
        <v>15496</v>
      </c>
      <c r="T97" s="161">
        <f t="shared" si="32"/>
        <v>2344743</v>
      </c>
      <c r="U97" s="167">
        <v>17064171.000000022</v>
      </c>
      <c r="V97" s="285">
        <f t="shared" si="35"/>
        <v>-2.1740788117491933E-3</v>
      </c>
      <c r="W97" s="289">
        <f t="shared" si="35"/>
        <v>-1.4177084675860291E-3</v>
      </c>
      <c r="X97" s="163">
        <f t="shared" si="36"/>
        <v>0.13740737830158856</v>
      </c>
    </row>
    <row r="98" spans="1:25" s="139" customFormat="1" x14ac:dyDescent="0.2">
      <c r="A98" s="363">
        <v>43525</v>
      </c>
      <c r="B98" s="360">
        <v>1969458</v>
      </c>
      <c r="C98" s="366">
        <v>7288</v>
      </c>
      <c r="D98" s="371">
        <v>137258</v>
      </c>
      <c r="E98" s="372">
        <v>676</v>
      </c>
      <c r="F98" s="259">
        <v>0</v>
      </c>
      <c r="G98" s="260">
        <v>0</v>
      </c>
      <c r="H98" s="368">
        <v>99891</v>
      </c>
      <c r="I98" s="360">
        <v>3059</v>
      </c>
      <c r="J98" s="360">
        <v>91624</v>
      </c>
      <c r="K98" s="366">
        <v>4270</v>
      </c>
      <c r="L98" s="371">
        <v>14712</v>
      </c>
      <c r="M98" s="372">
        <v>0</v>
      </c>
      <c r="N98" s="368">
        <v>9502</v>
      </c>
      <c r="O98" s="366">
        <v>133</v>
      </c>
      <c r="P98" s="259">
        <v>0</v>
      </c>
      <c r="Q98" s="260">
        <v>0</v>
      </c>
      <c r="R98" s="374">
        <f>B98+D98+F98+H98+J98+L98+N98+P140</f>
        <v>2322445</v>
      </c>
      <c r="S98" s="376">
        <f t="shared" si="29"/>
        <v>15426</v>
      </c>
      <c r="T98" s="161">
        <f t="shared" si="32"/>
        <v>2337871</v>
      </c>
      <c r="U98" s="167">
        <v>17084552.500000004</v>
      </c>
      <c r="V98" s="285">
        <f t="shared" si="35"/>
        <v>-2.9202570616169089E-3</v>
      </c>
      <c r="W98" s="289">
        <f t="shared" si="35"/>
        <v>-4.5172947857511619E-3</v>
      </c>
      <c r="X98" s="163">
        <f t="shared" si="36"/>
        <v>0.13684121957540296</v>
      </c>
    </row>
    <row r="99" spans="1:25" s="139" customFormat="1" x14ac:dyDescent="0.2">
      <c r="A99" s="363">
        <v>43556</v>
      </c>
      <c r="B99" s="360">
        <v>1959789</v>
      </c>
      <c r="C99" s="366">
        <v>7260</v>
      </c>
      <c r="D99" s="371">
        <v>137219</v>
      </c>
      <c r="E99" s="372">
        <v>676</v>
      </c>
      <c r="F99" s="259">
        <v>0</v>
      </c>
      <c r="G99" s="260">
        <v>0</v>
      </c>
      <c r="H99" s="368">
        <v>99645</v>
      </c>
      <c r="I99" s="360">
        <v>3033</v>
      </c>
      <c r="J99" s="360">
        <v>91520</v>
      </c>
      <c r="K99" s="366">
        <v>4282</v>
      </c>
      <c r="L99" s="371">
        <v>14812</v>
      </c>
      <c r="M99" s="372">
        <v>0</v>
      </c>
      <c r="N99" s="368">
        <v>9708</v>
      </c>
      <c r="O99" s="366">
        <v>133</v>
      </c>
      <c r="P99" s="259">
        <v>0</v>
      </c>
      <c r="Q99" s="260">
        <v>0</v>
      </c>
      <c r="R99" s="374">
        <f>B99+D99+F99+H99+J99+L99+N99+P141</f>
        <v>2312693</v>
      </c>
      <c r="S99" s="376">
        <f t="shared" si="29"/>
        <v>15384</v>
      </c>
      <c r="T99" s="161">
        <f t="shared" si="32"/>
        <v>2328077</v>
      </c>
      <c r="U99" s="167">
        <v>17104933.999999989</v>
      </c>
      <c r="V99" s="285">
        <f t="shared" si="35"/>
        <v>-4.1990230123856538E-3</v>
      </c>
      <c r="W99" s="289">
        <f t="shared" si="35"/>
        <v>-2.7226760015558148E-3</v>
      </c>
      <c r="X99" s="163">
        <f t="shared" si="36"/>
        <v>0.13610558216711047</v>
      </c>
    </row>
    <row r="100" spans="1:25" s="139" customFormat="1" x14ac:dyDescent="0.2">
      <c r="A100" s="363">
        <v>43586</v>
      </c>
      <c r="B100" s="360">
        <v>1948320</v>
      </c>
      <c r="C100" s="366">
        <v>7233</v>
      </c>
      <c r="D100" s="371">
        <v>137162</v>
      </c>
      <c r="E100" s="372">
        <v>676</v>
      </c>
      <c r="F100" s="259">
        <v>0</v>
      </c>
      <c r="G100" s="260">
        <v>0</v>
      </c>
      <c r="H100" s="368">
        <v>99013</v>
      </c>
      <c r="I100" s="360">
        <v>2998</v>
      </c>
      <c r="J100" s="360">
        <v>91154</v>
      </c>
      <c r="K100" s="366">
        <v>4350</v>
      </c>
      <c r="L100" s="371">
        <v>15232</v>
      </c>
      <c r="M100" s="372">
        <v>0</v>
      </c>
      <c r="N100" s="368">
        <v>9835</v>
      </c>
      <c r="O100" s="366">
        <v>133</v>
      </c>
      <c r="P100" s="259">
        <v>0</v>
      </c>
      <c r="Q100" s="260">
        <v>0</v>
      </c>
      <c r="R100" s="374">
        <f>B100+D100+F100+H100+J100+L100+N100+P142</f>
        <v>2300716</v>
      </c>
      <c r="S100" s="376">
        <f t="shared" si="29"/>
        <v>15390</v>
      </c>
      <c r="T100" s="161">
        <f t="shared" si="32"/>
        <v>2316106</v>
      </c>
      <c r="U100" s="167">
        <v>17125315.500000004</v>
      </c>
      <c r="V100" s="285">
        <f t="shared" si="35"/>
        <v>-5.1788110224746647E-3</v>
      </c>
      <c r="W100" s="289">
        <f t="shared" si="35"/>
        <v>3.9001560062402497E-4</v>
      </c>
      <c r="X100" s="163">
        <f t="shared" si="36"/>
        <v>0.13524457403427104</v>
      </c>
    </row>
    <row r="101" spans="1:25" s="139" customFormat="1" x14ac:dyDescent="0.2">
      <c r="A101" s="363">
        <v>43617</v>
      </c>
      <c r="B101" s="360">
        <v>1935980</v>
      </c>
      <c r="C101" s="366">
        <v>7202</v>
      </c>
      <c r="D101" s="371">
        <v>137052</v>
      </c>
      <c r="E101" s="372">
        <v>676</v>
      </c>
      <c r="F101" s="259">
        <v>0</v>
      </c>
      <c r="G101" s="260">
        <v>0</v>
      </c>
      <c r="H101" s="368">
        <v>98972</v>
      </c>
      <c r="I101" s="360">
        <v>2966</v>
      </c>
      <c r="J101" s="360">
        <v>90766</v>
      </c>
      <c r="K101" s="366">
        <v>4371</v>
      </c>
      <c r="L101" s="371">
        <v>15462</v>
      </c>
      <c r="M101" s="372">
        <v>0</v>
      </c>
      <c r="N101" s="368">
        <v>10052</v>
      </c>
      <c r="O101" s="366">
        <v>133</v>
      </c>
      <c r="P101" s="259">
        <v>0</v>
      </c>
      <c r="Q101" s="260">
        <v>0</v>
      </c>
      <c r="R101" s="374">
        <f>B101+D101+F101+H101+J101+L101+N101+P143</f>
        <v>2288284</v>
      </c>
      <c r="S101" s="376">
        <f t="shared" si="29"/>
        <v>15348</v>
      </c>
      <c r="T101" s="161">
        <f t="shared" si="32"/>
        <v>2303632</v>
      </c>
      <c r="U101" s="167">
        <v>17145696.999999993</v>
      </c>
      <c r="V101" s="285">
        <f t="shared" ref="V101:W129" si="37">(R101-R100)/R100</f>
        <v>-5.4035352472882351E-3</v>
      </c>
      <c r="W101" s="289">
        <f t="shared" si="37"/>
        <v>-2.7290448343079924E-3</v>
      </c>
      <c r="X101" s="163">
        <f t="shared" si="36"/>
        <v>0.13435627609656237</v>
      </c>
    </row>
    <row r="102" spans="1:25" s="139" customFormat="1" x14ac:dyDescent="0.2">
      <c r="A102" s="363">
        <v>43647</v>
      </c>
      <c r="B102" s="360">
        <v>1919131</v>
      </c>
      <c r="C102" s="366">
        <v>7159</v>
      </c>
      <c r="D102" s="371">
        <v>136907</v>
      </c>
      <c r="E102" s="372">
        <v>676</v>
      </c>
      <c r="F102" s="259">
        <v>0</v>
      </c>
      <c r="G102" s="260">
        <v>0</v>
      </c>
      <c r="H102" s="368">
        <v>99047</v>
      </c>
      <c r="I102" s="360">
        <v>2959</v>
      </c>
      <c r="J102" s="360">
        <v>90537</v>
      </c>
      <c r="K102" s="366">
        <v>4477</v>
      </c>
      <c r="L102" s="371">
        <v>16172</v>
      </c>
      <c r="M102" s="372">
        <v>0</v>
      </c>
      <c r="N102" s="368">
        <v>10252</v>
      </c>
      <c r="O102" s="366">
        <v>133</v>
      </c>
      <c r="P102" s="259">
        <v>0</v>
      </c>
      <c r="Q102" s="260">
        <v>0</v>
      </c>
      <c r="R102" s="374">
        <f>B102+D102+F102+H102+J102+L102+N102+P144</f>
        <v>2272046</v>
      </c>
      <c r="S102" s="376">
        <f t="shared" si="29"/>
        <v>15404</v>
      </c>
      <c r="T102" s="161">
        <f t="shared" si="32"/>
        <v>2287450</v>
      </c>
      <c r="U102" s="167">
        <v>17166078.499999996</v>
      </c>
      <c r="V102" s="285">
        <f t="shared" si="37"/>
        <v>-7.0961471565592384E-3</v>
      </c>
      <c r="W102" s="289">
        <f t="shared" si="37"/>
        <v>3.6486838676048996E-3</v>
      </c>
      <c r="X102" s="163">
        <f t="shared" si="36"/>
        <v>0.13325408013251253</v>
      </c>
    </row>
    <row r="103" spans="1:25" s="139" customFormat="1" x14ac:dyDescent="0.2">
      <c r="A103" s="363">
        <v>43678</v>
      </c>
      <c r="B103" s="360">
        <v>1898707</v>
      </c>
      <c r="C103" s="366">
        <v>7128</v>
      </c>
      <c r="D103" s="371">
        <v>136791</v>
      </c>
      <c r="E103" s="372">
        <v>676</v>
      </c>
      <c r="F103" s="259">
        <v>0</v>
      </c>
      <c r="G103" s="260">
        <v>0</v>
      </c>
      <c r="H103" s="368">
        <v>99114</v>
      </c>
      <c r="I103" s="360">
        <v>2943</v>
      </c>
      <c r="J103" s="360">
        <v>89973</v>
      </c>
      <c r="K103" s="366">
        <v>4447</v>
      </c>
      <c r="L103" s="371">
        <v>16432</v>
      </c>
      <c r="M103" s="372">
        <v>0</v>
      </c>
      <c r="N103" s="368">
        <v>10419</v>
      </c>
      <c r="O103" s="366">
        <v>133</v>
      </c>
      <c r="P103" s="259">
        <v>0</v>
      </c>
      <c r="Q103" s="260">
        <v>0</v>
      </c>
      <c r="R103" s="374">
        <f>B103+D103+F103+H103+J103+L103+N103+P145</f>
        <v>2251436</v>
      </c>
      <c r="S103" s="376">
        <f t="shared" si="29"/>
        <v>15327</v>
      </c>
      <c r="T103" s="161">
        <f t="shared" si="32"/>
        <v>2266763</v>
      </c>
      <c r="U103" s="167">
        <v>17186459.999999993</v>
      </c>
      <c r="V103" s="285">
        <f t="shared" si="37"/>
        <v>-9.0711191586790065E-3</v>
      </c>
      <c r="W103" s="289">
        <f t="shared" si="37"/>
        <v>-4.998701635938717E-3</v>
      </c>
      <c r="X103" s="163">
        <f t="shared" si="36"/>
        <v>0.13189237341488597</v>
      </c>
    </row>
    <row r="104" spans="1:25" s="139" customFormat="1" x14ac:dyDescent="0.2">
      <c r="A104" s="363">
        <v>43709</v>
      </c>
      <c r="B104" s="360">
        <v>1882764</v>
      </c>
      <c r="C104" s="366">
        <v>7106</v>
      </c>
      <c r="D104" s="371">
        <v>136705</v>
      </c>
      <c r="E104" s="372">
        <v>676</v>
      </c>
      <c r="F104" s="259">
        <v>0</v>
      </c>
      <c r="G104" s="260">
        <v>0</v>
      </c>
      <c r="H104" s="368">
        <v>99768</v>
      </c>
      <c r="I104" s="360">
        <v>2922</v>
      </c>
      <c r="J104" s="360">
        <v>89671</v>
      </c>
      <c r="K104" s="366">
        <v>4426</v>
      </c>
      <c r="L104" s="371">
        <v>16482</v>
      </c>
      <c r="M104" s="372">
        <v>0</v>
      </c>
      <c r="N104" s="368">
        <v>10546</v>
      </c>
      <c r="O104" s="366">
        <v>133</v>
      </c>
      <c r="P104" s="259">
        <v>0</v>
      </c>
      <c r="Q104" s="260">
        <v>0</v>
      </c>
      <c r="R104" s="374">
        <f>B104+D104+F104+H104+J104+L104+N104+P146</f>
        <v>2235936</v>
      </c>
      <c r="S104" s="376">
        <f t="shared" si="29"/>
        <v>15263</v>
      </c>
      <c r="T104" s="161">
        <f t="shared" si="32"/>
        <v>2251199</v>
      </c>
      <c r="U104" s="167">
        <v>17206841.499999993</v>
      </c>
      <c r="V104" s="285">
        <f t="shared" si="37"/>
        <v>-6.8844950511584603E-3</v>
      </c>
      <c r="W104" s="289">
        <f t="shared" si="37"/>
        <v>-4.1756377634240231E-3</v>
      </c>
      <c r="X104" s="163">
        <f t="shared" si="36"/>
        <v>0.13083162299135498</v>
      </c>
    </row>
    <row r="105" spans="1:25" s="139" customFormat="1" x14ac:dyDescent="0.2">
      <c r="A105" s="363">
        <v>43739</v>
      </c>
      <c r="B105" s="360">
        <v>1861960</v>
      </c>
      <c r="C105" s="366">
        <v>7061</v>
      </c>
      <c r="D105" s="371">
        <v>136618</v>
      </c>
      <c r="E105" s="372">
        <v>676</v>
      </c>
      <c r="F105" s="259">
        <v>0</v>
      </c>
      <c r="G105" s="260">
        <v>0</v>
      </c>
      <c r="H105" s="368">
        <v>100345</v>
      </c>
      <c r="I105" s="360">
        <v>2865</v>
      </c>
      <c r="J105" s="360">
        <v>89252</v>
      </c>
      <c r="K105" s="366">
        <v>4450</v>
      </c>
      <c r="L105" s="371">
        <v>17139</v>
      </c>
      <c r="M105" s="372">
        <v>0</v>
      </c>
      <c r="N105" s="368">
        <v>10672</v>
      </c>
      <c r="O105" s="366">
        <v>133</v>
      </c>
      <c r="P105" s="259">
        <v>0</v>
      </c>
      <c r="Q105" s="260">
        <v>0</v>
      </c>
      <c r="R105" s="374">
        <f>B105+D105+F105+H105+J105+L105+N105+P147</f>
        <v>2215986</v>
      </c>
      <c r="S105" s="376">
        <f t="shared" si="29"/>
        <v>15185</v>
      </c>
      <c r="T105" s="161">
        <f t="shared" si="32"/>
        <v>2231171</v>
      </c>
      <c r="U105" s="167">
        <v>17227223</v>
      </c>
      <c r="V105" s="285">
        <f t="shared" si="37"/>
        <v>-8.9224378515306343E-3</v>
      </c>
      <c r="W105" s="289">
        <f t="shared" si="37"/>
        <v>-5.1103976937692461E-3</v>
      </c>
      <c r="X105" s="163">
        <f t="shared" si="36"/>
        <v>0.12951425775355668</v>
      </c>
    </row>
    <row r="106" spans="1:25" s="139" customFormat="1" x14ac:dyDescent="0.2">
      <c r="A106" s="363">
        <v>43770</v>
      </c>
      <c r="B106" s="360">
        <v>1843553</v>
      </c>
      <c r="C106" s="366">
        <v>7036</v>
      </c>
      <c r="D106" s="371">
        <v>136454</v>
      </c>
      <c r="E106" s="372">
        <v>676</v>
      </c>
      <c r="F106" s="259">
        <v>0</v>
      </c>
      <c r="G106" s="260">
        <v>0</v>
      </c>
      <c r="H106" s="368">
        <v>100623</v>
      </c>
      <c r="I106" s="360">
        <v>2834</v>
      </c>
      <c r="J106" s="360">
        <v>88615</v>
      </c>
      <c r="K106" s="366">
        <v>4441</v>
      </c>
      <c r="L106" s="371">
        <v>17264</v>
      </c>
      <c r="M106" s="372">
        <v>0</v>
      </c>
      <c r="N106" s="368">
        <v>10785</v>
      </c>
      <c r="O106" s="366">
        <v>133</v>
      </c>
      <c r="P106" s="259">
        <v>0</v>
      </c>
      <c r="Q106" s="260">
        <v>0</v>
      </c>
      <c r="R106" s="374">
        <f>B106+D106+F106+H106+J106+L106+N106+P148</f>
        <v>2197294</v>
      </c>
      <c r="S106" s="376">
        <f t="shared" si="29"/>
        <v>15120</v>
      </c>
      <c r="T106" s="161">
        <f t="shared" si="32"/>
        <v>2212414</v>
      </c>
      <c r="U106" s="167">
        <v>17247604.500000004</v>
      </c>
      <c r="V106" s="285">
        <f t="shared" si="37"/>
        <v>-8.4350713407034157E-3</v>
      </c>
      <c r="W106" s="289">
        <f t="shared" si="37"/>
        <v>-4.2805400065854459E-3</v>
      </c>
      <c r="X106" s="163">
        <f t="shared" si="36"/>
        <v>0.12827369737055366</v>
      </c>
    </row>
    <row r="107" spans="1:25" s="139" customFormat="1" ht="12" thickBot="1" x14ac:dyDescent="0.25">
      <c r="A107" s="387">
        <v>43800</v>
      </c>
      <c r="B107" s="388">
        <v>1827111</v>
      </c>
      <c r="C107" s="389">
        <v>6709</v>
      </c>
      <c r="D107" s="390">
        <v>136291</v>
      </c>
      <c r="E107" s="391">
        <v>676</v>
      </c>
      <c r="F107" s="392">
        <v>0</v>
      </c>
      <c r="G107" s="393">
        <v>0</v>
      </c>
      <c r="H107" s="394">
        <v>101153</v>
      </c>
      <c r="I107" s="388">
        <v>2821</v>
      </c>
      <c r="J107" s="388">
        <v>88216</v>
      </c>
      <c r="K107" s="389">
        <v>4374</v>
      </c>
      <c r="L107" s="390">
        <v>17554</v>
      </c>
      <c r="M107" s="391">
        <v>0</v>
      </c>
      <c r="N107" s="394">
        <v>10877</v>
      </c>
      <c r="O107" s="389">
        <v>58</v>
      </c>
      <c r="P107" s="392">
        <v>0</v>
      </c>
      <c r="Q107" s="393">
        <v>0</v>
      </c>
      <c r="R107" s="395">
        <f>B107+D107+F107+H107+J107+L107+N107+P149</f>
        <v>2181202</v>
      </c>
      <c r="S107" s="396">
        <f t="shared" si="29"/>
        <v>14638</v>
      </c>
      <c r="T107" s="397">
        <f t="shared" ref="T107:T129" si="38">R107+S107</f>
        <v>2195840</v>
      </c>
      <c r="U107" s="398">
        <v>17267985.955258224</v>
      </c>
      <c r="V107" s="399">
        <f t="shared" si="37"/>
        <v>-7.3235534252585228E-3</v>
      </c>
      <c r="W107" s="400">
        <f t="shared" si="37"/>
        <v>-3.1878306878306881E-2</v>
      </c>
      <c r="X107" s="401">
        <f t="shared" si="36"/>
        <v>0.12716248470953564</v>
      </c>
      <c r="Y107" s="138"/>
    </row>
    <row r="108" spans="1:25" s="139" customFormat="1" x14ac:dyDescent="0.2">
      <c r="A108" s="363">
        <v>43831</v>
      </c>
      <c r="B108" s="360">
        <v>1802519</v>
      </c>
      <c r="C108" s="366">
        <v>6661</v>
      </c>
      <c r="D108" s="371">
        <v>134311</v>
      </c>
      <c r="E108" s="372">
        <v>676</v>
      </c>
      <c r="F108" s="259">
        <v>0</v>
      </c>
      <c r="G108" s="260">
        <v>0</v>
      </c>
      <c r="H108" s="368">
        <v>101756</v>
      </c>
      <c r="I108" s="360">
        <v>2805</v>
      </c>
      <c r="J108" s="360">
        <v>88137</v>
      </c>
      <c r="K108" s="366">
        <v>4455</v>
      </c>
      <c r="L108" s="371">
        <v>17204</v>
      </c>
      <c r="M108" s="372">
        <v>0</v>
      </c>
      <c r="N108" s="368">
        <v>10984</v>
      </c>
      <c r="O108" s="366">
        <v>43</v>
      </c>
      <c r="P108" s="259">
        <v>0</v>
      </c>
      <c r="Q108" s="260">
        <v>0</v>
      </c>
      <c r="R108" s="374">
        <f>B108+D108+F108+H108+J108+L108+N108+P150</f>
        <v>2154911</v>
      </c>
      <c r="S108" s="376">
        <f t="shared" si="29"/>
        <v>14640</v>
      </c>
      <c r="T108" s="161">
        <f t="shared" si="38"/>
        <v>2169551</v>
      </c>
      <c r="U108" s="167">
        <v>17288207.401884053</v>
      </c>
      <c r="V108" s="285">
        <f t="shared" ref="V108:V119" si="39">(R108-R107)/R107</f>
        <v>-1.2053445760640234E-2</v>
      </c>
      <c r="W108" s="289">
        <f t="shared" si="37"/>
        <v>1.3663068725235688E-4</v>
      </c>
      <c r="X108" s="163">
        <f t="shared" si="36"/>
        <v>0.12549311502148941</v>
      </c>
    </row>
    <row r="109" spans="1:25" s="139" customFormat="1" x14ac:dyDescent="0.2">
      <c r="A109" s="363">
        <v>43862</v>
      </c>
      <c r="B109" s="360">
        <v>1789657</v>
      </c>
      <c r="C109" s="366">
        <v>6573</v>
      </c>
      <c r="D109" s="371">
        <v>134050</v>
      </c>
      <c r="E109" s="372">
        <v>676</v>
      </c>
      <c r="F109" s="259">
        <v>0</v>
      </c>
      <c r="G109" s="260">
        <v>0</v>
      </c>
      <c r="H109" s="368">
        <v>101297</v>
      </c>
      <c r="I109" s="360">
        <v>2791</v>
      </c>
      <c r="J109" s="360">
        <v>86791</v>
      </c>
      <c r="K109" s="366">
        <v>4433</v>
      </c>
      <c r="L109" s="371">
        <v>17390</v>
      </c>
      <c r="M109" s="372">
        <v>0</v>
      </c>
      <c r="N109" s="368">
        <v>11083</v>
      </c>
      <c r="O109" s="366">
        <v>43</v>
      </c>
      <c r="P109" s="259">
        <v>0</v>
      </c>
      <c r="Q109" s="260">
        <v>0</v>
      </c>
      <c r="R109" s="374">
        <f>B109+D109+F109+H109+J109+L109+N109+P151</f>
        <v>2140268</v>
      </c>
      <c r="S109" s="376">
        <f t="shared" si="29"/>
        <v>14516</v>
      </c>
      <c r="T109" s="161">
        <f t="shared" si="38"/>
        <v>2154784</v>
      </c>
      <c r="U109" s="167">
        <v>17308428.848509841</v>
      </c>
      <c r="V109" s="285">
        <f t="shared" si="39"/>
        <v>-6.7951762276957147E-3</v>
      </c>
      <c r="W109" s="289">
        <f t="shared" si="37"/>
        <v>-8.4699453551912562E-3</v>
      </c>
      <c r="X109" s="163">
        <f t="shared" si="36"/>
        <v>0.1244933332112068</v>
      </c>
    </row>
    <row r="110" spans="1:25" s="139" customFormat="1" x14ac:dyDescent="0.2">
      <c r="A110" s="363">
        <v>43891</v>
      </c>
      <c r="B110" s="360">
        <v>1777337</v>
      </c>
      <c r="C110" s="366">
        <v>6554</v>
      </c>
      <c r="D110" s="371">
        <v>133853</v>
      </c>
      <c r="E110" s="372">
        <v>676</v>
      </c>
      <c r="F110" s="259">
        <v>0</v>
      </c>
      <c r="G110" s="260">
        <v>0</v>
      </c>
      <c r="H110" s="368">
        <v>101087</v>
      </c>
      <c r="I110" s="360">
        <v>2747</v>
      </c>
      <c r="J110" s="360">
        <v>87816</v>
      </c>
      <c r="K110" s="366">
        <v>4414</v>
      </c>
      <c r="L110" s="371">
        <v>17670</v>
      </c>
      <c r="M110" s="372">
        <v>0</v>
      </c>
      <c r="N110" s="368">
        <v>11118</v>
      </c>
      <c r="O110" s="366">
        <v>43</v>
      </c>
      <c r="P110" s="259">
        <v>0</v>
      </c>
      <c r="Q110" s="260">
        <v>0</v>
      </c>
      <c r="R110" s="374">
        <f>B110+D110+F110+H110+J110+L110+N110+P152</f>
        <v>2128881</v>
      </c>
      <c r="S110" s="376">
        <f t="shared" si="29"/>
        <v>14434</v>
      </c>
      <c r="T110" s="161">
        <f t="shared" si="38"/>
        <v>2143315</v>
      </c>
      <c r="U110" s="167">
        <v>17328650.295135688</v>
      </c>
      <c r="V110" s="285">
        <f t="shared" si="39"/>
        <v>-5.3203617490893661E-3</v>
      </c>
      <c r="W110" s="289">
        <f t="shared" si="37"/>
        <v>-5.6489391016809037E-3</v>
      </c>
      <c r="X110" s="163">
        <f t="shared" si="36"/>
        <v>0.12368620541679742</v>
      </c>
    </row>
    <row r="111" spans="1:25" s="139" customFormat="1" x14ac:dyDescent="0.2">
      <c r="A111" s="363">
        <v>43922</v>
      </c>
      <c r="B111" s="360">
        <v>1774050</v>
      </c>
      <c r="C111" s="366">
        <v>6527</v>
      </c>
      <c r="D111" s="371">
        <v>133729</v>
      </c>
      <c r="E111" s="372">
        <v>676</v>
      </c>
      <c r="F111" s="259">
        <v>0</v>
      </c>
      <c r="G111" s="260">
        <v>0</v>
      </c>
      <c r="H111" s="368">
        <v>99506</v>
      </c>
      <c r="I111" s="360">
        <v>2723</v>
      </c>
      <c r="J111" s="360">
        <v>88929</v>
      </c>
      <c r="K111" s="366">
        <v>4295</v>
      </c>
      <c r="L111" s="371">
        <v>17850</v>
      </c>
      <c r="M111" s="372">
        <v>0</v>
      </c>
      <c r="N111" s="368">
        <v>11174</v>
      </c>
      <c r="O111" s="366">
        <v>43</v>
      </c>
      <c r="P111" s="259">
        <v>0</v>
      </c>
      <c r="Q111" s="260">
        <v>0</v>
      </c>
      <c r="R111" s="374">
        <f>B111+D111+F111+H111+J111+L111+N111+P153</f>
        <v>2125238</v>
      </c>
      <c r="S111" s="376">
        <f t="shared" si="29"/>
        <v>14264</v>
      </c>
      <c r="T111" s="161">
        <f t="shared" si="38"/>
        <v>2139502</v>
      </c>
      <c r="U111" s="167">
        <v>17348871.741761539</v>
      </c>
      <c r="V111" s="285">
        <f t="shared" si="39"/>
        <v>-1.711227635551259E-3</v>
      </c>
      <c r="W111" s="289">
        <f t="shared" si="37"/>
        <v>-1.1777746986282389E-2</v>
      </c>
      <c r="X111" s="163">
        <f t="shared" si="36"/>
        <v>0.12332225587038452</v>
      </c>
    </row>
    <row r="112" spans="1:25" s="139" customFormat="1" x14ac:dyDescent="0.2">
      <c r="A112" s="363">
        <v>43952</v>
      </c>
      <c r="B112" s="360">
        <v>1772624</v>
      </c>
      <c r="C112" s="366">
        <v>6520</v>
      </c>
      <c r="D112" s="371">
        <v>133757</v>
      </c>
      <c r="E112" s="372">
        <v>676</v>
      </c>
      <c r="F112" s="259">
        <v>0</v>
      </c>
      <c r="G112" s="260">
        <v>0</v>
      </c>
      <c r="H112" s="368">
        <v>99239</v>
      </c>
      <c r="I112" s="360">
        <v>2702</v>
      </c>
      <c r="J112" s="360">
        <v>88773</v>
      </c>
      <c r="K112" s="366">
        <v>4263</v>
      </c>
      <c r="L112" s="371">
        <v>18320</v>
      </c>
      <c r="M112" s="372">
        <v>0</v>
      </c>
      <c r="N112" s="368">
        <v>11174</v>
      </c>
      <c r="O112" s="366">
        <v>43</v>
      </c>
      <c r="P112" s="259">
        <v>0</v>
      </c>
      <c r="Q112" s="260">
        <v>0</v>
      </c>
      <c r="R112" s="374">
        <f>B112+D112+F112+H112+J112+L112+N112+P154</f>
        <v>2123887</v>
      </c>
      <c r="S112" s="376">
        <f t="shared" si="29"/>
        <v>14204</v>
      </c>
      <c r="T112" s="161">
        <f t="shared" si="38"/>
        <v>2138091</v>
      </c>
      <c r="U112" s="167">
        <v>17369093.188387331</v>
      </c>
      <c r="V112" s="285">
        <f t="shared" si="39"/>
        <v>-6.3569350820943352E-4</v>
      </c>
      <c r="W112" s="289">
        <f t="shared" si="37"/>
        <v>-4.2063937184520471E-3</v>
      </c>
      <c r="X112" s="163">
        <f t="shared" si="36"/>
        <v>0.12309744537668149</v>
      </c>
    </row>
    <row r="113" spans="1:25" s="139" customFormat="1" ht="12" thickBot="1" x14ac:dyDescent="0.25">
      <c r="A113" s="493">
        <v>43983</v>
      </c>
      <c r="B113" s="494">
        <v>1768906</v>
      </c>
      <c r="C113" s="495">
        <v>6520</v>
      </c>
      <c r="D113" s="496">
        <v>133713</v>
      </c>
      <c r="E113" s="497">
        <v>676</v>
      </c>
      <c r="F113" s="498">
        <v>0</v>
      </c>
      <c r="G113" s="499">
        <v>0</v>
      </c>
      <c r="H113" s="500">
        <v>98252</v>
      </c>
      <c r="I113" s="494">
        <v>2634</v>
      </c>
      <c r="J113" s="494">
        <v>88975</v>
      </c>
      <c r="K113" s="495">
        <v>4295</v>
      </c>
      <c r="L113" s="496">
        <v>18610</v>
      </c>
      <c r="M113" s="497">
        <v>0</v>
      </c>
      <c r="N113" s="500">
        <v>11176</v>
      </c>
      <c r="O113" s="495">
        <v>43</v>
      </c>
      <c r="P113" s="498">
        <v>0</v>
      </c>
      <c r="Q113" s="499">
        <v>0</v>
      </c>
      <c r="R113" s="501">
        <f>B113+D113+F113+H113+J113+L113+N113+P155</f>
        <v>2119632</v>
      </c>
      <c r="S113" s="502">
        <f t="shared" si="29"/>
        <v>14168</v>
      </c>
      <c r="T113" s="503">
        <f t="shared" si="38"/>
        <v>2133800</v>
      </c>
      <c r="U113" s="504">
        <v>17389314.635013156</v>
      </c>
      <c r="V113" s="505">
        <f t="shared" si="39"/>
        <v>-2.0034022525680507E-3</v>
      </c>
      <c r="W113" s="506">
        <f t="shared" si="37"/>
        <v>-2.5344973246972683E-3</v>
      </c>
      <c r="X113" s="507">
        <f t="shared" si="36"/>
        <v>0.12270753878382429</v>
      </c>
      <c r="Y113" s="492"/>
    </row>
    <row r="114" spans="1:25" s="139" customFormat="1" ht="12" thickBot="1" x14ac:dyDescent="0.25">
      <c r="A114" s="493">
        <v>44013</v>
      </c>
      <c r="B114" s="494">
        <v>1758474</v>
      </c>
      <c r="C114" s="495">
        <v>6494</v>
      </c>
      <c r="D114" s="496">
        <v>133117</v>
      </c>
      <c r="E114" s="497">
        <v>676</v>
      </c>
      <c r="F114" s="498">
        <v>0</v>
      </c>
      <c r="G114" s="499">
        <v>0</v>
      </c>
      <c r="H114" s="500">
        <v>96873</v>
      </c>
      <c r="I114" s="494">
        <v>2586</v>
      </c>
      <c r="J114" s="494">
        <v>87494</v>
      </c>
      <c r="K114" s="495">
        <v>4260</v>
      </c>
      <c r="L114" s="496">
        <v>18125</v>
      </c>
      <c r="M114" s="497">
        <v>0</v>
      </c>
      <c r="N114" s="500">
        <v>11252</v>
      </c>
      <c r="O114" s="495">
        <v>43</v>
      </c>
      <c r="P114" s="498">
        <v>0</v>
      </c>
      <c r="Q114" s="499">
        <v>0</v>
      </c>
      <c r="R114" s="501">
        <f>B114+D114+F114+H114+J114+L114+N114+P156</f>
        <v>2105335</v>
      </c>
      <c r="S114" s="502">
        <f t="shared" si="29"/>
        <v>14059</v>
      </c>
      <c r="T114" s="503">
        <f t="shared" si="38"/>
        <v>2119394</v>
      </c>
      <c r="U114" s="504">
        <v>17409536</v>
      </c>
      <c r="V114" s="505">
        <f t="shared" si="39"/>
        <v>-6.7450387614453834E-3</v>
      </c>
      <c r="W114" s="506">
        <f t="shared" si="37"/>
        <v>-7.69339356295878E-3</v>
      </c>
      <c r="X114" s="507">
        <f t="shared" si="36"/>
        <v>0.12173753510719643</v>
      </c>
      <c r="Y114" s="492"/>
    </row>
    <row r="115" spans="1:25" s="139" customFormat="1" ht="12" thickBot="1" x14ac:dyDescent="0.25">
      <c r="A115" s="493">
        <v>44044</v>
      </c>
      <c r="B115" s="494">
        <v>1748652</v>
      </c>
      <c r="C115" s="495">
        <v>6451</v>
      </c>
      <c r="D115" s="496">
        <v>132732</v>
      </c>
      <c r="E115" s="497">
        <v>676</v>
      </c>
      <c r="F115" s="498">
        <v>0</v>
      </c>
      <c r="G115" s="499">
        <v>0</v>
      </c>
      <c r="H115" s="500">
        <v>97595</v>
      </c>
      <c r="I115" s="494">
        <v>2497</v>
      </c>
      <c r="J115" s="494">
        <v>87494</v>
      </c>
      <c r="K115" s="495">
        <v>4260</v>
      </c>
      <c r="L115" s="496">
        <v>18875</v>
      </c>
      <c r="M115" s="497">
        <v>0</v>
      </c>
      <c r="N115" s="500">
        <v>11307</v>
      </c>
      <c r="O115" s="495">
        <v>43</v>
      </c>
      <c r="P115" s="498">
        <v>0</v>
      </c>
      <c r="Q115" s="499">
        <v>0</v>
      </c>
      <c r="R115" s="501">
        <f>B115+D115+F115+H115+J115+L115+N115+P157</f>
        <v>2096655</v>
      </c>
      <c r="S115" s="502">
        <f t="shared" si="29"/>
        <v>13927</v>
      </c>
      <c r="T115" s="503">
        <f t="shared" si="38"/>
        <v>2110582</v>
      </c>
      <c r="U115" s="504">
        <v>17429758</v>
      </c>
      <c r="V115" s="505">
        <f t="shared" si="39"/>
        <v>-4.1228593074261344E-3</v>
      </c>
      <c r="W115" s="506">
        <f>(S115-S114)/S114</f>
        <v>-9.3890034853119E-3</v>
      </c>
      <c r="X115" s="507">
        <f t="shared" si="36"/>
        <v>0.12109072311847359</v>
      </c>
      <c r="Y115" s="492"/>
    </row>
    <row r="116" spans="1:25" s="139" customFormat="1" ht="12" thickBot="1" x14ac:dyDescent="0.25">
      <c r="A116" s="493">
        <v>44075</v>
      </c>
      <c r="B116" s="494">
        <v>1737213</v>
      </c>
      <c r="C116" s="495">
        <v>6437</v>
      </c>
      <c r="D116" s="496">
        <v>132373</v>
      </c>
      <c r="E116" s="497">
        <v>676</v>
      </c>
      <c r="F116" s="498">
        <v>0</v>
      </c>
      <c r="G116" s="499">
        <v>0</v>
      </c>
      <c r="H116" s="500">
        <v>98179</v>
      </c>
      <c r="I116" s="494">
        <v>2448</v>
      </c>
      <c r="J116" s="494">
        <v>86189</v>
      </c>
      <c r="K116" s="495">
        <v>4210</v>
      </c>
      <c r="L116" s="496">
        <v>18546</v>
      </c>
      <c r="M116" s="497">
        <v>0</v>
      </c>
      <c r="N116" s="500">
        <v>11352</v>
      </c>
      <c r="O116" s="495">
        <v>43</v>
      </c>
      <c r="P116" s="498">
        <v>0</v>
      </c>
      <c r="Q116" s="499">
        <v>0</v>
      </c>
      <c r="R116" s="501">
        <f>B116+D116+F116+H116+J116+L116+N116+P158</f>
        <v>2083852</v>
      </c>
      <c r="S116" s="502">
        <f t="shared" si="29"/>
        <v>13814</v>
      </c>
      <c r="T116" s="503">
        <f t="shared" si="38"/>
        <v>2097666</v>
      </c>
      <c r="U116" s="504">
        <v>17449978.974890605</v>
      </c>
      <c r="V116" s="505">
        <f t="shared" si="39"/>
        <v>-6.106393278817927E-3</v>
      </c>
      <c r="W116" s="506">
        <f t="shared" si="37"/>
        <v>-8.113735908666618E-3</v>
      </c>
      <c r="X116" s="507">
        <f t="shared" si="36"/>
        <v>0.12021023079846722</v>
      </c>
      <c r="Y116" s="492"/>
    </row>
    <row r="117" spans="1:25" s="139" customFormat="1" ht="12" thickBot="1" x14ac:dyDescent="0.25">
      <c r="A117" s="493">
        <v>44105</v>
      </c>
      <c r="B117" s="494">
        <v>1726544</v>
      </c>
      <c r="C117" s="495">
        <v>6381</v>
      </c>
      <c r="D117" s="496">
        <v>132013</v>
      </c>
      <c r="E117" s="497">
        <v>676</v>
      </c>
      <c r="F117" s="498">
        <v>0</v>
      </c>
      <c r="G117" s="499">
        <v>0</v>
      </c>
      <c r="H117" s="500">
        <v>98737</v>
      </c>
      <c r="I117" s="494">
        <v>2405</v>
      </c>
      <c r="J117" s="494">
        <v>85878</v>
      </c>
      <c r="K117" s="495">
        <v>4156</v>
      </c>
      <c r="L117" s="496">
        <v>18361</v>
      </c>
      <c r="M117" s="497">
        <v>0</v>
      </c>
      <c r="N117" s="500">
        <v>11443</v>
      </c>
      <c r="O117" s="495">
        <v>43</v>
      </c>
      <c r="P117" s="498">
        <v>0</v>
      </c>
      <c r="Q117" s="499">
        <v>0</v>
      </c>
      <c r="R117" s="501">
        <f>B117+D117+F117+H117+J117+L117+N117+P159</f>
        <v>2072976</v>
      </c>
      <c r="S117" s="502">
        <f t="shared" si="29"/>
        <v>13661</v>
      </c>
      <c r="T117" s="503">
        <f t="shared" si="38"/>
        <v>2086637</v>
      </c>
      <c r="U117" s="504">
        <v>17470200.421516426</v>
      </c>
      <c r="V117" s="505">
        <f t="shared" si="39"/>
        <v>-5.2191806327896604E-3</v>
      </c>
      <c r="W117" s="506">
        <f t="shared" si="37"/>
        <v>-1.1075720283770088E-2</v>
      </c>
      <c r="X117" s="507">
        <f t="shared" si="36"/>
        <v>0.11943978601585375</v>
      </c>
      <c r="Y117" s="492"/>
    </row>
    <row r="118" spans="1:25" s="139" customFormat="1" ht="12" thickBot="1" x14ac:dyDescent="0.25">
      <c r="A118" s="493">
        <v>44136</v>
      </c>
      <c r="B118" s="494">
        <v>1716925</v>
      </c>
      <c r="C118" s="495">
        <v>6363</v>
      </c>
      <c r="D118" s="496">
        <v>131706</v>
      </c>
      <c r="E118" s="497">
        <v>674</v>
      </c>
      <c r="F118" s="498">
        <v>0</v>
      </c>
      <c r="G118" s="499">
        <v>0</v>
      </c>
      <c r="H118" s="500">
        <v>99444</v>
      </c>
      <c r="I118" s="494">
        <v>2351</v>
      </c>
      <c r="J118" s="494">
        <v>85534</v>
      </c>
      <c r="K118" s="495">
        <v>4150</v>
      </c>
      <c r="L118" s="496">
        <v>18461</v>
      </c>
      <c r="M118" s="497">
        <v>0</v>
      </c>
      <c r="N118" s="500">
        <v>11598</v>
      </c>
      <c r="O118" s="495">
        <v>43</v>
      </c>
      <c r="P118" s="498">
        <v>0</v>
      </c>
      <c r="Q118" s="499">
        <v>0</v>
      </c>
      <c r="R118" s="501">
        <f>B118+D118+F118+H118+J118+L118+N118+P160</f>
        <v>2063668</v>
      </c>
      <c r="S118" s="502">
        <f t="shared" si="29"/>
        <v>13581</v>
      </c>
      <c r="T118" s="503">
        <f t="shared" si="38"/>
        <v>2077249</v>
      </c>
      <c r="U118" s="504">
        <v>17490421.868142299</v>
      </c>
      <c r="V118" s="505">
        <f t="shared" si="39"/>
        <v>-4.4901629348337848E-3</v>
      </c>
      <c r="W118" s="506">
        <f t="shared" si="37"/>
        <v>-5.8560866700827175E-3</v>
      </c>
      <c r="X118" s="507">
        <f t="shared" si="36"/>
        <v>0.1187649455033202</v>
      </c>
      <c r="Y118" s="492"/>
    </row>
    <row r="119" spans="1:25" s="139" customFormat="1" ht="12" thickBot="1" x14ac:dyDescent="0.25">
      <c r="A119" s="493">
        <v>44166</v>
      </c>
      <c r="B119" s="494">
        <v>1703198</v>
      </c>
      <c r="C119" s="495">
        <v>6356</v>
      </c>
      <c r="D119" s="496">
        <v>131501</v>
      </c>
      <c r="E119" s="497">
        <v>674</v>
      </c>
      <c r="F119" s="498">
        <v>0</v>
      </c>
      <c r="G119" s="499">
        <v>0</v>
      </c>
      <c r="H119" s="500">
        <v>100213</v>
      </c>
      <c r="I119" s="494">
        <v>2332</v>
      </c>
      <c r="J119" s="494">
        <v>84122</v>
      </c>
      <c r="K119" s="495">
        <v>4118</v>
      </c>
      <c r="L119" s="496">
        <v>18491</v>
      </c>
      <c r="M119" s="497">
        <v>0</v>
      </c>
      <c r="N119" s="500">
        <v>11996</v>
      </c>
      <c r="O119" s="495">
        <v>43</v>
      </c>
      <c r="P119" s="498">
        <v>0</v>
      </c>
      <c r="Q119" s="499">
        <v>0</v>
      </c>
      <c r="R119" s="501">
        <f>B119+D119+F119+H119+J119+L119+N119+P161</f>
        <v>2049521</v>
      </c>
      <c r="S119" s="502">
        <f t="shared" si="29"/>
        <v>13523</v>
      </c>
      <c r="T119" s="503">
        <f t="shared" si="38"/>
        <v>2063044</v>
      </c>
      <c r="U119" s="504">
        <v>17510643.314768095</v>
      </c>
      <c r="V119" s="505">
        <f t="shared" si="39"/>
        <v>-6.8552693553420412E-3</v>
      </c>
      <c r="W119" s="506">
        <f t="shared" si="37"/>
        <v>-4.2706722627199765E-3</v>
      </c>
      <c r="X119" s="507">
        <f t="shared" si="36"/>
        <v>0.11781657377830737</v>
      </c>
      <c r="Y119" s="492"/>
    </row>
    <row r="120" spans="1:25" s="139" customFormat="1" ht="12" thickBot="1" x14ac:dyDescent="0.25">
      <c r="A120" s="493">
        <v>44197</v>
      </c>
      <c r="B120" s="494">
        <v>1683002</v>
      </c>
      <c r="C120" s="495">
        <v>6343</v>
      </c>
      <c r="D120" s="496">
        <v>131097</v>
      </c>
      <c r="E120" s="497">
        <v>674</v>
      </c>
      <c r="F120" s="498">
        <v>0</v>
      </c>
      <c r="G120" s="499">
        <v>0</v>
      </c>
      <c r="H120" s="500">
        <v>101844</v>
      </c>
      <c r="I120" s="494">
        <v>2310</v>
      </c>
      <c r="J120" s="494">
        <v>83568</v>
      </c>
      <c r="K120" s="495">
        <v>4059</v>
      </c>
      <c r="L120" s="496">
        <v>18491</v>
      </c>
      <c r="M120" s="497">
        <v>0</v>
      </c>
      <c r="N120" s="500">
        <v>12085</v>
      </c>
      <c r="O120" s="495">
        <v>43</v>
      </c>
      <c r="P120" s="498">
        <v>0</v>
      </c>
      <c r="Q120" s="499">
        <v>0</v>
      </c>
      <c r="R120" s="501">
        <f>B120+D120+F120+H120+J120+L120+N120+P162</f>
        <v>2030087</v>
      </c>
      <c r="S120" s="502">
        <f t="shared" si="29"/>
        <v>13429</v>
      </c>
      <c r="T120" s="503">
        <f t="shared" si="38"/>
        <v>2043516</v>
      </c>
      <c r="U120" s="504">
        <v>17510643.314768095</v>
      </c>
      <c r="V120" s="505">
        <f t="shared" ref="V120:V126" si="40">(R120-R119)/R119</f>
        <v>-9.4822156006208278E-3</v>
      </c>
      <c r="W120" s="506">
        <f t="shared" si="37"/>
        <v>-6.9511203135398953E-3</v>
      </c>
      <c r="X120" s="507">
        <f t="shared" si="36"/>
        <v>0.11670136632139284</v>
      </c>
      <c r="Y120" s="492"/>
    </row>
    <row r="121" spans="1:25" s="139" customFormat="1" ht="12" thickBot="1" x14ac:dyDescent="0.25">
      <c r="A121" s="493">
        <v>44228</v>
      </c>
      <c r="B121" s="494">
        <v>1670935</v>
      </c>
      <c r="C121" s="495">
        <v>6329</v>
      </c>
      <c r="D121" s="496">
        <v>130810</v>
      </c>
      <c r="E121" s="497">
        <v>674</v>
      </c>
      <c r="F121" s="498">
        <v>0</v>
      </c>
      <c r="G121" s="499">
        <v>0</v>
      </c>
      <c r="H121" s="500">
        <v>103986</v>
      </c>
      <c r="I121" s="494">
        <v>2286</v>
      </c>
      <c r="J121" s="494">
        <v>80091</v>
      </c>
      <c r="K121" s="495">
        <v>4033</v>
      </c>
      <c r="L121" s="496">
        <v>18611</v>
      </c>
      <c r="M121" s="497">
        <v>0</v>
      </c>
      <c r="N121" s="500">
        <v>12175</v>
      </c>
      <c r="O121" s="495">
        <v>43</v>
      </c>
      <c r="P121" s="498">
        <v>0</v>
      </c>
      <c r="Q121" s="499">
        <v>0</v>
      </c>
      <c r="R121" s="501">
        <f>B121+D121+F121+H121+J121+L121+N121+P163</f>
        <v>2016608</v>
      </c>
      <c r="S121" s="502">
        <f t="shared" si="29"/>
        <v>13365</v>
      </c>
      <c r="T121" s="503">
        <f t="shared" si="38"/>
        <v>2029973</v>
      </c>
      <c r="U121" s="504">
        <v>17510643.314768095</v>
      </c>
      <c r="V121" s="505">
        <f t="shared" si="40"/>
        <v>-6.6396169228215346E-3</v>
      </c>
      <c r="W121" s="506">
        <f t="shared" si="37"/>
        <v>-4.7658053466378735E-3</v>
      </c>
      <c r="X121" s="507">
        <f t="shared" si="36"/>
        <v>0.11592795099012525</v>
      </c>
      <c r="Y121" s="492"/>
    </row>
    <row r="122" spans="1:25" s="139" customFormat="1" ht="12" thickBot="1" x14ac:dyDescent="0.25">
      <c r="A122" s="493">
        <v>44256</v>
      </c>
      <c r="B122" s="494">
        <v>1651967</v>
      </c>
      <c r="C122" s="495">
        <v>6252</v>
      </c>
      <c r="D122" s="496">
        <v>130512</v>
      </c>
      <c r="E122" s="497">
        <v>674</v>
      </c>
      <c r="F122" s="498">
        <v>0</v>
      </c>
      <c r="G122" s="499">
        <v>0</v>
      </c>
      <c r="H122" s="500">
        <v>94452</v>
      </c>
      <c r="I122" s="494">
        <v>2195</v>
      </c>
      <c r="J122" s="494">
        <v>72707</v>
      </c>
      <c r="K122" s="495">
        <v>3884</v>
      </c>
      <c r="L122" s="496">
        <v>18611</v>
      </c>
      <c r="M122" s="497">
        <v>0</v>
      </c>
      <c r="N122" s="500">
        <v>12326</v>
      </c>
      <c r="O122" s="495">
        <v>43</v>
      </c>
      <c r="P122" s="498">
        <v>0</v>
      </c>
      <c r="Q122" s="499">
        <v>0</v>
      </c>
      <c r="R122" s="501">
        <f>B122+D122+F122+H122+J122+L122+N122+P164</f>
        <v>1980575</v>
      </c>
      <c r="S122" s="502">
        <f t="shared" si="29"/>
        <v>13048</v>
      </c>
      <c r="T122" s="503">
        <f t="shared" si="38"/>
        <v>1993623</v>
      </c>
      <c r="U122" s="504">
        <v>17510643.314768095</v>
      </c>
      <c r="V122" s="505">
        <f t="shared" si="40"/>
        <v>-1.7868123105730018E-2</v>
      </c>
      <c r="W122" s="506">
        <f t="shared" si="37"/>
        <v>-2.3718668163112609E-2</v>
      </c>
      <c r="X122" s="507">
        <f t="shared" si="36"/>
        <v>0.11385207066142577</v>
      </c>
      <c r="Y122" s="492"/>
    </row>
    <row r="123" spans="1:25" s="139" customFormat="1" ht="12" thickBot="1" x14ac:dyDescent="0.25">
      <c r="A123" s="493">
        <v>44287</v>
      </c>
      <c r="B123" s="494">
        <v>1691897</v>
      </c>
      <c r="C123" s="495">
        <v>6281</v>
      </c>
      <c r="D123" s="496">
        <v>130128</v>
      </c>
      <c r="E123" s="497">
        <v>674</v>
      </c>
      <c r="F123" s="498">
        <v>0</v>
      </c>
      <c r="G123" s="499">
        <v>0</v>
      </c>
      <c r="H123" s="500">
        <v>96123</v>
      </c>
      <c r="I123" s="494">
        <v>2175</v>
      </c>
      <c r="J123" s="494">
        <v>71321</v>
      </c>
      <c r="K123" s="495">
        <v>3902</v>
      </c>
      <c r="L123" s="496">
        <v>18611</v>
      </c>
      <c r="M123" s="497">
        <v>0</v>
      </c>
      <c r="N123" s="500">
        <v>12430</v>
      </c>
      <c r="O123" s="495">
        <v>43</v>
      </c>
      <c r="P123" s="498">
        <v>0</v>
      </c>
      <c r="Q123" s="499">
        <v>0</v>
      </c>
      <c r="R123" s="501">
        <f>B123+D123+F123+H123+J123+L123+N123+P165</f>
        <v>2020510</v>
      </c>
      <c r="S123" s="502">
        <f t="shared" si="29"/>
        <v>13075</v>
      </c>
      <c r="T123" s="503">
        <f t="shared" si="38"/>
        <v>2033585</v>
      </c>
      <c r="U123" s="504">
        <v>17510643.314768095</v>
      </c>
      <c r="V123" s="505">
        <f t="shared" si="40"/>
        <v>2.0163336404831929E-2</v>
      </c>
      <c r="W123" s="506">
        <f t="shared" si="37"/>
        <v>2.0692826486817901E-3</v>
      </c>
      <c r="X123" s="507">
        <f t="shared" ref="X123:X129" si="41">T123/U123</f>
        <v>0.11613422553612972</v>
      </c>
      <c r="Y123" s="492"/>
    </row>
    <row r="124" spans="1:25" s="139" customFormat="1" ht="12" thickBot="1" x14ac:dyDescent="0.25">
      <c r="A124" s="493">
        <v>44317</v>
      </c>
      <c r="B124" s="494">
        <v>1630808</v>
      </c>
      <c r="C124" s="495">
        <v>6262</v>
      </c>
      <c r="D124" s="496">
        <v>129749</v>
      </c>
      <c r="E124" s="497">
        <v>630</v>
      </c>
      <c r="F124" s="498">
        <v>0</v>
      </c>
      <c r="G124" s="499">
        <v>0</v>
      </c>
      <c r="H124" s="500">
        <v>97937</v>
      </c>
      <c r="I124" s="494">
        <v>2145</v>
      </c>
      <c r="J124" s="494">
        <v>70516</v>
      </c>
      <c r="K124" s="495">
        <v>3643</v>
      </c>
      <c r="L124" s="496">
        <v>18611</v>
      </c>
      <c r="M124" s="497">
        <v>0</v>
      </c>
      <c r="N124" s="500">
        <v>12548</v>
      </c>
      <c r="O124" s="495">
        <v>43</v>
      </c>
      <c r="P124" s="498">
        <v>0</v>
      </c>
      <c r="Q124" s="499">
        <v>0</v>
      </c>
      <c r="R124" s="501">
        <f>B124+D124+F124+H124+J124+L124+N124+P166</f>
        <v>1960169</v>
      </c>
      <c r="S124" s="502">
        <f t="shared" si="29"/>
        <v>12723</v>
      </c>
      <c r="T124" s="503">
        <f t="shared" si="38"/>
        <v>1972892</v>
      </c>
      <c r="U124" s="504">
        <v>17510643.314768095</v>
      </c>
      <c r="V124" s="505">
        <f t="shared" si="40"/>
        <v>-2.9864242196277178E-2</v>
      </c>
      <c r="W124" s="506">
        <f t="shared" si="37"/>
        <v>-2.6921606118546847E-2</v>
      </c>
      <c r="X124" s="507">
        <f t="shared" si="41"/>
        <v>0.11266816213063434</v>
      </c>
      <c r="Y124" s="492"/>
    </row>
    <row r="125" spans="1:25" s="139" customFormat="1" ht="12" thickBot="1" x14ac:dyDescent="0.25">
      <c r="A125" s="493">
        <v>44348</v>
      </c>
      <c r="B125" s="494">
        <v>1578612</v>
      </c>
      <c r="C125" s="495">
        <v>6252</v>
      </c>
      <c r="D125" s="496">
        <v>129368</v>
      </c>
      <c r="E125" s="497">
        <v>571</v>
      </c>
      <c r="F125" s="498">
        <v>0</v>
      </c>
      <c r="G125" s="499">
        <v>0</v>
      </c>
      <c r="H125" s="500">
        <v>99425</v>
      </c>
      <c r="I125" s="494">
        <v>2128</v>
      </c>
      <c r="J125" s="494">
        <v>69335</v>
      </c>
      <c r="K125" s="495">
        <v>3672</v>
      </c>
      <c r="L125" s="496">
        <v>18611</v>
      </c>
      <c r="M125" s="497">
        <v>0</v>
      </c>
      <c r="N125" s="500">
        <v>12675</v>
      </c>
      <c r="O125" s="495">
        <v>43</v>
      </c>
      <c r="P125" s="498">
        <v>0</v>
      </c>
      <c r="Q125" s="499">
        <v>0</v>
      </c>
      <c r="R125" s="501">
        <f>B125+D125+F125+H125+J125+L125+N125+P167</f>
        <v>1908026</v>
      </c>
      <c r="S125" s="502">
        <f t="shared" si="29"/>
        <v>12666</v>
      </c>
      <c r="T125" s="503">
        <f t="shared" si="38"/>
        <v>1920692</v>
      </c>
      <c r="U125" s="504">
        <v>17510643.314768095</v>
      </c>
      <c r="V125" s="505">
        <f t="shared" si="40"/>
        <v>-2.6601277746969777E-2</v>
      </c>
      <c r="W125" s="506">
        <f t="shared" si="37"/>
        <v>-4.4800754539023819E-3</v>
      </c>
      <c r="X125" s="507">
        <f t="shared" si="41"/>
        <v>0.10968711802724748</v>
      </c>
      <c r="Y125" s="492"/>
    </row>
    <row r="126" spans="1:25" s="139" customFormat="1" ht="12" thickBot="1" x14ac:dyDescent="0.25">
      <c r="A126" s="493">
        <v>44378</v>
      </c>
      <c r="B126" s="494">
        <v>1537881</v>
      </c>
      <c r="C126" s="495">
        <v>6220</v>
      </c>
      <c r="D126" s="496">
        <v>128974</v>
      </c>
      <c r="E126" s="497">
        <v>512</v>
      </c>
      <c r="F126" s="498">
        <v>0</v>
      </c>
      <c r="G126" s="499">
        <v>0</v>
      </c>
      <c r="H126" s="500">
        <v>103200</v>
      </c>
      <c r="I126" s="494">
        <v>2096</v>
      </c>
      <c r="J126" s="494">
        <v>68357</v>
      </c>
      <c r="K126" s="495">
        <v>3672</v>
      </c>
      <c r="L126" s="496">
        <v>18611</v>
      </c>
      <c r="M126" s="497">
        <v>0</v>
      </c>
      <c r="N126" s="500">
        <v>12759</v>
      </c>
      <c r="O126" s="495">
        <v>43</v>
      </c>
      <c r="P126" s="498">
        <v>0</v>
      </c>
      <c r="Q126" s="499">
        <v>0</v>
      </c>
      <c r="R126" s="501">
        <f>B126+D126+F126+H126+J126+L126+N126+P168</f>
        <v>1869782</v>
      </c>
      <c r="S126" s="502">
        <f t="shared" si="29"/>
        <v>12543</v>
      </c>
      <c r="T126" s="503">
        <f t="shared" si="38"/>
        <v>1882325</v>
      </c>
      <c r="U126" s="504">
        <v>17510643.314768095</v>
      </c>
      <c r="V126" s="505">
        <f t="shared" si="40"/>
        <v>-2.0043752024343484E-2</v>
      </c>
      <c r="W126" s="506">
        <f t="shared" si="37"/>
        <v>-9.7110374230222635E-3</v>
      </c>
      <c r="X126" s="507">
        <f t="shared" si="41"/>
        <v>0.10749605061125814</v>
      </c>
      <c r="Y126" s="492"/>
    </row>
    <row r="127" spans="1:25" s="139" customFormat="1" ht="12" thickBot="1" x14ac:dyDescent="0.25">
      <c r="A127" s="493">
        <v>44409</v>
      </c>
      <c r="B127" s="494">
        <v>1537881</v>
      </c>
      <c r="C127" s="495">
        <v>6220</v>
      </c>
      <c r="D127" s="496">
        <v>128599</v>
      </c>
      <c r="E127" s="497">
        <v>462</v>
      </c>
      <c r="F127" s="498">
        <v>0</v>
      </c>
      <c r="G127" s="499">
        <v>0</v>
      </c>
      <c r="H127" s="500">
        <v>107228</v>
      </c>
      <c r="I127" s="494">
        <v>2051</v>
      </c>
      <c r="J127" s="494">
        <v>67484</v>
      </c>
      <c r="K127" s="495">
        <v>3614</v>
      </c>
      <c r="L127" s="496">
        <v>18611</v>
      </c>
      <c r="M127" s="497">
        <v>0</v>
      </c>
      <c r="N127" s="500">
        <v>11307</v>
      </c>
      <c r="O127" s="495">
        <v>43</v>
      </c>
      <c r="P127" s="498">
        <v>0</v>
      </c>
      <c r="Q127" s="499">
        <v>0</v>
      </c>
      <c r="R127" s="501">
        <f>B127+D127+F127+H127+J127+L127+N127+P169</f>
        <v>1871110</v>
      </c>
      <c r="S127" s="502">
        <f t="shared" si="29"/>
        <v>12390</v>
      </c>
      <c r="T127" s="503">
        <f t="shared" si="38"/>
        <v>1883500</v>
      </c>
      <c r="U127" s="504">
        <v>17510643.314768095</v>
      </c>
      <c r="V127" s="505">
        <f>(R127-R126)/R126</f>
        <v>7.1024322621567645E-4</v>
      </c>
      <c r="W127" s="506">
        <f t="shared" si="37"/>
        <v>-1.2198038746711314E-2</v>
      </c>
      <c r="X127" s="507">
        <f t="shared" si="41"/>
        <v>0.10756315265764663</v>
      </c>
      <c r="Y127" s="492"/>
    </row>
    <row r="128" spans="1:25" s="139" customFormat="1" ht="12" thickBot="1" x14ac:dyDescent="0.25">
      <c r="A128" s="493">
        <v>44440</v>
      </c>
      <c r="B128" s="494">
        <v>1537881</v>
      </c>
      <c r="C128" s="495">
        <v>6220</v>
      </c>
      <c r="D128" s="496">
        <v>128191</v>
      </c>
      <c r="E128" s="497">
        <v>383</v>
      </c>
      <c r="F128" s="498">
        <v>0</v>
      </c>
      <c r="G128" s="499">
        <v>0</v>
      </c>
      <c r="H128" s="500">
        <v>111369</v>
      </c>
      <c r="I128" s="494">
        <v>2033</v>
      </c>
      <c r="J128" s="494">
        <v>66338</v>
      </c>
      <c r="K128" s="495">
        <v>3529</v>
      </c>
      <c r="L128" s="496">
        <v>18611</v>
      </c>
      <c r="M128" s="497">
        <v>0</v>
      </c>
      <c r="N128" s="500">
        <v>12975</v>
      </c>
      <c r="O128" s="495">
        <v>43</v>
      </c>
      <c r="P128" s="498">
        <v>0</v>
      </c>
      <c r="Q128" s="499">
        <v>0</v>
      </c>
      <c r="R128" s="501">
        <f>B128+D128+F128+H128+J128+L128+N128+P170</f>
        <v>1875365</v>
      </c>
      <c r="S128" s="502">
        <f t="shared" si="29"/>
        <v>12208</v>
      </c>
      <c r="T128" s="503">
        <f t="shared" si="38"/>
        <v>1887573</v>
      </c>
      <c r="U128" s="504">
        <v>17510643.314768095</v>
      </c>
      <c r="V128" s="505">
        <f>(R128-R127)/R127</f>
        <v>2.2740512316218714E-3</v>
      </c>
      <c r="W128" s="506">
        <f t="shared" si="37"/>
        <v>-1.4689265536723164E-2</v>
      </c>
      <c r="X128" s="507">
        <f t="shared" si="41"/>
        <v>0.10779575404908523</v>
      </c>
      <c r="Y128" s="492"/>
    </row>
    <row r="129" spans="1:25" s="139" customFormat="1" ht="12" thickBot="1" x14ac:dyDescent="0.25">
      <c r="A129" s="493">
        <v>44470</v>
      </c>
      <c r="B129" s="494">
        <v>1526722</v>
      </c>
      <c r="C129" s="495">
        <v>6196</v>
      </c>
      <c r="D129" s="496">
        <v>127751</v>
      </c>
      <c r="E129" s="497">
        <v>302</v>
      </c>
      <c r="F129" s="498">
        <v>0</v>
      </c>
      <c r="G129" s="499">
        <v>0</v>
      </c>
      <c r="H129" s="500">
        <v>119276</v>
      </c>
      <c r="I129" s="494">
        <v>2010</v>
      </c>
      <c r="J129" s="494">
        <v>65461</v>
      </c>
      <c r="K129" s="495">
        <v>3556</v>
      </c>
      <c r="L129" s="496">
        <v>18611</v>
      </c>
      <c r="M129" s="497">
        <v>0</v>
      </c>
      <c r="N129" s="500">
        <v>13055</v>
      </c>
      <c r="O129" s="495">
        <v>43</v>
      </c>
      <c r="P129" s="498">
        <v>0</v>
      </c>
      <c r="Q129" s="499">
        <v>0</v>
      </c>
      <c r="R129" s="501">
        <f>B129+D129+F129+H129+J129+L129+N129+P171</f>
        <v>1870876</v>
      </c>
      <c r="S129" s="502">
        <f t="shared" si="29"/>
        <v>12107</v>
      </c>
      <c r="T129" s="503">
        <f t="shared" si="38"/>
        <v>1882983</v>
      </c>
      <c r="U129" s="504">
        <v>17510643.314768095</v>
      </c>
      <c r="V129" s="505">
        <f>(R129-R128)/R128</f>
        <v>-2.3936673660860685E-3</v>
      </c>
      <c r="W129" s="506">
        <f t="shared" si="37"/>
        <v>-8.2732634338138922E-3</v>
      </c>
      <c r="X129" s="507">
        <f t="shared" si="41"/>
        <v>0.1075336277572357</v>
      </c>
      <c r="Y129" s="492"/>
    </row>
    <row r="130" spans="1:25" s="139" customFormat="1" ht="12" thickBot="1" x14ac:dyDescent="0.25">
      <c r="A130" s="493">
        <v>44501</v>
      </c>
      <c r="B130" s="494">
        <v>1507926</v>
      </c>
      <c r="C130" s="495">
        <v>8831</v>
      </c>
      <c r="D130" s="496">
        <v>127349</v>
      </c>
      <c r="E130" s="497">
        <v>251</v>
      </c>
      <c r="F130" s="498">
        <v>0</v>
      </c>
      <c r="G130" s="499">
        <v>0</v>
      </c>
      <c r="H130" s="500">
        <v>128196</v>
      </c>
      <c r="I130" s="494">
        <v>2004</v>
      </c>
      <c r="J130" s="494">
        <v>64258</v>
      </c>
      <c r="K130" s="495">
        <v>3459</v>
      </c>
      <c r="L130" s="496">
        <v>18611</v>
      </c>
      <c r="M130" s="497">
        <v>0</v>
      </c>
      <c r="N130" s="500">
        <v>13144</v>
      </c>
      <c r="O130" s="495">
        <v>43</v>
      </c>
      <c r="P130" s="498">
        <v>0</v>
      </c>
      <c r="Q130" s="499">
        <v>0</v>
      </c>
      <c r="R130" s="501">
        <f>B130+D130+F130+H130+J130+L130+N130+P172</f>
        <v>1859484</v>
      </c>
      <c r="S130" s="502">
        <f t="shared" ref="S130" si="42">C130+E130+G130+I130+K130+M130+O130+Q130</f>
        <v>14588</v>
      </c>
      <c r="T130" s="503">
        <f t="shared" ref="T130" si="43">R130+S130</f>
        <v>1874072</v>
      </c>
      <c r="U130" s="504">
        <v>17510643.314768095</v>
      </c>
      <c r="V130" s="505">
        <f>(R130-R129)/R129</f>
        <v>-6.0891261633587686E-3</v>
      </c>
      <c r="W130" s="506">
        <f t="shared" ref="W130" si="44">(S130-S129)/S129</f>
        <v>0.20492277195011149</v>
      </c>
      <c r="X130" s="507">
        <f t="shared" ref="X130" si="45">T130/U130</f>
        <v>0.10702473725905025</v>
      </c>
      <c r="Y130" s="492"/>
    </row>
    <row r="131" spans="1:25" s="139" customFormat="1" x14ac:dyDescent="0.2">
      <c r="A131" s="138"/>
      <c r="B131" s="138" t="s">
        <v>78</v>
      </c>
      <c r="C131" s="138"/>
      <c r="D131" s="138"/>
      <c r="E131" s="138"/>
      <c r="F131" s="138"/>
      <c r="G131" s="138"/>
      <c r="H131" s="220"/>
      <c r="I131" s="138"/>
      <c r="J131" s="138"/>
      <c r="K131" s="138"/>
      <c r="L131" s="138"/>
      <c r="M131" s="138"/>
      <c r="N131" s="138"/>
      <c r="O131" s="138"/>
      <c r="P131" s="138"/>
      <c r="Q131" s="138"/>
      <c r="R131" s="138"/>
      <c r="S131" s="138"/>
      <c r="T131" s="138"/>
      <c r="U131" s="138"/>
      <c r="V131" s="138"/>
      <c r="W131" s="138"/>
      <c r="X131" s="138"/>
      <c r="Y131" s="138"/>
    </row>
    <row r="132" spans="1:25" s="139" customFormat="1" x14ac:dyDescent="0.2">
      <c r="A132" s="138"/>
      <c r="B132" s="138" t="s">
        <v>79</v>
      </c>
      <c r="C132" s="138" t="s">
        <v>77</v>
      </c>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row>
    <row r="133" spans="1:25" s="139" customFormat="1" x14ac:dyDescent="0.2">
      <c r="A133" s="138"/>
      <c r="B133" s="138" t="s">
        <v>80</v>
      </c>
      <c r="C133" s="138" t="s">
        <v>93</v>
      </c>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row>
    <row r="134" spans="1:25" s="139" customFormat="1" x14ac:dyDescent="0.2">
      <c r="A134" s="492"/>
      <c r="B134" s="492" t="s">
        <v>96</v>
      </c>
      <c r="C134" s="492" t="s">
        <v>97</v>
      </c>
      <c r="D134" s="492"/>
      <c r="E134" s="492"/>
      <c r="F134" s="492"/>
      <c r="G134" s="492"/>
      <c r="H134" s="492"/>
      <c r="I134" s="492"/>
      <c r="J134" s="492"/>
      <c r="K134" s="492"/>
      <c r="L134" s="492"/>
      <c r="M134" s="492"/>
      <c r="N134" s="492"/>
      <c r="O134" s="492"/>
      <c r="P134" s="492"/>
      <c r="Q134" s="492"/>
      <c r="R134" s="492"/>
      <c r="S134" s="492"/>
      <c r="T134" s="492"/>
      <c r="U134" s="492"/>
      <c r="V134" s="492"/>
      <c r="W134" s="492"/>
      <c r="X134" s="492"/>
      <c r="Y134" s="492"/>
    </row>
    <row r="135" spans="1:25" s="139" customFormat="1" x14ac:dyDescent="0.2">
      <c r="A135" s="492"/>
      <c r="B135" s="492" t="s">
        <v>98</v>
      </c>
      <c r="C135" s="492" t="s">
        <v>99</v>
      </c>
      <c r="D135" s="492"/>
      <c r="E135" s="492"/>
      <c r="F135" s="492"/>
      <c r="G135" s="492"/>
      <c r="H135" s="492"/>
      <c r="I135" s="492"/>
      <c r="J135" s="492"/>
      <c r="K135" s="492"/>
      <c r="L135" s="492"/>
      <c r="M135" s="492"/>
      <c r="N135" s="492"/>
      <c r="O135" s="492"/>
      <c r="P135" s="492"/>
      <c r="Q135" s="492"/>
      <c r="R135" s="492"/>
      <c r="S135" s="492"/>
      <c r="T135" s="492"/>
      <c r="U135" s="492"/>
      <c r="V135" s="492"/>
      <c r="W135" s="492"/>
      <c r="X135" s="492"/>
      <c r="Y135" s="492"/>
    </row>
    <row r="136" spans="1:25" x14ac:dyDescent="0.2">
      <c r="B136" s="220"/>
      <c r="H136" s="220"/>
    </row>
    <row r="137" spans="1:25" x14ac:dyDescent="0.2">
      <c r="B137" s="138" t="s">
        <v>90</v>
      </c>
      <c r="C137" s="138" t="s">
        <v>91</v>
      </c>
    </row>
    <row r="139" spans="1:25" ht="12.75" x14ac:dyDescent="0.2">
      <c r="A139" s="567" t="s">
        <v>80</v>
      </c>
      <c r="B139" s="567"/>
      <c r="C139" s="568" t="s">
        <v>86</v>
      </c>
      <c r="D139" s="569"/>
      <c r="E139" s="569"/>
      <c r="F139" s="569"/>
      <c r="G139" s="569"/>
      <c r="H139" s="569"/>
      <c r="I139" s="569"/>
      <c r="J139" s="569"/>
      <c r="K139" s="569"/>
      <c r="L139" s="569"/>
      <c r="M139" s="569"/>
      <c r="N139" s="569"/>
      <c r="O139" s="569"/>
      <c r="P139" s="570"/>
    </row>
    <row r="140" spans="1:25" ht="15" x14ac:dyDescent="0.25">
      <c r="A140" s="567"/>
      <c r="B140" s="567"/>
      <c r="C140" s="238"/>
      <c r="D140" s="239" t="s">
        <v>81</v>
      </c>
      <c r="E140" s="571" t="s">
        <v>82</v>
      </c>
      <c r="F140" s="572"/>
      <c r="G140" s="572"/>
      <c r="H140" s="572"/>
      <c r="I140" s="572"/>
      <c r="J140" s="572"/>
      <c r="K140" s="572"/>
      <c r="L140" s="572"/>
      <c r="M140" s="572"/>
      <c r="N140" s="572"/>
      <c r="O140" s="572"/>
      <c r="P140" s="572"/>
    </row>
    <row r="141" spans="1:25" ht="15" x14ac:dyDescent="0.25">
      <c r="A141" s="240"/>
      <c r="B141" s="240"/>
      <c r="C141" s="241"/>
      <c r="D141" s="239" t="s">
        <v>83</v>
      </c>
      <c r="E141" s="573" t="s">
        <v>84</v>
      </c>
      <c r="F141" s="574"/>
      <c r="G141" s="574"/>
      <c r="H141" s="574"/>
      <c r="I141" s="574"/>
      <c r="J141" s="574"/>
      <c r="K141" s="574"/>
      <c r="L141" s="574"/>
      <c r="M141" s="574"/>
      <c r="N141" s="574"/>
      <c r="O141" s="574"/>
      <c r="P141" s="575"/>
    </row>
    <row r="142" spans="1:25" ht="15" x14ac:dyDescent="0.25">
      <c r="A142" s="240"/>
      <c r="B142" s="240"/>
      <c r="C142" s="242"/>
      <c r="D142" s="239" t="s">
        <v>85</v>
      </c>
      <c r="E142" s="568" t="s">
        <v>87</v>
      </c>
      <c r="F142" s="569"/>
      <c r="G142" s="569"/>
      <c r="H142" s="569"/>
      <c r="I142" s="569"/>
      <c r="J142" s="569"/>
      <c r="K142" s="569"/>
      <c r="L142" s="569"/>
      <c r="M142" s="569"/>
      <c r="N142" s="569"/>
      <c r="O142" s="569"/>
      <c r="P142" s="570"/>
    </row>
    <row r="143" spans="1:25" ht="15" x14ac:dyDescent="0.2">
      <c r="C143" s="279"/>
      <c r="D143" s="553" t="s">
        <v>88</v>
      </c>
      <c r="E143" s="554"/>
      <c r="F143" s="554"/>
      <c r="G143" s="554"/>
      <c r="H143" s="554"/>
      <c r="I143" s="554"/>
      <c r="J143" s="554"/>
      <c r="K143" s="554"/>
      <c r="L143" s="554"/>
      <c r="M143" s="554"/>
      <c r="N143" s="554"/>
      <c r="O143" s="554"/>
      <c r="P143" s="555"/>
    </row>
    <row r="146" spans="3:14" x14ac:dyDescent="0.2">
      <c r="C146" s="220"/>
      <c r="E146" s="220"/>
      <c r="H146" s="220"/>
      <c r="J146" s="220"/>
      <c r="N146" s="220"/>
    </row>
    <row r="147" spans="3:14" x14ac:dyDescent="0.2">
      <c r="C147" s="220"/>
      <c r="E147" s="220"/>
      <c r="H147" s="220"/>
      <c r="J147" s="220"/>
      <c r="N147" s="220"/>
    </row>
    <row r="148" spans="3:14" x14ac:dyDescent="0.2">
      <c r="C148" s="220"/>
      <c r="E148" s="220"/>
      <c r="H148" s="220"/>
      <c r="J148" s="220"/>
      <c r="N148" s="220"/>
    </row>
  </sheetData>
  <mergeCells count="22">
    <mergeCell ref="A139:B140"/>
    <mergeCell ref="C139:P139"/>
    <mergeCell ref="E140:P140"/>
    <mergeCell ref="E141:P141"/>
    <mergeCell ref="E142:P142"/>
    <mergeCell ref="A10:A11"/>
    <mergeCell ref="B10:C10"/>
    <mergeCell ref="D10:E10"/>
    <mergeCell ref="F10:G10"/>
    <mergeCell ref="H10:I10"/>
    <mergeCell ref="D143:P143"/>
    <mergeCell ref="V10:V11"/>
    <mergeCell ref="W10:W11"/>
    <mergeCell ref="X10:X11"/>
    <mergeCell ref="Y10:Y11"/>
    <mergeCell ref="L10:M10"/>
    <mergeCell ref="N10:O10"/>
    <mergeCell ref="P10:Q10"/>
    <mergeCell ref="R10:S10"/>
    <mergeCell ref="T10:T11"/>
    <mergeCell ref="U10:U11"/>
    <mergeCell ref="J10:K10"/>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03" activePane="bottomLeft" state="frozen"/>
      <selection pane="bottomLeft" activeCell="E125" sqref="E125"/>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52"/>
      <c r="C1" s="453"/>
      <c r="D1" s="453"/>
      <c r="E1" s="453"/>
      <c r="F1" s="454"/>
      <c r="G1" s="20"/>
      <c r="H1" s="20"/>
      <c r="I1" s="20"/>
      <c r="J1" s="20"/>
      <c r="K1" s="20"/>
      <c r="L1" s="20"/>
      <c r="M1" s="20"/>
      <c r="N1" s="20"/>
      <c r="O1" s="20"/>
      <c r="P1" s="20"/>
      <c r="Q1" s="20"/>
      <c r="R1" s="20"/>
      <c r="S1" s="20"/>
      <c r="T1" s="20"/>
      <c r="U1" s="20"/>
      <c r="V1" s="20"/>
    </row>
    <row r="2" spans="1:84" s="2" customFormat="1" ht="18" customHeight="1" x14ac:dyDescent="0.25">
      <c r="A2" s="4"/>
      <c r="B2" s="479" t="s">
        <v>7</v>
      </c>
      <c r="C2" s="457"/>
      <c r="D2" s="457"/>
      <c r="E2" s="457"/>
      <c r="F2" s="458"/>
      <c r="G2" s="20"/>
      <c r="H2" s="20"/>
      <c r="I2" s="20"/>
      <c r="J2" s="20"/>
      <c r="K2" s="20"/>
      <c r="L2" s="20"/>
      <c r="M2" s="20"/>
      <c r="N2" s="20"/>
      <c r="O2" s="20"/>
      <c r="P2" s="20"/>
      <c r="Q2" s="20"/>
      <c r="R2" s="20"/>
      <c r="S2" s="20"/>
      <c r="T2" s="20"/>
      <c r="U2" s="20"/>
      <c r="V2" s="20"/>
    </row>
    <row r="3" spans="1:84" ht="15.75" customHeight="1" x14ac:dyDescent="0.25">
      <c r="B3" s="480" t="s">
        <v>4</v>
      </c>
      <c r="C3" s="457"/>
      <c r="D3" s="457"/>
      <c r="E3" s="457"/>
      <c r="F3" s="458"/>
      <c r="G3" s="20"/>
      <c r="H3" s="20"/>
      <c r="I3" s="20"/>
      <c r="J3" s="20"/>
      <c r="K3" s="20"/>
      <c r="L3" s="20"/>
      <c r="M3" s="20"/>
      <c r="N3" s="20"/>
      <c r="O3" s="20"/>
      <c r="P3" s="20"/>
      <c r="Q3" s="20"/>
      <c r="R3" s="20"/>
      <c r="S3" s="20"/>
      <c r="T3" s="20"/>
      <c r="U3" s="20"/>
      <c r="V3" s="20"/>
    </row>
    <row r="4" spans="1:84" x14ac:dyDescent="0.25">
      <c r="B4" s="481" t="s">
        <v>66</v>
      </c>
      <c r="C4" s="457"/>
      <c r="D4" s="457"/>
      <c r="E4" s="457"/>
      <c r="F4" s="458"/>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5"/>
      <c r="C5" s="457"/>
      <c r="D5" s="457"/>
      <c r="E5" s="457"/>
      <c r="F5" s="458"/>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4"/>
      <c r="B6" s="470" t="str">
        <f>+Índice!B6</f>
        <v>Fuente: Reportes prestadores de servicios</v>
      </c>
      <c r="C6" s="462"/>
      <c r="D6" s="462"/>
      <c r="E6" s="462"/>
      <c r="F6" s="463"/>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4"/>
      <c r="B7" s="486" t="str">
        <f>Índice!B7</f>
        <v>Fecha de publicación: Diciembre 2021</v>
      </c>
      <c r="C7" s="465"/>
      <c r="D7" s="465"/>
      <c r="E7" s="465"/>
      <c r="F7" s="485" t="s">
        <v>9</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7" t="str">
        <f>Índice!B8</f>
        <v>Fecha de corte: Noviembre 2021</v>
      </c>
      <c r="C8" s="468"/>
      <c r="D8" s="468"/>
      <c r="E8" s="468"/>
      <c r="F8" s="469"/>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82"/>
      <c r="C10" s="483" t="s">
        <v>2</v>
      </c>
      <c r="D10" s="483" t="s">
        <v>3</v>
      </c>
      <c r="E10" s="483" t="s">
        <v>0</v>
      </c>
      <c r="F10" s="484" t="s">
        <v>1</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76"/>
      <c r="H38" s="576"/>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11">
        <v>2015</v>
      </c>
      <c r="C48" s="40">
        <v>2385952</v>
      </c>
      <c r="D48" s="43">
        <v>108322</v>
      </c>
      <c r="E48" s="312">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3">
        <v>2386981</v>
      </c>
      <c r="D49" s="39">
        <v>108184</v>
      </c>
      <c r="E49" s="313">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5">
        <v>42705</v>
      </c>
      <c r="C60" s="314">
        <v>2324243</v>
      </c>
      <c r="D60" s="40">
        <v>100518</v>
      </c>
      <c r="E60" s="314">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3">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3">
        <v>43070</v>
      </c>
      <c r="C72" s="354">
        <v>2306762</v>
      </c>
      <c r="D72" s="355">
        <v>91731</v>
      </c>
      <c r="E72" s="354">
        <v>15879</v>
      </c>
      <c r="F72" s="356">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3">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3">
        <v>43221</v>
      </c>
      <c r="C77" s="354">
        <v>2291278</v>
      </c>
      <c r="D77" s="355">
        <v>88490</v>
      </c>
      <c r="E77" s="354">
        <v>14978</v>
      </c>
      <c r="F77" s="356">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21">
        <v>43282</v>
      </c>
      <c r="C79" s="422">
        <v>2287089</v>
      </c>
      <c r="D79" s="386">
        <v>87414</v>
      </c>
      <c r="E79" s="422">
        <v>14872</v>
      </c>
      <c r="F79" s="423">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21">
        <v>43344</v>
      </c>
      <c r="C81" s="422">
        <v>2280855</v>
      </c>
      <c r="D81" s="386">
        <v>86313</v>
      </c>
      <c r="E81" s="422">
        <v>14830</v>
      </c>
      <c r="F81" s="423">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9">
        <v>43435</v>
      </c>
      <c r="C84" s="43">
        <v>2260853</v>
      </c>
      <c r="D84" s="312">
        <v>84102</v>
      </c>
      <c r="E84" s="43">
        <v>14795</v>
      </c>
      <c r="F84" s="420">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6">
        <v>43466</v>
      </c>
      <c r="C85" s="40">
        <v>2251225</v>
      </c>
      <c r="D85" s="314">
        <v>83097</v>
      </c>
      <c r="E85" s="40">
        <v>14687</v>
      </c>
      <c r="F85" s="317">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6">
        <v>43497</v>
      </c>
      <c r="C86" s="40">
        <v>2246512</v>
      </c>
      <c r="D86" s="314">
        <v>82735</v>
      </c>
      <c r="E86" s="40">
        <v>14665</v>
      </c>
      <c r="F86" s="317">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6">
        <v>43525</v>
      </c>
      <c r="C87" s="40">
        <v>2240416</v>
      </c>
      <c r="D87" s="314">
        <v>82029</v>
      </c>
      <c r="E87" s="40">
        <v>14595</v>
      </c>
      <c r="F87" s="317">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6">
        <v>43556</v>
      </c>
      <c r="C88" s="40">
        <v>2231545</v>
      </c>
      <c r="D88" s="314">
        <v>81148</v>
      </c>
      <c r="E88" s="40">
        <v>14555</v>
      </c>
      <c r="F88" s="317">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6">
        <v>43586</v>
      </c>
      <c r="C89" s="40">
        <v>2220372</v>
      </c>
      <c r="D89" s="314">
        <v>80344</v>
      </c>
      <c r="E89" s="40">
        <v>14562</v>
      </c>
      <c r="F89" s="317">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6">
        <v>43617</v>
      </c>
      <c r="C90" s="40">
        <v>2208755</v>
      </c>
      <c r="D90" s="314">
        <v>79529</v>
      </c>
      <c r="E90" s="40">
        <v>14520</v>
      </c>
      <c r="F90" s="317">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6">
        <v>43647</v>
      </c>
      <c r="C91" s="40">
        <v>2193369</v>
      </c>
      <c r="D91" s="314">
        <v>78677</v>
      </c>
      <c r="E91" s="40">
        <v>14576</v>
      </c>
      <c r="F91" s="317">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6">
        <v>43678</v>
      </c>
      <c r="C92" s="40">
        <v>2173733</v>
      </c>
      <c r="D92" s="314">
        <v>77703</v>
      </c>
      <c r="E92" s="40">
        <v>14499</v>
      </c>
      <c r="F92" s="317">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6">
        <v>43709</v>
      </c>
      <c r="C93" s="40">
        <v>2158993</v>
      </c>
      <c r="D93" s="314">
        <v>76943</v>
      </c>
      <c r="E93" s="40">
        <v>14436</v>
      </c>
      <c r="F93" s="317">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6">
        <v>43739</v>
      </c>
      <c r="C94" s="40">
        <v>2140037</v>
      </c>
      <c r="D94" s="314">
        <v>75949</v>
      </c>
      <c r="E94" s="40">
        <v>14358</v>
      </c>
      <c r="F94" s="317">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6">
        <v>43770</v>
      </c>
      <c r="C95" s="40">
        <v>2122224</v>
      </c>
      <c r="D95" s="314">
        <v>75070</v>
      </c>
      <c r="E95" s="40">
        <v>14303</v>
      </c>
      <c r="F95" s="317">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6">
        <v>43800</v>
      </c>
      <c r="C96" s="40">
        <v>2106949</v>
      </c>
      <c r="D96" s="314">
        <v>74253</v>
      </c>
      <c r="E96" s="40">
        <v>14127</v>
      </c>
      <c r="F96" s="317">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9" customFormat="1" ht="15.75" thickBot="1" x14ac:dyDescent="0.3">
      <c r="B97" s="512">
        <v>43831</v>
      </c>
      <c r="C97" s="510">
        <v>2081848</v>
      </c>
      <c r="D97" s="511">
        <v>73063</v>
      </c>
      <c r="E97" s="510">
        <v>14129</v>
      </c>
      <c r="F97" s="513">
        <v>511</v>
      </c>
      <c r="G97" s="491"/>
      <c r="H97" s="491"/>
      <c r="I97" s="491"/>
      <c r="J97" s="491"/>
      <c r="K97" s="491"/>
      <c r="L97" s="491"/>
      <c r="M97" s="491"/>
      <c r="N97" s="491"/>
      <c r="O97" s="491"/>
      <c r="P97" s="491"/>
      <c r="Q97" s="491"/>
      <c r="R97" s="491"/>
      <c r="S97" s="491"/>
      <c r="T97" s="491"/>
      <c r="U97" s="491"/>
      <c r="V97" s="491"/>
      <c r="W97" s="491"/>
      <c r="X97" s="491"/>
      <c r="Y97" s="491"/>
      <c r="Z97" s="491"/>
      <c r="AA97" s="491"/>
      <c r="AB97" s="491"/>
      <c r="AC97" s="491"/>
      <c r="AD97" s="491"/>
      <c r="AE97" s="491"/>
      <c r="AF97" s="491"/>
      <c r="AG97" s="491"/>
      <c r="AH97" s="491"/>
      <c r="AI97" s="491"/>
      <c r="AJ97" s="491"/>
      <c r="AK97" s="491"/>
      <c r="AL97" s="491"/>
      <c r="AM97" s="491"/>
      <c r="AN97" s="491"/>
      <c r="AO97" s="491"/>
      <c r="AP97" s="491"/>
      <c r="AQ97" s="491"/>
      <c r="AR97" s="491"/>
      <c r="AS97" s="491"/>
      <c r="AT97" s="491"/>
      <c r="AU97" s="491"/>
      <c r="AV97" s="491"/>
      <c r="AW97" s="491"/>
      <c r="AX97" s="491"/>
      <c r="AY97" s="491"/>
      <c r="AZ97" s="491"/>
      <c r="BA97" s="491"/>
      <c r="BB97" s="490"/>
      <c r="BC97" s="490"/>
      <c r="BD97" s="490"/>
      <c r="BE97" s="490"/>
      <c r="BF97" s="490"/>
      <c r="BG97" s="490"/>
      <c r="BH97" s="490"/>
      <c r="BI97" s="490"/>
      <c r="BJ97" s="490"/>
      <c r="BK97" s="490"/>
      <c r="BL97" s="490"/>
      <c r="BM97" s="490"/>
      <c r="BN97" s="490"/>
      <c r="BO97" s="490"/>
      <c r="BP97" s="490"/>
      <c r="BQ97" s="490"/>
      <c r="BR97" s="490"/>
      <c r="BS97" s="490"/>
      <c r="BT97" s="490"/>
      <c r="BU97" s="490"/>
      <c r="BV97" s="490"/>
      <c r="BW97" s="490"/>
      <c r="BX97" s="490"/>
      <c r="BY97" s="490"/>
      <c r="BZ97" s="490"/>
      <c r="CA97" s="490"/>
      <c r="CB97" s="490"/>
      <c r="CC97" s="490"/>
      <c r="CD97" s="490"/>
      <c r="CE97" s="490"/>
      <c r="CF97" s="490"/>
    </row>
    <row r="98" spans="2:84" s="508" customFormat="1" ht="15.75" thickBot="1" x14ac:dyDescent="0.3">
      <c r="B98" s="512">
        <v>43862</v>
      </c>
      <c r="C98" s="510">
        <v>2067989</v>
      </c>
      <c r="D98" s="511">
        <v>72279</v>
      </c>
      <c r="E98" s="510">
        <v>14091</v>
      </c>
      <c r="F98" s="513">
        <v>425</v>
      </c>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1"/>
      <c r="AJ98" s="491"/>
      <c r="AK98" s="491"/>
      <c r="AL98" s="491"/>
      <c r="AM98" s="491"/>
      <c r="AN98" s="491"/>
      <c r="AO98" s="491"/>
      <c r="AP98" s="491"/>
      <c r="AQ98" s="491"/>
      <c r="AR98" s="491"/>
      <c r="AS98" s="491"/>
      <c r="AT98" s="491"/>
      <c r="AU98" s="491"/>
      <c r="AV98" s="491"/>
      <c r="AW98" s="491"/>
      <c r="AX98" s="491"/>
      <c r="AY98" s="491"/>
      <c r="AZ98" s="491"/>
      <c r="BA98" s="491"/>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row>
    <row r="99" spans="2:84" s="508" customFormat="1" ht="15.75" thickBot="1" x14ac:dyDescent="0.3">
      <c r="B99" s="512">
        <v>43891</v>
      </c>
      <c r="C99" s="510">
        <v>2057250</v>
      </c>
      <c r="D99" s="511">
        <v>71631</v>
      </c>
      <c r="E99" s="510">
        <v>14009</v>
      </c>
      <c r="F99" s="513">
        <v>425</v>
      </c>
      <c r="G99" s="491"/>
      <c r="H99" s="491"/>
      <c r="I99" s="491"/>
      <c r="J99" s="491"/>
      <c r="K99" s="491"/>
      <c r="L99" s="491"/>
      <c r="M99" s="491"/>
      <c r="N99" s="491"/>
      <c r="O99" s="491"/>
      <c r="P99" s="491"/>
      <c r="Q99" s="491"/>
      <c r="R99" s="491"/>
      <c r="S99" s="491"/>
      <c r="T99" s="491"/>
      <c r="U99" s="491"/>
      <c r="V99" s="491"/>
      <c r="W99" s="491"/>
      <c r="X99" s="491"/>
      <c r="Y99" s="491"/>
      <c r="Z99" s="491"/>
      <c r="AA99" s="491"/>
      <c r="AB99" s="491"/>
      <c r="AC99" s="491"/>
      <c r="AD99" s="491"/>
      <c r="AE99" s="491"/>
      <c r="AF99" s="491"/>
      <c r="AG99" s="491"/>
      <c r="AH99" s="491"/>
      <c r="AI99" s="491"/>
      <c r="AJ99" s="491"/>
      <c r="AK99" s="491"/>
      <c r="AL99" s="491"/>
      <c r="AM99" s="491"/>
      <c r="AN99" s="491"/>
      <c r="AO99" s="491"/>
      <c r="AP99" s="491"/>
      <c r="AQ99" s="491"/>
      <c r="AR99" s="491"/>
      <c r="AS99" s="491"/>
      <c r="AT99" s="491"/>
      <c r="AU99" s="491"/>
      <c r="AV99" s="491"/>
      <c r="AW99" s="491"/>
      <c r="AX99" s="491"/>
      <c r="AY99" s="491"/>
      <c r="AZ99" s="491"/>
      <c r="BA99" s="491"/>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row>
    <row r="100" spans="2:84" s="508" customFormat="1" ht="15.75" thickBot="1" x14ac:dyDescent="0.3">
      <c r="B100" s="512">
        <v>43922</v>
      </c>
      <c r="C100" s="510">
        <v>2053780</v>
      </c>
      <c r="D100" s="511">
        <v>71458</v>
      </c>
      <c r="E100" s="510">
        <v>13853</v>
      </c>
      <c r="F100" s="513">
        <v>411</v>
      </c>
      <c r="G100" s="491"/>
      <c r="H100" s="491"/>
      <c r="I100" s="491"/>
      <c r="J100" s="491"/>
      <c r="K100" s="491"/>
      <c r="L100" s="491"/>
      <c r="M100" s="491"/>
      <c r="N100" s="491"/>
      <c r="O100" s="491"/>
      <c r="P100" s="491"/>
      <c r="Q100" s="491"/>
      <c r="R100" s="491"/>
      <c r="S100" s="491"/>
      <c r="T100" s="491"/>
      <c r="U100" s="491"/>
      <c r="V100" s="491"/>
      <c r="W100" s="491"/>
      <c r="X100" s="491"/>
      <c r="Y100" s="491"/>
      <c r="Z100" s="491"/>
      <c r="AA100" s="491"/>
      <c r="AB100" s="491"/>
      <c r="AC100" s="491"/>
      <c r="AD100" s="491"/>
      <c r="AE100" s="491"/>
      <c r="AF100" s="491"/>
      <c r="AG100" s="491"/>
      <c r="AH100" s="491"/>
      <c r="AI100" s="491"/>
      <c r="AJ100" s="491"/>
      <c r="AK100" s="491"/>
      <c r="AL100" s="491"/>
      <c r="AM100" s="491"/>
      <c r="AN100" s="491"/>
      <c r="AO100" s="491"/>
      <c r="AP100" s="491"/>
      <c r="AQ100" s="491"/>
      <c r="AR100" s="491"/>
      <c r="AS100" s="491"/>
      <c r="AT100" s="491"/>
      <c r="AU100" s="491"/>
      <c r="AV100" s="491"/>
      <c r="AW100" s="491"/>
      <c r="AX100" s="491"/>
      <c r="AY100" s="491"/>
      <c r="AZ100" s="491"/>
      <c r="BA100" s="491"/>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row>
    <row r="101" spans="2:84" s="508" customFormat="1" ht="15.75" thickBot="1" x14ac:dyDescent="0.3">
      <c r="B101" s="512">
        <v>43952</v>
      </c>
      <c r="C101" s="510">
        <v>2052452</v>
      </c>
      <c r="D101" s="511">
        <v>71435</v>
      </c>
      <c r="E101" s="510">
        <v>13793</v>
      </c>
      <c r="F101" s="513">
        <v>411</v>
      </c>
      <c r="G101" s="491"/>
      <c r="H101" s="491"/>
      <c r="I101" s="491"/>
      <c r="J101" s="491"/>
      <c r="K101" s="491"/>
      <c r="L101" s="491"/>
      <c r="M101" s="491"/>
      <c r="N101" s="491"/>
      <c r="O101" s="491"/>
      <c r="P101" s="491"/>
      <c r="Q101" s="491"/>
      <c r="R101" s="491"/>
      <c r="S101" s="491"/>
      <c r="T101" s="491"/>
      <c r="U101" s="491"/>
      <c r="V101" s="491"/>
      <c r="W101" s="491"/>
      <c r="X101" s="491"/>
      <c r="Y101" s="491"/>
      <c r="Z101" s="491"/>
      <c r="AA101" s="491"/>
      <c r="AB101" s="491"/>
      <c r="AC101" s="491"/>
      <c r="AD101" s="491"/>
      <c r="AE101" s="491"/>
      <c r="AF101" s="491"/>
      <c r="AG101" s="491"/>
      <c r="AH101" s="491"/>
      <c r="AI101" s="491"/>
      <c r="AJ101" s="491"/>
      <c r="AK101" s="491"/>
      <c r="AL101" s="491"/>
      <c r="AM101" s="491"/>
      <c r="AN101" s="491"/>
      <c r="AO101" s="491"/>
      <c r="AP101" s="491"/>
      <c r="AQ101" s="491"/>
      <c r="AR101" s="491"/>
      <c r="AS101" s="491"/>
      <c r="AT101" s="491"/>
      <c r="AU101" s="491"/>
      <c r="AV101" s="491"/>
      <c r="AW101" s="491"/>
      <c r="AX101" s="491"/>
      <c r="AY101" s="491"/>
      <c r="AZ101" s="491"/>
      <c r="BA101" s="491"/>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row>
    <row r="102" spans="2:84" s="508" customFormat="1" ht="15.75" thickBot="1" x14ac:dyDescent="0.3">
      <c r="B102" s="512">
        <v>43983</v>
      </c>
      <c r="C102" s="510">
        <v>2048308</v>
      </c>
      <c r="D102" s="511">
        <v>71324</v>
      </c>
      <c r="E102" s="510">
        <v>13757</v>
      </c>
      <c r="F102" s="513">
        <v>411</v>
      </c>
      <c r="G102" s="491"/>
      <c r="H102" s="491"/>
      <c r="I102" s="491"/>
      <c r="J102" s="491"/>
      <c r="K102" s="491"/>
      <c r="L102" s="491"/>
      <c r="M102" s="491"/>
      <c r="N102" s="491"/>
      <c r="O102" s="491"/>
      <c r="P102" s="491"/>
      <c r="Q102" s="491"/>
      <c r="R102" s="491"/>
      <c r="S102" s="491"/>
      <c r="T102" s="491"/>
      <c r="U102" s="491"/>
      <c r="V102" s="491"/>
      <c r="W102" s="491"/>
      <c r="X102" s="491"/>
      <c r="Y102" s="491"/>
      <c r="Z102" s="491"/>
      <c r="AA102" s="491"/>
      <c r="AB102" s="491"/>
      <c r="AC102" s="491"/>
      <c r="AD102" s="491"/>
      <c r="AE102" s="491"/>
      <c r="AF102" s="491"/>
      <c r="AG102" s="491"/>
      <c r="AH102" s="491"/>
      <c r="AI102" s="491"/>
      <c r="AJ102" s="491"/>
      <c r="AK102" s="491"/>
      <c r="AL102" s="491"/>
      <c r="AM102" s="491"/>
      <c r="AN102" s="491"/>
      <c r="AO102" s="491"/>
      <c r="AP102" s="491"/>
      <c r="AQ102" s="491"/>
      <c r="AR102" s="491"/>
      <c r="AS102" s="491"/>
      <c r="AT102" s="491"/>
      <c r="AU102" s="491"/>
      <c r="AV102" s="491"/>
      <c r="AW102" s="491"/>
      <c r="AX102" s="491"/>
      <c r="AY102" s="491"/>
      <c r="AZ102" s="491"/>
      <c r="BA102" s="491"/>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row>
    <row r="103" spans="2:84" s="508" customFormat="1" ht="15.75" thickBot="1" x14ac:dyDescent="0.3">
      <c r="B103" s="512">
        <v>44013</v>
      </c>
      <c r="C103" s="510">
        <v>2034521</v>
      </c>
      <c r="D103" s="511">
        <v>70814</v>
      </c>
      <c r="E103" s="510">
        <v>13648</v>
      </c>
      <c r="F103" s="513">
        <v>411</v>
      </c>
      <c r="G103" s="491"/>
      <c r="H103" s="491"/>
      <c r="I103" s="491"/>
      <c r="J103" s="491"/>
      <c r="K103" s="491"/>
      <c r="L103" s="491"/>
      <c r="M103" s="491"/>
      <c r="N103" s="491"/>
      <c r="O103" s="491"/>
      <c r="P103" s="491"/>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1"/>
      <c r="AP103" s="491"/>
      <c r="AQ103" s="491"/>
      <c r="AR103" s="491"/>
      <c r="AS103" s="491"/>
      <c r="AT103" s="491"/>
      <c r="AU103" s="491"/>
      <c r="AV103" s="491"/>
      <c r="AW103" s="491"/>
      <c r="AX103" s="491"/>
      <c r="AY103" s="491"/>
      <c r="AZ103" s="491"/>
      <c r="BA103" s="491"/>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row>
    <row r="104" spans="2:84" s="508" customFormat="1" ht="15.75" thickBot="1" x14ac:dyDescent="0.3">
      <c r="B104" s="512">
        <v>44044</v>
      </c>
      <c r="C104" s="510">
        <v>2026385</v>
      </c>
      <c r="D104" s="511">
        <v>70270</v>
      </c>
      <c r="E104" s="510">
        <v>13517</v>
      </c>
      <c r="F104" s="513">
        <v>410</v>
      </c>
      <c r="G104" s="491"/>
      <c r="H104" s="491"/>
      <c r="I104" s="491"/>
      <c r="J104" s="491"/>
      <c r="K104" s="491"/>
      <c r="L104" s="491"/>
      <c r="M104" s="491"/>
      <c r="N104" s="491"/>
      <c r="O104" s="491"/>
      <c r="P104" s="491"/>
      <c r="Q104" s="491"/>
      <c r="R104" s="491"/>
      <c r="S104" s="491"/>
      <c r="T104" s="491"/>
      <c r="U104" s="491"/>
      <c r="V104" s="491"/>
      <c r="W104" s="491"/>
      <c r="X104" s="491"/>
      <c r="Y104" s="491"/>
      <c r="Z104" s="491"/>
      <c r="AA104" s="491"/>
      <c r="AB104" s="491"/>
      <c r="AC104" s="491"/>
      <c r="AD104" s="491"/>
      <c r="AE104" s="491"/>
      <c r="AF104" s="491"/>
      <c r="AG104" s="491"/>
      <c r="AH104" s="491"/>
      <c r="AI104" s="491"/>
      <c r="AJ104" s="491"/>
      <c r="AK104" s="491"/>
      <c r="AL104" s="491"/>
      <c r="AM104" s="491"/>
      <c r="AN104" s="491"/>
      <c r="AO104" s="491"/>
      <c r="AP104" s="491"/>
      <c r="AQ104" s="491"/>
      <c r="AR104" s="491"/>
      <c r="AS104" s="491"/>
      <c r="AT104" s="491"/>
      <c r="AU104" s="491"/>
      <c r="AV104" s="491"/>
      <c r="AW104" s="491"/>
      <c r="AX104" s="491"/>
      <c r="AY104" s="491"/>
      <c r="AZ104" s="491"/>
      <c r="BA104" s="491"/>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row>
    <row r="105" spans="2:84" s="508" customFormat="1" ht="15.75" thickBot="1" x14ac:dyDescent="0.3">
      <c r="B105" s="512">
        <v>44075</v>
      </c>
      <c r="C105" s="510">
        <v>2014149</v>
      </c>
      <c r="D105" s="511">
        <v>69703</v>
      </c>
      <c r="E105" s="510">
        <v>13404</v>
      </c>
      <c r="F105" s="513">
        <v>410</v>
      </c>
      <c r="G105" s="491"/>
      <c r="H105" s="491"/>
      <c r="I105" s="491"/>
      <c r="J105" s="491"/>
      <c r="K105" s="491"/>
      <c r="L105" s="491"/>
      <c r="M105" s="491"/>
      <c r="N105" s="491"/>
      <c r="O105" s="491"/>
      <c r="P105" s="491"/>
      <c r="Q105" s="491"/>
      <c r="R105" s="491"/>
      <c r="S105" s="491"/>
      <c r="T105" s="491"/>
      <c r="U105" s="491"/>
      <c r="V105" s="491"/>
      <c r="W105" s="491"/>
      <c r="X105" s="491"/>
      <c r="Y105" s="491"/>
      <c r="Z105" s="491"/>
      <c r="AA105" s="491"/>
      <c r="AB105" s="491"/>
      <c r="AC105" s="491"/>
      <c r="AD105" s="491"/>
      <c r="AE105" s="491"/>
      <c r="AF105" s="491"/>
      <c r="AG105" s="491"/>
      <c r="AH105" s="491"/>
      <c r="AI105" s="491"/>
      <c r="AJ105" s="491"/>
      <c r="AK105" s="491"/>
      <c r="AL105" s="491"/>
      <c r="AM105" s="491"/>
      <c r="AN105" s="491"/>
      <c r="AO105" s="491"/>
      <c r="AP105" s="491"/>
      <c r="AQ105" s="491"/>
      <c r="AR105" s="491"/>
      <c r="AS105" s="491"/>
      <c r="AT105" s="491"/>
      <c r="AU105" s="491"/>
      <c r="AV105" s="491"/>
      <c r="AW105" s="491"/>
      <c r="AX105" s="491"/>
      <c r="AY105" s="491"/>
      <c r="AZ105" s="491"/>
      <c r="BA105" s="491"/>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row>
    <row r="106" spans="2:84" s="508" customFormat="1" ht="15.75" thickBot="1" x14ac:dyDescent="0.3">
      <c r="B106" s="512">
        <v>44105</v>
      </c>
      <c r="C106" s="510">
        <v>2003930</v>
      </c>
      <c r="D106" s="511">
        <v>69046</v>
      </c>
      <c r="E106" s="510">
        <v>13251</v>
      </c>
      <c r="F106" s="513">
        <v>410</v>
      </c>
      <c r="G106" s="491"/>
      <c r="H106" s="491"/>
      <c r="I106" s="491"/>
      <c r="J106" s="491"/>
      <c r="K106" s="491"/>
      <c r="L106" s="491"/>
      <c r="M106" s="491"/>
      <c r="N106" s="491"/>
      <c r="O106" s="491"/>
      <c r="P106" s="491"/>
      <c r="Q106" s="491"/>
      <c r="R106" s="491"/>
      <c r="S106" s="491"/>
      <c r="T106" s="491"/>
      <c r="U106" s="491"/>
      <c r="V106" s="491"/>
      <c r="W106" s="491"/>
      <c r="X106" s="491"/>
      <c r="Y106" s="491"/>
      <c r="Z106" s="491"/>
      <c r="AA106" s="491"/>
      <c r="AB106" s="491"/>
      <c r="AC106" s="491"/>
      <c r="AD106" s="491"/>
      <c r="AE106" s="491"/>
      <c r="AF106" s="491"/>
      <c r="AG106" s="491"/>
      <c r="AH106" s="491"/>
      <c r="AI106" s="491"/>
      <c r="AJ106" s="491"/>
      <c r="AK106" s="491"/>
      <c r="AL106" s="491"/>
      <c r="AM106" s="491"/>
      <c r="AN106" s="491"/>
      <c r="AO106" s="491"/>
      <c r="AP106" s="491"/>
      <c r="AQ106" s="491"/>
      <c r="AR106" s="491"/>
      <c r="AS106" s="491"/>
      <c r="AT106" s="491"/>
      <c r="AU106" s="491"/>
      <c r="AV106" s="491"/>
      <c r="AW106" s="491"/>
      <c r="AX106" s="491"/>
      <c r="AY106" s="491"/>
      <c r="AZ106" s="491"/>
      <c r="BA106" s="491"/>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row>
    <row r="107" spans="2:84" s="508" customFormat="1" ht="15.75" thickBot="1" x14ac:dyDescent="0.3">
      <c r="B107" s="512">
        <v>44136</v>
      </c>
      <c r="C107" s="510">
        <v>1995161</v>
      </c>
      <c r="D107" s="511">
        <v>68507</v>
      </c>
      <c r="E107" s="510">
        <v>13173</v>
      </c>
      <c r="F107" s="513">
        <v>408</v>
      </c>
      <c r="G107" s="491"/>
      <c r="H107" s="491"/>
      <c r="I107" s="491"/>
      <c r="J107" s="491"/>
      <c r="K107" s="491"/>
      <c r="L107" s="491"/>
      <c r="M107" s="491"/>
      <c r="N107" s="491"/>
      <c r="O107" s="491"/>
      <c r="P107" s="491"/>
      <c r="Q107" s="491"/>
      <c r="R107" s="491"/>
      <c r="S107" s="491"/>
      <c r="T107" s="491"/>
      <c r="U107" s="491"/>
      <c r="V107" s="491"/>
      <c r="W107" s="491"/>
      <c r="X107" s="491"/>
      <c r="Y107" s="491"/>
      <c r="Z107" s="491"/>
      <c r="AA107" s="491"/>
      <c r="AB107" s="491"/>
      <c r="AC107" s="491"/>
      <c r="AD107" s="491"/>
      <c r="AE107" s="491"/>
      <c r="AF107" s="491"/>
      <c r="AG107" s="491"/>
      <c r="AH107" s="491"/>
      <c r="AI107" s="491"/>
      <c r="AJ107" s="491"/>
      <c r="AK107" s="491"/>
      <c r="AL107" s="491"/>
      <c r="AM107" s="491"/>
      <c r="AN107" s="491"/>
      <c r="AO107" s="491"/>
      <c r="AP107" s="491"/>
      <c r="AQ107" s="491"/>
      <c r="AR107" s="491"/>
      <c r="AS107" s="491"/>
      <c r="AT107" s="491"/>
      <c r="AU107" s="491"/>
      <c r="AV107" s="491"/>
      <c r="AW107" s="491"/>
      <c r="AX107" s="491"/>
      <c r="AY107" s="491"/>
      <c r="AZ107" s="491"/>
      <c r="BA107" s="491"/>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row>
    <row r="108" spans="2:84" s="508" customFormat="1" ht="15.75" thickBot="1" x14ac:dyDescent="0.3">
      <c r="B108" s="512">
        <v>44166</v>
      </c>
      <c r="C108" s="510">
        <v>1981696</v>
      </c>
      <c r="D108" s="511">
        <v>67825</v>
      </c>
      <c r="E108" s="510">
        <v>13115</v>
      </c>
      <c r="F108" s="513">
        <v>408</v>
      </c>
      <c r="G108" s="491"/>
      <c r="H108" s="491"/>
      <c r="I108" s="491"/>
      <c r="J108" s="491"/>
      <c r="K108" s="491"/>
      <c r="L108" s="491"/>
      <c r="M108" s="491"/>
      <c r="N108" s="491"/>
      <c r="O108" s="491"/>
      <c r="P108" s="491"/>
      <c r="Q108" s="491"/>
      <c r="R108" s="491"/>
      <c r="S108" s="491"/>
      <c r="T108" s="491"/>
      <c r="U108" s="491"/>
      <c r="V108" s="491"/>
      <c r="W108" s="491"/>
      <c r="X108" s="491"/>
      <c r="Y108" s="491"/>
      <c r="Z108" s="491"/>
      <c r="AA108" s="491"/>
      <c r="AB108" s="491"/>
      <c r="AC108" s="491"/>
      <c r="AD108" s="491"/>
      <c r="AE108" s="491"/>
      <c r="AF108" s="491"/>
      <c r="AG108" s="491"/>
      <c r="AH108" s="491"/>
      <c r="AI108" s="491"/>
      <c r="AJ108" s="491"/>
      <c r="AK108" s="491"/>
      <c r="AL108" s="491"/>
      <c r="AM108" s="491"/>
      <c r="AN108" s="491"/>
      <c r="AO108" s="491"/>
      <c r="AP108" s="491"/>
      <c r="AQ108" s="491"/>
      <c r="AR108" s="491"/>
      <c r="AS108" s="491"/>
      <c r="AT108" s="491"/>
      <c r="AU108" s="491"/>
      <c r="AV108" s="491"/>
      <c r="AW108" s="491"/>
      <c r="AX108" s="491"/>
      <c r="AY108" s="491"/>
      <c r="AZ108" s="491"/>
      <c r="BA108" s="491"/>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row>
    <row r="109" spans="2:84" s="508" customFormat="1" ht="15.75" thickBot="1" x14ac:dyDescent="0.3">
      <c r="B109" s="512">
        <v>44197</v>
      </c>
      <c r="C109" s="510">
        <v>1963169</v>
      </c>
      <c r="D109" s="511">
        <v>66918</v>
      </c>
      <c r="E109" s="510">
        <v>13021</v>
      </c>
      <c r="F109" s="513">
        <v>408</v>
      </c>
      <c r="G109" s="491"/>
      <c r="H109" s="491"/>
      <c r="I109" s="491"/>
      <c r="J109" s="491"/>
      <c r="K109" s="491"/>
      <c r="L109" s="491"/>
      <c r="M109" s="491"/>
      <c r="N109" s="491"/>
      <c r="O109" s="491"/>
      <c r="P109" s="491"/>
      <c r="Q109" s="491"/>
      <c r="R109" s="491"/>
      <c r="S109" s="491"/>
      <c r="T109" s="491"/>
      <c r="U109" s="491"/>
      <c r="V109" s="491"/>
      <c r="W109" s="491"/>
      <c r="X109" s="491"/>
      <c r="Y109" s="491"/>
      <c r="Z109" s="491"/>
      <c r="AA109" s="491"/>
      <c r="AB109" s="491"/>
      <c r="AC109" s="491"/>
      <c r="AD109" s="491"/>
      <c r="AE109" s="491"/>
      <c r="AF109" s="491"/>
      <c r="AG109" s="491"/>
      <c r="AH109" s="491"/>
      <c r="AI109" s="491"/>
      <c r="AJ109" s="491"/>
      <c r="AK109" s="491"/>
      <c r="AL109" s="491"/>
      <c r="AM109" s="491"/>
      <c r="AN109" s="491"/>
      <c r="AO109" s="491"/>
      <c r="AP109" s="491"/>
      <c r="AQ109" s="491"/>
      <c r="AR109" s="491"/>
      <c r="AS109" s="491"/>
      <c r="AT109" s="491"/>
      <c r="AU109" s="491"/>
      <c r="AV109" s="491"/>
      <c r="AW109" s="491"/>
      <c r="AX109" s="491"/>
      <c r="AY109" s="491"/>
      <c r="AZ109" s="491"/>
      <c r="BA109" s="491"/>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row>
    <row r="110" spans="2:84" s="508" customFormat="1" ht="15.75" thickBot="1" x14ac:dyDescent="0.3">
      <c r="B110" s="512">
        <v>44228</v>
      </c>
      <c r="C110" s="510">
        <v>1950280</v>
      </c>
      <c r="D110" s="511">
        <v>66328</v>
      </c>
      <c r="E110" s="510">
        <v>12957</v>
      </c>
      <c r="F110" s="513">
        <v>408</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1"/>
      <c r="AK110" s="491"/>
      <c r="AL110" s="491"/>
      <c r="AM110" s="491"/>
      <c r="AN110" s="491"/>
      <c r="AO110" s="491"/>
      <c r="AP110" s="491"/>
      <c r="AQ110" s="491"/>
      <c r="AR110" s="491"/>
      <c r="AS110" s="491"/>
      <c r="AT110" s="491"/>
      <c r="AU110" s="491"/>
      <c r="AV110" s="491"/>
      <c r="AW110" s="491"/>
      <c r="AX110" s="491"/>
      <c r="AY110" s="491"/>
      <c r="AZ110" s="491"/>
      <c r="BA110" s="491"/>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row>
    <row r="111" spans="2:84" s="508" customFormat="1" ht="15.75" thickBot="1" x14ac:dyDescent="0.3">
      <c r="B111" s="512">
        <v>44256</v>
      </c>
      <c r="C111" s="510">
        <v>1914957</v>
      </c>
      <c r="D111" s="511">
        <v>65618</v>
      </c>
      <c r="E111" s="510">
        <v>12641</v>
      </c>
      <c r="F111" s="513">
        <v>407</v>
      </c>
      <c r="G111" s="491"/>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91"/>
      <c r="AH111" s="491"/>
      <c r="AI111" s="491"/>
      <c r="AJ111" s="491"/>
      <c r="AK111" s="491"/>
      <c r="AL111" s="491"/>
      <c r="AM111" s="491"/>
      <c r="AN111" s="491"/>
      <c r="AO111" s="491"/>
      <c r="AP111" s="491"/>
      <c r="AQ111" s="491"/>
      <c r="AR111" s="491"/>
      <c r="AS111" s="491"/>
      <c r="AT111" s="491"/>
      <c r="AU111" s="491"/>
      <c r="AV111" s="491"/>
      <c r="AW111" s="491"/>
      <c r="AX111" s="491"/>
      <c r="AY111" s="491"/>
      <c r="AZ111" s="491"/>
      <c r="BA111" s="491"/>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row>
    <row r="112" spans="2:84" s="508" customFormat="1" ht="15.75" thickBot="1" x14ac:dyDescent="0.3">
      <c r="B112" s="512">
        <v>44287</v>
      </c>
      <c r="C112" s="510">
        <v>1957958</v>
      </c>
      <c r="D112" s="511">
        <v>62552</v>
      </c>
      <c r="E112" s="510">
        <v>12667</v>
      </c>
      <c r="F112" s="513">
        <v>408</v>
      </c>
      <c r="G112" s="491"/>
      <c r="H112" s="491"/>
      <c r="I112" s="491"/>
      <c r="J112" s="491"/>
      <c r="K112" s="491"/>
      <c r="L112" s="491"/>
      <c r="M112" s="491"/>
      <c r="N112" s="491"/>
      <c r="O112" s="491"/>
      <c r="P112" s="491"/>
      <c r="Q112" s="491"/>
      <c r="R112" s="491"/>
      <c r="S112" s="491"/>
      <c r="T112" s="491"/>
      <c r="U112" s="491"/>
      <c r="V112" s="491"/>
      <c r="W112" s="491"/>
      <c r="X112" s="491"/>
      <c r="Y112" s="491"/>
      <c r="Z112" s="491"/>
      <c r="AA112" s="491"/>
      <c r="AB112" s="491"/>
      <c r="AC112" s="491"/>
      <c r="AD112" s="491"/>
      <c r="AE112" s="491"/>
      <c r="AF112" s="491"/>
      <c r="AG112" s="491"/>
      <c r="AH112" s="491"/>
      <c r="AI112" s="491"/>
      <c r="AJ112" s="491"/>
      <c r="AK112" s="491"/>
      <c r="AL112" s="491"/>
      <c r="AM112" s="491"/>
      <c r="AN112" s="491"/>
      <c r="AO112" s="491"/>
      <c r="AP112" s="491"/>
      <c r="AQ112" s="491"/>
      <c r="AR112" s="491"/>
      <c r="AS112" s="491"/>
      <c r="AT112" s="491"/>
      <c r="AU112" s="491"/>
      <c r="AV112" s="491"/>
      <c r="AW112" s="491"/>
      <c r="AX112" s="491"/>
      <c r="AY112" s="491"/>
      <c r="AZ112" s="491"/>
      <c r="BA112" s="491"/>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row>
    <row r="113" spans="2:84" s="508" customFormat="1" ht="15.75" thickBot="1" x14ac:dyDescent="0.3">
      <c r="B113" s="512">
        <v>44317</v>
      </c>
      <c r="C113" s="510">
        <v>1899646</v>
      </c>
      <c r="D113" s="511">
        <v>60523</v>
      </c>
      <c r="E113" s="510">
        <v>12315</v>
      </c>
      <c r="F113" s="513">
        <v>408</v>
      </c>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491"/>
      <c r="AJ113" s="491"/>
      <c r="AK113" s="491"/>
      <c r="AL113" s="491"/>
      <c r="AM113" s="491"/>
      <c r="AN113" s="491"/>
      <c r="AO113" s="491"/>
      <c r="AP113" s="491"/>
      <c r="AQ113" s="491"/>
      <c r="AR113" s="491"/>
      <c r="AS113" s="491"/>
      <c r="AT113" s="491"/>
      <c r="AU113" s="491"/>
      <c r="AV113" s="491"/>
      <c r="AW113" s="491"/>
      <c r="AX113" s="491"/>
      <c r="AY113" s="491"/>
      <c r="AZ113" s="491"/>
      <c r="BA113" s="491"/>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row>
    <row r="114" spans="2:84" s="508" customFormat="1" ht="15.75" thickBot="1" x14ac:dyDescent="0.3">
      <c r="B114" s="512">
        <v>44348</v>
      </c>
      <c r="C114" s="510">
        <v>1849352</v>
      </c>
      <c r="D114" s="511">
        <v>58674</v>
      </c>
      <c r="E114" s="510">
        <v>12258</v>
      </c>
      <c r="F114" s="513">
        <v>408</v>
      </c>
      <c r="G114" s="491"/>
      <c r="H114" s="491"/>
      <c r="I114" s="491"/>
      <c r="J114" s="491"/>
      <c r="K114" s="491"/>
      <c r="L114" s="491"/>
      <c r="M114" s="491"/>
      <c r="N114" s="491"/>
      <c r="O114" s="491"/>
      <c r="P114" s="491"/>
      <c r="Q114" s="491"/>
      <c r="R114" s="491"/>
      <c r="S114" s="491"/>
      <c r="T114" s="491"/>
      <c r="U114" s="491"/>
      <c r="V114" s="491"/>
      <c r="W114" s="491"/>
      <c r="X114" s="491"/>
      <c r="Y114" s="491"/>
      <c r="Z114" s="491"/>
      <c r="AA114" s="491"/>
      <c r="AB114" s="491"/>
      <c r="AC114" s="491"/>
      <c r="AD114" s="491"/>
      <c r="AE114" s="491"/>
      <c r="AF114" s="491"/>
      <c r="AG114" s="491"/>
      <c r="AH114" s="491"/>
      <c r="AI114" s="491"/>
      <c r="AJ114" s="491"/>
      <c r="AK114" s="491"/>
      <c r="AL114" s="491"/>
      <c r="AM114" s="491"/>
      <c r="AN114" s="491"/>
      <c r="AO114" s="491"/>
      <c r="AP114" s="491"/>
      <c r="AQ114" s="491"/>
      <c r="AR114" s="491"/>
      <c r="AS114" s="491"/>
      <c r="AT114" s="491"/>
      <c r="AU114" s="491"/>
      <c r="AV114" s="491"/>
      <c r="AW114" s="491"/>
      <c r="AX114" s="491"/>
      <c r="AY114" s="491"/>
      <c r="AZ114" s="491"/>
      <c r="BA114" s="491"/>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row>
    <row r="115" spans="2:84" s="508" customFormat="1" ht="15.75" thickBot="1" x14ac:dyDescent="0.3">
      <c r="B115" s="512">
        <v>44378</v>
      </c>
      <c r="C115" s="510">
        <v>1812646</v>
      </c>
      <c r="D115" s="511">
        <v>57136</v>
      </c>
      <c r="E115" s="510">
        <v>12135</v>
      </c>
      <c r="F115" s="513">
        <v>408</v>
      </c>
      <c r="G115" s="491"/>
      <c r="H115" s="491"/>
      <c r="I115" s="491"/>
      <c r="J115" s="491"/>
      <c r="K115" s="491"/>
      <c r="L115" s="491"/>
      <c r="M115" s="491"/>
      <c r="N115" s="491"/>
      <c r="O115" s="491"/>
      <c r="P115" s="491"/>
      <c r="Q115" s="491"/>
      <c r="R115" s="491"/>
      <c r="S115" s="491"/>
      <c r="T115" s="491"/>
      <c r="U115" s="491"/>
      <c r="V115" s="491"/>
      <c r="W115" s="491"/>
      <c r="X115" s="491"/>
      <c r="Y115" s="491"/>
      <c r="Z115" s="491"/>
      <c r="AA115" s="491"/>
      <c r="AB115" s="491"/>
      <c r="AC115" s="491"/>
      <c r="AD115" s="491"/>
      <c r="AE115" s="491"/>
      <c r="AF115" s="491"/>
      <c r="AG115" s="491"/>
      <c r="AH115" s="491"/>
      <c r="AI115" s="491"/>
      <c r="AJ115" s="491"/>
      <c r="AK115" s="491"/>
      <c r="AL115" s="491"/>
      <c r="AM115" s="491"/>
      <c r="AN115" s="491"/>
      <c r="AO115" s="491"/>
      <c r="AP115" s="491"/>
      <c r="AQ115" s="491"/>
      <c r="AR115" s="491"/>
      <c r="AS115" s="491"/>
      <c r="AT115" s="491"/>
      <c r="AU115" s="491"/>
      <c r="AV115" s="491"/>
      <c r="AW115" s="491"/>
      <c r="AX115" s="491"/>
      <c r="AY115" s="491"/>
      <c r="AZ115" s="491"/>
      <c r="BA115" s="491"/>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row>
    <row r="116" spans="2:84" s="508" customFormat="1" ht="15.75" thickBot="1" x14ac:dyDescent="0.3">
      <c r="B116" s="512">
        <v>44409</v>
      </c>
      <c r="C116" s="510">
        <v>1814059</v>
      </c>
      <c r="D116" s="511">
        <v>57051</v>
      </c>
      <c r="E116" s="510">
        <v>11982</v>
      </c>
      <c r="F116" s="513">
        <v>408</v>
      </c>
      <c r="G116" s="491"/>
      <c r="H116" s="491"/>
      <c r="I116" s="491"/>
      <c r="J116" s="491"/>
      <c r="K116" s="491"/>
      <c r="L116" s="491"/>
      <c r="M116" s="491"/>
      <c r="N116" s="491"/>
      <c r="O116" s="491"/>
      <c r="P116" s="491"/>
      <c r="Q116" s="491"/>
      <c r="R116" s="491"/>
      <c r="S116" s="491"/>
      <c r="T116" s="491"/>
      <c r="U116" s="491"/>
      <c r="V116" s="491"/>
      <c r="W116" s="491"/>
      <c r="X116" s="491"/>
      <c r="Y116" s="491"/>
      <c r="Z116" s="491"/>
      <c r="AA116" s="491"/>
      <c r="AB116" s="491"/>
      <c r="AC116" s="491"/>
      <c r="AD116" s="491"/>
      <c r="AE116" s="491"/>
      <c r="AF116" s="491"/>
      <c r="AG116" s="491"/>
      <c r="AH116" s="491"/>
      <c r="AI116" s="491"/>
      <c r="AJ116" s="491"/>
      <c r="AK116" s="491"/>
      <c r="AL116" s="491"/>
      <c r="AM116" s="491"/>
      <c r="AN116" s="491"/>
      <c r="AO116" s="491"/>
      <c r="AP116" s="491"/>
      <c r="AQ116" s="491"/>
      <c r="AR116" s="491"/>
      <c r="AS116" s="491"/>
      <c r="AT116" s="491"/>
      <c r="AU116" s="491"/>
      <c r="AV116" s="491"/>
      <c r="AW116" s="491"/>
      <c r="AX116" s="491"/>
      <c r="AY116" s="491"/>
      <c r="AZ116" s="491"/>
      <c r="BA116" s="491"/>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row>
    <row r="117" spans="2:84" s="508" customFormat="1" ht="15.75" thickBot="1" x14ac:dyDescent="0.3">
      <c r="B117" s="512">
        <v>44440</v>
      </c>
      <c r="C117" s="510">
        <v>1818394</v>
      </c>
      <c r="D117" s="511">
        <v>56971</v>
      </c>
      <c r="E117" s="510">
        <v>11807</v>
      </c>
      <c r="F117" s="513">
        <v>401</v>
      </c>
      <c r="G117" s="491"/>
      <c r="H117" s="491"/>
      <c r="I117" s="491"/>
      <c r="J117" s="491"/>
      <c r="K117" s="491"/>
      <c r="L117" s="491"/>
      <c r="M117" s="491"/>
      <c r="N117" s="491"/>
      <c r="O117" s="491"/>
      <c r="P117" s="491"/>
      <c r="Q117" s="491"/>
      <c r="R117" s="491"/>
      <c r="S117" s="491"/>
      <c r="T117" s="491"/>
      <c r="U117" s="491"/>
      <c r="V117" s="491"/>
      <c r="W117" s="491"/>
      <c r="X117" s="491"/>
      <c r="Y117" s="491"/>
      <c r="Z117" s="491"/>
      <c r="AA117" s="491"/>
      <c r="AB117" s="491"/>
      <c r="AC117" s="491"/>
      <c r="AD117" s="491"/>
      <c r="AE117" s="491"/>
      <c r="AF117" s="491"/>
      <c r="AG117" s="491"/>
      <c r="AH117" s="491"/>
      <c r="AI117" s="491"/>
      <c r="AJ117" s="491"/>
      <c r="AK117" s="491"/>
      <c r="AL117" s="491"/>
      <c r="AM117" s="491"/>
      <c r="AN117" s="491"/>
      <c r="AO117" s="491"/>
      <c r="AP117" s="491"/>
      <c r="AQ117" s="491"/>
      <c r="AR117" s="491"/>
      <c r="AS117" s="491"/>
      <c r="AT117" s="491"/>
      <c r="AU117" s="491"/>
      <c r="AV117" s="491"/>
      <c r="AW117" s="491"/>
      <c r="AX117" s="491"/>
      <c r="AY117" s="491"/>
      <c r="AZ117" s="491"/>
      <c r="BA117" s="491"/>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row>
    <row r="118" spans="2:84" s="508" customFormat="1" ht="15.75" thickBot="1" x14ac:dyDescent="0.3">
      <c r="B118" s="512">
        <v>44470</v>
      </c>
      <c r="C118" s="510">
        <v>1814606</v>
      </c>
      <c r="D118" s="511">
        <v>56270</v>
      </c>
      <c r="E118" s="510">
        <v>11707</v>
      </c>
      <c r="F118" s="513">
        <v>400</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1"/>
      <c r="AK118" s="491"/>
      <c r="AL118" s="491"/>
      <c r="AM118" s="491"/>
      <c r="AN118" s="491"/>
      <c r="AO118" s="491"/>
      <c r="AP118" s="491"/>
      <c r="AQ118" s="491"/>
      <c r="AR118" s="491"/>
      <c r="AS118" s="491"/>
      <c r="AT118" s="491"/>
      <c r="AU118" s="491"/>
      <c r="AV118" s="491"/>
      <c r="AW118" s="491"/>
      <c r="AX118" s="491"/>
      <c r="AY118" s="491"/>
      <c r="AZ118" s="491"/>
      <c r="BA118" s="491"/>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row>
    <row r="119" spans="2:84" ht="15.75" thickBot="1" x14ac:dyDescent="0.3">
      <c r="B119" s="512">
        <v>44501</v>
      </c>
      <c r="C119" s="510">
        <v>1803911</v>
      </c>
      <c r="D119" s="511">
        <v>55573</v>
      </c>
      <c r="E119" s="510">
        <v>13945</v>
      </c>
      <c r="F119" s="513">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x14ac:dyDescent="0.25">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x14ac:dyDescent="0.25">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x14ac:dyDescent="0.25">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x14ac:dyDescent="0.25">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x14ac:dyDescent="0.25">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x14ac:dyDescent="0.25">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x14ac:dyDescent="0.25">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row>
    <row r="127" spans="2:84" x14ac:dyDescent="0.25">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row>
    <row r="128" spans="2:84" x14ac:dyDescent="0.25">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row>
    <row r="129" spans="7:84" x14ac:dyDescent="0.25">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row>
    <row r="130" spans="7:84" x14ac:dyDescent="0.25">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row>
    <row r="131" spans="7:84" x14ac:dyDescent="0.2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7:84" x14ac:dyDescent="0.2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7: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7: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7: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7: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7: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7: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7: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7: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7: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7: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7: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7: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20"/>
  <sheetViews>
    <sheetView showGridLines="0" zoomScale="85" zoomScaleNormal="85" workbookViewId="0">
      <pane ySplit="11" topLeftCell="A104" activePane="bottomLeft" state="frozen"/>
      <selection pane="bottomLeft" activeCell="H124" sqref="H124"/>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52"/>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3"/>
      <c r="AC1" s="453"/>
      <c r="AD1" s="453"/>
      <c r="AE1" s="453"/>
      <c r="AF1" s="453"/>
      <c r="AG1" s="453"/>
      <c r="AH1" s="453"/>
      <c r="AI1" s="453"/>
      <c r="AJ1" s="453"/>
      <c r="AK1" s="453"/>
      <c r="AL1" s="453"/>
      <c r="AM1" s="453"/>
      <c r="AN1" s="453"/>
      <c r="AO1" s="453"/>
      <c r="AP1" s="453"/>
      <c r="AQ1" s="453"/>
      <c r="AR1" s="453"/>
      <c r="AS1" s="453"/>
      <c r="AT1" s="453"/>
      <c r="AU1" s="453"/>
      <c r="AV1" s="453"/>
      <c r="AW1" s="453"/>
      <c r="AX1" s="453"/>
      <c r="AY1" s="453"/>
      <c r="AZ1" s="454"/>
    </row>
    <row r="2" spans="1:53" ht="18" x14ac:dyDescent="0.25">
      <c r="A2" s="455"/>
      <c r="B2" s="456" t="s">
        <v>7</v>
      </c>
      <c r="C2" s="457"/>
      <c r="D2" s="457"/>
      <c r="E2" s="457"/>
      <c r="F2" s="457"/>
      <c r="G2" s="457"/>
      <c r="H2" s="457"/>
      <c r="I2" s="457"/>
      <c r="J2" s="457"/>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457"/>
      <c r="AO2" s="457"/>
      <c r="AP2" s="457"/>
      <c r="AQ2" s="457"/>
      <c r="AR2" s="457"/>
      <c r="AS2" s="457"/>
      <c r="AT2" s="457"/>
      <c r="AU2" s="457"/>
      <c r="AV2" s="457"/>
      <c r="AW2" s="457"/>
      <c r="AX2" s="457"/>
      <c r="AY2" s="457"/>
      <c r="AZ2" s="458"/>
    </row>
    <row r="3" spans="1:53" x14ac:dyDescent="0.25">
      <c r="A3" s="455"/>
      <c r="B3" s="459" t="s">
        <v>10</v>
      </c>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8"/>
    </row>
    <row r="4" spans="1:53" ht="19.5" customHeight="1" x14ac:dyDescent="0.25">
      <c r="A4" s="455"/>
      <c r="B4" s="460" t="s">
        <v>8</v>
      </c>
      <c r="C4" s="457"/>
      <c r="D4" s="457"/>
      <c r="E4" s="457"/>
      <c r="F4" s="457"/>
      <c r="G4" s="457"/>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8"/>
    </row>
    <row r="5" spans="1:53" ht="24.75" customHeight="1" thickBot="1" x14ac:dyDescent="0.3">
      <c r="A5" s="455"/>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c r="AM5" s="457"/>
      <c r="AN5" s="457"/>
      <c r="AO5" s="457"/>
      <c r="AP5" s="457"/>
      <c r="AQ5" s="457"/>
      <c r="AR5" s="457"/>
      <c r="AS5" s="457"/>
      <c r="AT5" s="457"/>
      <c r="AU5" s="457"/>
      <c r="AV5" s="457"/>
      <c r="AW5" s="457"/>
      <c r="AX5" s="457"/>
      <c r="AY5" s="457"/>
      <c r="AZ5" s="458"/>
    </row>
    <row r="6" spans="1:53" ht="22.5" customHeight="1" x14ac:dyDescent="0.25">
      <c r="A6" s="461"/>
      <c r="B6" s="470" t="str">
        <f>+Índice!B6</f>
        <v>Fuente: Reportes prestadores de servicios</v>
      </c>
      <c r="C6" s="462"/>
      <c r="D6" s="462"/>
      <c r="E6" s="462"/>
      <c r="F6" s="462"/>
      <c r="G6" s="462"/>
      <c r="H6" s="462"/>
      <c r="I6" s="462"/>
      <c r="J6" s="462"/>
      <c r="K6" s="462"/>
      <c r="L6" s="462"/>
      <c r="M6" s="462"/>
      <c r="N6" s="462"/>
      <c r="O6" s="462"/>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2"/>
      <c r="AW6" s="462"/>
      <c r="AX6" s="462"/>
      <c r="AY6" s="462"/>
      <c r="AZ6" s="463"/>
    </row>
    <row r="7" spans="1:53" ht="22.5" customHeight="1" x14ac:dyDescent="0.25">
      <c r="A7" s="464"/>
      <c r="B7" s="471" t="str">
        <f>Índice!B7</f>
        <v>Fecha de publicación: Diciembre 2021</v>
      </c>
      <c r="C7" s="465"/>
      <c r="D7" s="465"/>
      <c r="E7" s="465"/>
      <c r="F7" s="465"/>
      <c r="G7" s="465"/>
      <c r="H7" s="465"/>
      <c r="I7" s="465"/>
      <c r="J7" s="465"/>
      <c r="K7" s="465"/>
      <c r="L7" s="465"/>
      <c r="M7" s="465"/>
      <c r="N7" s="465"/>
      <c r="O7" s="465"/>
      <c r="P7" s="465"/>
      <c r="Q7" s="465"/>
      <c r="R7" s="473" t="s">
        <v>9</v>
      </c>
      <c r="S7" s="488"/>
      <c r="T7" s="465"/>
      <c r="U7" s="465"/>
      <c r="V7" s="465"/>
      <c r="W7" s="465"/>
      <c r="X7" s="465"/>
      <c r="Y7" s="465"/>
      <c r="Z7" s="465"/>
      <c r="AA7" s="465"/>
      <c r="AB7" s="465"/>
      <c r="AC7" s="465"/>
      <c r="AD7" s="465"/>
      <c r="AE7" s="465"/>
      <c r="AF7" s="465"/>
      <c r="AG7" s="465"/>
      <c r="AH7" s="465"/>
      <c r="AI7" s="465"/>
      <c r="AJ7" s="465"/>
      <c r="AK7" s="465"/>
      <c r="AL7" s="465"/>
      <c r="AM7" s="465"/>
      <c r="AN7" s="465"/>
      <c r="AO7" s="465"/>
      <c r="AP7" s="465"/>
      <c r="AQ7" s="465"/>
      <c r="AR7" s="465"/>
      <c r="AS7" s="465"/>
      <c r="AT7" s="465"/>
      <c r="AU7" s="465"/>
      <c r="AV7" s="465"/>
      <c r="AW7" s="465"/>
      <c r="AX7" s="465"/>
      <c r="AY7" s="465"/>
      <c r="AZ7" s="466"/>
    </row>
    <row r="8" spans="1:53" ht="22.5" customHeight="1" thickBot="1" x14ac:dyDescent="0.3">
      <c r="A8" s="467"/>
      <c r="B8" s="472" t="str">
        <f>Índice!B8</f>
        <v>Fecha de corte: Noviembre 2021</v>
      </c>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c r="AR8" s="468"/>
      <c r="AS8" s="468"/>
      <c r="AT8" s="468"/>
      <c r="AU8" s="468"/>
      <c r="AV8" s="468"/>
      <c r="AW8" s="468"/>
      <c r="AX8" s="468"/>
      <c r="AY8" s="468"/>
      <c r="AZ8" s="469"/>
    </row>
    <row r="9" spans="1:53" ht="15.75" thickBot="1" x14ac:dyDescent="0.3"/>
    <row r="10" spans="1:53" ht="30" customHeight="1" thickBot="1" x14ac:dyDescent="0.3">
      <c r="A10" s="587" t="s">
        <v>11</v>
      </c>
      <c r="B10" s="585" t="s">
        <v>12</v>
      </c>
      <c r="C10" s="586"/>
      <c r="D10" s="585" t="s">
        <v>13</v>
      </c>
      <c r="E10" s="586"/>
      <c r="F10" s="585" t="s">
        <v>14</v>
      </c>
      <c r="G10" s="586"/>
      <c r="H10" s="585" t="s">
        <v>15</v>
      </c>
      <c r="I10" s="586"/>
      <c r="J10" s="585" t="s">
        <v>16</v>
      </c>
      <c r="K10" s="586"/>
      <c r="L10" s="585" t="s">
        <v>17</v>
      </c>
      <c r="M10" s="586"/>
      <c r="N10" s="585" t="s">
        <v>18</v>
      </c>
      <c r="O10" s="586"/>
      <c r="P10" s="585" t="s">
        <v>19</v>
      </c>
      <c r="Q10" s="586"/>
      <c r="R10" s="585" t="s">
        <v>20</v>
      </c>
      <c r="S10" s="586"/>
      <c r="T10" s="585" t="s">
        <v>21</v>
      </c>
      <c r="U10" s="586"/>
      <c r="V10" s="585" t="s">
        <v>22</v>
      </c>
      <c r="W10" s="586"/>
      <c r="X10" s="585" t="s">
        <v>23</v>
      </c>
      <c r="Y10" s="586"/>
      <c r="Z10" s="585" t="s">
        <v>24</v>
      </c>
      <c r="AA10" s="586"/>
      <c r="AB10" s="585" t="s">
        <v>25</v>
      </c>
      <c r="AC10" s="586"/>
      <c r="AD10" s="585" t="s">
        <v>26</v>
      </c>
      <c r="AE10" s="586"/>
      <c r="AF10" s="585" t="s">
        <v>27</v>
      </c>
      <c r="AG10" s="586"/>
      <c r="AH10" s="585" t="s">
        <v>28</v>
      </c>
      <c r="AI10" s="586"/>
      <c r="AJ10" s="585" t="s">
        <v>29</v>
      </c>
      <c r="AK10" s="586"/>
      <c r="AL10" s="585" t="s">
        <v>30</v>
      </c>
      <c r="AM10" s="586"/>
      <c r="AN10" s="585" t="s">
        <v>31</v>
      </c>
      <c r="AO10" s="586"/>
      <c r="AP10" s="585" t="s">
        <v>32</v>
      </c>
      <c r="AQ10" s="586"/>
      <c r="AR10" s="585" t="s">
        <v>33</v>
      </c>
      <c r="AS10" s="586"/>
      <c r="AT10" s="585" t="s">
        <v>34</v>
      </c>
      <c r="AU10" s="586"/>
      <c r="AV10" s="577" t="s">
        <v>35</v>
      </c>
      <c r="AW10" s="578"/>
      <c r="AX10" s="579" t="s">
        <v>36</v>
      </c>
      <c r="AY10" s="581" t="s">
        <v>37</v>
      </c>
      <c r="AZ10" s="583" t="s">
        <v>38</v>
      </c>
      <c r="BA10" s="3"/>
    </row>
    <row r="11" spans="1:53" ht="24.75" customHeight="1" thickBot="1" x14ac:dyDescent="0.3">
      <c r="A11" s="588"/>
      <c r="B11" s="44" t="s">
        <v>39</v>
      </c>
      <c r="C11" s="44" t="s">
        <v>40</v>
      </c>
      <c r="D11" s="44" t="s">
        <v>39</v>
      </c>
      <c r="E11" s="44" t="s">
        <v>40</v>
      </c>
      <c r="F11" s="45" t="s">
        <v>39</v>
      </c>
      <c r="G11" s="46" t="s">
        <v>40</v>
      </c>
      <c r="H11" s="44" t="s">
        <v>39</v>
      </c>
      <c r="I11" s="44" t="s">
        <v>40</v>
      </c>
      <c r="J11" s="45" t="s">
        <v>39</v>
      </c>
      <c r="K11" s="46" t="s">
        <v>40</v>
      </c>
      <c r="L11" s="44" t="s">
        <v>39</v>
      </c>
      <c r="M11" s="44" t="s">
        <v>40</v>
      </c>
      <c r="N11" s="45" t="s">
        <v>39</v>
      </c>
      <c r="O11" s="46" t="s">
        <v>40</v>
      </c>
      <c r="P11" s="44" t="s">
        <v>39</v>
      </c>
      <c r="Q11" s="44" t="s">
        <v>40</v>
      </c>
      <c r="R11" s="45" t="s">
        <v>39</v>
      </c>
      <c r="S11" s="46" t="s">
        <v>40</v>
      </c>
      <c r="T11" s="44" t="s">
        <v>39</v>
      </c>
      <c r="U11" s="44" t="s">
        <v>40</v>
      </c>
      <c r="V11" s="45" t="s">
        <v>39</v>
      </c>
      <c r="W11" s="46" t="s">
        <v>40</v>
      </c>
      <c r="X11" s="44" t="s">
        <v>39</v>
      </c>
      <c r="Y11" s="44" t="s">
        <v>40</v>
      </c>
      <c r="Z11" s="45" t="s">
        <v>39</v>
      </c>
      <c r="AA11" s="46" t="s">
        <v>40</v>
      </c>
      <c r="AB11" s="44" t="s">
        <v>39</v>
      </c>
      <c r="AC11" s="44" t="s">
        <v>40</v>
      </c>
      <c r="AD11" s="45" t="s">
        <v>39</v>
      </c>
      <c r="AE11" s="46" t="s">
        <v>40</v>
      </c>
      <c r="AF11" s="44" t="s">
        <v>39</v>
      </c>
      <c r="AG11" s="44" t="s">
        <v>40</v>
      </c>
      <c r="AH11" s="45" t="s">
        <v>39</v>
      </c>
      <c r="AI11" s="46" t="s">
        <v>40</v>
      </c>
      <c r="AJ11" s="44" t="s">
        <v>39</v>
      </c>
      <c r="AK11" s="44" t="s">
        <v>40</v>
      </c>
      <c r="AL11" s="45" t="s">
        <v>39</v>
      </c>
      <c r="AM11" s="46" t="s">
        <v>40</v>
      </c>
      <c r="AN11" s="44" t="s">
        <v>39</v>
      </c>
      <c r="AO11" s="44" t="s">
        <v>40</v>
      </c>
      <c r="AP11" s="45" t="s">
        <v>39</v>
      </c>
      <c r="AQ11" s="46" t="s">
        <v>40</v>
      </c>
      <c r="AR11" s="44" t="s">
        <v>39</v>
      </c>
      <c r="AS11" s="44" t="s">
        <v>40</v>
      </c>
      <c r="AT11" s="45" t="s">
        <v>39</v>
      </c>
      <c r="AU11" s="46" t="s">
        <v>40</v>
      </c>
      <c r="AV11" s="44" t="s">
        <v>39</v>
      </c>
      <c r="AW11" s="44" t="s">
        <v>40</v>
      </c>
      <c r="AX11" s="580"/>
      <c r="AY11" s="582"/>
      <c r="AZ11" s="584"/>
      <c r="BA11" s="47"/>
    </row>
    <row r="12" spans="1:53" ht="17.25" customHeight="1" thickBot="1" x14ac:dyDescent="0.3">
      <c r="A12" s="48">
        <v>2012</v>
      </c>
      <c r="B12" s="49">
        <v>174301</v>
      </c>
      <c r="C12" s="50">
        <v>620</v>
      </c>
      <c r="D12" s="51">
        <v>17365</v>
      </c>
      <c r="E12" s="52">
        <v>225</v>
      </c>
      <c r="F12" s="53">
        <v>29234</v>
      </c>
      <c r="G12" s="54">
        <v>16</v>
      </c>
      <c r="H12" s="51">
        <v>23865</v>
      </c>
      <c r="I12" s="52">
        <v>250</v>
      </c>
      <c r="J12" s="53">
        <v>59044</v>
      </c>
      <c r="K12" s="54">
        <v>567</v>
      </c>
      <c r="L12" s="51">
        <v>43278</v>
      </c>
      <c r="M12" s="52">
        <v>310</v>
      </c>
      <c r="N12" s="53">
        <v>73686</v>
      </c>
      <c r="O12" s="54">
        <v>112</v>
      </c>
      <c r="P12" s="51">
        <v>40436</v>
      </c>
      <c r="Q12" s="52">
        <v>350</v>
      </c>
      <c r="R12" s="53">
        <v>8260</v>
      </c>
      <c r="S12" s="54">
        <v>2</v>
      </c>
      <c r="T12" s="51">
        <v>546085</v>
      </c>
      <c r="U12" s="52">
        <v>4761</v>
      </c>
      <c r="V12" s="53">
        <v>61170</v>
      </c>
      <c r="W12" s="54">
        <v>798</v>
      </c>
      <c r="X12" s="51">
        <v>60186</v>
      </c>
      <c r="Y12" s="52">
        <v>163</v>
      </c>
      <c r="Z12" s="53">
        <v>40414</v>
      </c>
      <c r="AA12" s="54">
        <v>32</v>
      </c>
      <c r="AB12" s="51">
        <v>92113</v>
      </c>
      <c r="AC12" s="52">
        <v>172</v>
      </c>
      <c r="AD12" s="53">
        <v>18692</v>
      </c>
      <c r="AE12" s="54">
        <v>86</v>
      </c>
      <c r="AF12" s="51">
        <v>10055</v>
      </c>
      <c r="AG12" s="52">
        <v>153</v>
      </c>
      <c r="AH12" s="53">
        <v>9325</v>
      </c>
      <c r="AI12" s="54">
        <v>63</v>
      </c>
      <c r="AJ12" s="51">
        <v>12802</v>
      </c>
      <c r="AK12" s="52">
        <v>156</v>
      </c>
      <c r="AL12" s="53">
        <v>780588</v>
      </c>
      <c r="AM12" s="54">
        <v>9888</v>
      </c>
      <c r="AN12" s="51">
        <v>24614</v>
      </c>
      <c r="AO12" s="52">
        <v>32</v>
      </c>
      <c r="AP12" s="53">
        <v>52864</v>
      </c>
      <c r="AQ12" s="54">
        <v>344</v>
      </c>
      <c r="AR12" s="51">
        <v>14835</v>
      </c>
      <c r="AS12" s="52">
        <v>149</v>
      </c>
      <c r="AT12" s="53">
        <v>82786</v>
      </c>
      <c r="AU12" s="54">
        <v>1048</v>
      </c>
      <c r="AV12" s="51">
        <v>12299</v>
      </c>
      <c r="AW12" s="52">
        <v>78</v>
      </c>
      <c r="AX12" s="51">
        <f t="shared" ref="AX12:AY27" si="0">B12+D12+F12+H12+J12+L12+N12+P12+R12+T12+V12+X12+Z12+AB12+AD12+AF12+AH12+AJ12+AL12+AN12+AP12+AR12+AT12+AV12</f>
        <v>2288297</v>
      </c>
      <c r="AY12" s="55">
        <f t="shared" si="0"/>
        <v>20375</v>
      </c>
      <c r="AZ12" s="50">
        <f t="shared" ref="AZ12:AZ54" si="1">SUM(B12:AW12)</f>
        <v>2308672</v>
      </c>
      <c r="BA12" s="3"/>
    </row>
    <row r="13" spans="1:53" x14ac:dyDescent="0.25">
      <c r="A13" s="56">
        <v>41275</v>
      </c>
      <c r="B13" s="57">
        <f>'[4]ENE-13 '!$B$32</f>
        <v>174599</v>
      </c>
      <c r="C13" s="58">
        <f>'[4]ENE-13 '!$C$32</f>
        <v>621</v>
      </c>
      <c r="D13" s="59">
        <f>'[4]ENE-13 '!$B$33</f>
        <v>17512</v>
      </c>
      <c r="E13" s="60">
        <f>'[4]ENE-13 '!$C$33</f>
        <v>225</v>
      </c>
      <c r="F13" s="61">
        <f>'[4]ENE-13 '!$B$34</f>
        <v>29262</v>
      </c>
      <c r="G13" s="62">
        <f>'[4]ENE-13 '!$C$34</f>
        <v>16</v>
      </c>
      <c r="H13" s="59">
        <f>'[4]ENE-13 '!$B$35</f>
        <v>23930</v>
      </c>
      <c r="I13" s="60">
        <f>'[4]ENE-13 '!$C$35</f>
        <v>250</v>
      </c>
      <c r="J13" s="61">
        <f>'[4]ENE-13 '!$B$36</f>
        <v>59109</v>
      </c>
      <c r="K13" s="62">
        <f>'[4]ENE-13 '!$C$36</f>
        <v>570</v>
      </c>
      <c r="L13" s="59">
        <f>'[4]ENE-13 '!$B$37</f>
        <v>43549</v>
      </c>
      <c r="M13" s="60">
        <f>'[4]ENE-13 '!$C$37</f>
        <v>309</v>
      </c>
      <c r="N13" s="61">
        <f>'[4]ENE-13 '!$B$38</f>
        <v>74126</v>
      </c>
      <c r="O13" s="62">
        <f>'[4]ENE-13 '!$C$38</f>
        <v>125</v>
      </c>
      <c r="P13" s="59">
        <f>'[4]ENE-13 '!$B$39</f>
        <v>40653</v>
      </c>
      <c r="Q13" s="60">
        <f>'[4]ENE-13 '!$C$39</f>
        <v>349</v>
      </c>
      <c r="R13" s="61">
        <f>'[4]ENE-13 '!$B$40</f>
        <v>8258</v>
      </c>
      <c r="S13" s="62">
        <f>'[4]ENE-13 '!$C$40</f>
        <v>2</v>
      </c>
      <c r="T13" s="59">
        <f>'[4]ENE-13 '!$B$41</f>
        <v>547179</v>
      </c>
      <c r="U13" s="60">
        <f>'[4]ENE-13 '!$C$41</f>
        <v>4378</v>
      </c>
      <c r="V13" s="61">
        <f>'[4]ENE-13 '!$B$42</f>
        <v>61439</v>
      </c>
      <c r="W13" s="62">
        <f>'[4]ENE-13 '!$C$42</f>
        <v>824</v>
      </c>
      <c r="X13" s="59">
        <f>'[4]ENE-13 '!$B$43</f>
        <v>60737</v>
      </c>
      <c r="Y13" s="60">
        <f>'[4]ENE-13 '!$C$43</f>
        <v>171</v>
      </c>
      <c r="Z13" s="61">
        <f>'[4]ENE-13 '!$B$44</f>
        <v>40461</v>
      </c>
      <c r="AA13" s="62">
        <f>'[4]ENE-13 '!$C$44</f>
        <v>32</v>
      </c>
      <c r="AB13" s="59">
        <f>'[4]ENE-13 '!$B$45</f>
        <v>92515</v>
      </c>
      <c r="AC13" s="60">
        <f>'[4]ENE-13 '!$C$45</f>
        <v>174</v>
      </c>
      <c r="AD13" s="61">
        <f>'[4]ENE-13 '!$B$46</f>
        <v>18850</v>
      </c>
      <c r="AE13" s="62">
        <f>'[4]ENE-13 '!$C$46</f>
        <v>86</v>
      </c>
      <c r="AF13" s="59">
        <f>'[4]ENE-13 '!$B$47</f>
        <v>10268</v>
      </c>
      <c r="AG13" s="60">
        <f>'[4]ENE-13 '!$C$47</f>
        <v>153</v>
      </c>
      <c r="AH13" s="61">
        <f>'[4]ENE-13 '!$B$48</f>
        <v>9399</v>
      </c>
      <c r="AI13" s="62">
        <f>'[4]ENE-13 '!$C$48</f>
        <v>63</v>
      </c>
      <c r="AJ13" s="59">
        <f>'[4]ENE-13 '!$B$49</f>
        <v>12906</v>
      </c>
      <c r="AK13" s="60">
        <f>'[4]ENE-13 '!$C$49</f>
        <v>158</v>
      </c>
      <c r="AL13" s="61">
        <f>'[4]ENE-13 '!$B$50</f>
        <v>782363</v>
      </c>
      <c r="AM13" s="62">
        <f>'[4]ENE-13 '!$C$50</f>
        <v>10158</v>
      </c>
      <c r="AN13" s="59">
        <f>'[4]ENE-13 '!$B$51</f>
        <v>24815</v>
      </c>
      <c r="AO13" s="60">
        <f>'[4]ENE-13 '!$C$51</f>
        <v>29</v>
      </c>
      <c r="AP13" s="61">
        <f>'[4]ENE-13 '!$B$52</f>
        <v>52780</v>
      </c>
      <c r="AQ13" s="62">
        <f>'[4]ENE-13 '!$C$52</f>
        <v>346</v>
      </c>
      <c r="AR13" s="59">
        <f>'[4]ENE-13 '!$B$53</f>
        <v>14913</v>
      </c>
      <c r="AS13" s="60">
        <f>'[4]ENE-13 '!$C$53</f>
        <v>148</v>
      </c>
      <c r="AT13" s="61">
        <f>'[4]ENE-13 '!$B$54</f>
        <v>84002</v>
      </c>
      <c r="AU13" s="62">
        <f>'[4]ENE-13 '!$C$54</f>
        <v>1040</v>
      </c>
      <c r="AV13" s="59">
        <f>'[4]ENE-13 '!$B$55</f>
        <v>12431</v>
      </c>
      <c r="AW13" s="60">
        <f>'[4]ENE-13 '!$C$55</f>
        <v>78</v>
      </c>
      <c r="AX13" s="63">
        <f t="shared" si="0"/>
        <v>2296056</v>
      </c>
      <c r="AY13" s="64">
        <f t="shared" si="0"/>
        <v>20305</v>
      </c>
      <c r="AZ13" s="65">
        <f t="shared" si="1"/>
        <v>2316361</v>
      </c>
      <c r="BA13" s="3"/>
    </row>
    <row r="14" spans="1:53" x14ac:dyDescent="0.25">
      <c r="A14" s="66">
        <v>41306</v>
      </c>
      <c r="B14" s="67">
        <f>'[4]FEB-13'!$B$33</f>
        <v>174904</v>
      </c>
      <c r="C14" s="68">
        <f>'[4]FEB-13'!$C$33</f>
        <v>624</v>
      </c>
      <c r="D14" s="69">
        <f>'[4]FEB-13'!$B$34</f>
        <v>17757</v>
      </c>
      <c r="E14" s="70">
        <f>'[4]FEB-13'!$C$34</f>
        <v>218</v>
      </c>
      <c r="F14" s="71">
        <f>'[4]FEB-13'!$B$35</f>
        <v>29281</v>
      </c>
      <c r="G14" s="72">
        <f>'[4]FEB-13'!$C$35</f>
        <v>16</v>
      </c>
      <c r="H14" s="69">
        <f>'[4]FEB-13'!$B$36</f>
        <v>23991</v>
      </c>
      <c r="I14" s="70">
        <f>'[4]FEB-13'!$C$36</f>
        <v>250</v>
      </c>
      <c r="J14" s="71">
        <f>'[4]FEB-13'!$B$37</f>
        <v>59155</v>
      </c>
      <c r="K14" s="72">
        <f>'[4]FEB-13'!$C$37</f>
        <v>569</v>
      </c>
      <c r="L14" s="69">
        <f>'[4]FEB-13'!$B$38</f>
        <v>43904</v>
      </c>
      <c r="M14" s="70">
        <f>'[4]FEB-13'!$C$38</f>
        <v>338</v>
      </c>
      <c r="N14" s="71">
        <f>'[4]FEB-13'!$B$39</f>
        <v>74451</v>
      </c>
      <c r="O14" s="72">
        <f>'[4]FEB-13'!$C$39</f>
        <v>135</v>
      </c>
      <c r="P14" s="69">
        <f>'[4]FEB-13'!$B$40</f>
        <v>40733</v>
      </c>
      <c r="Q14" s="70">
        <f>'[4]FEB-13'!$C$40</f>
        <v>350</v>
      </c>
      <c r="R14" s="71">
        <f>'[4]FEB-13'!$B$41</f>
        <v>8222</v>
      </c>
      <c r="S14" s="72">
        <f>'[4]FEB-13'!$C$41</f>
        <v>2</v>
      </c>
      <c r="T14" s="69">
        <f>'[4]FEB-13'!$B$42</f>
        <v>548185</v>
      </c>
      <c r="U14" s="70">
        <f>'[4]FEB-13'!$C$42</f>
        <v>4335</v>
      </c>
      <c r="V14" s="71">
        <f>'[4]FEB-13'!$B$43</f>
        <v>61848</v>
      </c>
      <c r="W14" s="72">
        <f>'[4]FEB-13'!$C$43</f>
        <v>878</v>
      </c>
      <c r="X14" s="69">
        <f>'[4]FEB-13'!$B$44</f>
        <v>61159</v>
      </c>
      <c r="Y14" s="70">
        <f>'[4]FEB-13'!$C$44</f>
        <v>173</v>
      </c>
      <c r="Z14" s="71">
        <f>'[4]FEB-13'!$B$45</f>
        <v>40958</v>
      </c>
      <c r="AA14" s="72">
        <f>'[4]FEB-13'!$C$45</f>
        <v>31</v>
      </c>
      <c r="AB14" s="69">
        <f>'[4]FEB-13'!$B$46</f>
        <v>92633</v>
      </c>
      <c r="AC14" s="70">
        <f>'[4]FEB-13'!$C$46</f>
        <v>173</v>
      </c>
      <c r="AD14" s="71">
        <f>'[4]FEB-13'!$B$47</f>
        <v>18907</v>
      </c>
      <c r="AE14" s="72">
        <f>'[4]FEB-13'!$C$47</f>
        <v>86</v>
      </c>
      <c r="AF14" s="69">
        <f>'[4]FEB-13'!$B$48</f>
        <v>10413</v>
      </c>
      <c r="AG14" s="70">
        <f>'[4]FEB-13'!$C$48</f>
        <v>151</v>
      </c>
      <c r="AH14" s="71">
        <f>'[4]FEB-13'!$B$49</f>
        <v>9436</v>
      </c>
      <c r="AI14" s="72">
        <f>'[4]FEB-13'!$C$49</f>
        <v>63</v>
      </c>
      <c r="AJ14" s="69">
        <f>'[4]FEB-13'!$B$50</f>
        <v>12937</v>
      </c>
      <c r="AK14" s="70">
        <f>'[4]FEB-13'!$C$50</f>
        <v>158</v>
      </c>
      <c r="AL14" s="71">
        <f>'[4]FEB-13'!$B$51</f>
        <v>784599</v>
      </c>
      <c r="AM14" s="72">
        <f>'[4]FEB-13'!$C$51</f>
        <v>9274</v>
      </c>
      <c r="AN14" s="69">
        <f>'[4]FEB-13'!$B$52</f>
        <v>25030</v>
      </c>
      <c r="AO14" s="70">
        <f>'[4]FEB-13'!$C$52</f>
        <v>34</v>
      </c>
      <c r="AP14" s="71">
        <f>'[4]FEB-13'!$B$53</f>
        <v>52844</v>
      </c>
      <c r="AQ14" s="72">
        <f>'[4]FEB-13'!$C$53</f>
        <v>346</v>
      </c>
      <c r="AR14" s="69">
        <f>'[4]FEB-13'!$B$54</f>
        <v>14993</v>
      </c>
      <c r="AS14" s="70">
        <f>'[4]FEB-13'!$C$54</f>
        <v>148</v>
      </c>
      <c r="AT14" s="71">
        <f>'[4]FEB-13'!$B$55</f>
        <v>84711</v>
      </c>
      <c r="AU14" s="72">
        <f>'[4]FEB-13'!$C$55</f>
        <v>1045</v>
      </c>
      <c r="AV14" s="69">
        <f>'[4]FEB-13'!$B$56</f>
        <v>12503</v>
      </c>
      <c r="AW14" s="70">
        <f>'[4]FEB-13'!$C$56</f>
        <v>78</v>
      </c>
      <c r="AX14" s="69">
        <f t="shared" si="0"/>
        <v>2303554</v>
      </c>
      <c r="AY14" s="73">
        <f t="shared" si="0"/>
        <v>19475</v>
      </c>
      <c r="AZ14" s="68">
        <f t="shared" si="1"/>
        <v>2323029</v>
      </c>
      <c r="BA14" s="3"/>
    </row>
    <row r="15" spans="1:53" x14ac:dyDescent="0.25">
      <c r="A15" s="66">
        <v>41334</v>
      </c>
      <c r="B15" s="67">
        <f>'[4]MAR-13'!$B$32</f>
        <v>175245</v>
      </c>
      <c r="C15" s="68">
        <f>'[4]MAR-13'!$C$32</f>
        <v>624</v>
      </c>
      <c r="D15" s="69">
        <f>'[4]MAR-13'!$B$33</f>
        <v>17776</v>
      </c>
      <c r="E15" s="70">
        <f>'[4]MAR-13'!$C$33</f>
        <v>218</v>
      </c>
      <c r="F15" s="71">
        <f>'[4]MAR-13'!$B$34</f>
        <v>29377</v>
      </c>
      <c r="G15" s="72">
        <f>'[4]MAR-13'!$C$34</f>
        <v>16</v>
      </c>
      <c r="H15" s="69">
        <f>'[4]MAR-13'!$B$35</f>
        <v>24016</v>
      </c>
      <c r="I15" s="70">
        <f>'[4]MAR-13'!$C$35</f>
        <v>248</v>
      </c>
      <c r="J15" s="71">
        <f>'[4]MAR-13'!$B$36</f>
        <v>59292</v>
      </c>
      <c r="K15" s="72">
        <f>'[4]MAR-13'!$C$36</f>
        <v>574</v>
      </c>
      <c r="L15" s="69">
        <f>'[4]MAR-13'!$B$37</f>
        <v>44400</v>
      </c>
      <c r="M15" s="70">
        <f>'[4]MAR-13'!$C$37</f>
        <v>309</v>
      </c>
      <c r="N15" s="71">
        <f>'[4]MAR-13'!$B$38</f>
        <v>74870</v>
      </c>
      <c r="O15" s="72">
        <f>'[4]MAR-13'!$C$38</f>
        <v>149</v>
      </c>
      <c r="P15" s="69">
        <f>'[4]MAR-13'!$B$39</f>
        <v>40847</v>
      </c>
      <c r="Q15" s="70">
        <f>'[4]MAR-13'!$C$39</f>
        <v>355</v>
      </c>
      <c r="R15" s="71">
        <f>'[4]MAR-13'!$B$40</f>
        <v>8235</v>
      </c>
      <c r="S15" s="72">
        <f>'[4]MAR-13'!$C$40</f>
        <v>2</v>
      </c>
      <c r="T15" s="69">
        <f>'[4]MAR-13'!$B$41</f>
        <v>548508</v>
      </c>
      <c r="U15" s="70">
        <f>'[4]MAR-13'!$C$41</f>
        <v>4354</v>
      </c>
      <c r="V15" s="71">
        <f>'[4]MAR-13'!$B$42</f>
        <v>62325</v>
      </c>
      <c r="W15" s="72">
        <f>'[4]MAR-13'!$C$42</f>
        <v>922</v>
      </c>
      <c r="X15" s="69">
        <f>'[4]MAR-13'!$B$43</f>
        <v>61758</v>
      </c>
      <c r="Y15" s="70">
        <f>'[4]MAR-13'!$C$43</f>
        <v>173</v>
      </c>
      <c r="Z15" s="71">
        <f>'[4]MAR-13'!$B$44</f>
        <v>40976</v>
      </c>
      <c r="AA15" s="72">
        <f>'[4]MAR-13'!$C$44</f>
        <v>31</v>
      </c>
      <c r="AB15" s="69">
        <f>'[4]MAR-13'!$B$45</f>
        <v>92898</v>
      </c>
      <c r="AC15" s="70">
        <f>'[4]MAR-13'!$C$45</f>
        <v>180</v>
      </c>
      <c r="AD15" s="71">
        <f>'[4]MAR-13'!$B$46</f>
        <v>18965</v>
      </c>
      <c r="AE15" s="72">
        <f>'[4]MAR-13'!$C$46</f>
        <v>88</v>
      </c>
      <c r="AF15" s="69">
        <f>'[4]MAR-13'!$B$47</f>
        <v>10640</v>
      </c>
      <c r="AG15" s="70">
        <f>'[4]MAR-13'!$C$47</f>
        <v>153</v>
      </c>
      <c r="AH15" s="71">
        <f>'[4]MAR-13'!$B$48</f>
        <v>9566</v>
      </c>
      <c r="AI15" s="72">
        <f>'[4]MAR-13'!$C$48</f>
        <v>63</v>
      </c>
      <c r="AJ15" s="69">
        <f>'[4]MAR-13'!$B$49</f>
        <v>13109</v>
      </c>
      <c r="AK15" s="70">
        <f>'[4]MAR-13'!$C$49</f>
        <v>168</v>
      </c>
      <c r="AL15" s="71">
        <f>'[4]MAR-13'!$B$50</f>
        <v>787415</v>
      </c>
      <c r="AM15" s="72">
        <f>'[4]MAR-13'!$C$50</f>
        <v>9484</v>
      </c>
      <c r="AN15" s="69">
        <f>'[4]MAR-13'!$B$51</f>
        <v>25073</v>
      </c>
      <c r="AO15" s="70">
        <f>'[4]MAR-13'!$C$51</f>
        <v>34</v>
      </c>
      <c r="AP15" s="71">
        <f>'[4]MAR-13'!$B$52</f>
        <v>53643</v>
      </c>
      <c r="AQ15" s="72">
        <f>'[4]MAR-13'!$C$52</f>
        <v>369</v>
      </c>
      <c r="AR15" s="69">
        <f>'[4]MAR-13'!$B$53</f>
        <v>15196</v>
      </c>
      <c r="AS15" s="70">
        <f>'[4]MAR-13'!$C$53</f>
        <v>147</v>
      </c>
      <c r="AT15" s="71">
        <f>'[4]MAR-13'!$B$54</f>
        <v>85487</v>
      </c>
      <c r="AU15" s="72">
        <f>'[4]MAR-13'!$C$54</f>
        <v>1029</v>
      </c>
      <c r="AV15" s="69">
        <f>'[4]MAR-13'!$B$55</f>
        <v>12540</v>
      </c>
      <c r="AW15" s="70">
        <f>'[4]MAR-13'!$C$55</f>
        <v>78</v>
      </c>
      <c r="AX15" s="69">
        <f t="shared" si="0"/>
        <v>2312157</v>
      </c>
      <c r="AY15" s="73">
        <f t="shared" si="0"/>
        <v>19768</v>
      </c>
      <c r="AZ15" s="68">
        <f t="shared" si="1"/>
        <v>2331925</v>
      </c>
      <c r="BA15" s="3"/>
    </row>
    <row r="16" spans="1:53" x14ac:dyDescent="0.25">
      <c r="A16" s="66">
        <v>41365</v>
      </c>
      <c r="B16" s="67">
        <f>'[4]ABR 13'!$B$32</f>
        <v>175659</v>
      </c>
      <c r="C16" s="68">
        <f>'[4]ABR 13'!$C$32</f>
        <v>625</v>
      </c>
      <c r="D16" s="69">
        <f>'[4]ABR 13'!$B$33</f>
        <v>18147</v>
      </c>
      <c r="E16" s="70">
        <f>'[4]ABR 13'!$C$33</f>
        <v>216</v>
      </c>
      <c r="F16" s="71">
        <f>'[4]ABR 13'!$B$34</f>
        <v>29432</v>
      </c>
      <c r="G16" s="72">
        <f>'[4]ABR 13'!$C$34</f>
        <v>13</v>
      </c>
      <c r="H16" s="69">
        <f>'[4]ABR 13'!$B$35</f>
        <v>24258</v>
      </c>
      <c r="I16" s="70">
        <f>'[4]ABR 13'!$C$35</f>
        <v>248</v>
      </c>
      <c r="J16" s="71">
        <f>'[4]ABR 13'!$B$36</f>
        <v>59957</v>
      </c>
      <c r="K16" s="72">
        <f>'[4]ABR 13'!$C$36</f>
        <v>576</v>
      </c>
      <c r="L16" s="69">
        <f>'[4]ABR 13'!$B$37</f>
        <v>45014</v>
      </c>
      <c r="M16" s="70">
        <f>'[4]ABR 13'!$C$37</f>
        <v>307</v>
      </c>
      <c r="N16" s="71">
        <f>'[4]ABR 13'!$B$38</f>
        <v>75307</v>
      </c>
      <c r="O16" s="72">
        <f>'[4]ABR 13'!$C$38</f>
        <v>155</v>
      </c>
      <c r="P16" s="69">
        <f>'[4]ABR 13'!$B$39</f>
        <v>41117</v>
      </c>
      <c r="Q16" s="70">
        <f>'[4]ABR 13'!$C$39</f>
        <v>349</v>
      </c>
      <c r="R16" s="71">
        <f>'[4]ABR 13'!$B$40</f>
        <v>8240</v>
      </c>
      <c r="S16" s="72">
        <f>'[4]ABR 13'!$C$40</f>
        <v>2</v>
      </c>
      <c r="T16" s="69">
        <f>'[4]ABR 13'!$B$41</f>
        <v>549421</v>
      </c>
      <c r="U16" s="70">
        <f>'[4]ABR 13'!$C$41</f>
        <v>4318</v>
      </c>
      <c r="V16" s="71">
        <f>'[4]ABR 13'!$B$42</f>
        <v>63043</v>
      </c>
      <c r="W16" s="72">
        <f>'[4]ABR 13'!$C$42</f>
        <v>938</v>
      </c>
      <c r="X16" s="69">
        <f>'[4]ABR 13'!$B$43</f>
        <v>62450</v>
      </c>
      <c r="Y16" s="70">
        <f>'[4]ABR 13'!$C$43</f>
        <v>175</v>
      </c>
      <c r="Z16" s="71">
        <f>'[4]ABR 13'!$B$44</f>
        <v>41114</v>
      </c>
      <c r="AA16" s="72">
        <f>'[4]ABR 13'!$C$44</f>
        <v>31</v>
      </c>
      <c r="AB16" s="69">
        <f>'[4]ABR 13'!$B$45</f>
        <v>93418</v>
      </c>
      <c r="AC16" s="70">
        <f>'[4]ABR 13'!$C$45</f>
        <v>180</v>
      </c>
      <c r="AD16" s="71">
        <f>'[4]ABR 13'!$B$46</f>
        <v>19085</v>
      </c>
      <c r="AE16" s="72">
        <f>'[4]ABR 13'!$C$46</f>
        <v>91</v>
      </c>
      <c r="AF16" s="69">
        <f>'[4]ABR 13'!$B$47</f>
        <v>10903</v>
      </c>
      <c r="AG16" s="70">
        <f>'[4]ABR 13'!$C$47</f>
        <v>153</v>
      </c>
      <c r="AH16" s="71">
        <f>'[4]ABR 13'!$B$48</f>
        <v>9729</v>
      </c>
      <c r="AI16" s="72">
        <f>'[4]ABR 13'!$C$48</f>
        <v>63</v>
      </c>
      <c r="AJ16" s="69">
        <f>'[4]ABR 13'!$B$49</f>
        <v>13395</v>
      </c>
      <c r="AK16" s="70">
        <f>'[4]ABR 13'!$C$49</f>
        <v>171</v>
      </c>
      <c r="AL16" s="71">
        <f>'[4]ABR 13'!$B$50</f>
        <v>792528</v>
      </c>
      <c r="AM16" s="72">
        <f>'[4]ABR 13'!$C$50</f>
        <v>9507</v>
      </c>
      <c r="AN16" s="69">
        <f>'[4]ABR 13'!$B$51</f>
        <v>25301</v>
      </c>
      <c r="AO16" s="70">
        <f>'[4]ABR 13'!$C$51</f>
        <v>34</v>
      </c>
      <c r="AP16" s="71">
        <f>'[4]ABR 13'!$B$52</f>
        <v>54303</v>
      </c>
      <c r="AQ16" s="72">
        <f>'[4]ABR 13'!$C$52</f>
        <v>369</v>
      </c>
      <c r="AR16" s="69">
        <f>'[4]ABR 13'!$B$53</f>
        <v>15533</v>
      </c>
      <c r="AS16" s="70">
        <f>'[4]ABR 13'!$C$53</f>
        <v>147</v>
      </c>
      <c r="AT16" s="71">
        <f>'[4]ABR 13'!$B$54</f>
        <v>87290</v>
      </c>
      <c r="AU16" s="72">
        <f>'[4]ABR 13'!$C$54</f>
        <v>1023</v>
      </c>
      <c r="AV16" s="69">
        <f>'[4]ABR 13'!$B$55</f>
        <v>12785</v>
      </c>
      <c r="AW16" s="70">
        <f>'[4]ABR 13'!$C$55</f>
        <v>80</v>
      </c>
      <c r="AX16" s="69">
        <f t="shared" si="0"/>
        <v>2327429</v>
      </c>
      <c r="AY16" s="73">
        <f t="shared" si="0"/>
        <v>19771</v>
      </c>
      <c r="AZ16" s="68">
        <f t="shared" si="1"/>
        <v>2347200</v>
      </c>
      <c r="BA16" s="3"/>
    </row>
    <row r="17" spans="1:53" x14ac:dyDescent="0.25">
      <c r="A17" s="66">
        <v>41395</v>
      </c>
      <c r="B17" s="67">
        <f>'[4]MAY-13'!$B$32</f>
        <v>175792</v>
      </c>
      <c r="C17" s="68">
        <f>'[4]MAY-13'!$C$32</f>
        <v>627</v>
      </c>
      <c r="D17" s="69">
        <f>'[4]MAY-13'!$B$33</f>
        <v>18017</v>
      </c>
      <c r="E17" s="70">
        <f>'[4]MAY-13'!$C$33</f>
        <v>218</v>
      </c>
      <c r="F17" s="71">
        <f>'[4]MAY-13'!$B$34</f>
        <v>29597</v>
      </c>
      <c r="G17" s="72">
        <f>'[4]MAY-13'!$C$34</f>
        <v>13</v>
      </c>
      <c r="H17" s="69">
        <f>'[4]MAY-13'!$B$35</f>
        <v>24006</v>
      </c>
      <c r="I17" s="70">
        <f>'[4]MAY-13'!$C$35</f>
        <v>248</v>
      </c>
      <c r="J17" s="71">
        <f>'[4]MAY-13'!$B$36</f>
        <v>59533</v>
      </c>
      <c r="K17" s="72">
        <f>'[4]MAY-13'!$C$36</f>
        <v>609</v>
      </c>
      <c r="L17" s="69">
        <f>'[4]MAY-13'!$B$37</f>
        <v>44944</v>
      </c>
      <c r="M17" s="70">
        <f>'[4]MAY-13'!$C$37</f>
        <v>307</v>
      </c>
      <c r="N17" s="71">
        <f>'[4]MAY-13'!$B$38</f>
        <v>75809</v>
      </c>
      <c r="O17" s="72">
        <f>'[4]MAY-13'!$C$38</f>
        <v>168</v>
      </c>
      <c r="P17" s="69">
        <f>'[4]MAY-13'!$B$39</f>
        <v>40644</v>
      </c>
      <c r="Q17" s="70">
        <f>'[4]MAY-13'!$C$39</f>
        <v>351</v>
      </c>
      <c r="R17" s="71">
        <f>'[4]MAY-13'!$B$40</f>
        <v>8257</v>
      </c>
      <c r="S17" s="72">
        <f>'[4]MAY-13'!$C$40</f>
        <v>2</v>
      </c>
      <c r="T17" s="69">
        <f>'[4]MAY-13'!$B$41</f>
        <v>551077</v>
      </c>
      <c r="U17" s="70">
        <f>'[4]MAY-13'!$C$41</f>
        <v>4351</v>
      </c>
      <c r="V17" s="71">
        <f>'[4]MAY-13'!$B$42</f>
        <v>62691</v>
      </c>
      <c r="W17" s="72">
        <f>'[4]MAY-13'!$C$42</f>
        <v>975</v>
      </c>
      <c r="X17" s="69">
        <f>'[4]MAY-13'!$B$43</f>
        <v>62726</v>
      </c>
      <c r="Y17" s="70">
        <f>'[4]MAY-13'!$C$43</f>
        <v>173</v>
      </c>
      <c r="Z17" s="71">
        <f>'[4]MAY-13'!$B$44</f>
        <v>41362</v>
      </c>
      <c r="AA17" s="72">
        <f>'[4]MAY-13'!$C$44</f>
        <v>30</v>
      </c>
      <c r="AB17" s="69">
        <f>'[4]MAY-13'!$B$45</f>
        <v>94732</v>
      </c>
      <c r="AC17" s="70">
        <f>'[4]MAY-13'!$C$45</f>
        <v>180</v>
      </c>
      <c r="AD17" s="71">
        <f>'[4]MAY-13'!$B$46</f>
        <v>19096</v>
      </c>
      <c r="AE17" s="72">
        <f>'[4]MAY-13'!$C$46</f>
        <v>91</v>
      </c>
      <c r="AF17" s="69">
        <f>'[4]MAY-13'!$B$47</f>
        <v>10795</v>
      </c>
      <c r="AG17" s="70">
        <f>'[4]MAY-13'!$C$47</f>
        <v>153</v>
      </c>
      <c r="AH17" s="71">
        <f>'[4]MAY-13'!$B$48</f>
        <v>9736</v>
      </c>
      <c r="AI17" s="72">
        <f>'[4]MAY-13'!$C$48</f>
        <v>63</v>
      </c>
      <c r="AJ17" s="69">
        <f>'[4]MAY-13'!$B$49</f>
        <v>13282</v>
      </c>
      <c r="AK17" s="70">
        <f>'[4]MAY-13'!$C$49</f>
        <v>172</v>
      </c>
      <c r="AL17" s="71">
        <f>'[4]MAY-13'!$B$50</f>
        <v>791034</v>
      </c>
      <c r="AM17" s="72">
        <f>'[4]MAY-13'!$C$50</f>
        <v>9810</v>
      </c>
      <c r="AN17" s="69">
        <f>'[4]MAY-13'!$B$51</f>
        <v>25492</v>
      </c>
      <c r="AO17" s="70">
        <f>'[4]MAY-13'!$C$51</f>
        <v>34</v>
      </c>
      <c r="AP17" s="71">
        <f>'[4]MAY-13'!$B$52</f>
        <v>54803</v>
      </c>
      <c r="AQ17" s="72">
        <f>'[4]MAY-13'!$C$52</f>
        <v>404</v>
      </c>
      <c r="AR17" s="69">
        <f>'[4]MAY-13'!$B$53</f>
        <v>15280</v>
      </c>
      <c r="AS17" s="70">
        <f>'[4]MAY-13'!$C$53</f>
        <v>148</v>
      </c>
      <c r="AT17" s="71">
        <f>'[4]MAY-13'!$B$54</f>
        <v>86886</v>
      </c>
      <c r="AU17" s="72">
        <f>'[4]MAY-13'!$C$54</f>
        <v>1026</v>
      </c>
      <c r="AV17" s="69">
        <f>'[4]MAY-13'!$B$55</f>
        <v>12825</v>
      </c>
      <c r="AW17" s="70">
        <f>'[4]MAY-13'!$C$55</f>
        <v>85</v>
      </c>
      <c r="AX17" s="69">
        <f t="shared" si="0"/>
        <v>2328416</v>
      </c>
      <c r="AY17" s="73">
        <f t="shared" si="0"/>
        <v>20238</v>
      </c>
      <c r="AZ17" s="68">
        <f t="shared" si="1"/>
        <v>2348654</v>
      </c>
      <c r="BA17" s="3"/>
    </row>
    <row r="18" spans="1:53" x14ac:dyDescent="0.25">
      <c r="A18" s="66">
        <v>41426</v>
      </c>
      <c r="B18" s="67">
        <f>'[4]JUN-13'!$B$32</f>
        <v>175876</v>
      </c>
      <c r="C18" s="68">
        <f>'[4]JUN-13'!$C$32</f>
        <v>611</v>
      </c>
      <c r="D18" s="69">
        <f>'[4]JUN-13'!$B$33</f>
        <v>18174</v>
      </c>
      <c r="E18" s="70">
        <f>'[4]JUN-13'!$C$33</f>
        <v>208</v>
      </c>
      <c r="F18" s="71">
        <f>'[4]JUN-13'!$B$34</f>
        <v>29727</v>
      </c>
      <c r="G18" s="72">
        <f>'[4]JUN-13'!$C$34</f>
        <v>14</v>
      </c>
      <c r="H18" s="69">
        <f>'[4]JUN-13'!$B$35</f>
        <v>23999</v>
      </c>
      <c r="I18" s="70">
        <f>'[4]JUN-13'!$C$35</f>
        <v>248</v>
      </c>
      <c r="J18" s="71">
        <f>'[4]JUN-13'!$B$36</f>
        <v>59655</v>
      </c>
      <c r="K18" s="72">
        <f>'[4]JUN-13'!$C$36</f>
        <v>614</v>
      </c>
      <c r="L18" s="69">
        <f>'[4]JUN-13'!$B$37</f>
        <v>45240</v>
      </c>
      <c r="M18" s="70">
        <f>'[4]JUN-13'!$C$37</f>
        <v>307</v>
      </c>
      <c r="N18" s="71">
        <f>'[4]JUN-13'!$B$38</f>
        <v>75872</v>
      </c>
      <c r="O18" s="72">
        <f>'[4]JUN-13'!$C$38</f>
        <v>179</v>
      </c>
      <c r="P18" s="69">
        <f>'[4]JUN-13'!$B$39</f>
        <v>40643</v>
      </c>
      <c r="Q18" s="70">
        <f>'[4]JUN-13'!$C$39</f>
        <v>354</v>
      </c>
      <c r="R18" s="71">
        <f>'[4]JUN-13'!$B$40</f>
        <v>8269</v>
      </c>
      <c r="S18" s="72">
        <f>'[4]JUN-13'!$C$40</f>
        <v>2</v>
      </c>
      <c r="T18" s="69">
        <f>'[4]JUN-13'!$B$41</f>
        <v>553000</v>
      </c>
      <c r="U18" s="70">
        <f>'[4]JUN-13'!$C$41</f>
        <v>4390</v>
      </c>
      <c r="V18" s="71">
        <f>'[4]JUN-13'!$B$42</f>
        <v>62799</v>
      </c>
      <c r="W18" s="72">
        <f>'[4]JUN-13'!$C$42</f>
        <v>1027</v>
      </c>
      <c r="X18" s="69">
        <f>'[4]JUN-13'!$B$43</f>
        <v>62956</v>
      </c>
      <c r="Y18" s="70">
        <f>'[4]JUN-13'!$C$43</f>
        <v>216</v>
      </c>
      <c r="Z18" s="71">
        <f>'[4]JUN-13'!$B$44</f>
        <v>41656</v>
      </c>
      <c r="AA18" s="72">
        <f>'[4]JUN-13'!$C$44</f>
        <v>31</v>
      </c>
      <c r="AB18" s="69">
        <f>'[4]JUN-13'!$B$45</f>
        <v>96285</v>
      </c>
      <c r="AC18" s="70">
        <f>'[4]JUN-13'!$C$45</f>
        <v>190</v>
      </c>
      <c r="AD18" s="71">
        <f>'[4]JUN-13'!$B$46</f>
        <v>19018</v>
      </c>
      <c r="AE18" s="72">
        <f>'[4]JUN-13'!$C$46</f>
        <v>105</v>
      </c>
      <c r="AF18" s="69">
        <f>'[4]JUN-13'!$B$47</f>
        <v>10940</v>
      </c>
      <c r="AG18" s="70">
        <f>'[4]JUN-13'!$C$47</f>
        <v>158</v>
      </c>
      <c r="AH18" s="71">
        <f>'[4]JUN-13'!$B$48</f>
        <v>9941</v>
      </c>
      <c r="AI18" s="72">
        <f>'[4]JUN-13'!$C$48</f>
        <v>63</v>
      </c>
      <c r="AJ18" s="69">
        <f>'[4]JUN-13'!$B$49</f>
        <v>13411</v>
      </c>
      <c r="AK18" s="70">
        <f>'[4]JUN-13'!$C$49</f>
        <v>177</v>
      </c>
      <c r="AL18" s="71">
        <f>'[4]JUN-13'!$B$50</f>
        <v>792648</v>
      </c>
      <c r="AM18" s="72">
        <f>'[4]JUN-13'!$C$50</f>
        <v>9848</v>
      </c>
      <c r="AN18" s="69">
        <f>'[4]JUN-13'!$B$51</f>
        <v>25443</v>
      </c>
      <c r="AO18" s="70">
        <f>'[4]JUN-13'!$C$51</f>
        <v>25</v>
      </c>
      <c r="AP18" s="71">
        <f>'[4]JUN-13'!$B$52</f>
        <v>55274</v>
      </c>
      <c r="AQ18" s="72">
        <f>'[4]JUN-13'!$C$52</f>
        <v>413</v>
      </c>
      <c r="AR18" s="69">
        <f>'[4]JUN-13'!$B$53</f>
        <v>15400</v>
      </c>
      <c r="AS18" s="70">
        <f>'[4]JUN-13'!$C$53</f>
        <v>147</v>
      </c>
      <c r="AT18" s="71">
        <f>'[4]JUN-13'!$B$54</f>
        <v>87044</v>
      </c>
      <c r="AU18" s="72">
        <f>'[4]JUN-13'!$C$54</f>
        <v>1017</v>
      </c>
      <c r="AV18" s="69">
        <f>'[4]JUN-13'!$B$55</f>
        <v>12866</v>
      </c>
      <c r="AW18" s="70">
        <f>'[4]JUN-13'!$C$55</f>
        <v>89</v>
      </c>
      <c r="AX18" s="69">
        <f t="shared" si="0"/>
        <v>2336136</v>
      </c>
      <c r="AY18" s="73">
        <f t="shared" si="0"/>
        <v>20433</v>
      </c>
      <c r="AZ18" s="68">
        <f t="shared" si="1"/>
        <v>2356569</v>
      </c>
      <c r="BA18" s="3"/>
    </row>
    <row r="19" spans="1:53" x14ac:dyDescent="0.25">
      <c r="A19" s="66">
        <v>41456</v>
      </c>
      <c r="B19" s="67">
        <f>'[4]JUL-13 '!$B$33</f>
        <v>176657</v>
      </c>
      <c r="C19" s="68">
        <f>'[4]JUL-13 '!$C$33</f>
        <v>611</v>
      </c>
      <c r="D19" s="69">
        <f>'[4]JUL-13 '!$B$34</f>
        <v>18234</v>
      </c>
      <c r="E19" s="70">
        <f>'[4]JUL-13 '!$C$34</f>
        <v>205</v>
      </c>
      <c r="F19" s="71">
        <f>'[4]JUL-13 '!$B$35</f>
        <v>29690</v>
      </c>
      <c r="G19" s="72">
        <f>'[4]JUL-13 '!$C$35</f>
        <v>16</v>
      </c>
      <c r="H19" s="69">
        <f>'[4]JUL-13 '!$B$36</f>
        <v>24050</v>
      </c>
      <c r="I19" s="70">
        <f>'[4]JUL-13 '!$C$36</f>
        <v>248</v>
      </c>
      <c r="J19" s="71">
        <f>'[4]JUL-13 '!$B$37</f>
        <v>59708</v>
      </c>
      <c r="K19" s="72">
        <f>'[4]JUL-13 '!$C$37</f>
        <v>596</v>
      </c>
      <c r="L19" s="69">
        <f>'[4]JUL-13 '!$B$38</f>
        <v>45305</v>
      </c>
      <c r="M19" s="70">
        <f>'[4]JUL-13 '!$C$38</f>
        <v>317</v>
      </c>
      <c r="N19" s="71">
        <f>'[4]JUL-13 '!$B$39</f>
        <v>76374</v>
      </c>
      <c r="O19" s="72">
        <f>'[4]JUL-13 '!$C$39</f>
        <v>189</v>
      </c>
      <c r="P19" s="69">
        <f>'[4]JUL-13 '!$B$40</f>
        <v>40791</v>
      </c>
      <c r="Q19" s="70">
        <f>'[4]JUL-13 '!$C$40</f>
        <v>351</v>
      </c>
      <c r="R19" s="71">
        <f>'[4]JUL-13 '!$B$41</f>
        <v>8267</v>
      </c>
      <c r="S19" s="72">
        <f>'[4]JUL-13 '!$C$41</f>
        <v>2</v>
      </c>
      <c r="T19" s="69">
        <f>'[4]JUL-13 '!$B$42</f>
        <v>555867</v>
      </c>
      <c r="U19" s="70">
        <f>'[4]JUL-13 '!$C$42</f>
        <v>4347</v>
      </c>
      <c r="V19" s="71">
        <f>'[4]JUL-13 '!$B$43</f>
        <v>62954</v>
      </c>
      <c r="W19" s="72">
        <f>'[4]JUL-13 '!$C$43</f>
        <v>1071</v>
      </c>
      <c r="X19" s="69">
        <f>'[4]JUL-13 '!$B$44</f>
        <v>63190</v>
      </c>
      <c r="Y19" s="70">
        <f>'[4]JUL-13 '!$C$44</f>
        <v>229</v>
      </c>
      <c r="Z19" s="71">
        <f>'[4]JUL-13 '!$B$45</f>
        <v>41923</v>
      </c>
      <c r="AA19" s="72">
        <f>'[4]JUL-13 '!$C$45</f>
        <v>30</v>
      </c>
      <c r="AB19" s="69">
        <f>'[4]JUL-13 '!$B$46</f>
        <v>97280</v>
      </c>
      <c r="AC19" s="70">
        <f>'[4]JUL-13 '!$C$46</f>
        <v>191</v>
      </c>
      <c r="AD19" s="71">
        <f>'[4]JUL-13 '!$B$47</f>
        <v>18898</v>
      </c>
      <c r="AE19" s="72">
        <f>'[4]JUL-13 '!$C$47</f>
        <v>125</v>
      </c>
      <c r="AF19" s="69">
        <f>'[4]JUL-13 '!$B$48</f>
        <v>11073</v>
      </c>
      <c r="AG19" s="70">
        <f>'[4]JUL-13 '!$C$48</f>
        <v>162</v>
      </c>
      <c r="AH19" s="71">
        <f>'[4]JUL-13 '!$B$49</f>
        <v>9966</v>
      </c>
      <c r="AI19" s="72">
        <f>'[4]JUL-13 '!$C$49</f>
        <v>63</v>
      </c>
      <c r="AJ19" s="69">
        <f>'[4]JUL-13 '!$B$50</f>
        <v>13491</v>
      </c>
      <c r="AK19" s="70">
        <f>'[4]JUL-13 '!$C$50</f>
        <v>177</v>
      </c>
      <c r="AL19" s="71">
        <f>'[4]JUL-13 '!$B$51</f>
        <v>794264</v>
      </c>
      <c r="AM19" s="72">
        <f>'[4]JUL-13 '!$C$51</f>
        <v>9647</v>
      </c>
      <c r="AN19" s="69">
        <f>'[4]JUL-13 '!$B$52</f>
        <v>25474</v>
      </c>
      <c r="AO19" s="70">
        <f>'[4]JUL-13 '!$C$52</f>
        <v>27</v>
      </c>
      <c r="AP19" s="71">
        <f>'[4]JUL-13 '!$B$53</f>
        <v>55495</v>
      </c>
      <c r="AQ19" s="72">
        <f>'[4]JUL-13 '!$C$53</f>
        <v>421</v>
      </c>
      <c r="AR19" s="69">
        <f>'[4]JUL-13 '!$B$54</f>
        <v>15574</v>
      </c>
      <c r="AS19" s="70">
        <f>'[4]JUL-13 '!$C$54</f>
        <v>157</v>
      </c>
      <c r="AT19" s="71">
        <f>'[4]JUL-13 '!$B$55</f>
        <v>87454</v>
      </c>
      <c r="AU19" s="72">
        <f>'[4]JUL-13 '!$C$55</f>
        <v>1025</v>
      </c>
      <c r="AV19" s="69">
        <f>'[4]JUL-13 '!$B$56</f>
        <v>12883</v>
      </c>
      <c r="AW19" s="70">
        <f>'[4]JUL-13 '!$C$56</f>
        <v>89</v>
      </c>
      <c r="AX19" s="69">
        <f t="shared" si="0"/>
        <v>2344862</v>
      </c>
      <c r="AY19" s="73">
        <f t="shared" si="0"/>
        <v>20296</v>
      </c>
      <c r="AZ19" s="68">
        <f t="shared" si="1"/>
        <v>2365158</v>
      </c>
      <c r="BA19" s="3"/>
    </row>
    <row r="20" spans="1:53" x14ac:dyDescent="0.25">
      <c r="A20" s="66">
        <v>41487</v>
      </c>
      <c r="B20" s="67">
        <f>'[4]AGO-13'!$B$32</f>
        <v>176851</v>
      </c>
      <c r="C20" s="68">
        <f>'[4]AGO-13'!$C$32</f>
        <v>616</v>
      </c>
      <c r="D20" s="69">
        <f>'[4]AGO-13'!$B$33</f>
        <v>18354</v>
      </c>
      <c r="E20" s="70">
        <f>'[4]AGO-13'!$C$33</f>
        <v>205</v>
      </c>
      <c r="F20" s="71">
        <f>'[4]AGO-13'!$B$34</f>
        <v>29713</v>
      </c>
      <c r="G20" s="72">
        <f>'[4]AGO-13'!$C$34</f>
        <v>18</v>
      </c>
      <c r="H20" s="69">
        <f>'[4]AGO-13'!$B$35</f>
        <v>24080</v>
      </c>
      <c r="I20" s="70">
        <f>'[4]AGO-13'!$C$35</f>
        <v>244</v>
      </c>
      <c r="J20" s="71">
        <f>'[4]AGO-13'!$B$36</f>
        <v>59833</v>
      </c>
      <c r="K20" s="72">
        <f>'[4]AGO-13'!$C$36</f>
        <v>600</v>
      </c>
      <c r="L20" s="69">
        <f>'[4]AGO-13'!$B$37</f>
        <v>45403</v>
      </c>
      <c r="M20" s="70">
        <f>'[4]AGO-13'!$C$37</f>
        <v>313</v>
      </c>
      <c r="N20" s="71">
        <f>'[4]AGO-13'!$B$38</f>
        <v>76442</v>
      </c>
      <c r="O20" s="72">
        <f>'[4]AGO-13'!$C$38</f>
        <v>172</v>
      </c>
      <c r="P20" s="69">
        <f>'[4]AGO-13'!$B$39</f>
        <v>40951</v>
      </c>
      <c r="Q20" s="70">
        <f>'[4]AGO-13'!$C$39</f>
        <v>334</v>
      </c>
      <c r="R20" s="71">
        <f>'[4]AGO-13'!$B$40</f>
        <v>8178</v>
      </c>
      <c r="S20" s="72">
        <f>'[4]AGO-13'!$C$40</f>
        <v>2</v>
      </c>
      <c r="T20" s="69">
        <f>'[4]AGO-13'!$B$41</f>
        <v>557392</v>
      </c>
      <c r="U20" s="70">
        <f>'[4]AGO-13'!$C$41</f>
        <v>4142</v>
      </c>
      <c r="V20" s="71">
        <f>'[4]AGO-13'!$B$42</f>
        <v>63279</v>
      </c>
      <c r="W20" s="72">
        <f>'[4]AGO-13'!$C$42</f>
        <v>1057</v>
      </c>
      <c r="X20" s="69">
        <f>'[4]AGO-13'!$B$43</f>
        <v>63404</v>
      </c>
      <c r="Y20" s="70">
        <f>'[4]AGO-13'!$C$43</f>
        <v>218</v>
      </c>
      <c r="Z20" s="71">
        <f>'[4]AGO-13'!$B$44</f>
        <v>42048</v>
      </c>
      <c r="AA20" s="72">
        <f>'[4]AGO-13'!$C$44</f>
        <v>30</v>
      </c>
      <c r="AB20" s="69">
        <f>'[4]AGO-13'!$B$45</f>
        <v>97929</v>
      </c>
      <c r="AC20" s="70">
        <f>'[4]AGO-13'!$C$45</f>
        <v>207</v>
      </c>
      <c r="AD20" s="71">
        <f>'[4]AGO-13'!$B$46</f>
        <v>18986</v>
      </c>
      <c r="AE20" s="72">
        <f>'[4]AGO-13'!$C$46</f>
        <v>126</v>
      </c>
      <c r="AF20" s="69">
        <f>'[4]AGO-13'!$B$47</f>
        <v>11165</v>
      </c>
      <c r="AG20" s="70">
        <f>'[4]AGO-13'!$C$47</f>
        <v>173</v>
      </c>
      <c r="AH20" s="71">
        <f>'[4]AGO-13'!$B$48</f>
        <v>10096</v>
      </c>
      <c r="AI20" s="72">
        <f>'[4]AGO-13'!$C$48</f>
        <v>63</v>
      </c>
      <c r="AJ20" s="69">
        <f>'[4]AGO-13'!$B$49</f>
        <v>13539</v>
      </c>
      <c r="AK20" s="70">
        <f>'[4]AGO-13'!$C$49</f>
        <v>170</v>
      </c>
      <c r="AL20" s="71">
        <f>'[4]AGO-13'!$B$50</f>
        <v>796486</v>
      </c>
      <c r="AM20" s="72">
        <f>'[4]AGO-13'!$C$50</f>
        <v>9648</v>
      </c>
      <c r="AN20" s="69">
        <f>'[4]AGO-13'!$B$51</f>
        <v>25417</v>
      </c>
      <c r="AO20" s="70">
        <f>'[4]AGO-13'!$C$51</f>
        <v>27</v>
      </c>
      <c r="AP20" s="71">
        <f>'[4]AGO-13'!$B$52</f>
        <v>55784</v>
      </c>
      <c r="AQ20" s="72">
        <f>'[4]AGO-13'!$C$52</f>
        <v>422</v>
      </c>
      <c r="AR20" s="69">
        <f>'[4]AGO-13'!$B$53</f>
        <v>15761</v>
      </c>
      <c r="AS20" s="70">
        <f>'[4]AGO-13'!$C$53</f>
        <v>161</v>
      </c>
      <c r="AT20" s="71">
        <f>'[4]AGO-13'!$B$54</f>
        <v>87679</v>
      </c>
      <c r="AU20" s="72">
        <f>'[4]AGO-13'!$C$54</f>
        <v>1020</v>
      </c>
      <c r="AV20" s="69">
        <f>'[4]AGO-13'!$B$55</f>
        <v>12919</v>
      </c>
      <c r="AW20" s="70">
        <f>'[4]AGO-13'!$C$55</f>
        <v>89</v>
      </c>
      <c r="AX20" s="69">
        <f t="shared" si="0"/>
        <v>2351689</v>
      </c>
      <c r="AY20" s="73">
        <f t="shared" si="0"/>
        <v>20057</v>
      </c>
      <c r="AZ20" s="68">
        <f t="shared" si="1"/>
        <v>2371746</v>
      </c>
      <c r="BA20" s="3"/>
    </row>
    <row r="21" spans="1:53" x14ac:dyDescent="0.25">
      <c r="A21" s="66">
        <v>41518</v>
      </c>
      <c r="B21" s="67">
        <f>'[4]SEP-13 '!$B$32</f>
        <v>176651</v>
      </c>
      <c r="C21" s="68">
        <f>'[4]SEP-13 '!$C$32</f>
        <v>665</v>
      </c>
      <c r="D21" s="69">
        <f>'[4]SEP-13 '!$B$33</f>
        <v>18444</v>
      </c>
      <c r="E21" s="70">
        <f>'[4]SEP-13 '!$C$33</f>
        <v>201</v>
      </c>
      <c r="F21" s="71">
        <f>'[4]SEP-13 '!$B$34</f>
        <v>29720</v>
      </c>
      <c r="G21" s="72">
        <f>'[4]SEP-13 '!$C$34</f>
        <v>18</v>
      </c>
      <c r="H21" s="69">
        <f>'[4]SEP-13 '!$B$35</f>
        <v>24129</v>
      </c>
      <c r="I21" s="70">
        <f>'[4]SEP-13 '!$C$35</f>
        <v>247</v>
      </c>
      <c r="J21" s="71">
        <f>'[4]SEP-13 '!$B$36</f>
        <v>60003</v>
      </c>
      <c r="K21" s="72">
        <f>'[4]SEP-13 '!$C$36</f>
        <v>599</v>
      </c>
      <c r="L21" s="69">
        <f>'[4]SEP-13 '!$B$37</f>
        <v>45414</v>
      </c>
      <c r="M21" s="70">
        <f>'[4]SEP-13 '!$C$37</f>
        <v>310</v>
      </c>
      <c r="N21" s="71">
        <f>'[4]SEP-13 '!$B$38</f>
        <v>76284</v>
      </c>
      <c r="O21" s="72">
        <f>'[4]SEP-13 '!$C$38</f>
        <v>183</v>
      </c>
      <c r="P21" s="69">
        <f>'[4]SEP-13 '!$B$39</f>
        <v>40941</v>
      </c>
      <c r="Q21" s="70">
        <f>'[4]SEP-13 '!$C$39</f>
        <v>332</v>
      </c>
      <c r="R21" s="71">
        <f>'[4]SEP-13 '!$B$40</f>
        <v>8166</v>
      </c>
      <c r="S21" s="72">
        <f>'[4]SEP-13 '!$C$40</f>
        <v>2</v>
      </c>
      <c r="T21" s="69">
        <f>'[4]SEP-13 '!$B$41</f>
        <v>557756</v>
      </c>
      <c r="U21" s="70">
        <f>'[4]SEP-13 '!$C$41</f>
        <v>4142</v>
      </c>
      <c r="V21" s="71">
        <f>'[4]SEP-13 '!$B$42</f>
        <v>63569</v>
      </c>
      <c r="W21" s="72">
        <f>'[4]SEP-13 '!$C$42</f>
        <v>1061</v>
      </c>
      <c r="X21" s="69">
        <f>'[4]SEP-13 '!$B$43</f>
        <v>63733</v>
      </c>
      <c r="Y21" s="70">
        <f>'[4]SEP-13 '!$C$43</f>
        <v>220</v>
      </c>
      <c r="Z21" s="71">
        <f>'[4]SEP-13 '!$B$44</f>
        <v>41994</v>
      </c>
      <c r="AA21" s="72">
        <f>'[4]SEP-13 '!$C$44</f>
        <v>30</v>
      </c>
      <c r="AB21" s="69">
        <f>'[4]SEP-13 '!$B$45</f>
        <v>97879</v>
      </c>
      <c r="AC21" s="70">
        <f>'[4]SEP-13 '!$C$45</f>
        <v>208</v>
      </c>
      <c r="AD21" s="71">
        <f>'[4]SEP-13 '!$B$46</f>
        <v>19106</v>
      </c>
      <c r="AE21" s="72">
        <f>'[4]SEP-13 '!$C$46</f>
        <v>129</v>
      </c>
      <c r="AF21" s="69">
        <f>'[4]SEP-13 '!$B$47</f>
        <v>11173</v>
      </c>
      <c r="AG21" s="70">
        <f>'[4]SEP-13 '!$C$47</f>
        <v>181</v>
      </c>
      <c r="AH21" s="71">
        <f>'[4]SEP-13 '!$B$48</f>
        <v>10271</v>
      </c>
      <c r="AI21" s="72">
        <f>'[4]SEP-13 '!$C$48</f>
        <v>63</v>
      </c>
      <c r="AJ21" s="69">
        <f>'[4]SEP-13 '!$B$49</f>
        <v>13565</v>
      </c>
      <c r="AK21" s="70">
        <f>'[4]SEP-13 '!$C$49</f>
        <v>178</v>
      </c>
      <c r="AL21" s="71">
        <f>'[4]SEP-13 '!$B$50</f>
        <v>798265</v>
      </c>
      <c r="AM21" s="72">
        <f>'[4]SEP-13 '!$C$50</f>
        <v>9800</v>
      </c>
      <c r="AN21" s="69">
        <f>'[4]SEP-13 '!$B$51</f>
        <v>25549</v>
      </c>
      <c r="AO21" s="70">
        <f>'[4]SEP-13 '!$C$51</f>
        <v>27</v>
      </c>
      <c r="AP21" s="71">
        <f>'[4]SEP-13 '!$B$52</f>
        <v>56033</v>
      </c>
      <c r="AQ21" s="72">
        <f>'[4]SEP-13 '!$C$52</f>
        <v>410</v>
      </c>
      <c r="AR21" s="69">
        <f>'[4]SEP-13 '!$B$53</f>
        <v>16284</v>
      </c>
      <c r="AS21" s="70">
        <f>'[4]SEP-13 '!$C$53</f>
        <v>166</v>
      </c>
      <c r="AT21" s="71">
        <f>'[4]SEP-13 '!$B$54</f>
        <v>87604</v>
      </c>
      <c r="AU21" s="72">
        <f>'[4]SEP-13 '!$C$54</f>
        <v>1024</v>
      </c>
      <c r="AV21" s="69">
        <f>'[4]SEP-13 '!$B$55</f>
        <v>12921</v>
      </c>
      <c r="AW21" s="70">
        <f>'[4]SEP-13 '!$C$55</f>
        <v>86</v>
      </c>
      <c r="AX21" s="69">
        <f t="shared" si="0"/>
        <v>2355454</v>
      </c>
      <c r="AY21" s="73">
        <f t="shared" si="0"/>
        <v>20282</v>
      </c>
      <c r="AZ21" s="68">
        <f t="shared" si="1"/>
        <v>2375736</v>
      </c>
      <c r="BA21" s="3"/>
    </row>
    <row r="22" spans="1:53" x14ac:dyDescent="0.25">
      <c r="A22" s="66">
        <v>41548</v>
      </c>
      <c r="B22" s="67">
        <f>'[4]OCT-13'!$B$32</f>
        <v>176766</v>
      </c>
      <c r="C22" s="68">
        <f>'[4]OCT-13'!$C$32</f>
        <v>667</v>
      </c>
      <c r="D22" s="69">
        <f>'[4]OCT-13'!$B$33</f>
        <v>18551</v>
      </c>
      <c r="E22" s="70">
        <f>'[4]OCT-13'!$C$33</f>
        <v>202</v>
      </c>
      <c r="F22" s="71">
        <f>'[4]OCT-13'!$B$34</f>
        <v>29811</v>
      </c>
      <c r="G22" s="72">
        <f>'[4]OCT-13'!$C$34</f>
        <v>18</v>
      </c>
      <c r="H22" s="69">
        <f>'[4]OCT-13'!$B$35</f>
        <v>24169</v>
      </c>
      <c r="I22" s="70">
        <f>'[4]OCT-13'!$C$35</f>
        <v>247</v>
      </c>
      <c r="J22" s="71">
        <f>'[4]OCT-13'!$B$36</f>
        <v>60369</v>
      </c>
      <c r="K22" s="72">
        <f>'[4]OCT-13'!$C$36</f>
        <v>605</v>
      </c>
      <c r="L22" s="69">
        <f>'[4]OCT-13'!$B$37</f>
        <v>45622</v>
      </c>
      <c r="M22" s="70">
        <f>'[4]OCT-13'!$C$37</f>
        <v>309</v>
      </c>
      <c r="N22" s="71">
        <f>'[4]OCT-13'!$B$38</f>
        <v>76530</v>
      </c>
      <c r="O22" s="72">
        <f>'[4]OCT-13'!$C$38</f>
        <v>181</v>
      </c>
      <c r="P22" s="69">
        <f>'[4]OCT-13'!$B$39</f>
        <v>41213</v>
      </c>
      <c r="Q22" s="70">
        <f>'[4]OCT-13'!$C$39</f>
        <v>326</v>
      </c>
      <c r="R22" s="71">
        <f>'[4]OCT-13'!$B$40</f>
        <v>8144</v>
      </c>
      <c r="S22" s="72">
        <f>'[4]OCT-13'!$C$40</f>
        <v>2</v>
      </c>
      <c r="T22" s="69">
        <f>'[4]OCT-13'!$B$41</f>
        <v>559785</v>
      </c>
      <c r="U22" s="70">
        <f>'[4]OCT-13'!$C$41</f>
        <v>4192</v>
      </c>
      <c r="V22" s="71">
        <f>'[4]OCT-13'!$B$42</f>
        <v>63924</v>
      </c>
      <c r="W22" s="72">
        <f>'[4]OCT-13'!$C$42</f>
        <v>1061</v>
      </c>
      <c r="X22" s="69">
        <f>'[4]OCT-13'!$B$43</f>
        <v>63960</v>
      </c>
      <c r="Y22" s="70">
        <f>'[4]OCT-13'!$C$43</f>
        <v>220</v>
      </c>
      <c r="Z22" s="71">
        <f>'[4]OCT-13'!$B$44</f>
        <v>42313</v>
      </c>
      <c r="AA22" s="72">
        <f>'[4]OCT-13'!$C$44</f>
        <v>30</v>
      </c>
      <c r="AB22" s="69">
        <f>'[4]OCT-13'!$B$45</f>
        <v>98456</v>
      </c>
      <c r="AC22" s="70">
        <f>'[4]OCT-13'!$C$45</f>
        <v>203</v>
      </c>
      <c r="AD22" s="71">
        <f>'[4]OCT-13'!$B$46</f>
        <v>19170</v>
      </c>
      <c r="AE22" s="72">
        <f>'[4]OCT-13'!$C$46</f>
        <v>135</v>
      </c>
      <c r="AF22" s="69">
        <f>'[4]OCT-13'!$B$47</f>
        <v>11264</v>
      </c>
      <c r="AG22" s="70">
        <f>'[4]OCT-13'!$C$47</f>
        <v>182</v>
      </c>
      <c r="AH22" s="71">
        <f>'[4]OCT-13'!$B$48</f>
        <v>10397</v>
      </c>
      <c r="AI22" s="72">
        <f>'[4]OCT-13'!$C$48</f>
        <v>103</v>
      </c>
      <c r="AJ22" s="69">
        <f>'[4]OCT-13'!$B$49</f>
        <v>13590</v>
      </c>
      <c r="AK22" s="70">
        <f>'[4]OCT-13'!$C$49</f>
        <v>176</v>
      </c>
      <c r="AL22" s="71">
        <f>'[4]OCT-13'!$B$50</f>
        <v>801280</v>
      </c>
      <c r="AM22" s="72">
        <f>'[4]OCT-13'!$C$50</f>
        <v>9909</v>
      </c>
      <c r="AN22" s="69">
        <f>'[4]OCT-13'!$B$51</f>
        <v>25806</v>
      </c>
      <c r="AO22" s="70">
        <f>'[4]OCT-13'!$C$51</f>
        <v>26</v>
      </c>
      <c r="AP22" s="71">
        <f>'[4]OCT-13'!$B$52</f>
        <v>56591</v>
      </c>
      <c r="AQ22" s="72">
        <f>'[4]OCT-13'!$C$52</f>
        <v>409</v>
      </c>
      <c r="AR22" s="69">
        <f>'[4]OCT-13'!$B$53</f>
        <v>16309</v>
      </c>
      <c r="AS22" s="70">
        <f>'[4]OCT-13'!$C$53</f>
        <v>173</v>
      </c>
      <c r="AT22" s="71">
        <f>'[4]OCT-13'!$B$54</f>
        <v>87767</v>
      </c>
      <c r="AU22" s="72">
        <f>'[4]OCT-13'!$C$54</f>
        <v>1042</v>
      </c>
      <c r="AV22" s="69">
        <f>'[4]OCT-13'!$B$55</f>
        <v>12978</v>
      </c>
      <c r="AW22" s="70">
        <f>'[4]OCT-13'!$C$55</f>
        <v>86</v>
      </c>
      <c r="AX22" s="69">
        <f t="shared" si="0"/>
        <v>2364765</v>
      </c>
      <c r="AY22" s="73">
        <f t="shared" si="0"/>
        <v>20504</v>
      </c>
      <c r="AZ22" s="68">
        <f t="shared" si="1"/>
        <v>2385269</v>
      </c>
      <c r="BA22" s="3"/>
    </row>
    <row r="23" spans="1:53" x14ac:dyDescent="0.25">
      <c r="A23" s="66">
        <v>41579</v>
      </c>
      <c r="B23" s="67">
        <f>'[4]NOV-13'!$B$32</f>
        <v>176872</v>
      </c>
      <c r="C23" s="68">
        <f>'[4]NOV-13'!$C$32</f>
        <v>675</v>
      </c>
      <c r="D23" s="69">
        <f>'[4]NOV-13'!$B$33</f>
        <v>18652</v>
      </c>
      <c r="E23" s="70">
        <f>'[4]NOV-13'!$C$33</f>
        <v>202</v>
      </c>
      <c r="F23" s="71">
        <f>'[4]NOV-13'!$B$34</f>
        <v>29850</v>
      </c>
      <c r="G23" s="72">
        <f>'[4]NOV-13'!$C$34</f>
        <v>14</v>
      </c>
      <c r="H23" s="69">
        <f>'[4]NOV-13'!$B$35</f>
        <v>24205</v>
      </c>
      <c r="I23" s="70">
        <f>'[4]NOV-13'!$C$35</f>
        <v>247</v>
      </c>
      <c r="J23" s="71">
        <f>'[4]NOV-13'!$B$36</f>
        <v>60515</v>
      </c>
      <c r="K23" s="72">
        <f>'[4]NOV-13'!$C$36</f>
        <v>611</v>
      </c>
      <c r="L23" s="69">
        <f>'[4]NOV-13'!$B$37</f>
        <v>45543</v>
      </c>
      <c r="M23" s="70">
        <f>'[4]NOV-13'!$C$37</f>
        <v>300</v>
      </c>
      <c r="N23" s="71">
        <f>'[4]NOV-13'!$B$38</f>
        <v>76830</v>
      </c>
      <c r="O23" s="72">
        <f>'[4]NOV-13'!$C$38</f>
        <v>189</v>
      </c>
      <c r="P23" s="69">
        <f>'[4]NOV-13'!$B$39</f>
        <v>41340</v>
      </c>
      <c r="Q23" s="70">
        <f>'[4]NOV-13'!$C$39</f>
        <v>299</v>
      </c>
      <c r="R23" s="71">
        <f>'[4]NOV-13'!$B$40</f>
        <v>8151</v>
      </c>
      <c r="S23" s="72">
        <f>'[4]NOV-13'!$C$40</f>
        <v>2</v>
      </c>
      <c r="T23" s="69">
        <f>'[4]NOV-13'!$B$41</f>
        <v>562837</v>
      </c>
      <c r="U23" s="70">
        <f>'[4]NOV-13'!$C$41</f>
        <v>4178</v>
      </c>
      <c r="V23" s="71">
        <f>'[4]NOV-13'!$B$42</f>
        <v>64143</v>
      </c>
      <c r="W23" s="72">
        <f>'[4]NOV-13'!$C$42</f>
        <v>1076</v>
      </c>
      <c r="X23" s="69">
        <f>'[4]NOV-13'!$B$43</f>
        <v>64103</v>
      </c>
      <c r="Y23" s="70">
        <f>'[4]NOV-13'!$C$43</f>
        <v>220</v>
      </c>
      <c r="Z23" s="71">
        <f>'[4]NOV-13'!$B$44</f>
        <v>42362</v>
      </c>
      <c r="AA23" s="72">
        <f>'[4]NOV-13'!$C$44</f>
        <v>29</v>
      </c>
      <c r="AB23" s="69">
        <f>'[4]NOV-13'!$B$45</f>
        <v>99571</v>
      </c>
      <c r="AC23" s="70">
        <f>'[4]NOV-13'!$C$45</f>
        <v>217</v>
      </c>
      <c r="AD23" s="71">
        <f>'[4]NOV-13'!$B$46</f>
        <v>19152</v>
      </c>
      <c r="AE23" s="72">
        <f>'[4]NOV-13'!$C$46</f>
        <v>135</v>
      </c>
      <c r="AF23" s="69">
        <f>'[4]NOV-13'!$B$47</f>
        <v>11349</v>
      </c>
      <c r="AG23" s="70">
        <f>'[4]NOV-13'!$C$47</f>
        <v>161</v>
      </c>
      <c r="AH23" s="71">
        <f>'[4]NOV-13'!$B$48</f>
        <v>10552</v>
      </c>
      <c r="AI23" s="72">
        <f>'[4]NOV-13'!$C$48</f>
        <v>95</v>
      </c>
      <c r="AJ23" s="69">
        <f>'[4]NOV-13'!$B$49</f>
        <v>13615</v>
      </c>
      <c r="AK23" s="70">
        <f>'[4]NOV-13'!$C$49</f>
        <v>169</v>
      </c>
      <c r="AL23" s="71">
        <f>'[4]NOV-13'!$B$50</f>
        <v>802582</v>
      </c>
      <c r="AM23" s="72">
        <f>'[4]NOV-13'!$C$50</f>
        <v>10068</v>
      </c>
      <c r="AN23" s="69">
        <f>'[4]NOV-13'!$B$51</f>
        <v>25949</v>
      </c>
      <c r="AO23" s="70">
        <f>'[4]NOV-13'!$C$51</f>
        <v>27</v>
      </c>
      <c r="AP23" s="71">
        <f>'[4]NOV-13'!$B$52</f>
        <v>56806</v>
      </c>
      <c r="AQ23" s="72">
        <f>'[4]NOV-13'!$C$52</f>
        <v>412</v>
      </c>
      <c r="AR23" s="69">
        <f>'[4]NOV-13'!$B$53</f>
        <v>16349</v>
      </c>
      <c r="AS23" s="70">
        <f>'[4]NOV-13'!$C$53</f>
        <v>155</v>
      </c>
      <c r="AT23" s="71">
        <f>'[4]NOV-13'!$B$54</f>
        <v>87731</v>
      </c>
      <c r="AU23" s="72">
        <f>'[4]NOV-13'!$C$54</f>
        <v>1068</v>
      </c>
      <c r="AV23" s="69">
        <f>'[4]NOV-13'!$B$55</f>
        <v>12939</v>
      </c>
      <c r="AW23" s="70">
        <f>'[4]NOV-13'!$C$55</f>
        <v>86</v>
      </c>
      <c r="AX23" s="69">
        <f t="shared" si="0"/>
        <v>2371998</v>
      </c>
      <c r="AY23" s="73">
        <f t="shared" si="0"/>
        <v>20635</v>
      </c>
      <c r="AZ23" s="68">
        <f t="shared" si="1"/>
        <v>2392633</v>
      </c>
      <c r="BA23" s="3"/>
    </row>
    <row r="24" spans="1:53" ht="15.75" thickBot="1" x14ac:dyDescent="0.3">
      <c r="A24" s="74">
        <v>41609</v>
      </c>
      <c r="B24" s="75">
        <f>'[4]DIC-13'!$B$32</f>
        <v>176924</v>
      </c>
      <c r="C24" s="76">
        <f>'[4]DIC-13'!$C$32</f>
        <v>677</v>
      </c>
      <c r="D24" s="77">
        <f>'[4]DIC-13'!$B$33</f>
        <v>18799</v>
      </c>
      <c r="E24" s="78">
        <f>'[4]DIC-13'!$C$33</f>
        <v>202</v>
      </c>
      <c r="F24" s="79">
        <f>'[4]DIC-13'!$B$34</f>
        <v>29888</v>
      </c>
      <c r="G24" s="80">
        <f>'[4]DIC-13'!$C$34</f>
        <v>14</v>
      </c>
      <c r="H24" s="77">
        <f>'[4]DIC-13'!$B$35</f>
        <v>24165</v>
      </c>
      <c r="I24" s="78">
        <f>'[4]DIC-13'!$C$35</f>
        <v>247</v>
      </c>
      <c r="J24" s="79">
        <f>'[4]DIC-13'!$B$36</f>
        <v>60305</v>
      </c>
      <c r="K24" s="80">
        <f>'[4]DIC-13'!$C$36</f>
        <v>611</v>
      </c>
      <c r="L24" s="77">
        <f>'[4]DIC-13'!$B$37</f>
        <v>45308</v>
      </c>
      <c r="M24" s="78">
        <f>'[4]DIC-13'!$C$37</f>
        <v>301</v>
      </c>
      <c r="N24" s="79">
        <f>'[4]DIC-13'!$B$38</f>
        <v>76535</v>
      </c>
      <c r="O24" s="80">
        <f>'[4]DIC-13'!$C$38</f>
        <v>201</v>
      </c>
      <c r="P24" s="77">
        <f>'[4]DIC-13'!$B$39</f>
        <v>41328</v>
      </c>
      <c r="Q24" s="78">
        <f>'[4]DIC-13'!$C$39</f>
        <v>299</v>
      </c>
      <c r="R24" s="79">
        <f>'[4]DIC-13'!$B$40</f>
        <v>8089</v>
      </c>
      <c r="S24" s="80">
        <f>'[4]DIC-13'!$C$40</f>
        <v>2</v>
      </c>
      <c r="T24" s="77">
        <f>'[4]DIC-13'!$B$41</f>
        <v>565602</v>
      </c>
      <c r="U24" s="78">
        <f>'[4]DIC-13'!$C$41</f>
        <v>4092</v>
      </c>
      <c r="V24" s="79">
        <f>'[4]DIC-13'!$B$42</f>
        <v>64165</v>
      </c>
      <c r="W24" s="80">
        <f>'[4]DIC-13'!$C$42</f>
        <v>1083</v>
      </c>
      <c r="X24" s="77">
        <f>'[4]DIC-13'!$B$43</f>
        <v>64059</v>
      </c>
      <c r="Y24" s="78">
        <f>'[4]DIC-13'!$C$43</f>
        <v>220</v>
      </c>
      <c r="Z24" s="79">
        <f>'[4]DIC-13'!$B$44</f>
        <v>42249</v>
      </c>
      <c r="AA24" s="80">
        <f>'[4]DIC-13'!$C$44</f>
        <v>29</v>
      </c>
      <c r="AB24" s="77">
        <f>'[4]DIC-13'!$B$45</f>
        <v>99663</v>
      </c>
      <c r="AC24" s="78">
        <f>'[4]DIC-13'!$C$45</f>
        <v>213</v>
      </c>
      <c r="AD24" s="79">
        <f>'[4]DIC-13'!$B$46</f>
        <v>19145</v>
      </c>
      <c r="AE24" s="80">
        <f>'[4]DIC-13'!$C$46</f>
        <v>135</v>
      </c>
      <c r="AF24" s="77">
        <f>'[4]DIC-13'!$B$47</f>
        <v>11335</v>
      </c>
      <c r="AG24" s="78">
        <f>'[4]DIC-13'!$C$47</f>
        <v>161</v>
      </c>
      <c r="AH24" s="79">
        <f>'[4]DIC-13'!$B$48</f>
        <v>10608</v>
      </c>
      <c r="AI24" s="80">
        <f>'[4]DIC-13'!$C$48</f>
        <v>95</v>
      </c>
      <c r="AJ24" s="77">
        <f>'[4]DIC-13'!$B$49</f>
        <v>13544</v>
      </c>
      <c r="AK24" s="78">
        <f>'[4]DIC-13'!$C$49</f>
        <v>166</v>
      </c>
      <c r="AL24" s="79">
        <f>'[4]DIC-13'!$B$50</f>
        <v>803627</v>
      </c>
      <c r="AM24" s="80">
        <f>'[4]DIC-13'!$C$50</f>
        <v>10026</v>
      </c>
      <c r="AN24" s="77">
        <f>'[4]DIC-13'!$B$51</f>
        <v>25880</v>
      </c>
      <c r="AO24" s="78">
        <f>'[4]DIC-13'!$C$51</f>
        <v>27</v>
      </c>
      <c r="AP24" s="79">
        <f>'[4]DIC-13'!$B$52</f>
        <v>56664</v>
      </c>
      <c r="AQ24" s="80">
        <f>'[4]DIC-13'!$C$52</f>
        <v>415</v>
      </c>
      <c r="AR24" s="77">
        <f>'[4]DIC-13'!$B$53</f>
        <v>16261</v>
      </c>
      <c r="AS24" s="78">
        <f>'[4]DIC-13'!$C$53</f>
        <v>157</v>
      </c>
      <c r="AT24" s="79">
        <f>'[4]DIC-13'!$B$54</f>
        <v>87236</v>
      </c>
      <c r="AU24" s="80">
        <f>'[4]DIC-13'!$C$54</f>
        <v>1062</v>
      </c>
      <c r="AV24" s="77">
        <f>'[4]DIC-13'!$B$55</f>
        <v>12871</v>
      </c>
      <c r="AW24" s="78">
        <f>'[4]DIC-13'!$C$55</f>
        <v>86</v>
      </c>
      <c r="AX24" s="77">
        <f t="shared" si="0"/>
        <v>2374250</v>
      </c>
      <c r="AY24" s="81">
        <f t="shared" si="0"/>
        <v>20521</v>
      </c>
      <c r="AZ24" s="76">
        <f t="shared" si="1"/>
        <v>2394771</v>
      </c>
      <c r="BA24" s="3"/>
    </row>
    <row r="25" spans="1:53" x14ac:dyDescent="0.25">
      <c r="A25" s="56">
        <v>41640</v>
      </c>
      <c r="B25" s="57">
        <f>'[5]ENE-14'!$B$33</f>
        <v>176718</v>
      </c>
      <c r="C25" s="65">
        <f>'[5]ENE-14'!$C$33</f>
        <v>677</v>
      </c>
      <c r="D25" s="63">
        <f>'[5]ENE-14'!$B$34</f>
        <v>19098</v>
      </c>
      <c r="E25" s="82">
        <f>'[5]ENE-14'!$C$34</f>
        <v>202</v>
      </c>
      <c r="F25" s="83">
        <f>'[5]ENE-14'!$B$35</f>
        <v>29842</v>
      </c>
      <c r="G25" s="84">
        <f>'[5]ENE-14'!$C$35</f>
        <v>14</v>
      </c>
      <c r="H25" s="63">
        <f>'[5]ENE-14'!$B$36</f>
        <v>24101</v>
      </c>
      <c r="I25" s="82">
        <f>'[5]ENE-14'!$C$36</f>
        <v>247</v>
      </c>
      <c r="J25" s="83">
        <f>'[5]ENE-14'!$B$37</f>
        <v>60400</v>
      </c>
      <c r="K25" s="84">
        <f>'[5]ENE-14'!$C$37</f>
        <v>610</v>
      </c>
      <c r="L25" s="63">
        <f>'[5]ENE-14'!$B$38</f>
        <v>45364</v>
      </c>
      <c r="M25" s="82">
        <f>'[5]ENE-14'!$C$40</f>
        <v>300</v>
      </c>
      <c r="N25" s="83">
        <f>'[5]ENE-14'!$B$39</f>
        <v>76465</v>
      </c>
      <c r="O25" s="84">
        <f>'[5]ENE-14'!$C$39</f>
        <v>201</v>
      </c>
      <c r="P25" s="63">
        <f>'[5]ENE-14'!$B$40</f>
        <v>41310</v>
      </c>
      <c r="Q25" s="82">
        <f>'[5]ENE-14'!$C$40</f>
        <v>300</v>
      </c>
      <c r="R25" s="83">
        <f>'[5]ENE-14'!$B$41</f>
        <v>8031</v>
      </c>
      <c r="S25" s="84">
        <f>'[5]ENE-14'!$C$41</f>
        <v>2</v>
      </c>
      <c r="T25" s="63">
        <f>'[5]ENE-14'!$B$42</f>
        <v>565474</v>
      </c>
      <c r="U25" s="82">
        <f>'[5]ENE-14'!$C$42</f>
        <v>4062</v>
      </c>
      <c r="V25" s="83">
        <f>'[5]ENE-14'!$B$43</f>
        <v>64395</v>
      </c>
      <c r="W25" s="84">
        <f>'[5]ENE-14'!$C$43</f>
        <v>1079</v>
      </c>
      <c r="X25" s="63">
        <f>'[5]ENE-14'!$B$44</f>
        <v>64086</v>
      </c>
      <c r="Y25" s="82">
        <f>'[5]ENE-14'!$C$44</f>
        <v>219</v>
      </c>
      <c r="Z25" s="83">
        <f>'[5]ENE-14'!$B$45</f>
        <v>41997</v>
      </c>
      <c r="AA25" s="84">
        <f>'[5]ENE-14'!$C$45</f>
        <v>29</v>
      </c>
      <c r="AB25" s="63">
        <f>'[5]ENE-14'!$B$46</f>
        <v>100160</v>
      </c>
      <c r="AC25" s="82">
        <f>'[5]ENE-14'!$C$46</f>
        <v>215</v>
      </c>
      <c r="AD25" s="83">
        <f>'[5]ENE-14'!$B$47</f>
        <v>19242</v>
      </c>
      <c r="AE25" s="84">
        <f>'[5]ENE-14'!$C$47</f>
        <v>135</v>
      </c>
      <c r="AF25" s="63">
        <f>'[5]ENE-14'!$B$48</f>
        <v>11405</v>
      </c>
      <c r="AG25" s="82">
        <f>'[5]ENE-14'!$C$48</f>
        <v>161</v>
      </c>
      <c r="AH25" s="83">
        <f>'[5]ENE-14'!$B$49</f>
        <v>10811</v>
      </c>
      <c r="AI25" s="84">
        <f>'[5]ENE-14'!$C$49</f>
        <v>96</v>
      </c>
      <c r="AJ25" s="63">
        <f>'[5]ENE-14'!$B$50</f>
        <v>13583</v>
      </c>
      <c r="AK25" s="82">
        <f>'[5]ENE-14'!$C$50</f>
        <v>166</v>
      </c>
      <c r="AL25" s="83">
        <f>'[5]ENE-14'!$B$51</f>
        <v>805237</v>
      </c>
      <c r="AM25" s="84">
        <f>'[5]ENE-14'!$C$51</f>
        <v>10089</v>
      </c>
      <c r="AN25" s="63">
        <f>'[5]ENE-14'!$B$52</f>
        <v>25890</v>
      </c>
      <c r="AO25" s="82">
        <f>'[5]ENE-14'!$C$52</f>
        <v>26</v>
      </c>
      <c r="AP25" s="83">
        <f>'[5]ENE-14'!$B$53</f>
        <v>57167</v>
      </c>
      <c r="AQ25" s="84">
        <f>'[5]ENE-14'!$C$53</f>
        <v>416</v>
      </c>
      <c r="AR25" s="63">
        <f>'[5]ENE-14'!$B$54</f>
        <v>16324</v>
      </c>
      <c r="AS25" s="82">
        <f>'[5]ENE-14'!$C$54</f>
        <v>157</v>
      </c>
      <c r="AT25" s="83">
        <f>'[5]ENE-14'!$B$55</f>
        <v>87418</v>
      </c>
      <c r="AU25" s="84">
        <f>'[5]ENE-14'!$C$55</f>
        <v>1079</v>
      </c>
      <c r="AV25" s="63">
        <f>'[5]ENE-14'!$B$56</f>
        <v>12851</v>
      </c>
      <c r="AW25" s="82">
        <f>'[5]ENE-14'!$C$56</f>
        <v>86</v>
      </c>
      <c r="AX25" s="63">
        <f t="shared" si="0"/>
        <v>2377369</v>
      </c>
      <c r="AY25" s="64">
        <f t="shared" si="0"/>
        <v>20568</v>
      </c>
      <c r="AZ25" s="65">
        <f t="shared" si="1"/>
        <v>2397937</v>
      </c>
      <c r="BA25" s="3"/>
    </row>
    <row r="26" spans="1:53" x14ac:dyDescent="0.25">
      <c r="A26" s="66">
        <v>41671</v>
      </c>
      <c r="B26" s="67">
        <f>[5]FEB_14!$B$33</f>
        <v>176806</v>
      </c>
      <c r="C26" s="68">
        <f>[5]FEB_14!$C$33</f>
        <v>677</v>
      </c>
      <c r="D26" s="69">
        <f>[5]FEB_14!$B$34</f>
        <v>19440</v>
      </c>
      <c r="E26" s="70">
        <f>[5]FEB_14!$C$34</f>
        <v>201</v>
      </c>
      <c r="F26" s="71">
        <f>[5]FEB_14!$B$35</f>
        <v>29878</v>
      </c>
      <c r="G26" s="72">
        <f>[5]FEB_14!$C$35</f>
        <v>14</v>
      </c>
      <c r="H26" s="69">
        <f>[5]FEB_14!$B$36</f>
        <v>24110</v>
      </c>
      <c r="I26" s="70">
        <f>[5]FEB_14!$C$36</f>
        <v>242</v>
      </c>
      <c r="J26" s="71">
        <f>[5]FEB_14!$B$37</f>
        <v>60560</v>
      </c>
      <c r="K26" s="72">
        <f>[5]FEB_14!$C$37</f>
        <v>612</v>
      </c>
      <c r="L26" s="69">
        <f>[5]FEB_14!$B$38</f>
        <v>45408</v>
      </c>
      <c r="M26" s="70">
        <f>[5]FEB_14!$C$38</f>
        <v>300</v>
      </c>
      <c r="N26" s="71">
        <f>[5]FEB_14!$B$39</f>
        <v>76703</v>
      </c>
      <c r="O26" s="72">
        <f>[5]FEB_14!$C$39</f>
        <v>193</v>
      </c>
      <c r="P26" s="69">
        <f>[5]FEB_14!$B$40</f>
        <v>41674</v>
      </c>
      <c r="Q26" s="70">
        <f>[5]FEB_14!$C$40</f>
        <v>300</v>
      </c>
      <c r="R26" s="71">
        <f>[5]FEB_14!$B$41</f>
        <v>8044</v>
      </c>
      <c r="S26" s="72">
        <f>[5]FEB_14!$C$41</f>
        <v>2</v>
      </c>
      <c r="T26" s="69">
        <f>[5]FEB_14!$B$42</f>
        <v>568411</v>
      </c>
      <c r="U26" s="70">
        <f>[5]FEB_14!$C$42</f>
        <v>3932</v>
      </c>
      <c r="V26" s="71">
        <f>[5]FEB_14!$B$43</f>
        <v>64802</v>
      </c>
      <c r="W26" s="72">
        <f>[5]FEB_14!$C$43</f>
        <v>1077</v>
      </c>
      <c r="X26" s="69">
        <f>[5]FEB_14!$B$44</f>
        <v>64112</v>
      </c>
      <c r="Y26" s="70">
        <f>[5]FEB_14!$C$44</f>
        <v>218</v>
      </c>
      <c r="Z26" s="71">
        <f>[5]FEB_14!$B$45</f>
        <v>42213</v>
      </c>
      <c r="AA26" s="72">
        <f>[5]FEB_14!$C$45</f>
        <v>29</v>
      </c>
      <c r="AB26" s="69">
        <f>[5]FEB_14!$B$46</f>
        <v>100627</v>
      </c>
      <c r="AC26" s="70">
        <f>[5]FEB_14!$C$46</f>
        <v>217</v>
      </c>
      <c r="AD26" s="71">
        <f>[5]FEB_14!$B$47</f>
        <v>19567</v>
      </c>
      <c r="AE26" s="72">
        <f>[5]FEB_14!$C$47</f>
        <v>135</v>
      </c>
      <c r="AF26" s="69">
        <f>[5]FEB_14!$B$48</f>
        <v>11494</v>
      </c>
      <c r="AG26" s="70">
        <f>[5]FEB_14!$C$48</f>
        <v>161</v>
      </c>
      <c r="AH26" s="71">
        <f>[5]FEB_14!$B$49</f>
        <v>10998</v>
      </c>
      <c r="AI26" s="72">
        <f>[5]FEB_14!$C$49</f>
        <v>96</v>
      </c>
      <c r="AJ26" s="69">
        <f>[5]FEB_14!$B$50</f>
        <v>13689</v>
      </c>
      <c r="AK26" s="70">
        <f>[5]FEB_14!$C$50</f>
        <v>166</v>
      </c>
      <c r="AL26" s="71">
        <f>[5]FEB_14!$B$51</f>
        <v>807322</v>
      </c>
      <c r="AM26" s="72">
        <f>[5]FEB_14!$C$51</f>
        <v>10009</v>
      </c>
      <c r="AN26" s="69">
        <f>[5]FEB_14!$B$52</f>
        <v>25959</v>
      </c>
      <c r="AO26" s="70">
        <f>[5]FEB_14!$C$52</f>
        <v>26</v>
      </c>
      <c r="AP26" s="71">
        <f>[5]FEB_14!$B$53</f>
        <v>57376</v>
      </c>
      <c r="AQ26" s="72">
        <f>[5]FEB_14!$C$53</f>
        <v>424</v>
      </c>
      <c r="AR26" s="69">
        <f>[5]FEB_14!$B$54</f>
        <v>16372</v>
      </c>
      <c r="AS26" s="70">
        <f>[5]FEB_14!$C$54</f>
        <v>157</v>
      </c>
      <c r="AT26" s="71">
        <f>[5]FEB_14!$B$55</f>
        <v>87614</v>
      </c>
      <c r="AU26" s="72">
        <f>[5]FEB_14!$C$55</f>
        <v>1066</v>
      </c>
      <c r="AV26" s="69">
        <f>[5]FEB_14!$B$56</f>
        <v>12865</v>
      </c>
      <c r="AW26" s="70">
        <f>[5]FEB_14!$C$56</f>
        <v>86</v>
      </c>
      <c r="AX26" s="69">
        <f t="shared" si="0"/>
        <v>2386044</v>
      </c>
      <c r="AY26" s="73">
        <f t="shared" si="0"/>
        <v>20340</v>
      </c>
      <c r="AZ26" s="68">
        <f t="shared" si="1"/>
        <v>2406384</v>
      </c>
    </row>
    <row r="27" spans="1:53" x14ac:dyDescent="0.25">
      <c r="A27" s="66">
        <v>41699</v>
      </c>
      <c r="B27" s="67">
        <f>'[5]MAR-14'!$B$33</f>
        <v>177163</v>
      </c>
      <c r="C27" s="68">
        <f>'[5]MAR-14'!$C$33</f>
        <v>677</v>
      </c>
      <c r="D27" s="69">
        <f>'[5]MAR-14'!$B$34</f>
        <v>19548</v>
      </c>
      <c r="E27" s="70">
        <f>'[5]MAR-14'!$C$34</f>
        <v>201</v>
      </c>
      <c r="F27" s="71">
        <f>'[5]MAR-14'!$B$35</f>
        <v>29833</v>
      </c>
      <c r="G27" s="72">
        <f>'[5]MAR-14'!$C$35</f>
        <v>14</v>
      </c>
      <c r="H27" s="69">
        <f>'[5]MAR-14'!$B$36</f>
        <v>24111</v>
      </c>
      <c r="I27" s="70">
        <f>'[5]MAR-14'!$C$36</f>
        <v>247</v>
      </c>
      <c r="J27" s="71">
        <f>'[5]MAR-14'!$B$37</f>
        <v>60526</v>
      </c>
      <c r="K27" s="72">
        <f>'[5]MAR-14'!$C$37</f>
        <v>612</v>
      </c>
      <c r="L27" s="69">
        <f>'[5]MAR-14'!$B$38</f>
        <v>45385</v>
      </c>
      <c r="M27" s="70">
        <f>'[5]MAR-14'!$C$38</f>
        <v>300</v>
      </c>
      <c r="N27" s="71">
        <f>'[5]MAR-14'!$B$39</f>
        <v>76789</v>
      </c>
      <c r="O27" s="72">
        <f>'[5]MAR-14'!$C$39</f>
        <v>192</v>
      </c>
      <c r="P27" s="69">
        <f>'[5]MAR-14'!$B$40</f>
        <v>41530</v>
      </c>
      <c r="Q27" s="70">
        <f>'[5]MAR-14'!$C$40</f>
        <v>301</v>
      </c>
      <c r="R27" s="71">
        <f>'[5]MAR-14'!$B$41</f>
        <v>8020</v>
      </c>
      <c r="S27" s="72">
        <f>'[5]MAR-14'!$C$41</f>
        <v>2</v>
      </c>
      <c r="T27" s="69">
        <f>'[5]MAR-14'!$B$42</f>
        <v>572192</v>
      </c>
      <c r="U27" s="70">
        <f>'[5]MAR-14'!$C$42</f>
        <v>3839</v>
      </c>
      <c r="V27" s="71">
        <v>65160</v>
      </c>
      <c r="W27" s="72">
        <v>1089</v>
      </c>
      <c r="X27" s="69">
        <f>'[5]MAR-14'!$B$44</f>
        <v>64142</v>
      </c>
      <c r="Y27" s="70">
        <f>'[5]MAR-14'!$C$44</f>
        <v>218</v>
      </c>
      <c r="Z27" s="71">
        <f>'[5]MAR-14'!$B$45</f>
        <v>42296</v>
      </c>
      <c r="AA27" s="72">
        <f>'[5]MAR-14'!$C$45</f>
        <v>29</v>
      </c>
      <c r="AB27" s="69">
        <f>'[5]MAR-14'!$B$46</f>
        <v>101023</v>
      </c>
      <c r="AC27" s="70">
        <f>'[5]MAR-14'!$C$46</f>
        <v>217</v>
      </c>
      <c r="AD27" s="71">
        <f>'[5]MAR-14'!$B$47</f>
        <v>19712</v>
      </c>
      <c r="AE27" s="72">
        <f>'[5]MAR-14'!$C$47</f>
        <v>137</v>
      </c>
      <c r="AF27" s="69">
        <f>'[5]MAR-14'!$B$48</f>
        <v>11472</v>
      </c>
      <c r="AG27" s="70">
        <f>'[5]MAR-14'!$C$48</f>
        <v>173</v>
      </c>
      <c r="AH27" s="71">
        <f>'[5]MAR-14'!$B$49</f>
        <v>11218</v>
      </c>
      <c r="AI27" s="72">
        <f>'[5]MAR-14'!$C$49</f>
        <v>102</v>
      </c>
      <c r="AJ27" s="69">
        <f>'[5]MAR-14'!$B$50</f>
        <v>13807</v>
      </c>
      <c r="AK27" s="70">
        <f>'[5]MAR-14'!$C$50</f>
        <v>166</v>
      </c>
      <c r="AL27" s="71">
        <f>'[5]MAR-14'!$B$51</f>
        <v>807710</v>
      </c>
      <c r="AM27" s="72">
        <f>'[5]MAR-14'!$C$51</f>
        <v>10087</v>
      </c>
      <c r="AN27" s="69">
        <f>'[5]MAR-14'!$B$52</f>
        <v>26046</v>
      </c>
      <c r="AO27" s="70">
        <f>'[5]MAR-14'!$C$52</f>
        <v>26</v>
      </c>
      <c r="AP27" s="71">
        <f>'[5]MAR-14'!$B$53</f>
        <v>57370</v>
      </c>
      <c r="AQ27" s="72">
        <f>'[5]MAR-14'!$C$53</f>
        <v>399</v>
      </c>
      <c r="AR27" s="69">
        <f>'[5]MAR-14'!$B$54</f>
        <v>16536</v>
      </c>
      <c r="AS27" s="70">
        <f>'[5]MAR-14'!$C$54</f>
        <v>157</v>
      </c>
      <c r="AT27" s="71">
        <f>'[5]MAR-14'!$B$55</f>
        <v>87649</v>
      </c>
      <c r="AU27" s="72">
        <f>'[5]MAR-14'!$C$55</f>
        <v>1071</v>
      </c>
      <c r="AV27" s="69">
        <f>'[5]MAR-14'!$B$56</f>
        <v>12772</v>
      </c>
      <c r="AW27" s="70">
        <f>'[5]MAR-14'!$C$56</f>
        <v>96</v>
      </c>
      <c r="AX27" s="69">
        <f t="shared" si="0"/>
        <v>2392010</v>
      </c>
      <c r="AY27" s="73">
        <f t="shared" si="0"/>
        <v>20352</v>
      </c>
      <c r="AZ27" s="68">
        <f t="shared" si="1"/>
        <v>2412362</v>
      </c>
    </row>
    <row r="28" spans="1:53" x14ac:dyDescent="0.25">
      <c r="A28" s="66">
        <v>41730</v>
      </c>
      <c r="B28" s="67">
        <f>'[5]ABR-14'!$B$33</f>
        <v>176956</v>
      </c>
      <c r="C28" s="68">
        <f>'[5]ABR-14'!$C$33</f>
        <v>677</v>
      </c>
      <c r="D28" s="69">
        <f>'[5]ABR-14'!$B$34</f>
        <v>19544</v>
      </c>
      <c r="E28" s="70">
        <f>'[5]ABR-14'!$C$34</f>
        <v>201</v>
      </c>
      <c r="F28" s="71">
        <f>'[5]ABR-14'!$B$35</f>
        <v>29708</v>
      </c>
      <c r="G28" s="72">
        <f>'[5]ABR-14'!$C$35</f>
        <v>14</v>
      </c>
      <c r="H28" s="69">
        <f>'[5]ABR-14'!$B$36</f>
        <v>24087</v>
      </c>
      <c r="I28" s="70">
        <f>'[5]ABR-14'!$C$36</f>
        <v>247</v>
      </c>
      <c r="J28" s="71">
        <f>'[5]ABR-14'!$B$37</f>
        <v>60477</v>
      </c>
      <c r="K28" s="72">
        <f>'[5]ABR-14'!$C$37</f>
        <v>613</v>
      </c>
      <c r="L28" s="69">
        <f>'[5]ABR-14'!$B$38</f>
        <v>45302</v>
      </c>
      <c r="M28" s="70">
        <f>'[5]ABR-14'!$C$38</f>
        <v>300</v>
      </c>
      <c r="N28" s="71">
        <f>'[5]ABR-14'!$B$39</f>
        <v>77039</v>
      </c>
      <c r="O28" s="72">
        <f>'[5]ABR-14'!$C$39</f>
        <v>192</v>
      </c>
      <c r="P28" s="69">
        <f>'[5]ABR-14'!$B$40</f>
        <v>41407</v>
      </c>
      <c r="Q28" s="70">
        <f>'[5]ABR-14'!$C$40</f>
        <v>296</v>
      </c>
      <c r="R28" s="71">
        <f>'[5]ABR-14'!$B$41</f>
        <v>7982</v>
      </c>
      <c r="S28" s="72">
        <f>'[5]ABR-14'!$C$41</f>
        <v>2</v>
      </c>
      <c r="T28" s="69">
        <f>'[5]ABR-14'!$B$42</f>
        <v>572808</v>
      </c>
      <c r="U28" s="70">
        <f>'[5]ABR-14'!$C$42</f>
        <v>3853</v>
      </c>
      <c r="V28" s="71">
        <f>'[5]ABR-14'!$B$43</f>
        <v>65405</v>
      </c>
      <c r="W28" s="72">
        <f>'[5]ABR-14'!$C$43</f>
        <v>1086</v>
      </c>
      <c r="X28" s="69">
        <f>'[5]ABR-14'!$B$44</f>
        <v>63986</v>
      </c>
      <c r="Y28" s="70">
        <f>'[5]ABR-14'!$C$44</f>
        <v>218</v>
      </c>
      <c r="Z28" s="71">
        <f>'[5]ABR-14'!$B$45</f>
        <v>42184</v>
      </c>
      <c r="AA28" s="72">
        <f>'[5]ABR-14'!$C$45</f>
        <v>29</v>
      </c>
      <c r="AB28" s="69">
        <f>'[5]ABR-14'!$B$46</f>
        <v>101129</v>
      </c>
      <c r="AC28" s="70">
        <f>'[5]ABR-14'!$C$46</f>
        <v>217</v>
      </c>
      <c r="AD28" s="71">
        <f>'[5]ABR-14'!$B$47</f>
        <v>19494</v>
      </c>
      <c r="AE28" s="72">
        <f>'[5]ABR-14'!$C$47</f>
        <v>143</v>
      </c>
      <c r="AF28" s="69">
        <f>'[5]ABR-14'!$B$48</f>
        <v>11490</v>
      </c>
      <c r="AG28" s="70">
        <f>'[5]ABR-14'!$C$48</f>
        <v>174</v>
      </c>
      <c r="AH28" s="71">
        <f>'[5]ABR-14'!$B$49</f>
        <v>11382</v>
      </c>
      <c r="AI28" s="72">
        <f>'[5]ABR-14'!$C$49</f>
        <v>102</v>
      </c>
      <c r="AJ28" s="69">
        <f>'[5]ABR-14'!$B$50</f>
        <v>13784</v>
      </c>
      <c r="AK28" s="70">
        <f>'[5]ABR-14'!$C$50</f>
        <v>167</v>
      </c>
      <c r="AL28" s="71">
        <f>'[5]ABR-14'!$B$51</f>
        <v>807237</v>
      </c>
      <c r="AM28" s="72">
        <f>'[5]ABR-14'!$C$51</f>
        <v>10203</v>
      </c>
      <c r="AN28" s="69">
        <f>'[5]ABR-14'!$B$52</f>
        <v>25915</v>
      </c>
      <c r="AO28" s="70">
        <f>'[5]ABR-14'!$C$52</f>
        <v>28</v>
      </c>
      <c r="AP28" s="71">
        <f>'[5]ABR-14'!$B$53</f>
        <v>56950</v>
      </c>
      <c r="AQ28" s="72">
        <f>'[5]ABR-14'!$C$53</f>
        <v>423</v>
      </c>
      <c r="AR28" s="69">
        <f>'[5]ABR-14'!$B$54</f>
        <v>16527</v>
      </c>
      <c r="AS28" s="70">
        <f>'[5]ABR-14'!$C$54</f>
        <v>162</v>
      </c>
      <c r="AT28" s="71">
        <f>'[5]ABR-14'!$B$55</f>
        <v>87638</v>
      </c>
      <c r="AU28" s="72">
        <f>'[5]ABR-14'!$C$55</f>
        <v>1051</v>
      </c>
      <c r="AV28" s="69">
        <f>'[5]ABR-14'!$B$56</f>
        <v>12681</v>
      </c>
      <c r="AW28" s="70">
        <f>'[5]ABR-14'!$C$56</f>
        <v>98</v>
      </c>
      <c r="AX28" s="69">
        <f t="shared" ref="AX28:AY54" si="2">B28+D28+F28+H28+J28+L28+N28+P28+R28+T28+V28+X28+Z28+AB28+AD28+AF28+AH28+AJ28+AL28+AN28+AP28+AR28+AT28+AV28</f>
        <v>2391112</v>
      </c>
      <c r="AY28" s="73">
        <f t="shared" si="2"/>
        <v>20496</v>
      </c>
      <c r="AZ28" s="68">
        <f t="shared" si="1"/>
        <v>2411608</v>
      </c>
    </row>
    <row r="29" spans="1:53" x14ac:dyDescent="0.25">
      <c r="A29" s="66">
        <v>41760</v>
      </c>
      <c r="B29" s="67">
        <f>'[5]MAY-14'!$B$33</f>
        <v>176986</v>
      </c>
      <c r="C29" s="68">
        <f>'[5]MAY-14'!$C$33</f>
        <v>668</v>
      </c>
      <c r="D29" s="69">
        <f>'[5]MAY-14'!$B$34</f>
        <v>19634</v>
      </c>
      <c r="E29" s="70">
        <f>'[5]MAY-14'!$C$34</f>
        <v>200</v>
      </c>
      <c r="F29" s="71">
        <f>'[5]MAY-14'!$B$35</f>
        <v>29673</v>
      </c>
      <c r="G29" s="72">
        <f>'[5]MAY-14'!$C$35</f>
        <v>14</v>
      </c>
      <c r="H29" s="69">
        <f>'[5]MAY-14'!$B$36</f>
        <v>23975</v>
      </c>
      <c r="I29" s="70">
        <f>'[5]MAY-14'!$C$36</f>
        <v>247</v>
      </c>
      <c r="J29" s="71">
        <f>'[5]MAY-14'!$B$37</f>
        <v>60439</v>
      </c>
      <c r="K29" s="72">
        <f>'[5]MAY-14'!$C$37</f>
        <v>600</v>
      </c>
      <c r="L29" s="69">
        <f>'[5]MAY-14'!$B$38</f>
        <v>45158</v>
      </c>
      <c r="M29" s="70">
        <f>'[5]MAY-14'!$C$38</f>
        <v>296</v>
      </c>
      <c r="N29" s="71">
        <f>'[5]MAY-14'!$B$39</f>
        <v>76823</v>
      </c>
      <c r="O29" s="72">
        <f>'[5]MAY-14'!$C$39</f>
        <v>199</v>
      </c>
      <c r="P29" s="69">
        <f>'[5]MAY-14'!$B$40</f>
        <v>41254</v>
      </c>
      <c r="Q29" s="70">
        <f>'[5]MAY-14'!$C$40</f>
        <v>289</v>
      </c>
      <c r="R29" s="71">
        <f>'[5]MAY-14'!$B$41</f>
        <v>7965</v>
      </c>
      <c r="S29" s="72">
        <f>'[5]MAY-14'!$C$41</f>
        <v>2</v>
      </c>
      <c r="T29" s="69">
        <f>'[5]MAY-14'!$B$42</f>
        <v>572751</v>
      </c>
      <c r="U29" s="70">
        <f>'[5]MAY-14'!$C$42</f>
        <v>3845</v>
      </c>
      <c r="V29" s="71">
        <f>'[5]MAY-14'!$B$43</f>
        <v>65628</v>
      </c>
      <c r="W29" s="72">
        <f>'[5]MAY-14'!$C$43</f>
        <v>1089</v>
      </c>
      <c r="X29" s="69">
        <f>'[5]MAY-14'!$B$44</f>
        <v>63952</v>
      </c>
      <c r="Y29" s="70">
        <f>'[5]MAY-14'!$C$44</f>
        <v>218</v>
      </c>
      <c r="Z29" s="71">
        <f>'[5]MAY-14'!$B$45</f>
        <v>42051</v>
      </c>
      <c r="AA29" s="72">
        <f>'[5]MAY-14'!$C$45</f>
        <v>29</v>
      </c>
      <c r="AB29" s="69">
        <f>'[5]MAY-14'!$B$46</f>
        <v>101367</v>
      </c>
      <c r="AC29" s="70">
        <f>'[5]MAY-14'!$C$46</f>
        <v>217</v>
      </c>
      <c r="AD29" s="71">
        <f>'[5]MAY-14'!$B$47</f>
        <v>19532</v>
      </c>
      <c r="AE29" s="72">
        <f>'[5]MAY-14'!$C$47</f>
        <v>145</v>
      </c>
      <c r="AF29" s="69">
        <f>'[5]MAY-14'!$B$48</f>
        <v>11476</v>
      </c>
      <c r="AG29" s="70">
        <f>'[5]MAY-14'!$C$48</f>
        <v>174</v>
      </c>
      <c r="AH29" s="71">
        <f>'[5]MAY-14'!$B$49</f>
        <v>11519</v>
      </c>
      <c r="AI29" s="72">
        <f>'[5]MAY-14'!$C$49</f>
        <v>104</v>
      </c>
      <c r="AJ29" s="69">
        <f>'[5]MAY-14'!$B$50</f>
        <v>13816</v>
      </c>
      <c r="AK29" s="70">
        <f>'[5]MAY-14'!$C$50</f>
        <v>161</v>
      </c>
      <c r="AL29" s="71">
        <f>'[5]MAY-14'!$B$51</f>
        <v>807620</v>
      </c>
      <c r="AM29" s="72">
        <f>'[5]MAY-14'!$C$51</f>
        <v>10215</v>
      </c>
      <c r="AN29" s="69">
        <f>'[5]MAY-14'!$B$52</f>
        <v>25981</v>
      </c>
      <c r="AO29" s="70">
        <f>'[5]MAY-14'!$C$52</f>
        <v>28</v>
      </c>
      <c r="AP29" s="71">
        <f>'[5]MAY-14'!$B$53</f>
        <v>56708</v>
      </c>
      <c r="AQ29" s="72">
        <f>'[5]MAY-14'!$C$53</f>
        <v>424</v>
      </c>
      <c r="AR29" s="69">
        <f>'[5]MAY-14'!$B$54</f>
        <v>16586</v>
      </c>
      <c r="AS29" s="70">
        <f>'[5]MAY-14'!$C$54</f>
        <v>169</v>
      </c>
      <c r="AT29" s="71">
        <f>'[5]MAY-14'!$B$55</f>
        <v>87647</v>
      </c>
      <c r="AU29" s="72">
        <f>'[5]MAY-14'!$C$55</f>
        <v>1045</v>
      </c>
      <c r="AV29" s="69">
        <f>'[5]MAY-14'!$B$56</f>
        <v>12598</v>
      </c>
      <c r="AW29" s="70">
        <f>'[5]MAY-14'!$C$56</f>
        <v>100</v>
      </c>
      <c r="AX29" s="69">
        <f t="shared" si="2"/>
        <v>2391139</v>
      </c>
      <c r="AY29" s="73">
        <f t="shared" si="2"/>
        <v>20478</v>
      </c>
      <c r="AZ29" s="68">
        <f t="shared" si="1"/>
        <v>2411617</v>
      </c>
    </row>
    <row r="30" spans="1:53" x14ac:dyDescent="0.25">
      <c r="A30" s="66">
        <v>41791</v>
      </c>
      <c r="B30" s="67">
        <f>'[5]JUN-14'!$B$32</f>
        <v>176863</v>
      </c>
      <c r="C30" s="85">
        <f>'[5]JUN-14'!$C$32</f>
        <v>678</v>
      </c>
      <c r="D30" s="86">
        <f>'[5]JUN-14'!$B$33</f>
        <v>19644</v>
      </c>
      <c r="E30" s="87">
        <f>'[5]JUN-14'!$C$33</f>
        <v>200</v>
      </c>
      <c r="F30" s="88">
        <f>'[5]JUN-14'!$B$34</f>
        <v>29588</v>
      </c>
      <c r="G30" s="89">
        <f>'[5]JUN-14'!$C$34</f>
        <v>14</v>
      </c>
      <c r="H30" s="86">
        <f>'[5]JUN-14'!$B$35</f>
        <v>23980</v>
      </c>
      <c r="I30" s="87">
        <f>'[5]JUN-14'!$C$35</f>
        <v>198</v>
      </c>
      <c r="J30" s="88">
        <f>'[5]JUN-14'!$B$36</f>
        <v>60402</v>
      </c>
      <c r="K30" s="89">
        <f>'[5]JUN-14'!$C$36</f>
        <v>597</v>
      </c>
      <c r="L30" s="86">
        <f>'[5]JUN-14'!$B$37</f>
        <v>45134</v>
      </c>
      <c r="M30" s="87">
        <f>'[5]JUN-14'!$C$37</f>
        <v>298</v>
      </c>
      <c r="N30" s="88">
        <f>'[5]JUN-14'!$B$38</f>
        <v>77193</v>
      </c>
      <c r="O30" s="89">
        <f>'[5]JUN-14'!$C$38</f>
        <v>199</v>
      </c>
      <c r="P30" s="86">
        <f>'[5]JUN-14'!$B$39</f>
        <v>41211</v>
      </c>
      <c r="Q30" s="87">
        <f>'[5]JUN-14'!$C$39</f>
        <v>298</v>
      </c>
      <c r="R30" s="88">
        <f>'[5]JUN-14'!$B$40</f>
        <v>7960</v>
      </c>
      <c r="S30" s="89">
        <f>'[5]JUN-14'!$C$40</f>
        <v>2</v>
      </c>
      <c r="T30" s="86">
        <f>'[5]JUN-14'!$B$41</f>
        <v>573662</v>
      </c>
      <c r="U30" s="87">
        <f>'[5]JUN-14'!$C$41</f>
        <v>3793</v>
      </c>
      <c r="V30" s="88">
        <f>'[5]JUN-14'!$B$42</f>
        <v>65667</v>
      </c>
      <c r="W30" s="89">
        <f>'[5]JUN-14'!$C$42</f>
        <v>1094</v>
      </c>
      <c r="X30" s="86">
        <f>'[5]JUN-14'!$B$43</f>
        <v>63895</v>
      </c>
      <c r="Y30" s="87">
        <f>'[5]JUN-14'!$C$43</f>
        <v>217</v>
      </c>
      <c r="Z30" s="88">
        <f>'[5]JUN-14'!$B$44</f>
        <v>42374</v>
      </c>
      <c r="AA30" s="89">
        <f>'[5]JUN-14'!$C$44</f>
        <v>29</v>
      </c>
      <c r="AB30" s="86">
        <f>'[5]JUN-14'!$B$45</f>
        <v>101800</v>
      </c>
      <c r="AC30" s="87">
        <f>'[5]JUN-14'!$C$45</f>
        <v>215</v>
      </c>
      <c r="AD30" s="88">
        <f>'[5]JUN-14'!$B$46</f>
        <v>19607</v>
      </c>
      <c r="AE30" s="89">
        <f>'[5]JUN-14'!$C$46</f>
        <v>150</v>
      </c>
      <c r="AF30" s="86">
        <f>'[5]JUN-14'!$B$47</f>
        <v>11498</v>
      </c>
      <c r="AG30" s="87">
        <f>'[5]JUN-14'!$C$47</f>
        <v>174</v>
      </c>
      <c r="AH30" s="88">
        <f>'[5]JUN-14'!$B$48</f>
        <v>11534</v>
      </c>
      <c r="AI30" s="89">
        <f>'[5]JUN-14'!$C$48</f>
        <v>104</v>
      </c>
      <c r="AJ30" s="86">
        <f>'[5]JUN-14'!$B$49</f>
        <v>13836</v>
      </c>
      <c r="AK30" s="87">
        <f>'[5]JUN-14'!$C$49</f>
        <v>159</v>
      </c>
      <c r="AL30" s="88">
        <f>'[5]JUN-14'!$B$50</f>
        <v>807014</v>
      </c>
      <c r="AM30" s="89">
        <f>'[5]JUN-14'!$C$50</f>
        <v>10335</v>
      </c>
      <c r="AN30" s="86">
        <f>'[5]JUN-14'!$B$51</f>
        <v>25921</v>
      </c>
      <c r="AO30" s="87">
        <f>'[5]JUN-14'!$C$51</f>
        <v>28</v>
      </c>
      <c r="AP30" s="88">
        <f>'[5]JUN-14'!$B$52</f>
        <v>56945</v>
      </c>
      <c r="AQ30" s="89">
        <f>'[5]JUN-14'!$C$52</f>
        <v>421</v>
      </c>
      <c r="AR30" s="86">
        <f>'[5]JUN-14'!$B$53</f>
        <v>16772</v>
      </c>
      <c r="AS30" s="87">
        <f>'[5]JUN-14'!$C$53</f>
        <v>171</v>
      </c>
      <c r="AT30" s="88">
        <f>'[5]JUN-14'!$B$54</f>
        <v>88000</v>
      </c>
      <c r="AU30" s="89">
        <f>'[5]JUN-14'!$C$54</f>
        <v>1058</v>
      </c>
      <c r="AV30" s="86">
        <f>'[5]JUN-14'!$B$55</f>
        <v>12535</v>
      </c>
      <c r="AW30" s="87">
        <f>'[5]JUN-14'!$C$55</f>
        <v>100</v>
      </c>
      <c r="AX30" s="69">
        <f t="shared" si="2"/>
        <v>2393035</v>
      </c>
      <c r="AY30" s="73">
        <f t="shared" si="2"/>
        <v>20532</v>
      </c>
      <c r="AZ30" s="68">
        <f t="shared" si="1"/>
        <v>2413567</v>
      </c>
    </row>
    <row r="31" spans="1:53" x14ac:dyDescent="0.25">
      <c r="A31" s="66">
        <v>41821</v>
      </c>
      <c r="B31" s="67">
        <f>'[5]JUL-14 '!$B$33</f>
        <v>177018</v>
      </c>
      <c r="C31" s="85">
        <f>'[5]JUL-14 '!$C$33</f>
        <v>672</v>
      </c>
      <c r="D31" s="86">
        <f>'[5]JUL-14 '!$B$34</f>
        <v>19680</v>
      </c>
      <c r="E31" s="87">
        <f>'[5]JUL-14 '!$C$34</f>
        <v>199</v>
      </c>
      <c r="F31" s="88">
        <f>'[5]JUL-14 '!$B$35</f>
        <v>29528</v>
      </c>
      <c r="G31" s="89">
        <f>'[5]JUL-14 '!$C$35</f>
        <v>14</v>
      </c>
      <c r="H31" s="86">
        <f>'[5]JUL-14 '!$B$36</f>
        <v>23844</v>
      </c>
      <c r="I31" s="87">
        <f>'[5]JUL-14 '!$C$36</f>
        <v>198</v>
      </c>
      <c r="J31" s="88">
        <f>'[5]JUL-14 '!$B$37</f>
        <v>60015</v>
      </c>
      <c r="K31" s="89">
        <f>'[5]JUL-14 '!$C$37</f>
        <v>591</v>
      </c>
      <c r="L31" s="86">
        <f>'[5]JUL-14 '!$B$38</f>
        <v>44832</v>
      </c>
      <c r="M31" s="87">
        <f>'[5]JUL-14 '!$C$38</f>
        <v>286</v>
      </c>
      <c r="N31" s="88">
        <f>'[5]JUL-14 '!$B$39</f>
        <v>77156</v>
      </c>
      <c r="O31" s="89">
        <f>'[5]JUL-14 '!$C$39</f>
        <v>203</v>
      </c>
      <c r="P31" s="86">
        <f>'[5]JUL-14 '!$B$40</f>
        <v>40671</v>
      </c>
      <c r="Q31" s="87">
        <f>'[5]JUL-14 '!$C$40</f>
        <v>301</v>
      </c>
      <c r="R31" s="88">
        <f>'[5]JUL-14 '!$B$41</f>
        <v>7900</v>
      </c>
      <c r="S31" s="89">
        <f>'[5]JUL-14 '!$C$41</f>
        <v>2</v>
      </c>
      <c r="T31" s="86">
        <f>'[5]JUL-14 '!$B$42</f>
        <v>572366</v>
      </c>
      <c r="U31" s="87">
        <f>'[5]JUL-14 '!$C$42</f>
        <v>3756</v>
      </c>
      <c r="V31" s="88">
        <f>'[5]JUL-14 '!$B$43</f>
        <v>65372</v>
      </c>
      <c r="W31" s="89">
        <f>'[5]JUL-14 '!$C$43</f>
        <v>1080</v>
      </c>
      <c r="X31" s="86">
        <f>'[5]JUL-14 '!$B$44</f>
        <v>63869</v>
      </c>
      <c r="Y31" s="87">
        <f>'[5]JUL-14 '!$C$44</f>
        <v>218</v>
      </c>
      <c r="Z31" s="88">
        <f>'[5]JUL-14 '!$B$45</f>
        <v>42187</v>
      </c>
      <c r="AA31" s="89">
        <f>'[5]JUL-14 '!$C$45</f>
        <v>29</v>
      </c>
      <c r="AB31" s="86">
        <f>'[5]JUL-14 '!$B$46</f>
        <v>102102</v>
      </c>
      <c r="AC31" s="87">
        <f>'[5]JUL-14 '!$C$46</f>
        <v>209</v>
      </c>
      <c r="AD31" s="88">
        <f>'[5]JUL-14 '!$B$47</f>
        <v>19553</v>
      </c>
      <c r="AE31" s="89">
        <f>'[5]JUL-14 '!$C$47</f>
        <v>150</v>
      </c>
      <c r="AF31" s="86">
        <f>'[5]JUL-14 '!$B$48</f>
        <v>11461</v>
      </c>
      <c r="AG31" s="87">
        <f>'[5]JUL-14 '!$C$48</f>
        <v>174</v>
      </c>
      <c r="AH31" s="88">
        <f>'[5]JUL-14 '!$B$49</f>
        <v>11354</v>
      </c>
      <c r="AI31" s="89">
        <f>'[5]JUL-14 '!$C$49</f>
        <v>104</v>
      </c>
      <c r="AJ31" s="86">
        <f>'[5]JUL-14 '!$B$50</f>
        <v>13830</v>
      </c>
      <c r="AK31" s="87">
        <f>'[5]JUL-14 '!$C$50</f>
        <v>159</v>
      </c>
      <c r="AL31" s="88">
        <f>'[5]JUL-14 '!$B$51</f>
        <v>805214</v>
      </c>
      <c r="AM31" s="89">
        <f>'[5]JUL-14 '!$C$51</f>
        <v>10348</v>
      </c>
      <c r="AN31" s="86">
        <f>'[5]JUL-14 '!$B$52</f>
        <v>25876</v>
      </c>
      <c r="AO31" s="87">
        <f>'[5]JUL-14 '!$C$52</f>
        <v>28</v>
      </c>
      <c r="AP31" s="88">
        <f>'[5]JUL-14 '!$B$53</f>
        <v>57089</v>
      </c>
      <c r="AQ31" s="89">
        <f>'[5]JUL-14 '!$C$53</f>
        <v>432</v>
      </c>
      <c r="AR31" s="86">
        <f>'[5]JUL-14 '!$B$54</f>
        <v>16760</v>
      </c>
      <c r="AS31" s="87">
        <f>'[5]JUL-14 '!$C$54</f>
        <v>167</v>
      </c>
      <c r="AT31" s="88">
        <f>'[5]JUL-14 '!$B$55</f>
        <v>87333</v>
      </c>
      <c r="AU31" s="89">
        <f>'[5]JUL-14 '!$C$55</f>
        <v>1069</v>
      </c>
      <c r="AV31" s="86">
        <f>'[5]JUL-14 '!$B$56</f>
        <v>12424</v>
      </c>
      <c r="AW31" s="70">
        <f>'[5]JUL-14 '!$C$56</f>
        <v>100</v>
      </c>
      <c r="AX31" s="69">
        <f t="shared" si="2"/>
        <v>2387434</v>
      </c>
      <c r="AY31" s="73">
        <f t="shared" si="2"/>
        <v>20489</v>
      </c>
      <c r="AZ31" s="68">
        <f t="shared" si="1"/>
        <v>2407923</v>
      </c>
    </row>
    <row r="32" spans="1:53" x14ac:dyDescent="0.25">
      <c r="A32" s="66">
        <v>41852</v>
      </c>
      <c r="B32" s="67">
        <f>'[5]AGO-14'!$B$33</f>
        <v>176934</v>
      </c>
      <c r="C32" s="85">
        <f>'[5]AGO-14'!$C$33</f>
        <v>682</v>
      </c>
      <c r="D32" s="86">
        <f>'[5]AGO-14'!$B$34</f>
        <v>19783</v>
      </c>
      <c r="E32" s="87">
        <f>'[5]AGO-14'!$C$34</f>
        <v>199</v>
      </c>
      <c r="F32" s="88">
        <f>'[5]AGO-14'!$B$35</f>
        <v>29493</v>
      </c>
      <c r="G32" s="89">
        <f>'[5]AGO-14'!$C$35</f>
        <v>14</v>
      </c>
      <c r="H32" s="86">
        <f>'[5]AGO-14'!$B$36</f>
        <v>23816</v>
      </c>
      <c r="I32" s="87">
        <f>'[5]AGO-14'!$C$36</f>
        <v>198</v>
      </c>
      <c r="J32" s="88">
        <f>'[5]AGO-14'!$B$37</f>
        <v>60105</v>
      </c>
      <c r="K32" s="89">
        <f>'[5]AGO-14'!$C$37</f>
        <v>592</v>
      </c>
      <c r="L32" s="86">
        <f>'[5]AGO-14'!$B$38</f>
        <v>44876</v>
      </c>
      <c r="M32" s="87">
        <f>'[5]AGO-14'!$C$38</f>
        <v>286</v>
      </c>
      <c r="N32" s="88">
        <f>'[5]AGO-14'!$B$39</f>
        <v>76896</v>
      </c>
      <c r="O32" s="89">
        <f>'[5]AGO-14'!$C$39</f>
        <v>201</v>
      </c>
      <c r="P32" s="86">
        <f>'[5]AGO-14'!$B$40</f>
        <v>40606</v>
      </c>
      <c r="Q32" s="87">
        <f>'[5]AGO-14'!$C$40</f>
        <v>301</v>
      </c>
      <c r="R32" s="88">
        <f>'[5]AGO-14'!$B$41</f>
        <v>8218</v>
      </c>
      <c r="S32" s="89">
        <f>'[5]AGO-14'!$C$41</f>
        <v>2</v>
      </c>
      <c r="T32" s="86">
        <f>'[5]AGO-14'!$B$42</f>
        <v>574655</v>
      </c>
      <c r="U32" s="87">
        <f>'[5]AGO-14'!$C$42</f>
        <v>3700</v>
      </c>
      <c r="V32" s="88">
        <f>'[5]AGO-14'!$B$43</f>
        <v>65458</v>
      </c>
      <c r="W32" s="89">
        <f>'[5]AGO-14'!$C$43</f>
        <v>1068</v>
      </c>
      <c r="X32" s="86">
        <f>'[5]AGO-14'!$B$44</f>
        <v>63835</v>
      </c>
      <c r="Y32" s="87">
        <f>'[5]AGO-14'!$C$44</f>
        <v>218</v>
      </c>
      <c r="Z32" s="88">
        <f>'[5]AGO-14'!$B$45</f>
        <v>42264</v>
      </c>
      <c r="AA32" s="89">
        <f>'[5]AGO-14'!$C$45</f>
        <v>29</v>
      </c>
      <c r="AB32" s="86">
        <f>'[5]AGO-14'!$B$46</f>
        <v>102533</v>
      </c>
      <c r="AC32" s="87">
        <f>'[5]AGO-14'!$C$46</f>
        <v>215</v>
      </c>
      <c r="AD32" s="88">
        <f>'[5]AGO-14'!$B$47</f>
        <v>19535</v>
      </c>
      <c r="AE32" s="89">
        <f>'[5]AGO-14'!$C$47</f>
        <v>151</v>
      </c>
      <c r="AF32" s="86">
        <f>'[5]AGO-14'!$B$48</f>
        <v>11536</v>
      </c>
      <c r="AG32" s="87">
        <f>'[5]AGO-14'!$C$48</f>
        <v>174</v>
      </c>
      <c r="AH32" s="88">
        <f>'[5]AGO-14'!$B$49</f>
        <v>11404</v>
      </c>
      <c r="AI32" s="89">
        <f>'[5]AGO-14'!$C$49</f>
        <v>104</v>
      </c>
      <c r="AJ32" s="86">
        <f>'[5]AGO-14'!$B$50</f>
        <v>13938</v>
      </c>
      <c r="AK32" s="87">
        <f>'[5]AGO-14'!$C$50</f>
        <v>159</v>
      </c>
      <c r="AL32" s="88">
        <f>'[5]AGO-14'!$B$51</f>
        <v>805778</v>
      </c>
      <c r="AM32" s="89">
        <f>'[5]AGO-14'!$C$51</f>
        <v>10436</v>
      </c>
      <c r="AN32" s="86">
        <f>'[5]AGO-14'!$B$52</f>
        <v>25856</v>
      </c>
      <c r="AO32" s="87">
        <f>'[5]AGO-14'!$C$52</f>
        <v>28</v>
      </c>
      <c r="AP32" s="88">
        <f>'[5]AGO-14'!$B$53</f>
        <v>56910</v>
      </c>
      <c r="AQ32" s="89">
        <f>'[5]AGO-14'!$C$53</f>
        <v>373</v>
      </c>
      <c r="AR32" s="86">
        <f>'[5]AGO-14'!$B$54</f>
        <v>16689</v>
      </c>
      <c r="AS32" s="87">
        <f>'[5]AGO-14'!$C$54</f>
        <v>169</v>
      </c>
      <c r="AT32" s="88">
        <f>'[5]AGO-14'!$B$55</f>
        <v>87343</v>
      </c>
      <c r="AU32" s="89">
        <f>'[5]AGO-14'!$C$55</f>
        <v>1067</v>
      </c>
      <c r="AV32" s="86">
        <f>'[5]AGO-14'!$B$56</f>
        <v>12480</v>
      </c>
      <c r="AW32" s="87">
        <f>'[5]AGO-14'!$C$56</f>
        <v>100</v>
      </c>
      <c r="AX32" s="69">
        <f t="shared" si="2"/>
        <v>2390941</v>
      </c>
      <c r="AY32" s="73">
        <f t="shared" si="2"/>
        <v>20466</v>
      </c>
      <c r="AZ32" s="68">
        <f t="shared" si="1"/>
        <v>2411407</v>
      </c>
    </row>
    <row r="33" spans="1:52" x14ac:dyDescent="0.25">
      <c r="A33" s="66">
        <v>41883</v>
      </c>
      <c r="B33" s="67">
        <f>'[5]SEP-14 '!$B$33</f>
        <v>176815</v>
      </c>
      <c r="C33" s="85">
        <f>'[5]SEP-14 '!$C$33</f>
        <v>682</v>
      </c>
      <c r="D33" s="86">
        <f>'[5]SEP-14 '!$B$34</f>
        <v>19792</v>
      </c>
      <c r="E33" s="87">
        <f>'[5]SEP-14 '!$C$34</f>
        <v>193</v>
      </c>
      <c r="F33" s="88">
        <f>'[5]SEP-14 '!$B$35</f>
        <v>29422</v>
      </c>
      <c r="G33" s="89">
        <f>'[5]SEP-14 '!$C$35</f>
        <v>14</v>
      </c>
      <c r="H33" s="86">
        <f>'[5]SEP-14 '!$B$36</f>
        <v>23758</v>
      </c>
      <c r="I33" s="87">
        <f>'[5]SEP-14 '!$C$36</f>
        <v>201</v>
      </c>
      <c r="J33" s="88">
        <f>'[5]SEP-14 '!$B$37</f>
        <v>60359</v>
      </c>
      <c r="K33" s="89">
        <f>'[5]SEP-14 '!$C$37</f>
        <v>581</v>
      </c>
      <c r="L33" s="86">
        <f>'[5]SEP-14 '!$B$38</f>
        <v>44835</v>
      </c>
      <c r="M33" s="87">
        <f>'[5]SEP-14 '!$C$38</f>
        <v>278</v>
      </c>
      <c r="N33" s="88">
        <f>'[5]SEP-14 '!$B$39</f>
        <v>76737</v>
      </c>
      <c r="O33" s="89">
        <f>'[5]SEP-14 '!$C$39</f>
        <v>195</v>
      </c>
      <c r="P33" s="86">
        <f>'[5]SEP-14 '!$B$40</f>
        <v>40390</v>
      </c>
      <c r="Q33" s="87">
        <f>'[5]SEP-14 '!$C$40</f>
        <v>300</v>
      </c>
      <c r="R33" s="88">
        <f>'[5]SEP-14 '!$B$41</f>
        <v>7846</v>
      </c>
      <c r="S33" s="89">
        <f>'[5]SEP-14 '!$C$41</f>
        <v>2</v>
      </c>
      <c r="T33" s="86">
        <f>'[5]SEP-14 '!$B$42</f>
        <v>574082</v>
      </c>
      <c r="U33" s="87">
        <f>'[5]SEP-14 '!$C$42</f>
        <v>3595</v>
      </c>
      <c r="V33" s="88">
        <f>'[5]SEP-14 '!$B$43</f>
        <v>65561</v>
      </c>
      <c r="W33" s="89">
        <f>'[5]SEP-14 '!$C$43</f>
        <v>1067</v>
      </c>
      <c r="X33" s="86">
        <f>'[5]SEP-14 '!$B$44</f>
        <v>63698</v>
      </c>
      <c r="Y33" s="87">
        <f>'[5]SEP-14 '!$C$44</f>
        <v>217</v>
      </c>
      <c r="Z33" s="88">
        <f>'[5]SEP-14 '!$B$45</f>
        <v>42017</v>
      </c>
      <c r="AA33" s="89">
        <f>'[5]SEP-14 '!$C$45</f>
        <v>29</v>
      </c>
      <c r="AB33" s="86">
        <f>'[5]SEP-14 '!$B$46</f>
        <v>102626</v>
      </c>
      <c r="AC33" s="87">
        <f>'[5]SEP-14 '!$C$46</f>
        <v>212</v>
      </c>
      <c r="AD33" s="88">
        <f>'[5]SEP-14 '!$B$47</f>
        <v>19593</v>
      </c>
      <c r="AE33" s="89">
        <f>'[5]SEP-14 '!$C$47</f>
        <v>151</v>
      </c>
      <c r="AF33" s="86">
        <f>'[5]SEP-14 '!$B$48</f>
        <v>11538</v>
      </c>
      <c r="AG33" s="87">
        <f>'[5]SEP-14 '!$C$48</f>
        <v>176</v>
      </c>
      <c r="AH33" s="88">
        <f>'[5]SEP-14 '!$B$49</f>
        <v>11454</v>
      </c>
      <c r="AI33" s="89">
        <f>'[5]SEP-14 '!$C$49</f>
        <v>104</v>
      </c>
      <c r="AJ33" s="86">
        <f>'[5]SEP-14 '!$B$50</f>
        <v>13984</v>
      </c>
      <c r="AK33" s="87">
        <f>'[5]SEP-14 '!$C$50</f>
        <v>159</v>
      </c>
      <c r="AL33" s="88">
        <f>'[5]SEP-14 '!$B$51</f>
        <v>805220</v>
      </c>
      <c r="AM33" s="89">
        <f>'[5]SEP-14 '!$C$51</f>
        <v>10257</v>
      </c>
      <c r="AN33" s="86">
        <f>'[5]SEP-14 '!$B$52</f>
        <v>25933</v>
      </c>
      <c r="AO33" s="87">
        <f>'[5]SEP-14 '!$C$52</f>
        <v>28</v>
      </c>
      <c r="AP33" s="88">
        <f>'[5]SEP-14 '!$B$53</f>
        <v>56717</v>
      </c>
      <c r="AQ33" s="89">
        <f>'[5]SEP-14 '!$C$53</f>
        <v>377</v>
      </c>
      <c r="AR33" s="86">
        <f>'[5]SEP-14 '!$B$54</f>
        <v>16621</v>
      </c>
      <c r="AS33" s="87">
        <f>'[5]SEP-14 '!$C$54</f>
        <v>168</v>
      </c>
      <c r="AT33" s="88">
        <f>'[5]SEP-14 '!$B$55</f>
        <v>87143</v>
      </c>
      <c r="AU33" s="89">
        <f>'[5]SEP-14 '!$C$55</f>
        <v>1052</v>
      </c>
      <c r="AV33" s="86">
        <f>'[5]SEP-14 '!$B$56</f>
        <v>12434</v>
      </c>
      <c r="AW33" s="87">
        <f>'[5]SEP-14 '!$C$56</f>
        <v>100</v>
      </c>
      <c r="AX33" s="69">
        <f t="shared" si="2"/>
        <v>2388575</v>
      </c>
      <c r="AY33" s="73">
        <f t="shared" si="2"/>
        <v>20138</v>
      </c>
      <c r="AZ33" s="68">
        <f t="shared" si="1"/>
        <v>2408713</v>
      </c>
    </row>
    <row r="34" spans="1:52" x14ac:dyDescent="0.25">
      <c r="A34" s="66">
        <v>41913</v>
      </c>
      <c r="B34" s="67">
        <f>'[5]OCT-14'!$B$33</f>
        <v>176812</v>
      </c>
      <c r="C34" s="85">
        <f>'[5]OCT-14'!$C$33</f>
        <v>676</v>
      </c>
      <c r="D34" s="86">
        <f>'[5]OCT-14'!$B$34</f>
        <v>19999</v>
      </c>
      <c r="E34" s="87">
        <f>'[5]OCT-14'!$C$34</f>
        <v>182</v>
      </c>
      <c r="F34" s="88">
        <f>'[5]OCT-14'!$B$35</f>
        <v>29539</v>
      </c>
      <c r="G34" s="89">
        <f>'[5]OCT-14'!$C$35</f>
        <v>12</v>
      </c>
      <c r="H34" s="86">
        <f>'[5]OCT-14'!$B$36</f>
        <v>23818</v>
      </c>
      <c r="I34" s="87">
        <f>'[5]OCT-14'!$C$36</f>
        <v>201</v>
      </c>
      <c r="J34" s="88">
        <f>'[5]OCT-14'!$B$37</f>
        <v>60747</v>
      </c>
      <c r="K34" s="89">
        <f>'[5]OCT-14'!$C$37</f>
        <v>560</v>
      </c>
      <c r="L34" s="86">
        <f>'[5]OCT-14'!$B$38</f>
        <v>45093</v>
      </c>
      <c r="M34" s="87">
        <f>'[5]OCT-14'!$C$38</f>
        <v>264</v>
      </c>
      <c r="N34" s="88">
        <f>'[5]OCT-14'!$B$39</f>
        <v>77423</v>
      </c>
      <c r="O34" s="86">
        <f>'[5]OCT-14'!$C$39</f>
        <v>188</v>
      </c>
      <c r="P34" s="86">
        <f>'[5]OCT-14'!$B$40</f>
        <v>40764</v>
      </c>
      <c r="Q34" s="87">
        <f>'[5]OCT-14'!$C$40</f>
        <v>279</v>
      </c>
      <c r="R34" s="88">
        <f>'[5]OCT-14'!$B$41</f>
        <v>7870</v>
      </c>
      <c r="S34" s="89">
        <f>'[5]OCT-14'!$C$41</f>
        <v>2</v>
      </c>
      <c r="T34" s="86">
        <f>'[5]OCT-14'!$B$42</f>
        <v>579458</v>
      </c>
      <c r="U34" s="87">
        <f>'[5]OCT-14'!$C$42</f>
        <v>3528</v>
      </c>
      <c r="V34" s="88">
        <f>'[5]OCT-14'!$B$43</f>
        <v>65971</v>
      </c>
      <c r="W34" s="89">
        <f>'[5]OCT-14'!$C$43</f>
        <v>1053</v>
      </c>
      <c r="X34" s="86">
        <f>'[5]OCT-14'!$B$44</f>
        <v>63957</v>
      </c>
      <c r="Y34" s="87">
        <f>'[5]OCT-14'!$C$44</f>
        <v>214</v>
      </c>
      <c r="Z34" s="88">
        <f>'[5]OCT-14'!$B$45</f>
        <v>42331</v>
      </c>
      <c r="AA34" s="89">
        <f>'[5]OCT-14'!$C$45</f>
        <v>29</v>
      </c>
      <c r="AB34" s="86">
        <f>'[5]OCT-14'!$B$46</f>
        <v>103534</v>
      </c>
      <c r="AC34" s="87">
        <f>'[5]OCT-14'!$C$46</f>
        <v>211</v>
      </c>
      <c r="AD34" s="88">
        <f>'[5]OCT-14'!$B$47</f>
        <v>19734</v>
      </c>
      <c r="AE34" s="89">
        <f>'[5]OCT-14'!$C$47</f>
        <v>149</v>
      </c>
      <c r="AF34" s="86">
        <f>'[5]OCT-14'!$B$48</f>
        <v>11605</v>
      </c>
      <c r="AG34" s="87">
        <f>'[5]OCT-14'!$C$48</f>
        <v>176</v>
      </c>
      <c r="AH34" s="88">
        <f>'[5]OCT-14'!$B$49</f>
        <v>11651</v>
      </c>
      <c r="AI34" s="89">
        <f>'[5]OCT-14'!$C$49</f>
        <v>104</v>
      </c>
      <c r="AJ34" s="86">
        <f>'[5]OCT-14'!$B$50</f>
        <v>14054</v>
      </c>
      <c r="AK34" s="87">
        <f>'[5]OCT-14'!$C$50</f>
        <v>159</v>
      </c>
      <c r="AL34" s="88">
        <f>'[5]OCT-14'!$B$51</f>
        <v>808380</v>
      </c>
      <c r="AM34" s="89">
        <f>'[5]OCT-14'!$C$51</f>
        <v>10206</v>
      </c>
      <c r="AN34" s="86">
        <f>'[5]OCT-14'!$B$52</f>
        <v>26324</v>
      </c>
      <c r="AO34" s="87">
        <f>'[5]OCT-14'!$C$52</f>
        <v>26</v>
      </c>
      <c r="AP34" s="88">
        <f>'[5]OCT-14'!$B$53</f>
        <v>57208</v>
      </c>
      <c r="AQ34" s="89">
        <f>'[5]OCT-14'!$C$53</f>
        <v>383</v>
      </c>
      <c r="AR34" s="86">
        <f>'[5]OCT-14'!$B$54</f>
        <v>16877</v>
      </c>
      <c r="AS34" s="87">
        <f>'[5]OCT-14'!$C$54</f>
        <v>163</v>
      </c>
      <c r="AT34" s="88">
        <f>'[5]OCT-14'!$B$55</f>
        <v>87604</v>
      </c>
      <c r="AU34" s="89">
        <f>'[5]OCT-14'!$C$55</f>
        <v>1045</v>
      </c>
      <c r="AV34" s="86">
        <f>'[5]OCT-14'!$B$56</f>
        <v>12520</v>
      </c>
      <c r="AW34" s="87">
        <f>'[5]OCT-14'!$C$56</f>
        <v>94</v>
      </c>
      <c r="AX34" s="69">
        <f t="shared" si="2"/>
        <v>2403273</v>
      </c>
      <c r="AY34" s="73">
        <f t="shared" si="2"/>
        <v>19904</v>
      </c>
      <c r="AZ34" s="68">
        <f t="shared" si="1"/>
        <v>2423177</v>
      </c>
    </row>
    <row r="35" spans="1:52" x14ac:dyDescent="0.25">
      <c r="A35" s="66">
        <v>41944</v>
      </c>
      <c r="B35" s="67">
        <f>'[5]NOV-14'!$B$33</f>
        <v>176913</v>
      </c>
      <c r="C35" s="85">
        <f>'[5]NOV-14'!$C$33</f>
        <v>686</v>
      </c>
      <c r="D35" s="86">
        <f>'[5]NOV-14'!$B$34</f>
        <v>20160</v>
      </c>
      <c r="E35" s="87">
        <f>'[5]NOV-14'!$C$34</f>
        <v>182</v>
      </c>
      <c r="F35" s="88">
        <f>'[5]NOV-14'!$B$35</f>
        <v>29632</v>
      </c>
      <c r="G35" s="89">
        <f>'[5]NOV-14'!$C$35</f>
        <v>12</v>
      </c>
      <c r="H35" s="86">
        <f>'[5]NOV-14'!$B$36</f>
        <v>23905</v>
      </c>
      <c r="I35" s="87">
        <f>'[5]NOV-14'!$C$36</f>
        <v>201</v>
      </c>
      <c r="J35" s="88">
        <f>'[5]NOV-14'!$B$37</f>
        <v>61028</v>
      </c>
      <c r="K35" s="89">
        <f>'[5]NOV-14'!$C$37</f>
        <v>560</v>
      </c>
      <c r="L35" s="86">
        <f>'[5]NOV-14'!$B$38</f>
        <v>45357</v>
      </c>
      <c r="M35" s="87">
        <f>'[5]NOV-14'!$C$38</f>
        <v>264</v>
      </c>
      <c r="N35" s="88">
        <f>'[5]NOV-14'!$B$39</f>
        <v>78239</v>
      </c>
      <c r="O35" s="89">
        <f>'[5]NOV-14'!$C$39</f>
        <v>192</v>
      </c>
      <c r="P35" s="86">
        <f>'[5]NOV-14'!$B$40</f>
        <v>41222</v>
      </c>
      <c r="Q35" s="87">
        <f>'[5]NOV-14'!$C$40</f>
        <v>278</v>
      </c>
      <c r="R35" s="88">
        <f>'[5]NOV-14'!$B$41</f>
        <v>7896</v>
      </c>
      <c r="S35" s="89">
        <f>'[5]NOV-14'!$C$41</f>
        <v>2</v>
      </c>
      <c r="T35" s="86">
        <f>'[5]NOV-14'!$B$42</f>
        <v>583981</v>
      </c>
      <c r="U35" s="87">
        <f>'[5]NOV-14'!$C$42</f>
        <v>3483</v>
      </c>
      <c r="V35" s="88">
        <f>'[5]NOV-14'!$B$43</f>
        <v>66351</v>
      </c>
      <c r="W35" s="89">
        <f>'[5]NOV-14'!$C$43</f>
        <v>1049</v>
      </c>
      <c r="X35" s="86">
        <f>'[5]NOV-14'!$B$44</f>
        <v>64265</v>
      </c>
      <c r="Y35" s="87">
        <f>'[5]NOV-14'!$C$44</f>
        <v>214</v>
      </c>
      <c r="Z35" s="88">
        <f>'[5]NOV-14'!$B$45</f>
        <v>42813</v>
      </c>
      <c r="AA35" s="89">
        <f>'[5]NOV-14'!$C$45</f>
        <v>29</v>
      </c>
      <c r="AB35" s="86">
        <f>'[5]NOV-14'!$B$46</f>
        <v>104412</v>
      </c>
      <c r="AC35" s="87">
        <f>'[5]NOV-14'!$C$46</f>
        <v>189</v>
      </c>
      <c r="AD35" s="88">
        <f>'[5]NOV-14'!$B$47</f>
        <v>19854</v>
      </c>
      <c r="AE35" s="89">
        <f>'[5]NOV-14'!$C$47</f>
        <v>149</v>
      </c>
      <c r="AF35" s="86">
        <f>'[5]NOV-14'!$B$48</f>
        <v>11711</v>
      </c>
      <c r="AG35" s="87">
        <f>'[5]NOV-14'!$C$48</f>
        <v>166</v>
      </c>
      <c r="AH35" s="88">
        <f>'[5]NOV-14'!$B$49</f>
        <v>11755</v>
      </c>
      <c r="AI35" s="89">
        <f>'[5]NOV-14'!$C$49</f>
        <v>104</v>
      </c>
      <c r="AJ35" s="86">
        <f>'[5]NOV-14'!$B$50</f>
        <v>14027</v>
      </c>
      <c r="AK35" s="87">
        <f>'[5]NOV-14'!$C$50</f>
        <v>159</v>
      </c>
      <c r="AL35" s="88">
        <f>'[5]NOV-14'!$B$51</f>
        <v>811720</v>
      </c>
      <c r="AM35" s="89">
        <f>'[5]NOV-14'!$C$51</f>
        <v>10135</v>
      </c>
      <c r="AN35" s="86">
        <f>'[5]NOV-14'!$B$52</f>
        <v>26730</v>
      </c>
      <c r="AO35" s="87">
        <f>'[5]NOV-14'!$C$52</f>
        <v>26</v>
      </c>
      <c r="AP35" s="88">
        <f>'[5]NOV-14'!$B$53</f>
        <v>57754</v>
      </c>
      <c r="AQ35" s="89">
        <f>'[5]NOV-14'!$C$53</f>
        <v>383</v>
      </c>
      <c r="AR35" s="86">
        <f>'[5]NOV-14'!$B$54</f>
        <v>17087</v>
      </c>
      <c r="AS35" s="87">
        <f>'[5]NOV-14'!$C$54</f>
        <v>179</v>
      </c>
      <c r="AT35" s="88">
        <f>'[5]NOV-14'!$B$55</f>
        <v>88011</v>
      </c>
      <c r="AU35" s="89">
        <f>'[5]NOV-14'!$C$55</f>
        <v>1049</v>
      </c>
      <c r="AV35" s="86">
        <f>'[5]NOV-14'!$B$56</f>
        <v>12630</v>
      </c>
      <c r="AW35" s="87">
        <f>'[5]NOV-14'!$C$56</f>
        <v>94</v>
      </c>
      <c r="AX35" s="69">
        <f t="shared" si="2"/>
        <v>2417453</v>
      </c>
      <c r="AY35" s="73">
        <f t="shared" si="2"/>
        <v>19785</v>
      </c>
      <c r="AZ35" s="68">
        <f t="shared" si="1"/>
        <v>2437238</v>
      </c>
    </row>
    <row r="36" spans="1:52" ht="15.75" thickBot="1" x14ac:dyDescent="0.3">
      <c r="A36" s="90">
        <v>41974</v>
      </c>
      <c r="B36" s="91">
        <f>'[5]DIC-14'!$B$33</f>
        <v>176543</v>
      </c>
      <c r="C36" s="85">
        <f>'[5]DIC-14'!$C$33</f>
        <v>676</v>
      </c>
      <c r="D36" s="86">
        <f>'[5]DIC-14'!$B$34</f>
        <v>20286</v>
      </c>
      <c r="E36" s="87">
        <f>'[5]DIC-14'!$C$34</f>
        <v>181</v>
      </c>
      <c r="F36" s="88">
        <f>'[5]DIC-14'!$B$35</f>
        <v>29681</v>
      </c>
      <c r="G36" s="89">
        <f>'[5]DIC-14'!$C$35</f>
        <v>12</v>
      </c>
      <c r="H36" s="86">
        <f>'[5]DIC-14'!$B$36</f>
        <v>23962</v>
      </c>
      <c r="I36" s="87">
        <f>'[5]DIC-14'!$C$36</f>
        <v>205</v>
      </c>
      <c r="J36" s="88">
        <f>'[5]DIC-14'!$B$37</f>
        <v>61122</v>
      </c>
      <c r="K36" s="89">
        <f>'[5]DIC-14'!$C$37</f>
        <v>553</v>
      </c>
      <c r="L36" s="86">
        <f>'[5]DIC-14'!$B$38</f>
        <v>45562</v>
      </c>
      <c r="M36" s="87">
        <f>'[5]DIC-14'!$C$38</f>
        <v>264</v>
      </c>
      <c r="N36" s="88">
        <f>'[5]DIC-14'!$B$39</f>
        <v>78901</v>
      </c>
      <c r="O36" s="89">
        <f>'[5]DIC-14'!$C$39</f>
        <v>193</v>
      </c>
      <c r="P36" s="86">
        <f>'[5]DIC-14'!$B$40</f>
        <v>41494</v>
      </c>
      <c r="Q36" s="87">
        <f>'[5]DIC-14'!$C$40</f>
        <v>287</v>
      </c>
      <c r="R36" s="88">
        <f>'[5]DIC-14'!$B$41</f>
        <v>7905</v>
      </c>
      <c r="S36" s="89">
        <f>'[5]DIC-14'!$C$41</f>
        <v>2</v>
      </c>
      <c r="T36" s="86">
        <f>'[5]DIC-14'!$B$42</f>
        <v>584651</v>
      </c>
      <c r="U36" s="87">
        <f>'[5]DIC-14'!$C$42</f>
        <v>3458</v>
      </c>
      <c r="V36" s="88">
        <f>'[5]DIC-14'!$B$43</f>
        <v>66517</v>
      </c>
      <c r="W36" s="89">
        <f>'[5]DIC-14'!$C$43</f>
        <v>1041</v>
      </c>
      <c r="X36" s="86">
        <f>'[5]DIC-14'!$B$44</f>
        <v>64354</v>
      </c>
      <c r="Y36" s="87">
        <f>'[5]DIC-14'!$C$44</f>
        <v>213</v>
      </c>
      <c r="Z36" s="88">
        <f>'[5]DIC-14'!$B$45</f>
        <v>43035</v>
      </c>
      <c r="AA36" s="89">
        <f>'[5]DIC-14'!$C$45</f>
        <v>29</v>
      </c>
      <c r="AB36" s="86">
        <f>'[5]DIC-14'!$B$46</f>
        <v>104848</v>
      </c>
      <c r="AC36" s="87">
        <f>'[5]DIC-14'!$C$46</f>
        <v>189</v>
      </c>
      <c r="AD36" s="88">
        <f>'[5]DIC-14'!$B$47</f>
        <v>19904</v>
      </c>
      <c r="AE36" s="89">
        <f>'[5]DIC-14'!$C$47</f>
        <v>151</v>
      </c>
      <c r="AF36" s="86">
        <f>'[5]DIC-14'!$B$48</f>
        <v>11761</v>
      </c>
      <c r="AG36" s="87">
        <f>'[5]DIC-14'!$C$48</f>
        <v>166</v>
      </c>
      <c r="AH36" s="88">
        <f>'[5]DIC-14'!$B$49</f>
        <v>11805</v>
      </c>
      <c r="AI36" s="89">
        <f>'[5]DIC-14'!$C$49</f>
        <v>106</v>
      </c>
      <c r="AJ36" s="86">
        <f>'[5]DIC-14'!$B$50</f>
        <v>14064</v>
      </c>
      <c r="AK36" s="87">
        <f>'[5]DIC-14'!$C$50</f>
        <v>154</v>
      </c>
      <c r="AL36" s="88">
        <f>'[5]DIC-14'!$B$51</f>
        <v>812835</v>
      </c>
      <c r="AM36" s="89">
        <f>'[5]DIC-14'!$C$51</f>
        <v>9920</v>
      </c>
      <c r="AN36" s="86">
        <f>'[5]DIC-14'!$B$52</f>
        <v>27029</v>
      </c>
      <c r="AO36" s="87">
        <f>'[5]DIC-14'!$C$52</f>
        <v>28</v>
      </c>
      <c r="AP36" s="88">
        <f>'[5]DIC-14'!$B$53</f>
        <v>57892</v>
      </c>
      <c r="AQ36" s="89">
        <f>'[5]DIC-14'!$C$53</f>
        <v>378</v>
      </c>
      <c r="AR36" s="86">
        <f>'[5]DIC-14'!$B$54</f>
        <v>17144</v>
      </c>
      <c r="AS36" s="87">
        <f>'[5]DIC-14'!$C$54</f>
        <v>179</v>
      </c>
      <c r="AT36" s="88">
        <f>'[5]DIC-14'!$B$55</f>
        <v>88089</v>
      </c>
      <c r="AU36" s="89">
        <f>'[5]DIC-14'!$C$55</f>
        <v>1030</v>
      </c>
      <c r="AV36" s="86">
        <f>'[5]DIC-14'!$B$56</f>
        <v>12797</v>
      </c>
      <c r="AW36" s="87">
        <f>'[5]DIC-14'!$C$56</f>
        <v>94</v>
      </c>
      <c r="AX36" s="86">
        <f t="shared" si="2"/>
        <v>2422181</v>
      </c>
      <c r="AY36" s="92">
        <f t="shared" si="2"/>
        <v>19509</v>
      </c>
      <c r="AZ36" s="85">
        <f t="shared" si="1"/>
        <v>2441690</v>
      </c>
    </row>
    <row r="37" spans="1:52" x14ac:dyDescent="0.25">
      <c r="A37" s="56">
        <v>42005</v>
      </c>
      <c r="B37" s="93">
        <v>176623</v>
      </c>
      <c r="C37" s="94">
        <v>686</v>
      </c>
      <c r="D37" s="93">
        <v>20345</v>
      </c>
      <c r="E37" s="94">
        <v>181</v>
      </c>
      <c r="F37" s="95">
        <v>29645</v>
      </c>
      <c r="G37" s="96">
        <v>12</v>
      </c>
      <c r="H37" s="93">
        <v>23965</v>
      </c>
      <c r="I37" s="97">
        <v>205</v>
      </c>
      <c r="J37" s="95">
        <v>61079</v>
      </c>
      <c r="K37" s="96">
        <v>549</v>
      </c>
      <c r="L37" s="93">
        <v>45580</v>
      </c>
      <c r="M37" s="97">
        <v>256</v>
      </c>
      <c r="N37" s="95">
        <v>79023</v>
      </c>
      <c r="O37" s="96">
        <v>191</v>
      </c>
      <c r="P37" s="93">
        <v>44950</v>
      </c>
      <c r="Q37" s="97">
        <v>301</v>
      </c>
      <c r="R37" s="95">
        <v>7891</v>
      </c>
      <c r="S37" s="96">
        <v>2</v>
      </c>
      <c r="T37" s="93">
        <v>584633</v>
      </c>
      <c r="U37" s="97">
        <v>3344</v>
      </c>
      <c r="V37" s="95">
        <v>66560</v>
      </c>
      <c r="W37" s="96">
        <v>1033</v>
      </c>
      <c r="X37" s="93">
        <v>64463</v>
      </c>
      <c r="Y37" s="97">
        <v>202</v>
      </c>
      <c r="Z37" s="95">
        <v>43182</v>
      </c>
      <c r="AA37" s="96">
        <v>29</v>
      </c>
      <c r="AB37" s="93">
        <v>105075</v>
      </c>
      <c r="AC37" s="97">
        <v>190</v>
      </c>
      <c r="AD37" s="95">
        <v>19922</v>
      </c>
      <c r="AE37" s="96">
        <v>144</v>
      </c>
      <c r="AF37" s="93">
        <v>11806</v>
      </c>
      <c r="AG37" s="97">
        <v>165</v>
      </c>
      <c r="AH37" s="95">
        <v>11716</v>
      </c>
      <c r="AI37" s="96">
        <v>106</v>
      </c>
      <c r="AJ37" s="93">
        <v>14032</v>
      </c>
      <c r="AK37" s="97">
        <v>149</v>
      </c>
      <c r="AL37" s="95">
        <v>815684</v>
      </c>
      <c r="AM37" s="96">
        <v>9968</v>
      </c>
      <c r="AN37" s="93">
        <v>27149</v>
      </c>
      <c r="AO37" s="97">
        <v>27</v>
      </c>
      <c r="AP37" s="95">
        <v>54044</v>
      </c>
      <c r="AQ37" s="96">
        <v>355</v>
      </c>
      <c r="AR37" s="93">
        <v>17116</v>
      </c>
      <c r="AS37" s="97">
        <v>178</v>
      </c>
      <c r="AT37" s="95">
        <v>88136</v>
      </c>
      <c r="AU37" s="96">
        <v>1027</v>
      </c>
      <c r="AV37" s="93">
        <v>12740</v>
      </c>
      <c r="AW37" s="96">
        <v>90</v>
      </c>
      <c r="AX37" s="63">
        <f t="shared" si="2"/>
        <v>2425359</v>
      </c>
      <c r="AY37" s="64">
        <f t="shared" si="2"/>
        <v>19390</v>
      </c>
      <c r="AZ37" s="65">
        <f t="shared" si="1"/>
        <v>2444749</v>
      </c>
    </row>
    <row r="38" spans="1:52" x14ac:dyDescent="0.25">
      <c r="A38" s="66">
        <v>42036</v>
      </c>
      <c r="B38" s="98">
        <f>[6]FEB_15!$B$33</f>
        <v>176404</v>
      </c>
      <c r="C38" s="99">
        <f>[6]FEB_15!$C$33</f>
        <v>678</v>
      </c>
      <c r="D38" s="98">
        <v>19942</v>
      </c>
      <c r="E38" s="99">
        <v>175</v>
      </c>
      <c r="F38" s="100">
        <v>29717</v>
      </c>
      <c r="G38" s="101">
        <v>12</v>
      </c>
      <c r="H38" s="98">
        <v>24101</v>
      </c>
      <c r="I38" s="102">
        <v>203</v>
      </c>
      <c r="J38" s="100">
        <v>61274</v>
      </c>
      <c r="K38" s="101">
        <v>544</v>
      </c>
      <c r="L38" s="98">
        <v>45748</v>
      </c>
      <c r="M38" s="102">
        <v>256</v>
      </c>
      <c r="N38" s="100">
        <v>79651</v>
      </c>
      <c r="O38" s="101">
        <v>183</v>
      </c>
      <c r="P38" s="98">
        <v>45367</v>
      </c>
      <c r="Q38" s="102">
        <v>311</v>
      </c>
      <c r="R38" s="103">
        <v>15940</v>
      </c>
      <c r="S38" s="101">
        <v>7</v>
      </c>
      <c r="T38" s="98">
        <v>596353</v>
      </c>
      <c r="U38" s="102">
        <v>3726</v>
      </c>
      <c r="V38" s="100">
        <v>66836</v>
      </c>
      <c r="W38" s="101">
        <v>1005</v>
      </c>
      <c r="X38" s="98">
        <v>64401</v>
      </c>
      <c r="Y38" s="102">
        <v>159</v>
      </c>
      <c r="Z38" s="100">
        <v>43743</v>
      </c>
      <c r="AA38" s="101">
        <v>29</v>
      </c>
      <c r="AB38" s="98">
        <v>104799</v>
      </c>
      <c r="AC38" s="102">
        <v>160</v>
      </c>
      <c r="AD38" s="100">
        <v>20016</v>
      </c>
      <c r="AE38" s="101">
        <v>124</v>
      </c>
      <c r="AF38" s="98">
        <v>11930</v>
      </c>
      <c r="AG38" s="102">
        <v>161</v>
      </c>
      <c r="AH38" s="100">
        <v>11837</v>
      </c>
      <c r="AI38" s="101">
        <v>80</v>
      </c>
      <c r="AJ38" s="98">
        <v>14135</v>
      </c>
      <c r="AK38" s="102">
        <v>98</v>
      </c>
      <c r="AL38" s="100">
        <v>814216</v>
      </c>
      <c r="AM38" s="101">
        <v>9927</v>
      </c>
      <c r="AN38" s="98">
        <v>27418</v>
      </c>
      <c r="AO38" s="102">
        <v>23</v>
      </c>
      <c r="AP38" s="100">
        <v>54629</v>
      </c>
      <c r="AQ38" s="101">
        <v>357</v>
      </c>
      <c r="AR38" s="98">
        <v>17276</v>
      </c>
      <c r="AS38" s="102">
        <v>168</v>
      </c>
      <c r="AT38" s="100">
        <v>88384</v>
      </c>
      <c r="AU38" s="101">
        <v>1023</v>
      </c>
      <c r="AV38" s="98">
        <v>12803</v>
      </c>
      <c r="AW38" s="101">
        <v>50</v>
      </c>
      <c r="AX38" s="69">
        <f t="shared" si="2"/>
        <v>2446920</v>
      </c>
      <c r="AY38" s="73">
        <f t="shared" si="2"/>
        <v>19459</v>
      </c>
      <c r="AZ38" s="68">
        <f t="shared" si="1"/>
        <v>2466379</v>
      </c>
    </row>
    <row r="39" spans="1:52" x14ac:dyDescent="0.25">
      <c r="A39" s="66">
        <v>42064</v>
      </c>
      <c r="B39" s="98">
        <v>177384</v>
      </c>
      <c r="C39" s="102">
        <v>676</v>
      </c>
      <c r="D39" s="98">
        <v>20585</v>
      </c>
      <c r="E39" s="102">
        <v>179</v>
      </c>
      <c r="F39" s="100">
        <v>29816</v>
      </c>
      <c r="G39" s="101">
        <v>12</v>
      </c>
      <c r="H39" s="98">
        <v>24154</v>
      </c>
      <c r="I39" s="102">
        <v>204</v>
      </c>
      <c r="J39" s="100">
        <v>61523</v>
      </c>
      <c r="K39" s="101">
        <v>551</v>
      </c>
      <c r="L39" s="98">
        <v>45743</v>
      </c>
      <c r="M39" s="102">
        <v>256</v>
      </c>
      <c r="N39" s="100">
        <v>76721</v>
      </c>
      <c r="O39" s="101">
        <v>143</v>
      </c>
      <c r="P39" s="98">
        <v>45038</v>
      </c>
      <c r="Q39" s="102">
        <v>362</v>
      </c>
      <c r="R39" s="100">
        <v>7951</v>
      </c>
      <c r="S39" s="101">
        <v>2</v>
      </c>
      <c r="T39" s="98">
        <v>591404</v>
      </c>
      <c r="U39" s="102">
        <v>3265</v>
      </c>
      <c r="V39" s="100">
        <v>67065</v>
      </c>
      <c r="W39" s="101">
        <v>1018</v>
      </c>
      <c r="X39" s="98">
        <v>64891</v>
      </c>
      <c r="Y39" s="102">
        <v>202</v>
      </c>
      <c r="Z39" s="100">
        <v>44252</v>
      </c>
      <c r="AA39" s="101">
        <v>29</v>
      </c>
      <c r="AB39" s="98">
        <v>106211</v>
      </c>
      <c r="AC39" s="102">
        <v>187</v>
      </c>
      <c r="AD39" s="100">
        <v>20032</v>
      </c>
      <c r="AE39" s="101">
        <v>146</v>
      </c>
      <c r="AF39" s="98">
        <v>12035</v>
      </c>
      <c r="AG39" s="102">
        <v>165</v>
      </c>
      <c r="AH39" s="100">
        <v>11965</v>
      </c>
      <c r="AI39" s="101">
        <v>104</v>
      </c>
      <c r="AJ39" s="98">
        <v>14109</v>
      </c>
      <c r="AK39" s="102">
        <v>149</v>
      </c>
      <c r="AL39" s="100">
        <v>817930</v>
      </c>
      <c r="AM39" s="101">
        <v>10014</v>
      </c>
      <c r="AN39" s="98">
        <v>27544</v>
      </c>
      <c r="AO39" s="102">
        <v>27</v>
      </c>
      <c r="AP39" s="100">
        <v>58735</v>
      </c>
      <c r="AQ39" s="101">
        <v>364</v>
      </c>
      <c r="AR39" s="98">
        <v>17460</v>
      </c>
      <c r="AS39" s="102">
        <v>180</v>
      </c>
      <c r="AT39" s="100">
        <v>88769</v>
      </c>
      <c r="AU39" s="101">
        <v>1010</v>
      </c>
      <c r="AV39" s="98">
        <v>12884</v>
      </c>
      <c r="AW39" s="101">
        <v>92</v>
      </c>
      <c r="AX39" s="69">
        <f t="shared" si="2"/>
        <v>2444201</v>
      </c>
      <c r="AY39" s="73">
        <f t="shared" si="2"/>
        <v>19337</v>
      </c>
      <c r="AZ39" s="68">
        <f t="shared" si="1"/>
        <v>2463538</v>
      </c>
    </row>
    <row r="40" spans="1:52" x14ac:dyDescent="0.25">
      <c r="A40" s="66">
        <v>42095</v>
      </c>
      <c r="B40" s="98">
        <v>177730</v>
      </c>
      <c r="C40" s="102">
        <v>689</v>
      </c>
      <c r="D40" s="98">
        <v>20745</v>
      </c>
      <c r="E40" s="102">
        <v>179</v>
      </c>
      <c r="F40" s="100">
        <v>29859</v>
      </c>
      <c r="G40" s="101">
        <v>12</v>
      </c>
      <c r="H40" s="98">
        <v>24228</v>
      </c>
      <c r="I40" s="102">
        <v>203</v>
      </c>
      <c r="J40" s="100">
        <v>61686</v>
      </c>
      <c r="K40" s="101">
        <v>551</v>
      </c>
      <c r="L40" s="98">
        <v>45854</v>
      </c>
      <c r="M40" s="102">
        <v>254</v>
      </c>
      <c r="N40" s="100">
        <v>80064</v>
      </c>
      <c r="O40" s="101">
        <v>197</v>
      </c>
      <c r="P40" s="98">
        <v>42359</v>
      </c>
      <c r="Q40" s="102">
        <v>312</v>
      </c>
      <c r="R40" s="100">
        <v>7951</v>
      </c>
      <c r="S40" s="101">
        <v>2</v>
      </c>
      <c r="T40" s="98">
        <v>594452</v>
      </c>
      <c r="U40" s="102">
        <v>3262</v>
      </c>
      <c r="V40" s="100">
        <v>67297</v>
      </c>
      <c r="W40" s="101">
        <v>998</v>
      </c>
      <c r="X40" s="98">
        <v>65196</v>
      </c>
      <c r="Y40" s="102">
        <v>201</v>
      </c>
      <c r="Z40" s="100">
        <v>44592</v>
      </c>
      <c r="AA40" s="101">
        <v>28</v>
      </c>
      <c r="AB40" s="98">
        <v>107062</v>
      </c>
      <c r="AC40" s="102">
        <v>185</v>
      </c>
      <c r="AD40" s="100">
        <v>20117</v>
      </c>
      <c r="AE40" s="101">
        <v>145</v>
      </c>
      <c r="AF40" s="98">
        <v>12105</v>
      </c>
      <c r="AG40" s="102">
        <v>165</v>
      </c>
      <c r="AH40" s="100">
        <v>12009</v>
      </c>
      <c r="AI40" s="101">
        <v>104</v>
      </c>
      <c r="AJ40" s="98">
        <v>14102</v>
      </c>
      <c r="AK40" s="102">
        <v>149</v>
      </c>
      <c r="AL40" s="100">
        <v>819658</v>
      </c>
      <c r="AM40" s="101">
        <v>10088</v>
      </c>
      <c r="AN40" s="98">
        <v>28089</v>
      </c>
      <c r="AO40" s="102">
        <v>27</v>
      </c>
      <c r="AP40" s="100">
        <v>59040</v>
      </c>
      <c r="AQ40" s="101">
        <v>312</v>
      </c>
      <c r="AR40" s="98">
        <v>17523</v>
      </c>
      <c r="AS40" s="102">
        <v>176</v>
      </c>
      <c r="AT40" s="100">
        <v>89066</v>
      </c>
      <c r="AU40" s="101">
        <v>1021</v>
      </c>
      <c r="AV40" s="98">
        <v>12964</v>
      </c>
      <c r="AW40" s="101">
        <v>92</v>
      </c>
      <c r="AX40" s="69">
        <f t="shared" si="2"/>
        <v>2453748</v>
      </c>
      <c r="AY40" s="73">
        <f t="shared" si="2"/>
        <v>19352</v>
      </c>
      <c r="AZ40" s="68">
        <f t="shared" si="1"/>
        <v>2473100</v>
      </c>
    </row>
    <row r="41" spans="1:52" x14ac:dyDescent="0.25">
      <c r="A41" s="66">
        <v>42125</v>
      </c>
      <c r="B41" s="98">
        <v>177809</v>
      </c>
      <c r="C41" s="102">
        <v>679</v>
      </c>
      <c r="D41" s="98">
        <v>20892</v>
      </c>
      <c r="E41" s="102">
        <v>177</v>
      </c>
      <c r="F41" s="100">
        <v>29956</v>
      </c>
      <c r="G41" s="101">
        <v>11</v>
      </c>
      <c r="H41" s="98">
        <v>24306</v>
      </c>
      <c r="I41" s="102">
        <v>203</v>
      </c>
      <c r="J41" s="100">
        <v>61837</v>
      </c>
      <c r="K41" s="101">
        <v>542</v>
      </c>
      <c r="L41" s="98">
        <v>46043</v>
      </c>
      <c r="M41" s="102">
        <v>246</v>
      </c>
      <c r="N41" s="100">
        <v>80510</v>
      </c>
      <c r="O41" s="101">
        <v>196</v>
      </c>
      <c r="P41" s="98">
        <v>42625</v>
      </c>
      <c r="Q41" s="102">
        <v>305</v>
      </c>
      <c r="R41" s="100">
        <v>7967</v>
      </c>
      <c r="S41" s="101">
        <v>2</v>
      </c>
      <c r="T41" s="98">
        <v>596754</v>
      </c>
      <c r="U41" s="102">
        <v>3224</v>
      </c>
      <c r="V41" s="100">
        <v>67463</v>
      </c>
      <c r="W41" s="101">
        <v>954</v>
      </c>
      <c r="X41" s="98">
        <v>65505</v>
      </c>
      <c r="Y41" s="102">
        <v>200</v>
      </c>
      <c r="Z41" s="100">
        <v>45038</v>
      </c>
      <c r="AA41" s="101">
        <v>28</v>
      </c>
      <c r="AB41" s="98">
        <v>107937</v>
      </c>
      <c r="AC41" s="102">
        <v>182</v>
      </c>
      <c r="AD41" s="100">
        <v>20382</v>
      </c>
      <c r="AE41" s="101">
        <v>130</v>
      </c>
      <c r="AF41" s="98">
        <v>12175</v>
      </c>
      <c r="AG41" s="102">
        <v>158</v>
      </c>
      <c r="AH41" s="100">
        <v>12075</v>
      </c>
      <c r="AI41" s="101">
        <v>104</v>
      </c>
      <c r="AJ41" s="98">
        <v>14200</v>
      </c>
      <c r="AK41" s="102">
        <v>149</v>
      </c>
      <c r="AL41" s="100">
        <v>820678</v>
      </c>
      <c r="AM41" s="101">
        <v>9882</v>
      </c>
      <c r="AN41" s="98">
        <v>28395</v>
      </c>
      <c r="AO41" s="102">
        <v>27</v>
      </c>
      <c r="AP41" s="100">
        <v>59140</v>
      </c>
      <c r="AQ41" s="101">
        <v>312</v>
      </c>
      <c r="AR41" s="98">
        <v>17649</v>
      </c>
      <c r="AS41" s="102">
        <v>172</v>
      </c>
      <c r="AT41" s="100">
        <v>89364</v>
      </c>
      <c r="AU41" s="101">
        <v>1027</v>
      </c>
      <c r="AV41" s="98">
        <v>13056</v>
      </c>
      <c r="AW41" s="101">
        <v>91</v>
      </c>
      <c r="AX41" s="69">
        <f t="shared" si="2"/>
        <v>2461756</v>
      </c>
      <c r="AY41" s="73">
        <f t="shared" si="2"/>
        <v>19001</v>
      </c>
      <c r="AZ41" s="68">
        <f t="shared" si="1"/>
        <v>2480757</v>
      </c>
    </row>
    <row r="42" spans="1:52" x14ac:dyDescent="0.25">
      <c r="A42" s="66">
        <v>42156</v>
      </c>
      <c r="B42" s="98">
        <v>177981</v>
      </c>
      <c r="C42" s="102">
        <v>691</v>
      </c>
      <c r="D42" s="98">
        <v>20955</v>
      </c>
      <c r="E42" s="102">
        <v>175</v>
      </c>
      <c r="F42" s="100">
        <v>30015</v>
      </c>
      <c r="G42" s="101">
        <v>9</v>
      </c>
      <c r="H42" s="98">
        <v>24373</v>
      </c>
      <c r="I42" s="102">
        <v>203</v>
      </c>
      <c r="J42" s="100">
        <v>61876</v>
      </c>
      <c r="K42" s="101">
        <v>538</v>
      </c>
      <c r="L42" s="98">
        <v>46174</v>
      </c>
      <c r="M42" s="102">
        <v>245</v>
      </c>
      <c r="N42" s="100">
        <v>80902</v>
      </c>
      <c r="O42" s="101">
        <v>196</v>
      </c>
      <c r="P42" s="98">
        <v>42754</v>
      </c>
      <c r="Q42" s="102">
        <v>302</v>
      </c>
      <c r="R42" s="100">
        <v>7988</v>
      </c>
      <c r="S42" s="101">
        <v>2</v>
      </c>
      <c r="T42" s="98">
        <v>599253</v>
      </c>
      <c r="U42" s="102">
        <v>3199</v>
      </c>
      <c r="V42" s="100">
        <v>67480</v>
      </c>
      <c r="W42" s="101">
        <v>934</v>
      </c>
      <c r="X42" s="98">
        <v>65733</v>
      </c>
      <c r="Y42" s="102">
        <v>202</v>
      </c>
      <c r="Z42" s="100">
        <v>45404</v>
      </c>
      <c r="AA42" s="101">
        <v>28</v>
      </c>
      <c r="AB42" s="98">
        <v>108649</v>
      </c>
      <c r="AC42" s="102">
        <v>182</v>
      </c>
      <c r="AD42" s="100">
        <v>20461</v>
      </c>
      <c r="AE42" s="101">
        <v>144</v>
      </c>
      <c r="AF42" s="98">
        <v>12268</v>
      </c>
      <c r="AG42" s="102">
        <v>158</v>
      </c>
      <c r="AH42" s="100">
        <v>12125</v>
      </c>
      <c r="AI42" s="101">
        <v>104</v>
      </c>
      <c r="AJ42" s="98">
        <v>14217</v>
      </c>
      <c r="AK42" s="102">
        <v>148</v>
      </c>
      <c r="AL42" s="100">
        <v>821803</v>
      </c>
      <c r="AM42" s="101">
        <v>9862</v>
      </c>
      <c r="AN42" s="98">
        <v>28533</v>
      </c>
      <c r="AO42" s="102">
        <v>27</v>
      </c>
      <c r="AP42" s="100">
        <v>59308</v>
      </c>
      <c r="AQ42" s="101">
        <v>302</v>
      </c>
      <c r="AR42" s="98">
        <v>17685</v>
      </c>
      <c r="AS42" s="102">
        <v>169</v>
      </c>
      <c r="AT42" s="100">
        <v>89520</v>
      </c>
      <c r="AU42" s="101">
        <v>1030</v>
      </c>
      <c r="AV42" s="98">
        <v>13147</v>
      </c>
      <c r="AW42" s="101">
        <v>95</v>
      </c>
      <c r="AX42" s="69">
        <f t="shared" si="2"/>
        <v>2468604</v>
      </c>
      <c r="AY42" s="73">
        <f t="shared" si="2"/>
        <v>18945</v>
      </c>
      <c r="AZ42" s="68">
        <f t="shared" si="1"/>
        <v>2487549</v>
      </c>
    </row>
    <row r="43" spans="1:52" x14ac:dyDescent="0.25">
      <c r="A43" s="66">
        <v>42186</v>
      </c>
      <c r="B43" s="98">
        <v>178750</v>
      </c>
      <c r="C43" s="102">
        <v>691</v>
      </c>
      <c r="D43" s="98">
        <v>21079</v>
      </c>
      <c r="E43" s="102">
        <v>175</v>
      </c>
      <c r="F43" s="100">
        <v>30124</v>
      </c>
      <c r="G43" s="101">
        <v>11</v>
      </c>
      <c r="H43" s="98">
        <v>24440</v>
      </c>
      <c r="I43" s="102">
        <v>203</v>
      </c>
      <c r="J43" s="100">
        <v>61988</v>
      </c>
      <c r="K43" s="101">
        <v>536</v>
      </c>
      <c r="L43" s="98">
        <v>46182</v>
      </c>
      <c r="M43" s="102">
        <v>242</v>
      </c>
      <c r="N43" s="100">
        <v>81300</v>
      </c>
      <c r="O43" s="101">
        <v>200</v>
      </c>
      <c r="P43" s="98">
        <v>42967</v>
      </c>
      <c r="Q43" s="102">
        <v>300</v>
      </c>
      <c r="R43" s="100">
        <v>8011</v>
      </c>
      <c r="S43" s="101">
        <v>2</v>
      </c>
      <c r="T43" s="98">
        <v>602893</v>
      </c>
      <c r="U43" s="102">
        <v>3209</v>
      </c>
      <c r="V43" s="100">
        <v>68075</v>
      </c>
      <c r="W43" s="101">
        <v>935</v>
      </c>
      <c r="X43" s="98">
        <v>66015</v>
      </c>
      <c r="Y43" s="102">
        <v>202</v>
      </c>
      <c r="Z43" s="100">
        <v>45853</v>
      </c>
      <c r="AA43" s="101">
        <v>28</v>
      </c>
      <c r="AB43" s="98">
        <v>109621</v>
      </c>
      <c r="AC43" s="102">
        <v>179</v>
      </c>
      <c r="AD43" s="100">
        <v>20478</v>
      </c>
      <c r="AE43" s="101">
        <v>144</v>
      </c>
      <c r="AF43" s="98">
        <v>12300</v>
      </c>
      <c r="AG43" s="102">
        <v>153</v>
      </c>
      <c r="AH43" s="100">
        <v>12188</v>
      </c>
      <c r="AI43" s="101">
        <v>104</v>
      </c>
      <c r="AJ43" s="98">
        <v>14208</v>
      </c>
      <c r="AK43" s="102">
        <v>147</v>
      </c>
      <c r="AL43" s="100">
        <v>822006</v>
      </c>
      <c r="AM43" s="101">
        <v>9874</v>
      </c>
      <c r="AN43" s="98">
        <v>28631</v>
      </c>
      <c r="AO43" s="102">
        <v>27</v>
      </c>
      <c r="AP43" s="100">
        <v>59420</v>
      </c>
      <c r="AQ43" s="101">
        <v>301</v>
      </c>
      <c r="AR43" s="98">
        <v>17771</v>
      </c>
      <c r="AS43" s="102">
        <v>168</v>
      </c>
      <c r="AT43" s="100">
        <v>89641</v>
      </c>
      <c r="AU43" s="101">
        <v>1033</v>
      </c>
      <c r="AV43" s="98">
        <v>13217</v>
      </c>
      <c r="AW43" s="101">
        <v>95</v>
      </c>
      <c r="AX43" s="69">
        <f t="shared" si="2"/>
        <v>2477158</v>
      </c>
      <c r="AY43" s="73">
        <f t="shared" si="2"/>
        <v>18959</v>
      </c>
      <c r="AZ43" s="68">
        <f t="shared" si="1"/>
        <v>2496117</v>
      </c>
    </row>
    <row r="44" spans="1:52" x14ac:dyDescent="0.25">
      <c r="A44" s="66">
        <v>42217</v>
      </c>
      <c r="B44" s="98">
        <f>'[7]AGO-15'!$B$32</f>
        <v>177183</v>
      </c>
      <c r="C44" s="102">
        <f>'[7]AGO-15'!$C$32</f>
        <v>692</v>
      </c>
      <c r="D44" s="98">
        <f>'[7]AGO-15'!$B$33</f>
        <v>21264</v>
      </c>
      <c r="E44" s="102">
        <f>'[7]AGO-15'!$C$33</f>
        <v>175</v>
      </c>
      <c r="F44" s="100">
        <f>'[7]AGO-15'!$B$34</f>
        <v>30225</v>
      </c>
      <c r="G44" s="101">
        <f>'[7]AGO-15'!$C$34</f>
        <v>11</v>
      </c>
      <c r="H44" s="98">
        <f>'[7]AGO-15'!$B$35</f>
        <v>24495</v>
      </c>
      <c r="I44" s="102">
        <f>'[7]AGO-15'!$C$35</f>
        <v>203</v>
      </c>
      <c r="J44" s="100">
        <f>'[7]AGO-15'!$B$36</f>
        <v>62148</v>
      </c>
      <c r="K44" s="101">
        <f>'[7]AGO-15'!$C$36</f>
        <v>535</v>
      </c>
      <c r="L44" s="98">
        <f>'[7]AGO-15'!$B$37</f>
        <v>46288</v>
      </c>
      <c r="M44" s="102">
        <f>'[7]AGO-15'!$C$37</f>
        <v>242</v>
      </c>
      <c r="N44" s="100">
        <f>'[7]AGO-15'!$B$38</f>
        <v>81669</v>
      </c>
      <c r="O44" s="101">
        <f>'[7]AGO-15'!$C$38</f>
        <v>202</v>
      </c>
      <c r="P44" s="98">
        <f>'[7]AGO-15'!$B$39</f>
        <v>43190</v>
      </c>
      <c r="Q44" s="102">
        <f>'[7]AGO-15'!$C$39</f>
        <v>297</v>
      </c>
      <c r="R44" s="100">
        <f>'[7]AGO-15'!$B$40</f>
        <v>8036</v>
      </c>
      <c r="S44" s="101">
        <f>'[7]AGO-15'!$C$40</f>
        <v>2</v>
      </c>
      <c r="T44" s="98">
        <f>'[7]AGO-15'!$B$41</f>
        <v>601993</v>
      </c>
      <c r="U44" s="102">
        <f>'[7]AGO-15'!$C$41</f>
        <v>3003</v>
      </c>
      <c r="V44" s="100">
        <f>'[7]AGO-15'!$B$42</f>
        <v>67953</v>
      </c>
      <c r="W44" s="101">
        <f>'[7]AGO-15'!$C$42</f>
        <v>940</v>
      </c>
      <c r="X44" s="98">
        <f>'[7]AGO-15'!$B$43</f>
        <v>66274</v>
      </c>
      <c r="Y44" s="102">
        <f>'[7]AGO-15'!$C$43</f>
        <v>198</v>
      </c>
      <c r="Z44" s="100">
        <f>'[7]AGO-15'!$B$44</f>
        <v>46333</v>
      </c>
      <c r="AA44" s="101">
        <f>'[7]AGO-15'!$C$44</f>
        <v>28</v>
      </c>
      <c r="AB44" s="98">
        <f>'[7]AGO-15'!$B$45</f>
        <v>109802</v>
      </c>
      <c r="AC44" s="102">
        <f>'[7]AGO-15'!$C$45</f>
        <v>176</v>
      </c>
      <c r="AD44" s="100">
        <f>'[7]AGO-15'!$B$46</f>
        <v>20611</v>
      </c>
      <c r="AE44" s="101">
        <f>'[7]AGO-15'!$C$46</f>
        <v>144</v>
      </c>
      <c r="AF44" s="98">
        <f>'[7]AGO-15'!$B$47</f>
        <v>12390</v>
      </c>
      <c r="AG44" s="102">
        <f>'[7]AGO-15'!$C$47</f>
        <v>153</v>
      </c>
      <c r="AH44" s="100">
        <f>'[7]AGO-15'!$B$48</f>
        <v>12280</v>
      </c>
      <c r="AI44" s="101">
        <f>'[7]AGO-15'!$C$48</f>
        <v>104</v>
      </c>
      <c r="AJ44" s="98">
        <f>'[7]AGO-15'!$B$49</f>
        <v>14242</v>
      </c>
      <c r="AK44" s="102">
        <f>'[7]AGO-15'!$C$49</f>
        <v>147</v>
      </c>
      <c r="AL44" s="100">
        <f>'[7]AGO-15'!$B$50</f>
        <v>824222</v>
      </c>
      <c r="AM44" s="101">
        <f>'[7]AGO-15'!$C$50</f>
        <v>9819</v>
      </c>
      <c r="AN44" s="98">
        <f>'[7]AGO-15'!$B$51</f>
        <v>28779</v>
      </c>
      <c r="AO44" s="102">
        <f>'[7]AGO-15'!$C$51</f>
        <v>27</v>
      </c>
      <c r="AP44" s="100">
        <f>'[7]AGO-15'!$B$52</f>
        <v>60114</v>
      </c>
      <c r="AQ44" s="101">
        <f>'[7]AGO-15'!$C$52</f>
        <v>301</v>
      </c>
      <c r="AR44" s="98">
        <f>'[7]AGO-15'!$B$53</f>
        <v>17835</v>
      </c>
      <c r="AS44" s="102">
        <f>'[7]AGO-15'!$C$53</f>
        <v>169</v>
      </c>
      <c r="AT44" s="100">
        <f>'[7]AGO-15'!$B$54</f>
        <v>89912</v>
      </c>
      <c r="AU44" s="101">
        <f>'[7]AGO-15'!$C$54</f>
        <v>1063</v>
      </c>
      <c r="AV44" s="98">
        <f>'[7]AGO-15'!$B$55</f>
        <v>13272</v>
      </c>
      <c r="AW44" s="101">
        <f>'[7]AGO-15'!$C$55</f>
        <v>94</v>
      </c>
      <c r="AX44" s="69">
        <f t="shared" si="2"/>
        <v>2480510</v>
      </c>
      <c r="AY44" s="73">
        <f t="shared" si="2"/>
        <v>18725</v>
      </c>
      <c r="AZ44" s="68">
        <f t="shared" si="1"/>
        <v>2499235</v>
      </c>
    </row>
    <row r="45" spans="1:52" x14ac:dyDescent="0.25">
      <c r="A45" s="66">
        <v>42248</v>
      </c>
      <c r="B45" s="98">
        <f>'[8]SEP-15'!$B$32</f>
        <v>177484</v>
      </c>
      <c r="C45" s="102">
        <f>'[8]SEP-15'!$C$32</f>
        <v>692</v>
      </c>
      <c r="D45" s="98">
        <f>'[8]SEP-15'!$B$33</f>
        <v>21499</v>
      </c>
      <c r="E45" s="102">
        <f>'[8]SEP-15'!$C$33</f>
        <v>175</v>
      </c>
      <c r="F45" s="100">
        <f>'[8]SEP-15'!$B$34</f>
        <v>30247</v>
      </c>
      <c r="G45" s="101">
        <f>'[8]SEP-15'!$C$34</f>
        <v>9</v>
      </c>
      <c r="H45" s="98">
        <f>'[8]SEP-15'!$B$35</f>
        <v>24506</v>
      </c>
      <c r="I45" s="102">
        <f>'[8]SEP-15'!$C$35</f>
        <v>203</v>
      </c>
      <c r="J45" s="100">
        <f>'[8]SEP-15'!$B$36</f>
        <v>62578</v>
      </c>
      <c r="K45" s="101">
        <f>'[8]SEP-15'!$C$36</f>
        <v>536</v>
      </c>
      <c r="L45" s="98">
        <f>'[8]SEP-15'!$B$37</f>
        <v>46342</v>
      </c>
      <c r="M45" s="102">
        <f>'[8]SEP-15'!$C$37</f>
        <v>242</v>
      </c>
      <c r="N45" s="100">
        <f>'[8]SEP-15'!$B$38</f>
        <v>82002</v>
      </c>
      <c r="O45" s="101">
        <f>'[8]SEP-15'!$C$38</f>
        <v>201</v>
      </c>
      <c r="P45" s="98">
        <f>'[8]SEP-15'!$B$39</f>
        <v>43615</v>
      </c>
      <c r="Q45" s="102">
        <f>'[8]SEP-15'!$C$39</f>
        <v>297</v>
      </c>
      <c r="R45" s="100">
        <f>'[8]SEP-15'!$B$40</f>
        <v>8006</v>
      </c>
      <c r="S45" s="101">
        <v>2</v>
      </c>
      <c r="T45" s="98">
        <f>'[8]SEP-15'!$B$41</f>
        <v>608234</v>
      </c>
      <c r="U45" s="102">
        <f>'[8]SEP-15'!$C$41</f>
        <v>2985</v>
      </c>
      <c r="V45" s="100">
        <f>'[8]SEP-15'!$B$42</f>
        <v>68408</v>
      </c>
      <c r="W45" s="101">
        <f>'[8]SEP-15'!$C$42</f>
        <v>939</v>
      </c>
      <c r="X45" s="98">
        <f>'[8]SEP-15'!$B$43</f>
        <v>66523</v>
      </c>
      <c r="Y45" s="102">
        <f>'[8]SEP-15'!$C$43</f>
        <v>198</v>
      </c>
      <c r="Z45" s="100">
        <f>'[8]SEP-15'!$B$44</f>
        <v>46631</v>
      </c>
      <c r="AA45" s="101">
        <f>'[8]SEP-15'!$C$44</f>
        <v>28</v>
      </c>
      <c r="AB45" s="98">
        <f>'[8]SEP-15'!$B$45</f>
        <v>110211</v>
      </c>
      <c r="AC45" s="102">
        <f>'[8]SEP-15'!$C$45</f>
        <v>176</v>
      </c>
      <c r="AD45" s="100">
        <f>'[8]SEP-15'!$B$46</f>
        <v>20533</v>
      </c>
      <c r="AE45" s="101">
        <f>'[8]SEP-15'!$C$46</f>
        <v>145</v>
      </c>
      <c r="AF45" s="98">
        <f>'[8]SEP-15'!$B$47</f>
        <v>12604</v>
      </c>
      <c r="AG45" s="102">
        <f>'[8]SEP-15'!$C$47</f>
        <v>153</v>
      </c>
      <c r="AH45" s="100">
        <f>'[8]SEP-15'!$B$48</f>
        <v>12331</v>
      </c>
      <c r="AI45" s="101">
        <f>'[8]SEP-15'!$C$48</f>
        <v>104</v>
      </c>
      <c r="AJ45" s="98">
        <f>'[8]SEP-15'!$B$49</f>
        <v>14377</v>
      </c>
      <c r="AK45" s="102">
        <f>'[8]SEP-15'!$C$49</f>
        <v>147</v>
      </c>
      <c r="AL45" s="100">
        <f>'[8]SEP-15'!$B$50</f>
        <v>826821</v>
      </c>
      <c r="AM45" s="101">
        <f>'[8]SEP-15'!$C$50</f>
        <v>9833</v>
      </c>
      <c r="AN45" s="98">
        <f>'[8]SEP-15'!$B$51</f>
        <v>28761</v>
      </c>
      <c r="AO45" s="102">
        <f>'[8]SEP-15'!$C$51</f>
        <v>27</v>
      </c>
      <c r="AP45" s="100">
        <f>'[8]SEP-15'!$B$52</f>
        <v>60350</v>
      </c>
      <c r="AQ45" s="101">
        <f>'[8]SEP-15'!$C$52</f>
        <v>300</v>
      </c>
      <c r="AR45" s="98">
        <f>'[8]SEP-15'!$B$53</f>
        <v>17890</v>
      </c>
      <c r="AS45" s="102">
        <f>'[8]SEP-15'!$C$53</f>
        <v>170</v>
      </c>
      <c r="AT45" s="100">
        <f>'[8]SEP-15'!$B$54</f>
        <v>90282</v>
      </c>
      <c r="AU45" s="101">
        <f>'[8]SEP-15'!$C$54</f>
        <v>1045</v>
      </c>
      <c r="AV45" s="98">
        <f>'[8]SEP-15'!$B$55</f>
        <v>13254</v>
      </c>
      <c r="AW45" s="101">
        <f>'[8]SEP-15'!$C$55</f>
        <v>94</v>
      </c>
      <c r="AX45" s="69">
        <f t="shared" si="2"/>
        <v>2493489</v>
      </c>
      <c r="AY45" s="73">
        <f t="shared" si="2"/>
        <v>18701</v>
      </c>
      <c r="AZ45" s="68">
        <f t="shared" si="1"/>
        <v>2512190</v>
      </c>
    </row>
    <row r="46" spans="1:52" x14ac:dyDescent="0.25">
      <c r="A46" s="66">
        <v>42278</v>
      </c>
      <c r="B46" s="98">
        <v>175245</v>
      </c>
      <c r="C46" s="102">
        <v>692</v>
      </c>
      <c r="D46" s="98">
        <v>21658</v>
      </c>
      <c r="E46" s="102">
        <v>175</v>
      </c>
      <c r="F46" s="100">
        <v>30322</v>
      </c>
      <c r="G46" s="101">
        <v>11</v>
      </c>
      <c r="H46" s="98">
        <v>24606</v>
      </c>
      <c r="I46" s="102">
        <v>203</v>
      </c>
      <c r="J46" s="100">
        <v>62589</v>
      </c>
      <c r="K46" s="101">
        <v>536</v>
      </c>
      <c r="L46" s="98">
        <v>46352</v>
      </c>
      <c r="M46" s="102">
        <v>242</v>
      </c>
      <c r="N46" s="100">
        <v>82349</v>
      </c>
      <c r="O46" s="101">
        <v>207</v>
      </c>
      <c r="P46" s="98">
        <v>43960</v>
      </c>
      <c r="Q46" s="102">
        <v>283</v>
      </c>
      <c r="R46" s="100">
        <v>8006</v>
      </c>
      <c r="S46" s="101">
        <v>1</v>
      </c>
      <c r="T46" s="98">
        <v>610827</v>
      </c>
      <c r="U46" s="102">
        <v>2972</v>
      </c>
      <c r="V46" s="100">
        <v>68771</v>
      </c>
      <c r="W46" s="101">
        <v>933</v>
      </c>
      <c r="X46" s="98">
        <v>66778</v>
      </c>
      <c r="Y46" s="102">
        <v>197</v>
      </c>
      <c r="Z46" s="100">
        <v>47035</v>
      </c>
      <c r="AA46" s="101">
        <v>28</v>
      </c>
      <c r="AB46" s="98">
        <v>110732</v>
      </c>
      <c r="AC46" s="102">
        <v>176</v>
      </c>
      <c r="AD46" s="100">
        <v>20661</v>
      </c>
      <c r="AE46" s="101">
        <v>145</v>
      </c>
      <c r="AF46" s="98">
        <v>12817</v>
      </c>
      <c r="AG46" s="102">
        <v>153</v>
      </c>
      <c r="AH46" s="100">
        <v>12386</v>
      </c>
      <c r="AI46" s="101">
        <v>104</v>
      </c>
      <c r="AJ46" s="98">
        <v>14397</v>
      </c>
      <c r="AK46" s="102">
        <v>147</v>
      </c>
      <c r="AL46" s="100">
        <v>828621</v>
      </c>
      <c r="AM46" s="101">
        <v>9784</v>
      </c>
      <c r="AN46" s="98">
        <v>28845</v>
      </c>
      <c r="AO46" s="102">
        <v>27</v>
      </c>
      <c r="AP46" s="100">
        <v>60546</v>
      </c>
      <c r="AQ46" s="101">
        <v>295</v>
      </c>
      <c r="AR46" s="98">
        <v>17947</v>
      </c>
      <c r="AS46" s="102">
        <v>170</v>
      </c>
      <c r="AT46" s="100">
        <v>91027</v>
      </c>
      <c r="AU46" s="101">
        <v>1041</v>
      </c>
      <c r="AV46" s="98">
        <v>13264</v>
      </c>
      <c r="AW46" s="101">
        <v>94</v>
      </c>
      <c r="AX46" s="69">
        <f t="shared" si="2"/>
        <v>2499741</v>
      </c>
      <c r="AY46" s="73">
        <f t="shared" si="2"/>
        <v>18616</v>
      </c>
      <c r="AZ46" s="68">
        <f t="shared" si="1"/>
        <v>2518357</v>
      </c>
    </row>
    <row r="47" spans="1:52" s="2" customFormat="1" x14ac:dyDescent="0.25">
      <c r="A47" s="66">
        <v>42309</v>
      </c>
      <c r="B47" s="98">
        <v>175152</v>
      </c>
      <c r="C47" s="102">
        <v>692</v>
      </c>
      <c r="D47" s="98">
        <v>21775</v>
      </c>
      <c r="E47" s="102">
        <v>172</v>
      </c>
      <c r="F47" s="100">
        <v>30403</v>
      </c>
      <c r="G47" s="101">
        <v>11</v>
      </c>
      <c r="H47" s="98">
        <v>24670</v>
      </c>
      <c r="I47" s="102">
        <v>203</v>
      </c>
      <c r="J47" s="100">
        <v>62585</v>
      </c>
      <c r="K47" s="101">
        <v>515</v>
      </c>
      <c r="L47" s="98">
        <v>46417</v>
      </c>
      <c r="M47" s="102">
        <v>242</v>
      </c>
      <c r="N47" s="100">
        <v>82638</v>
      </c>
      <c r="O47" s="101">
        <v>207</v>
      </c>
      <c r="P47" s="98">
        <v>44121</v>
      </c>
      <c r="Q47" s="102">
        <v>289</v>
      </c>
      <c r="R47" s="100">
        <v>8030</v>
      </c>
      <c r="S47" s="101">
        <v>1</v>
      </c>
      <c r="T47" s="98">
        <v>613756</v>
      </c>
      <c r="U47" s="102">
        <v>2969</v>
      </c>
      <c r="V47" s="100">
        <v>68980</v>
      </c>
      <c r="W47" s="101">
        <v>926</v>
      </c>
      <c r="X47" s="98">
        <v>67012</v>
      </c>
      <c r="Y47" s="102">
        <v>197</v>
      </c>
      <c r="Z47" s="100">
        <v>47145</v>
      </c>
      <c r="AA47" s="101">
        <v>28</v>
      </c>
      <c r="AB47" s="98">
        <v>111167</v>
      </c>
      <c r="AC47" s="102">
        <v>183</v>
      </c>
      <c r="AD47" s="100">
        <v>20745</v>
      </c>
      <c r="AE47" s="101">
        <v>145</v>
      </c>
      <c r="AF47" s="98">
        <v>12880</v>
      </c>
      <c r="AG47" s="102">
        <v>155</v>
      </c>
      <c r="AH47" s="100">
        <v>12468</v>
      </c>
      <c r="AI47" s="101">
        <v>108</v>
      </c>
      <c r="AJ47" s="98">
        <v>14423</v>
      </c>
      <c r="AK47" s="102">
        <v>146</v>
      </c>
      <c r="AL47" s="100">
        <v>830446</v>
      </c>
      <c r="AM47" s="101">
        <v>9983</v>
      </c>
      <c r="AN47" s="98">
        <v>28962</v>
      </c>
      <c r="AO47" s="102">
        <v>27</v>
      </c>
      <c r="AP47" s="100">
        <v>60575</v>
      </c>
      <c r="AQ47" s="101">
        <v>131</v>
      </c>
      <c r="AR47" s="98">
        <v>18069</v>
      </c>
      <c r="AS47" s="102">
        <v>174</v>
      </c>
      <c r="AT47" s="100">
        <v>91582</v>
      </c>
      <c r="AU47" s="101">
        <v>1055</v>
      </c>
      <c r="AV47" s="98">
        <v>13315</v>
      </c>
      <c r="AW47" s="101">
        <v>94</v>
      </c>
      <c r="AX47" s="69">
        <f t="shared" si="2"/>
        <v>2507316</v>
      </c>
      <c r="AY47" s="73">
        <f t="shared" si="2"/>
        <v>18653</v>
      </c>
      <c r="AZ47" s="68">
        <f t="shared" si="1"/>
        <v>2525969</v>
      </c>
    </row>
    <row r="48" spans="1:52" ht="15.75" thickBot="1" x14ac:dyDescent="0.3">
      <c r="A48" s="104">
        <v>42339</v>
      </c>
      <c r="B48" s="105">
        <v>172634</v>
      </c>
      <c r="C48" s="106">
        <v>693</v>
      </c>
      <c r="D48" s="105">
        <v>21949</v>
      </c>
      <c r="E48" s="106">
        <v>169</v>
      </c>
      <c r="F48" s="107">
        <v>30382</v>
      </c>
      <c r="G48" s="108">
        <v>11</v>
      </c>
      <c r="H48" s="105">
        <v>24693</v>
      </c>
      <c r="I48" s="106">
        <v>203</v>
      </c>
      <c r="J48" s="107">
        <v>62269</v>
      </c>
      <c r="K48" s="108">
        <v>515</v>
      </c>
      <c r="L48" s="105">
        <v>46236</v>
      </c>
      <c r="M48" s="106">
        <v>240</v>
      </c>
      <c r="N48" s="107">
        <v>82472</v>
      </c>
      <c r="O48" s="108">
        <v>203</v>
      </c>
      <c r="P48" s="105">
        <v>43940</v>
      </c>
      <c r="Q48" s="106">
        <v>293</v>
      </c>
      <c r="R48" s="107">
        <v>8039</v>
      </c>
      <c r="S48" s="108">
        <v>1</v>
      </c>
      <c r="T48" s="105">
        <v>606622</v>
      </c>
      <c r="U48" s="106">
        <v>2928</v>
      </c>
      <c r="V48" s="107">
        <v>68718</v>
      </c>
      <c r="W48" s="108">
        <v>916</v>
      </c>
      <c r="X48" s="105">
        <v>67037</v>
      </c>
      <c r="Y48" s="106">
        <v>205</v>
      </c>
      <c r="Z48" s="107">
        <v>46679</v>
      </c>
      <c r="AA48" s="108">
        <v>28</v>
      </c>
      <c r="AB48" s="105">
        <v>111075</v>
      </c>
      <c r="AC48" s="106">
        <v>181</v>
      </c>
      <c r="AD48" s="107">
        <v>20678</v>
      </c>
      <c r="AE48" s="108">
        <v>144</v>
      </c>
      <c r="AF48" s="105">
        <v>12913</v>
      </c>
      <c r="AG48" s="106">
        <v>155</v>
      </c>
      <c r="AH48" s="107">
        <v>12500</v>
      </c>
      <c r="AI48" s="108">
        <v>108</v>
      </c>
      <c r="AJ48" s="105">
        <v>14334</v>
      </c>
      <c r="AK48" s="106">
        <v>146</v>
      </c>
      <c r="AL48" s="107">
        <v>829461</v>
      </c>
      <c r="AM48" s="108">
        <v>9813</v>
      </c>
      <c r="AN48" s="105">
        <v>29089</v>
      </c>
      <c r="AO48" s="106">
        <v>27</v>
      </c>
      <c r="AP48" s="107">
        <v>59558</v>
      </c>
      <c r="AQ48" s="108">
        <v>130</v>
      </c>
      <c r="AR48" s="105">
        <v>17888</v>
      </c>
      <c r="AS48" s="106">
        <v>164</v>
      </c>
      <c r="AT48" s="107">
        <v>91861</v>
      </c>
      <c r="AU48" s="108">
        <v>1016</v>
      </c>
      <c r="AV48" s="105">
        <v>13247</v>
      </c>
      <c r="AW48" s="108">
        <v>94</v>
      </c>
      <c r="AX48" s="109">
        <f t="shared" si="2"/>
        <v>2494274</v>
      </c>
      <c r="AY48" s="110">
        <f t="shared" si="2"/>
        <v>18383</v>
      </c>
      <c r="AZ48" s="111">
        <f t="shared" si="1"/>
        <v>2512657</v>
      </c>
    </row>
    <row r="49" spans="1:90" x14ac:dyDescent="0.25">
      <c r="A49" s="56">
        <v>42370</v>
      </c>
      <c r="B49" s="114">
        <v>172937</v>
      </c>
      <c r="C49" s="115">
        <v>693</v>
      </c>
      <c r="D49" s="112">
        <v>22172</v>
      </c>
      <c r="E49" s="113">
        <v>169</v>
      </c>
      <c r="F49" s="114">
        <v>30426</v>
      </c>
      <c r="G49" s="337">
        <v>11</v>
      </c>
      <c r="H49" s="112">
        <v>24818</v>
      </c>
      <c r="I49" s="113">
        <v>203</v>
      </c>
      <c r="J49" s="114">
        <v>62418</v>
      </c>
      <c r="K49" s="113">
        <v>517</v>
      </c>
      <c r="L49" s="112">
        <v>46530</v>
      </c>
      <c r="M49" s="115">
        <v>240</v>
      </c>
      <c r="N49" s="112">
        <v>82491</v>
      </c>
      <c r="O49" s="113">
        <v>202</v>
      </c>
      <c r="P49" s="114">
        <v>44081</v>
      </c>
      <c r="Q49" s="115">
        <v>291</v>
      </c>
      <c r="R49" s="112">
        <v>8070</v>
      </c>
      <c r="S49" s="113">
        <v>1</v>
      </c>
      <c r="T49" s="114">
        <v>604964</v>
      </c>
      <c r="U49" s="115">
        <v>2920</v>
      </c>
      <c r="V49" s="112">
        <v>68853</v>
      </c>
      <c r="W49" s="113">
        <v>918</v>
      </c>
      <c r="X49" s="114">
        <v>67093</v>
      </c>
      <c r="Y49" s="115">
        <v>209</v>
      </c>
      <c r="Z49" s="112">
        <v>46421</v>
      </c>
      <c r="AA49" s="113">
        <v>28</v>
      </c>
      <c r="AB49" s="114">
        <v>111187</v>
      </c>
      <c r="AC49" s="115">
        <v>185</v>
      </c>
      <c r="AD49" s="112">
        <v>20776</v>
      </c>
      <c r="AE49" s="113">
        <v>144</v>
      </c>
      <c r="AF49" s="114">
        <v>12998</v>
      </c>
      <c r="AG49" s="115">
        <v>150</v>
      </c>
      <c r="AH49" s="112">
        <v>12526</v>
      </c>
      <c r="AI49" s="113">
        <v>108</v>
      </c>
      <c r="AJ49" s="114">
        <v>14290</v>
      </c>
      <c r="AK49" s="115">
        <v>146</v>
      </c>
      <c r="AL49" s="112">
        <v>830487</v>
      </c>
      <c r="AM49" s="113">
        <v>9820</v>
      </c>
      <c r="AN49" s="114">
        <v>28922</v>
      </c>
      <c r="AO49" s="115">
        <v>27</v>
      </c>
      <c r="AP49" s="112">
        <v>59569</v>
      </c>
      <c r="AQ49" s="113">
        <v>127</v>
      </c>
      <c r="AR49" s="114">
        <v>17827</v>
      </c>
      <c r="AS49" s="115">
        <v>163</v>
      </c>
      <c r="AT49" s="112">
        <v>92170</v>
      </c>
      <c r="AU49" s="113">
        <v>1030</v>
      </c>
      <c r="AV49" s="112">
        <v>13139</v>
      </c>
      <c r="AW49" s="113">
        <v>94</v>
      </c>
      <c r="AX49" s="116">
        <f t="shared" si="2"/>
        <v>2495165</v>
      </c>
      <c r="AY49" s="323">
        <f t="shared" si="2"/>
        <v>18396</v>
      </c>
      <c r="AZ49" s="116">
        <f t="shared" si="1"/>
        <v>2513561</v>
      </c>
    </row>
    <row r="50" spans="1:90" x14ac:dyDescent="0.25">
      <c r="A50" s="66">
        <v>42401</v>
      </c>
      <c r="B50" s="120">
        <v>171036</v>
      </c>
      <c r="C50" s="121">
        <v>693</v>
      </c>
      <c r="D50" s="118">
        <v>21895</v>
      </c>
      <c r="E50" s="119">
        <v>169</v>
      </c>
      <c r="F50" s="120">
        <v>30003</v>
      </c>
      <c r="G50" s="338">
        <v>11</v>
      </c>
      <c r="H50" s="118">
        <v>24556</v>
      </c>
      <c r="I50" s="119">
        <v>203</v>
      </c>
      <c r="J50" s="120">
        <v>61908</v>
      </c>
      <c r="K50" s="119">
        <v>516</v>
      </c>
      <c r="L50" s="118">
        <v>45619</v>
      </c>
      <c r="M50" s="121">
        <v>240</v>
      </c>
      <c r="N50" s="118">
        <v>79996</v>
      </c>
      <c r="O50" s="119">
        <v>204</v>
      </c>
      <c r="P50" s="120">
        <v>42936</v>
      </c>
      <c r="Q50" s="121">
        <v>291</v>
      </c>
      <c r="R50" s="118">
        <v>7963</v>
      </c>
      <c r="S50" s="119">
        <v>1</v>
      </c>
      <c r="T50" s="120">
        <v>591828</v>
      </c>
      <c r="U50" s="121">
        <v>2888</v>
      </c>
      <c r="V50" s="118">
        <v>68232</v>
      </c>
      <c r="W50" s="119">
        <v>922</v>
      </c>
      <c r="X50" s="120">
        <v>66120</v>
      </c>
      <c r="Y50" s="121">
        <v>209</v>
      </c>
      <c r="Z50" s="118">
        <v>44875</v>
      </c>
      <c r="AA50" s="119">
        <v>28</v>
      </c>
      <c r="AB50" s="120">
        <v>109047</v>
      </c>
      <c r="AC50" s="121">
        <v>191</v>
      </c>
      <c r="AD50" s="118">
        <v>20368</v>
      </c>
      <c r="AE50" s="119">
        <v>144</v>
      </c>
      <c r="AF50" s="120">
        <v>12482</v>
      </c>
      <c r="AG50" s="121">
        <v>150</v>
      </c>
      <c r="AH50" s="118">
        <v>11847</v>
      </c>
      <c r="AI50" s="119">
        <v>108</v>
      </c>
      <c r="AJ50" s="120">
        <v>13974</v>
      </c>
      <c r="AK50" s="121">
        <v>147</v>
      </c>
      <c r="AL50" s="118">
        <v>821140</v>
      </c>
      <c r="AM50" s="119">
        <v>9949</v>
      </c>
      <c r="AN50" s="120">
        <v>27251</v>
      </c>
      <c r="AO50" s="121">
        <v>27</v>
      </c>
      <c r="AP50" s="118">
        <v>58208</v>
      </c>
      <c r="AQ50" s="119">
        <v>127</v>
      </c>
      <c r="AR50" s="120">
        <v>17205</v>
      </c>
      <c r="AS50" s="121">
        <v>163</v>
      </c>
      <c r="AT50" s="118">
        <v>90694</v>
      </c>
      <c r="AU50" s="119">
        <v>1021</v>
      </c>
      <c r="AV50" s="118">
        <v>12737</v>
      </c>
      <c r="AW50" s="119">
        <v>94</v>
      </c>
      <c r="AX50" s="122">
        <f t="shared" si="2"/>
        <v>2451920</v>
      </c>
      <c r="AY50" s="324">
        <f t="shared" si="2"/>
        <v>18496</v>
      </c>
      <c r="AZ50" s="122">
        <f t="shared" si="1"/>
        <v>2470416</v>
      </c>
    </row>
    <row r="51" spans="1:90" x14ac:dyDescent="0.25">
      <c r="A51" s="66">
        <v>42430</v>
      </c>
      <c r="B51" s="120">
        <v>170408</v>
      </c>
      <c r="C51" s="121">
        <v>696</v>
      </c>
      <c r="D51" s="118">
        <v>21761</v>
      </c>
      <c r="E51" s="119">
        <v>163</v>
      </c>
      <c r="F51" s="120">
        <v>30056</v>
      </c>
      <c r="G51" s="338">
        <v>11</v>
      </c>
      <c r="H51" s="118">
        <v>24512</v>
      </c>
      <c r="I51" s="119">
        <v>200</v>
      </c>
      <c r="J51" s="120">
        <v>62014</v>
      </c>
      <c r="K51" s="119">
        <v>513</v>
      </c>
      <c r="L51" s="118">
        <v>45447</v>
      </c>
      <c r="M51" s="121">
        <v>240</v>
      </c>
      <c r="N51" s="118">
        <v>79835</v>
      </c>
      <c r="O51" s="119">
        <v>200</v>
      </c>
      <c r="P51" s="120">
        <v>42658</v>
      </c>
      <c r="Q51" s="121">
        <v>291</v>
      </c>
      <c r="R51" s="118">
        <v>7944</v>
      </c>
      <c r="S51" s="119">
        <v>1</v>
      </c>
      <c r="T51" s="120">
        <v>591347</v>
      </c>
      <c r="U51" s="121">
        <v>2893</v>
      </c>
      <c r="V51" s="118">
        <v>68071</v>
      </c>
      <c r="W51" s="119">
        <v>932</v>
      </c>
      <c r="X51" s="120">
        <v>66287</v>
      </c>
      <c r="Y51" s="121">
        <v>210</v>
      </c>
      <c r="Z51" s="118">
        <v>44779</v>
      </c>
      <c r="AA51" s="119">
        <v>28</v>
      </c>
      <c r="AB51" s="120">
        <v>109122</v>
      </c>
      <c r="AC51" s="121">
        <v>191</v>
      </c>
      <c r="AD51" s="118">
        <v>20328</v>
      </c>
      <c r="AE51" s="119">
        <v>142</v>
      </c>
      <c r="AF51" s="120">
        <v>12444</v>
      </c>
      <c r="AG51" s="121">
        <v>150</v>
      </c>
      <c r="AH51" s="118">
        <v>11740</v>
      </c>
      <c r="AI51" s="119">
        <v>108</v>
      </c>
      <c r="AJ51" s="120">
        <v>13918</v>
      </c>
      <c r="AK51" s="121">
        <v>148</v>
      </c>
      <c r="AL51" s="118">
        <v>820582</v>
      </c>
      <c r="AM51" s="119">
        <v>9993</v>
      </c>
      <c r="AN51" s="120">
        <v>27186</v>
      </c>
      <c r="AO51" s="121">
        <v>27</v>
      </c>
      <c r="AP51" s="118">
        <v>58202</v>
      </c>
      <c r="AQ51" s="119">
        <v>127</v>
      </c>
      <c r="AR51" s="120">
        <v>17142</v>
      </c>
      <c r="AS51" s="121">
        <v>163</v>
      </c>
      <c r="AT51" s="118">
        <v>90768</v>
      </c>
      <c r="AU51" s="119">
        <v>1039</v>
      </c>
      <c r="AV51" s="118">
        <v>12644</v>
      </c>
      <c r="AW51" s="119">
        <v>90</v>
      </c>
      <c r="AX51" s="122">
        <f t="shared" si="2"/>
        <v>2449195</v>
      </c>
      <c r="AY51" s="324">
        <f t="shared" si="2"/>
        <v>18556</v>
      </c>
      <c r="AZ51" s="122">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6">
        <v>42461</v>
      </c>
      <c r="B52" s="126">
        <f>[9]Hoja2!D30</f>
        <v>170383</v>
      </c>
      <c r="C52" s="127">
        <f>[9]Hoja2!E30</f>
        <v>696</v>
      </c>
      <c r="D52" s="124">
        <f>[9]Hoja2!F30</f>
        <v>21778</v>
      </c>
      <c r="E52" s="125">
        <f>[9]Hoja2!G30</f>
        <v>163</v>
      </c>
      <c r="F52" s="126">
        <f>[9]Hoja2!H30</f>
        <v>30061</v>
      </c>
      <c r="G52" s="334">
        <f>[9]Hoja2!I30</f>
        <v>11</v>
      </c>
      <c r="H52" s="124">
        <f>[9]Hoja2!J30</f>
        <v>24547</v>
      </c>
      <c r="I52" s="125">
        <f>[9]Hoja2!K30</f>
        <v>200</v>
      </c>
      <c r="J52" s="126">
        <f>[9]Hoja2!L30</f>
        <v>62104</v>
      </c>
      <c r="K52" s="125">
        <f>[9]Hoja2!M30</f>
        <v>508</v>
      </c>
      <c r="L52" s="124">
        <f>[9]Hoja2!N30</f>
        <v>45420</v>
      </c>
      <c r="M52" s="127">
        <f>[9]Hoja2!O30</f>
        <v>240</v>
      </c>
      <c r="N52" s="124">
        <f>[9]Hoja2!P30</f>
        <v>79791</v>
      </c>
      <c r="O52" s="125">
        <f>[9]Hoja2!Q30</f>
        <v>200</v>
      </c>
      <c r="P52" s="126">
        <f>[9]Hoja2!R30</f>
        <v>42517</v>
      </c>
      <c r="Q52" s="127">
        <f>[9]Hoja2!S30</f>
        <v>291</v>
      </c>
      <c r="R52" s="124">
        <f>[9]Hoja2!T30</f>
        <v>7937</v>
      </c>
      <c r="S52" s="125">
        <f>[9]Hoja2!U30</f>
        <v>1</v>
      </c>
      <c r="T52" s="126">
        <f>[9]Hoja2!V30</f>
        <v>591247</v>
      </c>
      <c r="U52" s="127">
        <f>[9]Hoja2!W30</f>
        <v>2787</v>
      </c>
      <c r="V52" s="124">
        <f>[9]Hoja2!X30</f>
        <v>67905</v>
      </c>
      <c r="W52" s="125">
        <f>[9]Hoja2!Y30</f>
        <v>925</v>
      </c>
      <c r="X52" s="126">
        <f>[9]Hoja2!Z30</f>
        <v>66263</v>
      </c>
      <c r="Y52" s="127">
        <f>[9]Hoja2!AA30</f>
        <v>218</v>
      </c>
      <c r="Z52" s="124">
        <f>[9]Hoja2!AB30</f>
        <v>44781</v>
      </c>
      <c r="AA52" s="125">
        <f>[9]Hoja2!AC30</f>
        <v>28</v>
      </c>
      <c r="AB52" s="126">
        <f>[9]Hoja2!AD30</f>
        <v>109048</v>
      </c>
      <c r="AC52" s="127">
        <f>[9]Hoja2!AE30</f>
        <v>190</v>
      </c>
      <c r="AD52" s="124">
        <f>[9]Hoja2!AF30</f>
        <v>20362</v>
      </c>
      <c r="AE52" s="125">
        <f>[9]Hoja2!AG30</f>
        <v>142</v>
      </c>
      <c r="AF52" s="126">
        <f>[9]Hoja2!AH30</f>
        <v>12318</v>
      </c>
      <c r="AG52" s="127">
        <f>[9]Hoja2!AI30</f>
        <v>148</v>
      </c>
      <c r="AH52" s="124">
        <f>[9]Hoja2!AJ30</f>
        <v>11692</v>
      </c>
      <c r="AI52" s="125">
        <f>[9]Hoja2!AK30</f>
        <v>108</v>
      </c>
      <c r="AJ52" s="126">
        <f>[9]Hoja2!AL30</f>
        <v>13849</v>
      </c>
      <c r="AK52" s="127">
        <f>[9]Hoja2!AM30</f>
        <v>148</v>
      </c>
      <c r="AL52" s="124">
        <f>[9]Hoja2!AN30</f>
        <v>819707</v>
      </c>
      <c r="AM52" s="125">
        <f>[9]Hoja2!AO30</f>
        <v>9892</v>
      </c>
      <c r="AN52" s="126">
        <f>[9]Hoja2!AP30</f>
        <v>27193</v>
      </c>
      <c r="AO52" s="127">
        <f>[9]Hoja2!AQ30</f>
        <v>27</v>
      </c>
      <c r="AP52" s="124">
        <f>[9]Hoja2!AR30</f>
        <v>57921</v>
      </c>
      <c r="AQ52" s="125">
        <f>[9]Hoja2!AS30</f>
        <v>129</v>
      </c>
      <c r="AR52" s="126">
        <f>[9]Hoja2!AT30</f>
        <v>17095</v>
      </c>
      <c r="AS52" s="127">
        <f>[9]Hoja2!AU30</f>
        <v>163</v>
      </c>
      <c r="AT52" s="124">
        <f>[9]Hoja2!AV30</f>
        <v>90702</v>
      </c>
      <c r="AU52" s="125">
        <f>[9]Hoja2!AW30</f>
        <v>1049</v>
      </c>
      <c r="AV52" s="124">
        <f>[9]Hoja2!AX30</f>
        <v>12605</v>
      </c>
      <c r="AW52" s="125">
        <f>[9]Hoja2!AY30</f>
        <v>90</v>
      </c>
      <c r="AX52" s="122">
        <f t="shared" si="2"/>
        <v>2447226</v>
      </c>
      <c r="AY52" s="324">
        <f t="shared" si="2"/>
        <v>18354</v>
      </c>
      <c r="AZ52" s="122">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8">
        <v>42491</v>
      </c>
      <c r="B53" s="133">
        <f>'[10]MAY-16'!$B$32</f>
        <v>170608</v>
      </c>
      <c r="C53" s="130">
        <f>'[10]MAY-16'!$C$32</f>
        <v>696</v>
      </c>
      <c r="D53" s="131">
        <f>'[10]MAY-16'!$B$33</f>
        <v>21854</v>
      </c>
      <c r="E53" s="132">
        <f>'[10]MAY-16'!$C$33</f>
        <v>165</v>
      </c>
      <c r="F53" s="133">
        <f>'[10]MAY-16'!$B$34</f>
        <v>30088</v>
      </c>
      <c r="G53" s="130">
        <f>'[10]MAY-16'!$C$34</f>
        <v>11</v>
      </c>
      <c r="H53" s="129">
        <f>'[10]MAY-16'!$B$35</f>
        <v>24555</v>
      </c>
      <c r="I53" s="134">
        <f>'[10]MAY-16'!$C$35</f>
        <v>200</v>
      </c>
      <c r="J53" s="133">
        <f>'[10]MAY-16'!$B$36</f>
        <v>62216</v>
      </c>
      <c r="K53" s="134">
        <f>'[10]MAY-16'!$C$36</f>
        <v>508</v>
      </c>
      <c r="L53" s="129">
        <f>'[10]MAY-16'!$B$37</f>
        <v>45437</v>
      </c>
      <c r="M53" s="130">
        <f>'[10]MAY-16'!$C$37</f>
        <v>240</v>
      </c>
      <c r="N53" s="129">
        <f>'[10]MAY-16'!$B$38</f>
        <v>79926</v>
      </c>
      <c r="O53" s="134">
        <f>'[10]MAY-16'!$C$38</f>
        <v>196</v>
      </c>
      <c r="P53" s="133">
        <f>'[10]MAY-16'!$B$39</f>
        <v>42409</v>
      </c>
      <c r="Q53" s="130">
        <f>'[10]MAY-16'!$C$39</f>
        <v>286</v>
      </c>
      <c r="R53" s="129">
        <f>'[10]MAY-16'!$B$40</f>
        <v>7915</v>
      </c>
      <c r="S53" s="134">
        <f>'[10]MAY-16'!$C$40</f>
        <v>1</v>
      </c>
      <c r="T53" s="133">
        <f>'[10]MAY-16'!$B$41</f>
        <v>592501</v>
      </c>
      <c r="U53" s="130">
        <f>'[10]MAY-16'!$C$41</f>
        <v>2742</v>
      </c>
      <c r="V53" s="129">
        <f>'[10]MAY-16'!$B$42</f>
        <v>67885</v>
      </c>
      <c r="W53" s="134">
        <f>'[10]MAY-16'!$C$42</f>
        <v>915</v>
      </c>
      <c r="X53" s="133">
        <f>'[10]MAY-16'!$B$43</f>
        <v>66333</v>
      </c>
      <c r="Y53" s="130">
        <f>'[10]MAY-16'!$C$43</f>
        <v>219</v>
      </c>
      <c r="Z53" s="129">
        <f>'[10]MAY-16'!$B$44</f>
        <v>45189</v>
      </c>
      <c r="AA53" s="134">
        <f>'[10]MAY-16'!$C$44</f>
        <v>28</v>
      </c>
      <c r="AB53" s="133">
        <f>'[10]MAY-16'!$B$45</f>
        <v>108741</v>
      </c>
      <c r="AC53" s="130">
        <f>'[10]MAY-16'!$C$45</f>
        <v>192</v>
      </c>
      <c r="AD53" s="129">
        <f>'[10]MAY-16'!$B$46</f>
        <v>20305</v>
      </c>
      <c r="AE53" s="134">
        <f>'[10]MAY-16'!$C$46</f>
        <v>142</v>
      </c>
      <c r="AF53" s="133">
        <f>'[10]MAY-16'!$B$47</f>
        <v>12259</v>
      </c>
      <c r="AG53" s="130">
        <f>'[10]MAY-16'!$C$47</f>
        <v>148</v>
      </c>
      <c r="AH53" s="129">
        <f>'[10]MAY-16'!$B$48</f>
        <v>11700</v>
      </c>
      <c r="AI53" s="134">
        <f>'[10]MAY-16'!$C$48</f>
        <v>108</v>
      </c>
      <c r="AJ53" s="133">
        <f>'[10]MAY-16'!$B$49</f>
        <v>13776</v>
      </c>
      <c r="AK53" s="130">
        <f>'[10]MAY-16'!$C$49</f>
        <v>148</v>
      </c>
      <c r="AL53" s="129">
        <f>'[10]MAY-16'!$B$50</f>
        <v>818571</v>
      </c>
      <c r="AM53" s="134">
        <f>'[10]MAY-16'!$C$50</f>
        <v>9775</v>
      </c>
      <c r="AN53" s="133">
        <f>'[10]MAY-16'!$B$51</f>
        <v>27354</v>
      </c>
      <c r="AO53" s="130">
        <f>'[10]MAY-16'!$C$51</f>
        <v>27</v>
      </c>
      <c r="AP53" s="129">
        <f>'[10]MAY-16'!$B$52</f>
        <v>57408</v>
      </c>
      <c r="AQ53" s="134">
        <f>'[10]MAY-16'!$C$52</f>
        <v>130</v>
      </c>
      <c r="AR53" s="133">
        <f>'[10]MAY-16'!$B$53</f>
        <v>17027</v>
      </c>
      <c r="AS53" s="130">
        <f>'[10]MAY-16'!$C$53</f>
        <v>162</v>
      </c>
      <c r="AT53" s="129">
        <f>'[10]MAY-16'!$B$54</f>
        <v>90687</v>
      </c>
      <c r="AU53" s="134">
        <f>'[10]MAY-16'!$C$54</f>
        <v>1033</v>
      </c>
      <c r="AV53" s="129">
        <f>'[10]MAY-16'!$B$55</f>
        <v>12583</v>
      </c>
      <c r="AW53" s="134">
        <f>'[10]MAY-16'!$C$55</f>
        <v>86</v>
      </c>
      <c r="AX53" s="135">
        <f t="shared" si="2"/>
        <v>2447327</v>
      </c>
      <c r="AY53" s="325">
        <f t="shared" si="2"/>
        <v>18158</v>
      </c>
      <c r="AZ53" s="135">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6">
        <v>42522</v>
      </c>
      <c r="B54" s="126">
        <v>174799</v>
      </c>
      <c r="C54" s="127">
        <v>690</v>
      </c>
      <c r="D54" s="124">
        <v>21874</v>
      </c>
      <c r="E54" s="125">
        <v>158</v>
      </c>
      <c r="F54" s="126">
        <v>30105</v>
      </c>
      <c r="G54" s="127">
        <v>11</v>
      </c>
      <c r="H54" s="124">
        <v>24479</v>
      </c>
      <c r="I54" s="125">
        <v>200</v>
      </c>
      <c r="J54" s="126">
        <v>62294</v>
      </c>
      <c r="K54" s="125">
        <v>482</v>
      </c>
      <c r="L54" s="124">
        <v>45287</v>
      </c>
      <c r="M54" s="127">
        <v>220</v>
      </c>
      <c r="N54" s="124">
        <v>79727</v>
      </c>
      <c r="O54" s="125">
        <v>197</v>
      </c>
      <c r="P54" s="126">
        <v>42428</v>
      </c>
      <c r="Q54" s="127">
        <v>247</v>
      </c>
      <c r="R54" s="124">
        <v>7911</v>
      </c>
      <c r="S54" s="125">
        <v>1</v>
      </c>
      <c r="T54" s="126">
        <v>593797</v>
      </c>
      <c r="U54" s="127">
        <v>2302</v>
      </c>
      <c r="V54" s="124">
        <v>67947</v>
      </c>
      <c r="W54" s="125">
        <v>928</v>
      </c>
      <c r="X54" s="126">
        <v>66177</v>
      </c>
      <c r="Y54" s="127">
        <v>217</v>
      </c>
      <c r="Z54" s="124">
        <v>45057</v>
      </c>
      <c r="AA54" s="125">
        <v>28</v>
      </c>
      <c r="AB54" s="126">
        <v>108260</v>
      </c>
      <c r="AC54" s="127">
        <v>190</v>
      </c>
      <c r="AD54" s="124">
        <v>20270</v>
      </c>
      <c r="AE54" s="125">
        <v>140</v>
      </c>
      <c r="AF54" s="126">
        <v>12187</v>
      </c>
      <c r="AG54" s="127">
        <v>148</v>
      </c>
      <c r="AH54" s="124">
        <v>11576</v>
      </c>
      <c r="AI54" s="125">
        <v>108</v>
      </c>
      <c r="AJ54" s="126">
        <v>13818</v>
      </c>
      <c r="AK54" s="127">
        <v>148</v>
      </c>
      <c r="AL54" s="124">
        <v>817626</v>
      </c>
      <c r="AM54" s="125">
        <v>9312</v>
      </c>
      <c r="AN54" s="126">
        <v>27394</v>
      </c>
      <c r="AO54" s="127">
        <v>27</v>
      </c>
      <c r="AP54" s="124">
        <v>57457</v>
      </c>
      <c r="AQ54" s="125">
        <v>129</v>
      </c>
      <c r="AR54" s="126">
        <v>16988</v>
      </c>
      <c r="AS54" s="127">
        <v>153</v>
      </c>
      <c r="AT54" s="124">
        <v>90468</v>
      </c>
      <c r="AU54" s="125">
        <v>962</v>
      </c>
      <c r="AV54" s="124">
        <v>12520</v>
      </c>
      <c r="AW54" s="125">
        <v>84</v>
      </c>
      <c r="AX54" s="122">
        <f t="shared" si="2"/>
        <v>2450446</v>
      </c>
      <c r="AY54" s="324">
        <f t="shared" si="2"/>
        <v>17082</v>
      </c>
      <c r="AZ54" s="122">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7">
        <v>42552</v>
      </c>
      <c r="B55" s="231">
        <v>169119</v>
      </c>
      <c r="C55" s="229">
        <v>686</v>
      </c>
      <c r="D55" s="228">
        <v>22011</v>
      </c>
      <c r="E55" s="230">
        <v>157</v>
      </c>
      <c r="F55" s="231">
        <v>30075</v>
      </c>
      <c r="G55" s="229">
        <v>10</v>
      </c>
      <c r="H55" s="228">
        <v>24516</v>
      </c>
      <c r="I55" s="230">
        <v>196</v>
      </c>
      <c r="J55" s="231">
        <v>62469</v>
      </c>
      <c r="K55" s="230">
        <v>463</v>
      </c>
      <c r="L55" s="228">
        <v>45373</v>
      </c>
      <c r="M55" s="229">
        <v>220</v>
      </c>
      <c r="N55" s="228">
        <v>79836</v>
      </c>
      <c r="O55" s="230">
        <v>190</v>
      </c>
      <c r="P55" s="231">
        <v>42609</v>
      </c>
      <c r="Q55" s="229">
        <v>239</v>
      </c>
      <c r="R55" s="228">
        <v>7913</v>
      </c>
      <c r="S55" s="230">
        <v>1</v>
      </c>
      <c r="T55" s="231">
        <v>594200</v>
      </c>
      <c r="U55" s="229">
        <v>2244</v>
      </c>
      <c r="V55" s="228">
        <v>68095</v>
      </c>
      <c r="W55" s="230">
        <v>909</v>
      </c>
      <c r="X55" s="231">
        <v>66275</v>
      </c>
      <c r="Y55" s="229">
        <v>216</v>
      </c>
      <c r="Z55" s="228">
        <v>45361</v>
      </c>
      <c r="AA55" s="230">
        <v>28</v>
      </c>
      <c r="AB55" s="231">
        <v>108276</v>
      </c>
      <c r="AC55" s="229">
        <v>182</v>
      </c>
      <c r="AD55" s="228">
        <v>20229</v>
      </c>
      <c r="AE55" s="230">
        <v>131</v>
      </c>
      <c r="AF55" s="231">
        <v>12191</v>
      </c>
      <c r="AG55" s="229">
        <v>140</v>
      </c>
      <c r="AH55" s="228">
        <v>11730</v>
      </c>
      <c r="AI55" s="230">
        <v>106</v>
      </c>
      <c r="AJ55" s="231">
        <v>13807</v>
      </c>
      <c r="AK55" s="229">
        <v>148</v>
      </c>
      <c r="AL55" s="228">
        <v>817950</v>
      </c>
      <c r="AM55" s="230">
        <v>9074</v>
      </c>
      <c r="AN55" s="231">
        <v>27563</v>
      </c>
      <c r="AO55" s="229">
        <v>22</v>
      </c>
      <c r="AP55" s="228">
        <v>57599</v>
      </c>
      <c r="AQ55" s="230">
        <v>127</v>
      </c>
      <c r="AR55" s="231">
        <v>16957</v>
      </c>
      <c r="AS55" s="229">
        <v>150</v>
      </c>
      <c r="AT55" s="228">
        <v>90673</v>
      </c>
      <c r="AU55" s="230">
        <v>955</v>
      </c>
      <c r="AV55" s="228">
        <v>12526</v>
      </c>
      <c r="AW55" s="230">
        <v>84</v>
      </c>
      <c r="AX55" s="232">
        <f t="shared" ref="AX55" si="3">B55+D55+F55+H55+J55+L55+N55+P55+R55+T55+V55+X55+Z55+AB55+AD55+AF55+AH55+AJ55+AL55+AN55+AP55+AR55+AT55+AV55</f>
        <v>2447353</v>
      </c>
      <c r="AY55" s="326">
        <f t="shared" ref="AY55" si="4">C55+E55+G55+I55+K55+M55+O55+Q55+S55+U55+W55+Y55+AA55+AC55+AE55+AG55+AI55+AK55+AM55+AO55+AQ55+AS55+AU55+AW55</f>
        <v>16678</v>
      </c>
      <c r="AZ55" s="232">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6">
        <v>42583</v>
      </c>
      <c r="B56" s="126">
        <v>169372</v>
      </c>
      <c r="C56" s="127">
        <v>696</v>
      </c>
      <c r="D56" s="124">
        <v>22078</v>
      </c>
      <c r="E56" s="125">
        <v>157</v>
      </c>
      <c r="F56" s="126">
        <v>30048</v>
      </c>
      <c r="G56" s="127">
        <v>10</v>
      </c>
      <c r="H56" s="124">
        <v>24562</v>
      </c>
      <c r="I56" s="125">
        <v>195</v>
      </c>
      <c r="J56" s="126">
        <v>62429</v>
      </c>
      <c r="K56" s="137">
        <v>463</v>
      </c>
      <c r="L56" s="137">
        <v>45342</v>
      </c>
      <c r="M56" s="127">
        <v>220</v>
      </c>
      <c r="N56" s="124">
        <v>79907</v>
      </c>
      <c r="O56" s="125">
        <v>193</v>
      </c>
      <c r="P56" s="126">
        <v>46028</v>
      </c>
      <c r="Q56" s="127">
        <v>244</v>
      </c>
      <c r="R56" s="124">
        <v>7914</v>
      </c>
      <c r="S56" s="125">
        <v>1</v>
      </c>
      <c r="T56" s="126">
        <v>592949</v>
      </c>
      <c r="U56" s="127">
        <v>2214</v>
      </c>
      <c r="V56" s="124">
        <v>68133</v>
      </c>
      <c r="W56" s="125">
        <v>900</v>
      </c>
      <c r="X56" s="126">
        <v>66328</v>
      </c>
      <c r="Y56" s="127">
        <v>220</v>
      </c>
      <c r="Z56" s="124">
        <v>45563</v>
      </c>
      <c r="AA56" s="125">
        <v>28</v>
      </c>
      <c r="AB56" s="126">
        <v>108455</v>
      </c>
      <c r="AC56" s="127">
        <v>179</v>
      </c>
      <c r="AD56" s="124">
        <v>20201</v>
      </c>
      <c r="AE56" s="125">
        <v>131</v>
      </c>
      <c r="AF56" s="126">
        <v>12166</v>
      </c>
      <c r="AG56" s="127">
        <v>140</v>
      </c>
      <c r="AH56" s="124">
        <v>11737</v>
      </c>
      <c r="AI56" s="125">
        <v>106</v>
      </c>
      <c r="AJ56" s="126">
        <v>13691</v>
      </c>
      <c r="AK56" s="127">
        <v>148</v>
      </c>
      <c r="AL56" s="124">
        <v>817057</v>
      </c>
      <c r="AM56" s="125">
        <v>9073</v>
      </c>
      <c r="AN56" s="126">
        <v>27624</v>
      </c>
      <c r="AO56" s="127">
        <v>22</v>
      </c>
      <c r="AP56" s="124">
        <v>54499</v>
      </c>
      <c r="AQ56" s="125">
        <v>125</v>
      </c>
      <c r="AR56" s="126">
        <v>16873</v>
      </c>
      <c r="AS56" s="127">
        <v>150</v>
      </c>
      <c r="AT56" s="124">
        <v>90810</v>
      </c>
      <c r="AU56" s="125">
        <v>944</v>
      </c>
      <c r="AV56" s="124">
        <v>12503</v>
      </c>
      <c r="AW56" s="125">
        <v>84</v>
      </c>
      <c r="AX56" s="122">
        <f t="shared" ref="AX56:AX57" si="6">B56+D56+F56+H56+J56+L56+N56+P56+R56+T56+V56+X56+Z56+AB56+AD56+AF56+AH56+AJ56+AL56+AN56+AP56+AR56+AT56+AV56</f>
        <v>2446269</v>
      </c>
      <c r="AY56" s="324">
        <f t="shared" ref="AY56:AY57" si="7">C56+E56+G56+I56+K56+M56+O56+Q56+S56+U56+W56+Y56+AA56+AC56+AE56+AG56+AI56+AK56+AM56+AO56+AQ56+AS56+AU56+AW56</f>
        <v>16643</v>
      </c>
      <c r="AZ56" s="122">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6">
        <v>42614</v>
      </c>
      <c r="B57" s="126">
        <v>167602</v>
      </c>
      <c r="C57" s="127">
        <v>696</v>
      </c>
      <c r="D57" s="124">
        <v>22112</v>
      </c>
      <c r="E57" s="125">
        <v>157</v>
      </c>
      <c r="F57" s="126">
        <v>30074</v>
      </c>
      <c r="G57" s="127">
        <v>9</v>
      </c>
      <c r="H57" s="124">
        <v>24720</v>
      </c>
      <c r="I57" s="125">
        <v>195</v>
      </c>
      <c r="J57" s="126">
        <v>62515</v>
      </c>
      <c r="K57" s="137">
        <v>466</v>
      </c>
      <c r="L57" s="137">
        <v>46421</v>
      </c>
      <c r="M57" s="127">
        <v>216</v>
      </c>
      <c r="N57" s="124">
        <v>79861</v>
      </c>
      <c r="O57" s="125">
        <v>193</v>
      </c>
      <c r="P57" s="126">
        <v>45997</v>
      </c>
      <c r="Q57" s="127">
        <v>242</v>
      </c>
      <c r="R57" s="124">
        <v>7904</v>
      </c>
      <c r="S57" s="125">
        <v>1</v>
      </c>
      <c r="T57" s="126">
        <v>590484</v>
      </c>
      <c r="U57" s="127">
        <v>2191</v>
      </c>
      <c r="V57" s="124">
        <v>68048</v>
      </c>
      <c r="W57" s="125">
        <v>891</v>
      </c>
      <c r="X57" s="126">
        <v>66270</v>
      </c>
      <c r="Y57" s="127">
        <v>223</v>
      </c>
      <c r="Z57" s="124">
        <v>45306</v>
      </c>
      <c r="AA57" s="125">
        <v>29</v>
      </c>
      <c r="AB57" s="126">
        <v>108197</v>
      </c>
      <c r="AC57" s="127">
        <v>179</v>
      </c>
      <c r="AD57" s="124">
        <v>20134</v>
      </c>
      <c r="AE57" s="125">
        <v>131</v>
      </c>
      <c r="AF57" s="126">
        <v>12409</v>
      </c>
      <c r="AG57" s="127">
        <v>140</v>
      </c>
      <c r="AH57" s="124">
        <v>11702</v>
      </c>
      <c r="AI57" s="125">
        <v>106</v>
      </c>
      <c r="AJ57" s="126">
        <v>13669</v>
      </c>
      <c r="AK57" s="127">
        <v>148</v>
      </c>
      <c r="AL57" s="124">
        <v>817467</v>
      </c>
      <c r="AM57" s="125">
        <v>9065</v>
      </c>
      <c r="AN57" s="126">
        <v>27586</v>
      </c>
      <c r="AO57" s="127">
        <v>22</v>
      </c>
      <c r="AP57" s="124">
        <v>54223</v>
      </c>
      <c r="AQ57" s="125">
        <v>124</v>
      </c>
      <c r="AR57" s="126">
        <v>16768</v>
      </c>
      <c r="AS57" s="127">
        <v>150</v>
      </c>
      <c r="AT57" s="124">
        <v>90607</v>
      </c>
      <c r="AU57" s="125">
        <v>942</v>
      </c>
      <c r="AV57" s="124">
        <v>12462</v>
      </c>
      <c r="AW57" s="125">
        <v>84</v>
      </c>
      <c r="AX57" s="122">
        <f t="shared" si="6"/>
        <v>2442538</v>
      </c>
      <c r="AY57" s="324">
        <f t="shared" si="7"/>
        <v>16600</v>
      </c>
      <c r="AZ57" s="122">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6">
        <v>42644</v>
      </c>
      <c r="B58" s="126">
        <v>167728</v>
      </c>
      <c r="C58" s="127">
        <v>696</v>
      </c>
      <c r="D58" s="124">
        <v>22119</v>
      </c>
      <c r="E58" s="125">
        <v>156</v>
      </c>
      <c r="F58" s="126">
        <v>30072</v>
      </c>
      <c r="G58" s="127">
        <v>9</v>
      </c>
      <c r="H58" s="124">
        <v>24673</v>
      </c>
      <c r="I58" s="125">
        <v>194</v>
      </c>
      <c r="J58" s="126">
        <v>62507</v>
      </c>
      <c r="K58" s="137">
        <v>466</v>
      </c>
      <c r="L58" s="137">
        <v>45449</v>
      </c>
      <c r="M58" s="127">
        <v>216</v>
      </c>
      <c r="N58" s="124">
        <v>79712</v>
      </c>
      <c r="O58" s="125">
        <v>191</v>
      </c>
      <c r="P58" s="126">
        <v>45848</v>
      </c>
      <c r="Q58" s="127">
        <v>237</v>
      </c>
      <c r="R58" s="124">
        <v>7893</v>
      </c>
      <c r="S58" s="125">
        <v>1</v>
      </c>
      <c r="T58" s="126">
        <v>587532</v>
      </c>
      <c r="U58" s="127">
        <v>2188</v>
      </c>
      <c r="V58" s="124">
        <v>68033</v>
      </c>
      <c r="W58" s="125">
        <v>893</v>
      </c>
      <c r="X58" s="126">
        <v>66060</v>
      </c>
      <c r="Y58" s="127">
        <v>236</v>
      </c>
      <c r="Z58" s="124">
        <v>45123</v>
      </c>
      <c r="AA58" s="125">
        <v>29</v>
      </c>
      <c r="AB58" s="126">
        <v>106544</v>
      </c>
      <c r="AC58" s="127">
        <v>179</v>
      </c>
      <c r="AD58" s="124">
        <v>20114</v>
      </c>
      <c r="AE58" s="125">
        <v>131</v>
      </c>
      <c r="AF58" s="126">
        <v>12239</v>
      </c>
      <c r="AG58" s="127">
        <v>140</v>
      </c>
      <c r="AH58" s="124">
        <v>11680</v>
      </c>
      <c r="AI58" s="125">
        <v>108</v>
      </c>
      <c r="AJ58" s="126">
        <v>13614</v>
      </c>
      <c r="AK58" s="127">
        <v>148</v>
      </c>
      <c r="AL58" s="124">
        <v>817396</v>
      </c>
      <c r="AM58" s="125">
        <v>9130</v>
      </c>
      <c r="AN58" s="126">
        <v>27465</v>
      </c>
      <c r="AO58" s="127">
        <v>22</v>
      </c>
      <c r="AP58" s="124">
        <v>53933</v>
      </c>
      <c r="AQ58" s="125">
        <v>126</v>
      </c>
      <c r="AR58" s="126">
        <v>16745</v>
      </c>
      <c r="AS58" s="127">
        <v>150</v>
      </c>
      <c r="AT58" s="124">
        <v>90616</v>
      </c>
      <c r="AU58" s="125">
        <v>928</v>
      </c>
      <c r="AV58" s="124">
        <v>12433</v>
      </c>
      <c r="AW58" s="125">
        <v>84</v>
      </c>
      <c r="AX58" s="122">
        <v>2435426</v>
      </c>
      <c r="AY58" s="324">
        <v>16658</v>
      </c>
      <c r="AZ58" s="122">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6">
        <v>42675</v>
      </c>
      <c r="B59" s="126">
        <v>166522</v>
      </c>
      <c r="C59" s="127">
        <v>697</v>
      </c>
      <c r="D59" s="124">
        <v>22127</v>
      </c>
      <c r="E59" s="125">
        <v>155</v>
      </c>
      <c r="F59" s="126">
        <v>30009</v>
      </c>
      <c r="G59" s="127">
        <v>11</v>
      </c>
      <c r="H59" s="124">
        <v>24627</v>
      </c>
      <c r="I59" s="125">
        <v>194</v>
      </c>
      <c r="J59" s="126">
        <v>62285</v>
      </c>
      <c r="K59" s="137">
        <v>463</v>
      </c>
      <c r="L59" s="137">
        <v>45391</v>
      </c>
      <c r="M59" s="127">
        <v>215</v>
      </c>
      <c r="N59" s="124">
        <v>79572</v>
      </c>
      <c r="O59" s="125">
        <v>192</v>
      </c>
      <c r="P59" s="126">
        <v>45450</v>
      </c>
      <c r="Q59" s="127">
        <v>236</v>
      </c>
      <c r="R59" s="124">
        <v>7875</v>
      </c>
      <c r="S59" s="125">
        <v>1</v>
      </c>
      <c r="T59" s="126">
        <v>588938</v>
      </c>
      <c r="U59" s="127">
        <v>2169</v>
      </c>
      <c r="V59" s="124">
        <v>67925</v>
      </c>
      <c r="W59" s="125">
        <v>890</v>
      </c>
      <c r="X59" s="126">
        <v>65981</v>
      </c>
      <c r="Y59" s="127">
        <v>240</v>
      </c>
      <c r="Z59" s="124">
        <v>44978</v>
      </c>
      <c r="AA59" s="125">
        <v>31</v>
      </c>
      <c r="AB59" s="126">
        <v>105865</v>
      </c>
      <c r="AC59" s="127">
        <v>188</v>
      </c>
      <c r="AD59" s="124">
        <v>19969</v>
      </c>
      <c r="AE59" s="125">
        <v>138</v>
      </c>
      <c r="AF59" s="126">
        <v>12211</v>
      </c>
      <c r="AG59" s="127">
        <v>140</v>
      </c>
      <c r="AH59" s="124">
        <v>11626</v>
      </c>
      <c r="AI59" s="125">
        <v>108</v>
      </c>
      <c r="AJ59" s="126">
        <v>13580</v>
      </c>
      <c r="AK59" s="127">
        <v>148</v>
      </c>
      <c r="AL59" s="124">
        <v>815736</v>
      </c>
      <c r="AM59" s="125">
        <v>9036</v>
      </c>
      <c r="AN59" s="126">
        <v>27384</v>
      </c>
      <c r="AO59" s="127">
        <v>22</v>
      </c>
      <c r="AP59" s="124">
        <v>53663</v>
      </c>
      <c r="AQ59" s="125">
        <v>112</v>
      </c>
      <c r="AR59" s="126">
        <v>16668</v>
      </c>
      <c r="AS59" s="127">
        <v>151</v>
      </c>
      <c r="AT59" s="124">
        <v>90407</v>
      </c>
      <c r="AU59" s="125">
        <v>919</v>
      </c>
      <c r="AV59" s="124">
        <v>12379</v>
      </c>
      <c r="AW59" s="125">
        <v>86</v>
      </c>
      <c r="AX59" s="122">
        <f t="shared" ref="AX59:AY65" si="9">B59+D59+F59+H59+J59+L59+N59+P59+R59+T59+V59+X59+Z59+AB59+AD59+AF59+AH59+AJ59+AL59+AN59+AP59+AR59+AT59+AV59</f>
        <v>2431168</v>
      </c>
      <c r="AY59" s="324">
        <f t="shared" si="9"/>
        <v>16542</v>
      </c>
      <c r="AZ59" s="122">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8">
        <v>42705</v>
      </c>
      <c r="B60" s="319">
        <v>166078</v>
      </c>
      <c r="C60" s="321">
        <v>697</v>
      </c>
      <c r="D60" s="328">
        <v>22183</v>
      </c>
      <c r="E60" s="329">
        <v>155</v>
      </c>
      <c r="F60" s="319">
        <v>29998</v>
      </c>
      <c r="G60" s="321">
        <v>11</v>
      </c>
      <c r="H60" s="328">
        <v>24679</v>
      </c>
      <c r="I60" s="329">
        <v>194</v>
      </c>
      <c r="J60" s="319">
        <v>62156</v>
      </c>
      <c r="K60" s="320">
        <v>427</v>
      </c>
      <c r="L60" s="320">
        <v>45396</v>
      </c>
      <c r="M60" s="321">
        <v>215</v>
      </c>
      <c r="N60" s="328">
        <v>79465</v>
      </c>
      <c r="O60" s="329">
        <v>191</v>
      </c>
      <c r="P60" s="319">
        <v>44747</v>
      </c>
      <c r="Q60" s="321">
        <v>233</v>
      </c>
      <c r="R60" s="328">
        <v>7865</v>
      </c>
      <c r="S60" s="329">
        <v>1</v>
      </c>
      <c r="T60" s="319">
        <v>587219</v>
      </c>
      <c r="U60" s="321">
        <v>2144</v>
      </c>
      <c r="V60" s="328">
        <v>67852</v>
      </c>
      <c r="W60" s="329">
        <v>887</v>
      </c>
      <c r="X60" s="319">
        <v>65819</v>
      </c>
      <c r="Y60" s="321">
        <v>240</v>
      </c>
      <c r="Z60" s="328">
        <v>44874</v>
      </c>
      <c r="AA60" s="329">
        <v>31</v>
      </c>
      <c r="AB60" s="319">
        <v>104264</v>
      </c>
      <c r="AC60" s="321">
        <v>188</v>
      </c>
      <c r="AD60" s="328">
        <v>19880</v>
      </c>
      <c r="AE60" s="329">
        <v>138</v>
      </c>
      <c r="AF60" s="319">
        <v>12164</v>
      </c>
      <c r="AG60" s="321">
        <v>139</v>
      </c>
      <c r="AH60" s="328">
        <v>11596</v>
      </c>
      <c r="AI60" s="329">
        <v>108</v>
      </c>
      <c r="AJ60" s="319">
        <v>13559</v>
      </c>
      <c r="AK60" s="321">
        <v>144</v>
      </c>
      <c r="AL60" s="328">
        <v>814623</v>
      </c>
      <c r="AM60" s="329">
        <v>8998</v>
      </c>
      <c r="AN60" s="319">
        <v>27506</v>
      </c>
      <c r="AO60" s="321">
        <v>22</v>
      </c>
      <c r="AP60" s="328">
        <v>53520</v>
      </c>
      <c r="AQ60" s="329">
        <v>99</v>
      </c>
      <c r="AR60" s="319">
        <v>16628</v>
      </c>
      <c r="AS60" s="321">
        <v>151</v>
      </c>
      <c r="AT60" s="328">
        <v>90321</v>
      </c>
      <c r="AU60" s="329">
        <v>919</v>
      </c>
      <c r="AV60" s="328">
        <v>12369</v>
      </c>
      <c r="AW60" s="329">
        <v>80</v>
      </c>
      <c r="AX60" s="322">
        <f t="shared" si="9"/>
        <v>2424761</v>
      </c>
      <c r="AY60" s="327">
        <f t="shared" si="9"/>
        <v>16412</v>
      </c>
      <c r="AZ60" s="322">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30">
        <v>42736</v>
      </c>
      <c r="B61" s="331">
        <v>166349</v>
      </c>
      <c r="C61" s="333">
        <v>696</v>
      </c>
      <c r="D61" s="335">
        <v>22197</v>
      </c>
      <c r="E61" s="336">
        <v>155</v>
      </c>
      <c r="F61" s="331">
        <v>29996</v>
      </c>
      <c r="G61" s="333">
        <v>8</v>
      </c>
      <c r="H61" s="335">
        <v>24654</v>
      </c>
      <c r="I61" s="336">
        <v>194</v>
      </c>
      <c r="J61" s="331">
        <v>62271</v>
      </c>
      <c r="K61" s="332">
        <v>429</v>
      </c>
      <c r="L61" s="332">
        <v>45423</v>
      </c>
      <c r="M61" s="333">
        <v>215</v>
      </c>
      <c r="N61" s="335">
        <v>79542</v>
      </c>
      <c r="O61" s="336">
        <v>192</v>
      </c>
      <c r="P61" s="335">
        <v>41067</v>
      </c>
      <c r="Q61" s="336">
        <v>226</v>
      </c>
      <c r="R61" s="331">
        <v>7866</v>
      </c>
      <c r="S61" s="333">
        <v>1</v>
      </c>
      <c r="T61" s="335">
        <v>586324</v>
      </c>
      <c r="U61" s="336">
        <v>2130</v>
      </c>
      <c r="V61" s="331">
        <v>67769</v>
      </c>
      <c r="W61" s="333">
        <v>878</v>
      </c>
      <c r="X61" s="335">
        <v>65728</v>
      </c>
      <c r="Y61" s="336">
        <v>285</v>
      </c>
      <c r="Z61" s="331">
        <v>44866</v>
      </c>
      <c r="AA61" s="333">
        <v>29</v>
      </c>
      <c r="AB61" s="335">
        <v>103736</v>
      </c>
      <c r="AC61" s="336">
        <v>178</v>
      </c>
      <c r="AD61" s="331">
        <v>19778</v>
      </c>
      <c r="AE61" s="333">
        <v>132</v>
      </c>
      <c r="AF61" s="335">
        <v>12110</v>
      </c>
      <c r="AG61" s="336">
        <v>139</v>
      </c>
      <c r="AH61" s="331">
        <v>11557</v>
      </c>
      <c r="AI61" s="333">
        <v>108</v>
      </c>
      <c r="AJ61" s="335">
        <v>13552</v>
      </c>
      <c r="AK61" s="336">
        <v>144</v>
      </c>
      <c r="AL61" s="331">
        <v>814227</v>
      </c>
      <c r="AM61" s="333">
        <v>8995</v>
      </c>
      <c r="AN61" s="335">
        <v>27437</v>
      </c>
      <c r="AO61" s="336">
        <v>22</v>
      </c>
      <c r="AP61" s="331">
        <v>56770</v>
      </c>
      <c r="AQ61" s="333">
        <v>100</v>
      </c>
      <c r="AR61" s="335">
        <v>16568</v>
      </c>
      <c r="AS61" s="336">
        <v>148</v>
      </c>
      <c r="AT61" s="331">
        <v>90275</v>
      </c>
      <c r="AU61" s="333">
        <v>926</v>
      </c>
      <c r="AV61" s="335">
        <v>12319</v>
      </c>
      <c r="AW61" s="336">
        <v>82</v>
      </c>
      <c r="AX61" s="116">
        <f t="shared" si="9"/>
        <v>2422381</v>
      </c>
      <c r="AY61" s="116">
        <f t="shared" si="9"/>
        <v>16412</v>
      </c>
      <c r="AZ61" s="117">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6">
        <v>42767</v>
      </c>
      <c r="B62" s="126">
        <v>168837</v>
      </c>
      <c r="C62" s="127">
        <v>693</v>
      </c>
      <c r="D62" s="124">
        <v>22167</v>
      </c>
      <c r="E62" s="125">
        <v>155</v>
      </c>
      <c r="F62" s="126">
        <v>29941</v>
      </c>
      <c r="G62" s="127">
        <v>10</v>
      </c>
      <c r="H62" s="124">
        <v>24610</v>
      </c>
      <c r="I62" s="125">
        <v>194</v>
      </c>
      <c r="J62" s="126">
        <v>62201</v>
      </c>
      <c r="K62" s="137">
        <v>429</v>
      </c>
      <c r="L62" s="137">
        <v>45421</v>
      </c>
      <c r="M62" s="127">
        <v>214</v>
      </c>
      <c r="N62" s="124">
        <v>79435</v>
      </c>
      <c r="O62" s="125">
        <v>190</v>
      </c>
      <c r="P62" s="124">
        <v>40943</v>
      </c>
      <c r="Q62" s="125">
        <v>226</v>
      </c>
      <c r="R62" s="126">
        <v>7857</v>
      </c>
      <c r="S62" s="127">
        <v>1</v>
      </c>
      <c r="T62" s="124">
        <v>584915</v>
      </c>
      <c r="U62" s="125">
        <v>2133</v>
      </c>
      <c r="V62" s="126">
        <v>67926</v>
      </c>
      <c r="W62" s="127">
        <v>873</v>
      </c>
      <c r="X62" s="124">
        <v>65724</v>
      </c>
      <c r="Y62" s="125">
        <v>332</v>
      </c>
      <c r="Z62" s="126">
        <v>44904</v>
      </c>
      <c r="AA62" s="127">
        <v>31</v>
      </c>
      <c r="AB62" s="124">
        <v>103870</v>
      </c>
      <c r="AC62" s="125">
        <v>187</v>
      </c>
      <c r="AD62" s="126">
        <v>19670</v>
      </c>
      <c r="AE62" s="127">
        <v>141</v>
      </c>
      <c r="AF62" s="124">
        <v>12065</v>
      </c>
      <c r="AG62" s="125">
        <v>139</v>
      </c>
      <c r="AH62" s="126">
        <v>11509</v>
      </c>
      <c r="AI62" s="127">
        <v>108</v>
      </c>
      <c r="AJ62" s="124">
        <v>13545</v>
      </c>
      <c r="AK62" s="125">
        <v>144</v>
      </c>
      <c r="AL62" s="126">
        <v>813442</v>
      </c>
      <c r="AM62" s="127">
        <v>9058</v>
      </c>
      <c r="AN62" s="124">
        <v>27418</v>
      </c>
      <c r="AO62" s="125">
        <v>21</v>
      </c>
      <c r="AP62" s="126">
        <v>56746</v>
      </c>
      <c r="AQ62" s="127">
        <v>101</v>
      </c>
      <c r="AR62" s="124">
        <v>16521</v>
      </c>
      <c r="AS62" s="125">
        <v>149</v>
      </c>
      <c r="AT62" s="126">
        <v>90089</v>
      </c>
      <c r="AU62" s="127">
        <v>925</v>
      </c>
      <c r="AV62" s="124">
        <v>12278</v>
      </c>
      <c r="AW62" s="125">
        <v>84</v>
      </c>
      <c r="AX62" s="122">
        <f t="shared" si="9"/>
        <v>2422034</v>
      </c>
      <c r="AY62" s="122">
        <f t="shared" si="9"/>
        <v>16538</v>
      </c>
      <c r="AZ62" s="123">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6">
        <v>42795</v>
      </c>
      <c r="B63" s="126">
        <v>168173</v>
      </c>
      <c r="C63" s="127">
        <v>702</v>
      </c>
      <c r="D63" s="124">
        <v>22193</v>
      </c>
      <c r="E63" s="125">
        <v>152</v>
      </c>
      <c r="F63" s="126">
        <v>29992</v>
      </c>
      <c r="G63" s="127">
        <v>8</v>
      </c>
      <c r="H63" s="124">
        <v>24670</v>
      </c>
      <c r="I63" s="125">
        <v>194</v>
      </c>
      <c r="J63" s="126">
        <v>62255</v>
      </c>
      <c r="K63" s="137">
        <v>422</v>
      </c>
      <c r="L63" s="137">
        <v>45411</v>
      </c>
      <c r="M63" s="127">
        <v>212</v>
      </c>
      <c r="N63" s="124">
        <v>79329</v>
      </c>
      <c r="O63" s="125">
        <v>193</v>
      </c>
      <c r="P63" s="124">
        <v>40919</v>
      </c>
      <c r="Q63" s="125">
        <v>212</v>
      </c>
      <c r="R63" s="126">
        <v>7835</v>
      </c>
      <c r="S63" s="127">
        <v>1</v>
      </c>
      <c r="T63" s="124">
        <v>583946</v>
      </c>
      <c r="U63" s="125">
        <v>2135</v>
      </c>
      <c r="V63" s="126">
        <v>67945</v>
      </c>
      <c r="W63" s="127">
        <v>855</v>
      </c>
      <c r="X63" s="124">
        <v>65679</v>
      </c>
      <c r="Y63" s="125">
        <v>354</v>
      </c>
      <c r="Z63" s="126">
        <v>44981</v>
      </c>
      <c r="AA63" s="127">
        <v>29</v>
      </c>
      <c r="AB63" s="124">
        <v>103968</v>
      </c>
      <c r="AC63" s="125">
        <v>179</v>
      </c>
      <c r="AD63" s="126">
        <v>19633</v>
      </c>
      <c r="AE63" s="127">
        <v>134</v>
      </c>
      <c r="AF63" s="124">
        <v>12119</v>
      </c>
      <c r="AG63" s="125">
        <v>134</v>
      </c>
      <c r="AH63" s="126">
        <v>11588</v>
      </c>
      <c r="AI63" s="127">
        <v>108</v>
      </c>
      <c r="AJ63" s="124">
        <v>13569</v>
      </c>
      <c r="AK63" s="125">
        <v>144</v>
      </c>
      <c r="AL63" s="126">
        <v>813711</v>
      </c>
      <c r="AM63" s="127">
        <v>8923</v>
      </c>
      <c r="AN63" s="124">
        <v>27365</v>
      </c>
      <c r="AO63" s="125">
        <v>21</v>
      </c>
      <c r="AP63" s="126">
        <v>56838</v>
      </c>
      <c r="AQ63" s="127">
        <v>103</v>
      </c>
      <c r="AR63" s="124">
        <v>16507</v>
      </c>
      <c r="AS63" s="125">
        <v>146</v>
      </c>
      <c r="AT63" s="126">
        <v>90184</v>
      </c>
      <c r="AU63" s="127">
        <v>933</v>
      </c>
      <c r="AV63" s="124">
        <v>12212</v>
      </c>
      <c r="AW63" s="125">
        <v>82</v>
      </c>
      <c r="AX63" s="122">
        <f t="shared" si="9"/>
        <v>2421022</v>
      </c>
      <c r="AY63" s="122">
        <f t="shared" si="9"/>
        <v>16376</v>
      </c>
      <c r="AZ63" s="123">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6">
        <v>42826</v>
      </c>
      <c r="B64" s="126">
        <v>168363</v>
      </c>
      <c r="C64" s="127">
        <v>695</v>
      </c>
      <c r="D64" s="124">
        <v>22203</v>
      </c>
      <c r="E64" s="125">
        <v>152</v>
      </c>
      <c r="F64" s="126">
        <v>29960</v>
      </c>
      <c r="G64" s="127">
        <v>8</v>
      </c>
      <c r="H64" s="124">
        <v>24813</v>
      </c>
      <c r="I64" s="125">
        <v>194</v>
      </c>
      <c r="J64" s="126">
        <v>62365</v>
      </c>
      <c r="K64" s="137">
        <v>421</v>
      </c>
      <c r="L64" s="137">
        <v>45503</v>
      </c>
      <c r="M64" s="127">
        <v>212</v>
      </c>
      <c r="N64" s="124">
        <v>79293</v>
      </c>
      <c r="O64" s="125">
        <v>198</v>
      </c>
      <c r="P64" s="124">
        <v>41054</v>
      </c>
      <c r="Q64" s="125">
        <v>209</v>
      </c>
      <c r="R64" s="126">
        <v>7823</v>
      </c>
      <c r="S64" s="127">
        <v>1</v>
      </c>
      <c r="T64" s="124">
        <v>584459</v>
      </c>
      <c r="U64" s="125">
        <v>2091</v>
      </c>
      <c r="V64" s="126">
        <v>68042</v>
      </c>
      <c r="W64" s="127">
        <v>863</v>
      </c>
      <c r="X64" s="124">
        <v>65673</v>
      </c>
      <c r="Y64" s="125">
        <v>346</v>
      </c>
      <c r="Z64" s="126">
        <v>45281</v>
      </c>
      <c r="AA64" s="127">
        <v>29</v>
      </c>
      <c r="AB64" s="124">
        <v>104291</v>
      </c>
      <c r="AC64" s="125">
        <v>160</v>
      </c>
      <c r="AD64" s="126">
        <v>19632</v>
      </c>
      <c r="AE64" s="127">
        <v>133</v>
      </c>
      <c r="AF64" s="124">
        <v>12119</v>
      </c>
      <c r="AG64" s="125">
        <v>134</v>
      </c>
      <c r="AH64" s="126">
        <v>11635</v>
      </c>
      <c r="AI64" s="127">
        <v>108</v>
      </c>
      <c r="AJ64" s="124">
        <v>13605</v>
      </c>
      <c r="AK64" s="125">
        <v>144</v>
      </c>
      <c r="AL64" s="126">
        <v>812925</v>
      </c>
      <c r="AM64" s="127">
        <v>8809</v>
      </c>
      <c r="AN64" s="124">
        <v>27485</v>
      </c>
      <c r="AO64" s="125">
        <v>21</v>
      </c>
      <c r="AP64" s="126">
        <v>56742</v>
      </c>
      <c r="AQ64" s="127">
        <v>103</v>
      </c>
      <c r="AR64" s="124">
        <v>16507</v>
      </c>
      <c r="AS64" s="125">
        <v>146</v>
      </c>
      <c r="AT64" s="126">
        <v>90219</v>
      </c>
      <c r="AU64" s="127">
        <v>926</v>
      </c>
      <c r="AV64" s="124">
        <v>12202</v>
      </c>
      <c r="AW64" s="125">
        <v>82</v>
      </c>
      <c r="AX64" s="122">
        <f t="shared" si="9"/>
        <v>2422194</v>
      </c>
      <c r="AY64" s="122">
        <f t="shared" si="9"/>
        <v>16185</v>
      </c>
      <c r="AZ64" s="123">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6">
        <v>42856</v>
      </c>
      <c r="B65" s="126">
        <v>168063</v>
      </c>
      <c r="C65" s="127">
        <v>698</v>
      </c>
      <c r="D65" s="124">
        <v>22303</v>
      </c>
      <c r="E65" s="125">
        <v>141</v>
      </c>
      <c r="F65" s="126">
        <v>29896</v>
      </c>
      <c r="G65" s="127">
        <v>8</v>
      </c>
      <c r="H65" s="124">
        <v>24792</v>
      </c>
      <c r="I65" s="125">
        <v>194</v>
      </c>
      <c r="J65" s="126">
        <v>62315</v>
      </c>
      <c r="K65" s="137">
        <v>423</v>
      </c>
      <c r="L65" s="137">
        <v>45505</v>
      </c>
      <c r="M65" s="127">
        <v>211</v>
      </c>
      <c r="N65" s="124">
        <v>79193</v>
      </c>
      <c r="O65" s="125">
        <v>206</v>
      </c>
      <c r="P65" s="124">
        <v>40984</v>
      </c>
      <c r="Q65" s="125">
        <v>210</v>
      </c>
      <c r="R65" s="126">
        <v>7808</v>
      </c>
      <c r="S65" s="127">
        <v>1</v>
      </c>
      <c r="T65" s="124">
        <v>584221</v>
      </c>
      <c r="U65" s="125">
        <v>2126</v>
      </c>
      <c r="V65" s="126">
        <v>68082</v>
      </c>
      <c r="W65" s="127">
        <v>861</v>
      </c>
      <c r="X65" s="124">
        <v>65637</v>
      </c>
      <c r="Y65" s="125">
        <v>367</v>
      </c>
      <c r="Z65" s="126">
        <v>45515</v>
      </c>
      <c r="AA65" s="127">
        <v>29</v>
      </c>
      <c r="AB65" s="124">
        <v>104448</v>
      </c>
      <c r="AC65" s="125">
        <v>160</v>
      </c>
      <c r="AD65" s="126">
        <v>19549</v>
      </c>
      <c r="AE65" s="127">
        <v>135</v>
      </c>
      <c r="AF65" s="124">
        <v>12050</v>
      </c>
      <c r="AG65" s="125">
        <v>134</v>
      </c>
      <c r="AH65" s="126">
        <v>11548</v>
      </c>
      <c r="AI65" s="127">
        <v>108</v>
      </c>
      <c r="AJ65" s="124">
        <v>13579</v>
      </c>
      <c r="AK65" s="125">
        <v>144</v>
      </c>
      <c r="AL65" s="126">
        <v>810902</v>
      </c>
      <c r="AM65" s="127">
        <v>8858</v>
      </c>
      <c r="AN65" s="124">
        <v>27508</v>
      </c>
      <c r="AO65" s="125">
        <v>22</v>
      </c>
      <c r="AP65" s="126">
        <v>56586</v>
      </c>
      <c r="AQ65" s="127">
        <v>103</v>
      </c>
      <c r="AR65" s="124">
        <v>16470</v>
      </c>
      <c r="AS65" s="125">
        <v>148</v>
      </c>
      <c r="AT65" s="126">
        <v>90151</v>
      </c>
      <c r="AU65" s="127">
        <v>927</v>
      </c>
      <c r="AV65" s="124">
        <v>12146</v>
      </c>
      <c r="AW65" s="125">
        <v>82</v>
      </c>
      <c r="AX65" s="122">
        <f t="shared" si="9"/>
        <v>2419251</v>
      </c>
      <c r="AY65" s="122">
        <f t="shared" si="9"/>
        <v>16296</v>
      </c>
      <c r="AZ65" s="123">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6">
        <v>42887</v>
      </c>
      <c r="B66" s="126">
        <v>168317</v>
      </c>
      <c r="C66" s="127">
        <v>703</v>
      </c>
      <c r="D66" s="124">
        <v>22266</v>
      </c>
      <c r="E66" s="125">
        <v>141</v>
      </c>
      <c r="F66" s="126">
        <v>29849</v>
      </c>
      <c r="G66" s="127">
        <v>8</v>
      </c>
      <c r="H66" s="124">
        <v>24696</v>
      </c>
      <c r="I66" s="125">
        <v>194</v>
      </c>
      <c r="J66" s="126">
        <v>62351</v>
      </c>
      <c r="K66" s="137">
        <v>422</v>
      </c>
      <c r="L66" s="137">
        <v>45475</v>
      </c>
      <c r="M66" s="127">
        <v>211</v>
      </c>
      <c r="N66" s="124">
        <v>79171</v>
      </c>
      <c r="O66" s="125">
        <v>200</v>
      </c>
      <c r="P66" s="124">
        <v>40858</v>
      </c>
      <c r="Q66" s="125">
        <v>210</v>
      </c>
      <c r="R66" s="126">
        <v>7808</v>
      </c>
      <c r="S66" s="127">
        <v>1</v>
      </c>
      <c r="T66" s="124">
        <v>583931</v>
      </c>
      <c r="U66" s="125">
        <v>2120</v>
      </c>
      <c r="V66" s="126">
        <v>68032</v>
      </c>
      <c r="W66" s="127">
        <v>863</v>
      </c>
      <c r="X66" s="124">
        <v>65602</v>
      </c>
      <c r="Y66" s="125">
        <v>367</v>
      </c>
      <c r="Z66" s="126">
        <v>45560</v>
      </c>
      <c r="AA66" s="127">
        <v>29</v>
      </c>
      <c r="AB66" s="124">
        <v>104607</v>
      </c>
      <c r="AC66" s="125">
        <v>162</v>
      </c>
      <c r="AD66" s="126">
        <v>19506</v>
      </c>
      <c r="AE66" s="127">
        <v>134</v>
      </c>
      <c r="AF66" s="124">
        <v>11984</v>
      </c>
      <c r="AG66" s="125">
        <v>133</v>
      </c>
      <c r="AH66" s="126">
        <v>11510</v>
      </c>
      <c r="AI66" s="127">
        <v>108</v>
      </c>
      <c r="AJ66" s="124">
        <v>13553</v>
      </c>
      <c r="AK66" s="125">
        <v>144</v>
      </c>
      <c r="AL66" s="126">
        <v>809921</v>
      </c>
      <c r="AM66" s="127">
        <v>8850</v>
      </c>
      <c r="AN66" s="124">
        <v>27509</v>
      </c>
      <c r="AO66" s="125">
        <v>22</v>
      </c>
      <c r="AP66" s="126">
        <v>56432</v>
      </c>
      <c r="AQ66" s="127">
        <v>103</v>
      </c>
      <c r="AR66" s="124">
        <v>16402</v>
      </c>
      <c r="AS66" s="125">
        <v>145</v>
      </c>
      <c r="AT66" s="126">
        <v>90021</v>
      </c>
      <c r="AU66" s="127">
        <v>931</v>
      </c>
      <c r="AV66" s="124">
        <v>12121</v>
      </c>
      <c r="AW66" s="125">
        <v>63</v>
      </c>
      <c r="AX66" s="122">
        <f t="shared" ref="AX66" si="11">B66+D66+F66+H66+J66+L66+N66+P66+R66+T66+V66+X66+Z66+AB66+AD66+AF66+AH66+AJ66+AL66+AN66+AP66+AR66+AT66+AV66</f>
        <v>2417482</v>
      </c>
      <c r="AY66" s="122">
        <f t="shared" ref="AY66" si="12">C66+E66+G66+I66+K66+M66+O66+Q66+S66+U66+W66+Y66+AA66+AC66+AE66+AG66+AI66+AK66+AM66+AO66+AQ66+AS66+AU66+AW66</f>
        <v>16264</v>
      </c>
      <c r="AZ66" s="123">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6">
        <v>42917</v>
      </c>
      <c r="B67" s="126">
        <v>167648</v>
      </c>
      <c r="C67" s="127">
        <v>706</v>
      </c>
      <c r="D67" s="124">
        <v>22350</v>
      </c>
      <c r="E67" s="125">
        <v>97</v>
      </c>
      <c r="F67" s="126">
        <v>29752</v>
      </c>
      <c r="G67" s="127">
        <v>48</v>
      </c>
      <c r="H67" s="124">
        <v>24607</v>
      </c>
      <c r="I67" s="125">
        <v>194</v>
      </c>
      <c r="J67" s="126">
        <v>62321</v>
      </c>
      <c r="K67" s="137">
        <v>422</v>
      </c>
      <c r="L67" s="137">
        <v>45480</v>
      </c>
      <c r="M67" s="127">
        <v>141</v>
      </c>
      <c r="N67" s="124">
        <v>79114</v>
      </c>
      <c r="O67" s="125">
        <v>265</v>
      </c>
      <c r="P67" s="124">
        <v>40786</v>
      </c>
      <c r="Q67" s="125">
        <v>210</v>
      </c>
      <c r="R67" s="126">
        <v>7799</v>
      </c>
      <c r="S67" s="127">
        <v>1</v>
      </c>
      <c r="T67" s="124">
        <v>582216</v>
      </c>
      <c r="U67" s="125">
        <v>2129</v>
      </c>
      <c r="V67" s="126">
        <v>67971</v>
      </c>
      <c r="W67" s="127">
        <v>862</v>
      </c>
      <c r="X67" s="124">
        <v>65422</v>
      </c>
      <c r="Y67" s="125">
        <v>346</v>
      </c>
      <c r="Z67" s="126">
        <v>45513</v>
      </c>
      <c r="AA67" s="127">
        <v>54</v>
      </c>
      <c r="AB67" s="124">
        <v>104570</v>
      </c>
      <c r="AC67" s="125">
        <v>158</v>
      </c>
      <c r="AD67" s="126">
        <v>19476</v>
      </c>
      <c r="AE67" s="127">
        <v>127</v>
      </c>
      <c r="AF67" s="124">
        <v>11975</v>
      </c>
      <c r="AG67" s="125">
        <v>133</v>
      </c>
      <c r="AH67" s="126">
        <v>11463</v>
      </c>
      <c r="AI67" s="127">
        <v>108</v>
      </c>
      <c r="AJ67" s="124">
        <v>13550</v>
      </c>
      <c r="AK67" s="125">
        <v>144</v>
      </c>
      <c r="AL67" s="126">
        <v>808346</v>
      </c>
      <c r="AM67" s="127">
        <v>8859</v>
      </c>
      <c r="AN67" s="124">
        <v>27442</v>
      </c>
      <c r="AO67" s="125">
        <v>21</v>
      </c>
      <c r="AP67" s="126">
        <v>56290</v>
      </c>
      <c r="AQ67" s="127">
        <v>103</v>
      </c>
      <c r="AR67" s="124">
        <v>16289</v>
      </c>
      <c r="AS67" s="125">
        <v>145</v>
      </c>
      <c r="AT67" s="126">
        <v>89926</v>
      </c>
      <c r="AU67" s="127">
        <v>938</v>
      </c>
      <c r="AV67" s="124">
        <v>12044</v>
      </c>
      <c r="AW67" s="125">
        <v>52</v>
      </c>
      <c r="AX67" s="122">
        <f t="shared" ref="AX67" si="14">B67+D67+F67+H67+J67+L67+N67+P67+R67+T67+V67+X67+Z67+AB67+AD67+AF67+AH67+AJ67+AL67+AN67+AP67+AR67+AT67+AV67</f>
        <v>2412350</v>
      </c>
      <c r="AY67" s="122">
        <f t="shared" ref="AY67" si="15">C67+E67+G67+I67+K67+M67+O67+Q67+S67+U67+W67+Y67+AA67+AC67+AE67+AG67+AI67+AK67+AM67+AO67+AQ67+AS67+AU67+AW67</f>
        <v>16263</v>
      </c>
      <c r="AZ67" s="123">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6">
        <v>42948</v>
      </c>
      <c r="B68" s="126">
        <v>168030</v>
      </c>
      <c r="C68" s="127">
        <v>710</v>
      </c>
      <c r="D68" s="124">
        <v>22360</v>
      </c>
      <c r="E68" s="125">
        <v>139</v>
      </c>
      <c r="F68" s="126">
        <v>29699</v>
      </c>
      <c r="G68" s="127">
        <v>7</v>
      </c>
      <c r="H68" s="124">
        <v>24596</v>
      </c>
      <c r="I68" s="125">
        <v>193</v>
      </c>
      <c r="J68" s="126">
        <v>62377</v>
      </c>
      <c r="K68" s="137">
        <v>422</v>
      </c>
      <c r="L68" s="137">
        <v>45472</v>
      </c>
      <c r="M68" s="127">
        <v>211</v>
      </c>
      <c r="N68" s="124">
        <v>78944</v>
      </c>
      <c r="O68" s="125">
        <v>197</v>
      </c>
      <c r="P68" s="124">
        <v>40749</v>
      </c>
      <c r="Q68" s="125">
        <v>210</v>
      </c>
      <c r="R68" s="126">
        <v>7781</v>
      </c>
      <c r="S68" s="127">
        <v>1</v>
      </c>
      <c r="T68" s="124">
        <v>582563</v>
      </c>
      <c r="U68" s="125">
        <v>2125</v>
      </c>
      <c r="V68" s="126">
        <v>68066</v>
      </c>
      <c r="W68" s="127">
        <v>866</v>
      </c>
      <c r="X68" s="124">
        <v>65293</v>
      </c>
      <c r="Y68" s="125">
        <v>386</v>
      </c>
      <c r="Z68" s="126">
        <v>45726</v>
      </c>
      <c r="AA68" s="127">
        <v>29</v>
      </c>
      <c r="AB68" s="124">
        <v>104491</v>
      </c>
      <c r="AC68" s="125">
        <v>163</v>
      </c>
      <c r="AD68" s="126">
        <v>19398</v>
      </c>
      <c r="AE68" s="127">
        <v>130</v>
      </c>
      <c r="AF68" s="124">
        <v>11987</v>
      </c>
      <c r="AG68" s="125">
        <v>133</v>
      </c>
      <c r="AH68" s="126">
        <v>11449</v>
      </c>
      <c r="AI68" s="127">
        <v>108</v>
      </c>
      <c r="AJ68" s="124">
        <v>13547</v>
      </c>
      <c r="AK68" s="125">
        <v>144</v>
      </c>
      <c r="AL68" s="126">
        <v>807764</v>
      </c>
      <c r="AM68" s="127">
        <v>8896</v>
      </c>
      <c r="AN68" s="124">
        <v>27411</v>
      </c>
      <c r="AO68" s="125">
        <v>22</v>
      </c>
      <c r="AP68" s="126">
        <v>56205</v>
      </c>
      <c r="AQ68" s="127">
        <v>102</v>
      </c>
      <c r="AR68" s="124">
        <v>16197</v>
      </c>
      <c r="AS68" s="125">
        <v>145</v>
      </c>
      <c r="AT68" s="126">
        <v>90016</v>
      </c>
      <c r="AU68" s="127">
        <v>951</v>
      </c>
      <c r="AV68" s="124">
        <v>12005</v>
      </c>
      <c r="AW68" s="125">
        <v>63</v>
      </c>
      <c r="AX68" s="122">
        <f t="shared" ref="AX68:AX69" si="17">B68+D68+F68+H68+J68+L68+N68+P68+R68+T68+V68+X68+Z68+AB68+AD68+AF68+AH68+AJ68+AL68+AN68+AP68+AR68+AT68+AV68</f>
        <v>2412126</v>
      </c>
      <c r="AY68" s="122">
        <f t="shared" ref="AY68:AY69" si="18">C68+E68+G68+I68+K68+M68+O68+Q68+S68+U68+W68+Y68+AA68+AC68+AE68+AG68+AI68+AK68+AM68+AO68+AQ68+AS68+AU68+AW68</f>
        <v>16353</v>
      </c>
      <c r="AZ68" s="123">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6">
        <v>167424</v>
      </c>
      <c r="C69" s="127">
        <v>713</v>
      </c>
      <c r="D69" s="124">
        <v>22382</v>
      </c>
      <c r="E69" s="125">
        <v>139</v>
      </c>
      <c r="F69" s="126">
        <v>29687</v>
      </c>
      <c r="G69" s="127">
        <v>7</v>
      </c>
      <c r="H69" s="124">
        <v>24586</v>
      </c>
      <c r="I69" s="125">
        <v>193</v>
      </c>
      <c r="J69" s="126">
        <v>62420</v>
      </c>
      <c r="K69" s="137">
        <v>420</v>
      </c>
      <c r="L69" s="137">
        <v>45511</v>
      </c>
      <c r="M69" s="127">
        <v>211</v>
      </c>
      <c r="N69" s="124">
        <v>78823</v>
      </c>
      <c r="O69" s="125">
        <v>194</v>
      </c>
      <c r="P69" s="124">
        <v>40737</v>
      </c>
      <c r="Q69" s="125">
        <v>187</v>
      </c>
      <c r="R69" s="126">
        <v>7765</v>
      </c>
      <c r="S69" s="127">
        <v>1</v>
      </c>
      <c r="T69" s="124">
        <v>580371</v>
      </c>
      <c r="U69" s="125">
        <v>2071</v>
      </c>
      <c r="V69" s="126">
        <v>68086</v>
      </c>
      <c r="W69" s="127">
        <v>862</v>
      </c>
      <c r="X69" s="124">
        <v>65233</v>
      </c>
      <c r="Y69" s="125">
        <v>378</v>
      </c>
      <c r="Z69" s="126">
        <v>45639</v>
      </c>
      <c r="AA69" s="127">
        <v>29</v>
      </c>
      <c r="AB69" s="124">
        <v>104381</v>
      </c>
      <c r="AC69" s="125">
        <v>163</v>
      </c>
      <c r="AD69" s="126">
        <v>19392</v>
      </c>
      <c r="AE69" s="127">
        <v>130</v>
      </c>
      <c r="AF69" s="124">
        <v>11990</v>
      </c>
      <c r="AG69" s="125">
        <v>133</v>
      </c>
      <c r="AH69" s="126">
        <v>11461</v>
      </c>
      <c r="AI69" s="127">
        <v>108</v>
      </c>
      <c r="AJ69" s="124">
        <v>13547</v>
      </c>
      <c r="AK69" s="125">
        <v>144</v>
      </c>
      <c r="AL69" s="126">
        <v>806917</v>
      </c>
      <c r="AM69" s="127">
        <v>8769</v>
      </c>
      <c r="AN69" s="124">
        <v>27466</v>
      </c>
      <c r="AO69" s="125">
        <v>27</v>
      </c>
      <c r="AP69" s="126">
        <v>56039</v>
      </c>
      <c r="AQ69" s="127">
        <v>100</v>
      </c>
      <c r="AR69" s="124">
        <v>16099</v>
      </c>
      <c r="AS69" s="125">
        <v>145</v>
      </c>
      <c r="AT69" s="126">
        <v>89930</v>
      </c>
      <c r="AU69" s="127">
        <v>936</v>
      </c>
      <c r="AV69" s="124">
        <v>11993</v>
      </c>
      <c r="AW69" s="125">
        <v>63</v>
      </c>
      <c r="AX69" s="122">
        <f t="shared" si="17"/>
        <v>2407879</v>
      </c>
      <c r="AY69" s="122">
        <f t="shared" si="18"/>
        <v>16123</v>
      </c>
      <c r="AZ69" s="123">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6">
        <v>167651</v>
      </c>
      <c r="C70" s="127">
        <v>713</v>
      </c>
      <c r="D70" s="124">
        <v>22401</v>
      </c>
      <c r="E70" s="125">
        <v>139</v>
      </c>
      <c r="F70" s="126">
        <v>29696</v>
      </c>
      <c r="G70" s="127">
        <v>7</v>
      </c>
      <c r="H70" s="124">
        <v>24585</v>
      </c>
      <c r="I70" s="125">
        <v>194</v>
      </c>
      <c r="J70" s="126">
        <v>62449</v>
      </c>
      <c r="K70" s="137">
        <v>420</v>
      </c>
      <c r="L70" s="137">
        <v>45660</v>
      </c>
      <c r="M70" s="127">
        <v>211</v>
      </c>
      <c r="N70" s="124">
        <v>78809</v>
      </c>
      <c r="O70" s="125">
        <v>194</v>
      </c>
      <c r="P70" s="124">
        <v>40954</v>
      </c>
      <c r="Q70" s="125">
        <v>187</v>
      </c>
      <c r="R70" s="126">
        <v>7747</v>
      </c>
      <c r="S70" s="127">
        <v>1</v>
      </c>
      <c r="T70" s="124">
        <v>581248</v>
      </c>
      <c r="U70" s="125">
        <v>2062</v>
      </c>
      <c r="V70" s="126">
        <v>68180</v>
      </c>
      <c r="W70" s="127">
        <v>858</v>
      </c>
      <c r="X70" s="124">
        <v>65290</v>
      </c>
      <c r="Y70" s="125">
        <v>391</v>
      </c>
      <c r="Z70" s="126">
        <v>45705</v>
      </c>
      <c r="AA70" s="127">
        <v>29</v>
      </c>
      <c r="AB70" s="124">
        <v>104467</v>
      </c>
      <c r="AC70" s="125">
        <v>159</v>
      </c>
      <c r="AD70" s="126">
        <v>19381</v>
      </c>
      <c r="AE70" s="127">
        <v>130</v>
      </c>
      <c r="AF70" s="124">
        <v>12037</v>
      </c>
      <c r="AG70" s="125">
        <v>133</v>
      </c>
      <c r="AH70" s="126">
        <v>11576</v>
      </c>
      <c r="AI70" s="127">
        <v>108</v>
      </c>
      <c r="AJ70" s="124">
        <v>13592</v>
      </c>
      <c r="AK70" s="125">
        <v>144</v>
      </c>
      <c r="AL70" s="126">
        <v>806537</v>
      </c>
      <c r="AM70" s="127">
        <v>8769</v>
      </c>
      <c r="AN70" s="124">
        <v>27650</v>
      </c>
      <c r="AO70" s="125">
        <v>22</v>
      </c>
      <c r="AP70" s="126">
        <v>55861</v>
      </c>
      <c r="AQ70" s="127">
        <v>99</v>
      </c>
      <c r="AR70" s="124">
        <v>16097</v>
      </c>
      <c r="AS70" s="125">
        <v>145</v>
      </c>
      <c r="AT70" s="126">
        <v>89932</v>
      </c>
      <c r="AU70" s="127">
        <v>924</v>
      </c>
      <c r="AV70" s="124">
        <v>11995</v>
      </c>
      <c r="AW70" s="125">
        <v>63</v>
      </c>
      <c r="AX70" s="122">
        <f t="shared" ref="AX70:AX106" si="20">B70+D70+F70+H70+J70+L70+N70+P70+R70+T70+V70+X70+Z70+AB70+AD70+AF70+AH70+AJ70+AL70+AN70+AP70+AR70+AT70+AV70</f>
        <v>2409500</v>
      </c>
      <c r="AY70" s="122">
        <f t="shared" ref="AY70:AY118" si="21">C70+E70+G70+I70+K70+M70+O70+Q70+S70+U70+W70+Y70+AA70+AC70+AE70+AG70+AI70+AK70+AM70+AO70+AQ70+AS70+AU70+AW70</f>
        <v>16102</v>
      </c>
      <c r="AZ70" s="123">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6">
        <v>167716</v>
      </c>
      <c r="C71" s="127">
        <v>713</v>
      </c>
      <c r="D71" s="124">
        <v>22388</v>
      </c>
      <c r="E71" s="125">
        <v>139</v>
      </c>
      <c r="F71" s="126">
        <v>29687</v>
      </c>
      <c r="G71" s="127">
        <v>7</v>
      </c>
      <c r="H71" s="124">
        <v>24480</v>
      </c>
      <c r="I71" s="125">
        <v>194</v>
      </c>
      <c r="J71" s="126">
        <v>62512</v>
      </c>
      <c r="K71" s="137">
        <v>422</v>
      </c>
      <c r="L71" s="137">
        <v>45715</v>
      </c>
      <c r="M71" s="127">
        <v>211</v>
      </c>
      <c r="N71" s="124">
        <v>78864</v>
      </c>
      <c r="O71" s="125">
        <v>192</v>
      </c>
      <c r="P71" s="124">
        <v>40927</v>
      </c>
      <c r="Q71" s="125">
        <v>187</v>
      </c>
      <c r="R71" s="126">
        <v>7676</v>
      </c>
      <c r="S71" s="127">
        <v>1</v>
      </c>
      <c r="T71" s="124">
        <v>579617</v>
      </c>
      <c r="U71" s="125">
        <v>2057</v>
      </c>
      <c r="V71" s="126">
        <v>68243</v>
      </c>
      <c r="W71" s="127">
        <v>852</v>
      </c>
      <c r="X71" s="124">
        <v>65273</v>
      </c>
      <c r="Y71" s="125">
        <v>397</v>
      </c>
      <c r="Z71" s="126">
        <v>45765</v>
      </c>
      <c r="AA71" s="127">
        <v>29</v>
      </c>
      <c r="AB71" s="124">
        <v>104385</v>
      </c>
      <c r="AC71" s="125">
        <v>167</v>
      </c>
      <c r="AD71" s="126">
        <v>19359</v>
      </c>
      <c r="AE71" s="127">
        <v>130</v>
      </c>
      <c r="AF71" s="124">
        <v>12042</v>
      </c>
      <c r="AG71" s="125">
        <v>133</v>
      </c>
      <c r="AH71" s="126">
        <v>11559</v>
      </c>
      <c r="AI71" s="127">
        <v>108</v>
      </c>
      <c r="AJ71" s="124">
        <v>13622</v>
      </c>
      <c r="AK71" s="125">
        <v>144</v>
      </c>
      <c r="AL71" s="126">
        <v>804561</v>
      </c>
      <c r="AM71" s="127">
        <v>8759</v>
      </c>
      <c r="AN71" s="124">
        <v>27691</v>
      </c>
      <c r="AO71" s="125">
        <v>22</v>
      </c>
      <c r="AP71" s="126">
        <v>55746</v>
      </c>
      <c r="AQ71" s="127">
        <v>96</v>
      </c>
      <c r="AR71" s="124">
        <v>15939</v>
      </c>
      <c r="AS71" s="125">
        <v>145</v>
      </c>
      <c r="AT71" s="126">
        <v>89889</v>
      </c>
      <c r="AU71" s="127">
        <v>925</v>
      </c>
      <c r="AV71" s="124">
        <v>11947</v>
      </c>
      <c r="AW71" s="125">
        <v>63</v>
      </c>
      <c r="AX71" s="122">
        <f t="shared" si="20"/>
        <v>2405603</v>
      </c>
      <c r="AY71" s="122">
        <f t="shared" si="21"/>
        <v>16093</v>
      </c>
      <c r="AZ71" s="123">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82">
        <v>43070</v>
      </c>
      <c r="B72" s="231">
        <v>167909</v>
      </c>
      <c r="C72" s="229">
        <v>718</v>
      </c>
      <c r="D72" s="228">
        <v>22301</v>
      </c>
      <c r="E72" s="230">
        <v>142</v>
      </c>
      <c r="F72" s="231">
        <v>29603</v>
      </c>
      <c r="G72" s="229">
        <v>25</v>
      </c>
      <c r="H72" s="228">
        <v>24410</v>
      </c>
      <c r="I72" s="230">
        <v>194</v>
      </c>
      <c r="J72" s="231">
        <v>62296</v>
      </c>
      <c r="K72" s="357">
        <v>407</v>
      </c>
      <c r="L72" s="357">
        <v>45590</v>
      </c>
      <c r="M72" s="229">
        <v>216</v>
      </c>
      <c r="N72" s="228">
        <v>78830</v>
      </c>
      <c r="O72" s="230">
        <v>254</v>
      </c>
      <c r="P72" s="228">
        <v>40778</v>
      </c>
      <c r="Q72" s="230">
        <v>185</v>
      </c>
      <c r="R72" s="231">
        <v>7665</v>
      </c>
      <c r="S72" s="229">
        <v>1</v>
      </c>
      <c r="T72" s="228">
        <v>577708</v>
      </c>
      <c r="U72" s="230">
        <v>2366</v>
      </c>
      <c r="V72" s="231">
        <v>68181</v>
      </c>
      <c r="W72" s="229">
        <v>844</v>
      </c>
      <c r="X72" s="228">
        <v>65031</v>
      </c>
      <c r="Y72" s="230">
        <v>410</v>
      </c>
      <c r="Z72" s="231">
        <v>45548</v>
      </c>
      <c r="AA72" s="229">
        <v>108</v>
      </c>
      <c r="AB72" s="228">
        <v>104131</v>
      </c>
      <c r="AC72" s="230">
        <v>234</v>
      </c>
      <c r="AD72" s="231">
        <v>19262</v>
      </c>
      <c r="AE72" s="229">
        <v>133</v>
      </c>
      <c r="AF72" s="228">
        <v>12028</v>
      </c>
      <c r="AG72" s="230">
        <v>133</v>
      </c>
      <c r="AH72" s="231">
        <v>11638</v>
      </c>
      <c r="AI72" s="229">
        <v>108</v>
      </c>
      <c r="AJ72" s="228">
        <v>13562</v>
      </c>
      <c r="AK72" s="230">
        <v>144</v>
      </c>
      <c r="AL72" s="231">
        <v>801446</v>
      </c>
      <c r="AM72" s="229">
        <v>8817</v>
      </c>
      <c r="AN72" s="228">
        <v>27638</v>
      </c>
      <c r="AO72" s="230">
        <v>45</v>
      </c>
      <c r="AP72" s="231">
        <v>55533</v>
      </c>
      <c r="AQ72" s="229">
        <v>94</v>
      </c>
      <c r="AR72" s="228">
        <v>15725</v>
      </c>
      <c r="AS72" s="230">
        <v>144</v>
      </c>
      <c r="AT72" s="231">
        <v>89778</v>
      </c>
      <c r="AU72" s="229">
        <v>921</v>
      </c>
      <c r="AV72" s="228">
        <v>11902</v>
      </c>
      <c r="AW72" s="230">
        <v>68</v>
      </c>
      <c r="AX72" s="232">
        <f t="shared" si="20"/>
        <v>2398493</v>
      </c>
      <c r="AY72" s="232">
        <f t="shared" si="21"/>
        <v>16711</v>
      </c>
      <c r="AZ72" s="358">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9">
        <v>43101</v>
      </c>
      <c r="B73" s="332">
        <v>166279</v>
      </c>
      <c r="C73" s="332">
        <v>771</v>
      </c>
      <c r="D73" s="332">
        <v>22217</v>
      </c>
      <c r="E73" s="333">
        <v>139</v>
      </c>
      <c r="F73" s="335">
        <v>29506</v>
      </c>
      <c r="G73" s="336">
        <v>9</v>
      </c>
      <c r="H73" s="331">
        <v>24328</v>
      </c>
      <c r="I73" s="333">
        <v>194</v>
      </c>
      <c r="J73" s="335">
        <v>62095</v>
      </c>
      <c r="K73" s="332">
        <v>407</v>
      </c>
      <c r="L73" s="332">
        <v>45470</v>
      </c>
      <c r="M73" s="336">
        <v>211</v>
      </c>
      <c r="N73" s="335">
        <v>78651</v>
      </c>
      <c r="O73" s="336">
        <v>185</v>
      </c>
      <c r="P73" s="331">
        <v>40659</v>
      </c>
      <c r="Q73" s="333">
        <v>185</v>
      </c>
      <c r="R73" s="335">
        <v>7643</v>
      </c>
      <c r="S73" s="336">
        <v>1</v>
      </c>
      <c r="T73" s="331">
        <v>576327</v>
      </c>
      <c r="U73" s="332">
        <v>2041</v>
      </c>
      <c r="V73" s="332">
        <v>68143</v>
      </c>
      <c r="W73" s="332">
        <v>838</v>
      </c>
      <c r="X73" s="332">
        <v>64852</v>
      </c>
      <c r="Y73" s="332">
        <v>398</v>
      </c>
      <c r="Z73" s="332">
        <v>45539</v>
      </c>
      <c r="AA73" s="332">
        <v>31</v>
      </c>
      <c r="AB73" s="332">
        <v>104172</v>
      </c>
      <c r="AC73" s="332">
        <v>167</v>
      </c>
      <c r="AD73" s="332">
        <v>19171</v>
      </c>
      <c r="AE73" s="332">
        <v>136</v>
      </c>
      <c r="AF73" s="332">
        <v>11957</v>
      </c>
      <c r="AG73" s="332">
        <v>133</v>
      </c>
      <c r="AH73" s="332">
        <v>11581</v>
      </c>
      <c r="AI73" s="332">
        <v>108</v>
      </c>
      <c r="AJ73" s="332">
        <v>13469</v>
      </c>
      <c r="AK73" s="333">
        <v>142</v>
      </c>
      <c r="AL73" s="335">
        <v>800296</v>
      </c>
      <c r="AM73" s="336">
        <v>8739</v>
      </c>
      <c r="AN73" s="335">
        <v>27530</v>
      </c>
      <c r="AO73" s="336">
        <v>22</v>
      </c>
      <c r="AP73" s="331">
        <v>55336</v>
      </c>
      <c r="AQ73" s="333">
        <v>96</v>
      </c>
      <c r="AR73" s="335">
        <v>15561</v>
      </c>
      <c r="AS73" s="336">
        <v>145</v>
      </c>
      <c r="AT73" s="331">
        <v>89652</v>
      </c>
      <c r="AU73" s="333">
        <v>926</v>
      </c>
      <c r="AV73" s="335">
        <v>11816</v>
      </c>
      <c r="AW73" s="336">
        <v>65</v>
      </c>
      <c r="AX73" s="116">
        <f t="shared" si="20"/>
        <v>2392250</v>
      </c>
      <c r="AY73" s="116">
        <f t="shared" si="21"/>
        <v>16089</v>
      </c>
      <c r="AZ73" s="117">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80">
        <v>43132</v>
      </c>
      <c r="B74" s="137">
        <v>166284</v>
      </c>
      <c r="C74" s="137">
        <v>774</v>
      </c>
      <c r="D74" s="137">
        <v>22155</v>
      </c>
      <c r="E74" s="127">
        <v>139</v>
      </c>
      <c r="F74" s="124">
        <v>29428</v>
      </c>
      <c r="G74" s="125">
        <v>7</v>
      </c>
      <c r="H74" s="126">
        <v>24226</v>
      </c>
      <c r="I74" s="127">
        <v>194</v>
      </c>
      <c r="J74" s="124">
        <v>61937</v>
      </c>
      <c r="K74" s="137">
        <v>405</v>
      </c>
      <c r="L74" s="137">
        <v>45304</v>
      </c>
      <c r="M74" s="125">
        <v>211</v>
      </c>
      <c r="N74" s="124">
        <v>78218</v>
      </c>
      <c r="O74" s="125">
        <v>184</v>
      </c>
      <c r="P74" s="126">
        <v>40621</v>
      </c>
      <c r="Q74" s="127">
        <v>185</v>
      </c>
      <c r="R74" s="124">
        <v>7634</v>
      </c>
      <c r="S74" s="125">
        <v>1</v>
      </c>
      <c r="T74" s="126">
        <v>574486</v>
      </c>
      <c r="U74" s="137">
        <v>2037</v>
      </c>
      <c r="V74" s="137">
        <v>68152</v>
      </c>
      <c r="W74" s="137">
        <v>828</v>
      </c>
      <c r="X74" s="137">
        <v>64726</v>
      </c>
      <c r="Y74" s="137">
        <v>395</v>
      </c>
      <c r="Z74" s="137">
        <v>45366</v>
      </c>
      <c r="AA74" s="137">
        <v>29</v>
      </c>
      <c r="AB74" s="137">
        <v>104206</v>
      </c>
      <c r="AC74" s="137">
        <v>158</v>
      </c>
      <c r="AD74" s="137">
        <v>19105</v>
      </c>
      <c r="AE74" s="137">
        <v>129</v>
      </c>
      <c r="AF74" s="137">
        <v>11865</v>
      </c>
      <c r="AG74" s="137">
        <v>133</v>
      </c>
      <c r="AH74" s="137">
        <v>11538</v>
      </c>
      <c r="AI74" s="137">
        <v>108</v>
      </c>
      <c r="AJ74" s="137">
        <v>13444</v>
      </c>
      <c r="AK74" s="127">
        <v>142</v>
      </c>
      <c r="AL74" s="124">
        <v>798140</v>
      </c>
      <c r="AM74" s="125">
        <v>8702</v>
      </c>
      <c r="AN74" s="124">
        <v>27348</v>
      </c>
      <c r="AO74" s="125">
        <v>22</v>
      </c>
      <c r="AP74" s="126">
        <v>55153</v>
      </c>
      <c r="AQ74" s="127">
        <v>89</v>
      </c>
      <c r="AR74" s="124">
        <v>15395</v>
      </c>
      <c r="AS74" s="125">
        <v>144</v>
      </c>
      <c r="AT74" s="126">
        <v>89475</v>
      </c>
      <c r="AU74" s="127">
        <v>932</v>
      </c>
      <c r="AV74" s="124">
        <v>11731</v>
      </c>
      <c r="AW74" s="125">
        <v>63</v>
      </c>
      <c r="AX74" s="122">
        <f t="shared" si="20"/>
        <v>2385937</v>
      </c>
      <c r="AY74" s="122">
        <f t="shared" si="21"/>
        <v>16011</v>
      </c>
      <c r="AZ74" s="123">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80">
        <v>43160</v>
      </c>
      <c r="B75" s="137">
        <v>166220</v>
      </c>
      <c r="C75" s="137">
        <v>774</v>
      </c>
      <c r="D75" s="137">
        <v>22176</v>
      </c>
      <c r="E75" s="127">
        <v>139</v>
      </c>
      <c r="F75" s="124">
        <v>29396</v>
      </c>
      <c r="G75" s="125">
        <v>7</v>
      </c>
      <c r="H75" s="126">
        <v>24143</v>
      </c>
      <c r="I75" s="127">
        <v>192</v>
      </c>
      <c r="J75" s="124">
        <v>61829</v>
      </c>
      <c r="K75" s="137">
        <v>404</v>
      </c>
      <c r="L75" s="137">
        <v>45195</v>
      </c>
      <c r="M75" s="125">
        <v>210</v>
      </c>
      <c r="N75" s="124">
        <v>78463</v>
      </c>
      <c r="O75" s="125">
        <v>182</v>
      </c>
      <c r="P75" s="126">
        <v>40635</v>
      </c>
      <c r="Q75" s="127">
        <v>180</v>
      </c>
      <c r="R75" s="124">
        <v>7619</v>
      </c>
      <c r="S75" s="125">
        <v>1</v>
      </c>
      <c r="T75" s="126">
        <v>573246</v>
      </c>
      <c r="U75" s="137">
        <v>2004</v>
      </c>
      <c r="V75" s="137">
        <v>68175</v>
      </c>
      <c r="W75" s="137">
        <v>813</v>
      </c>
      <c r="X75" s="137">
        <v>64718</v>
      </c>
      <c r="Y75" s="137">
        <v>401</v>
      </c>
      <c r="Z75" s="137">
        <v>44991</v>
      </c>
      <c r="AA75" s="137">
        <v>29</v>
      </c>
      <c r="AB75" s="137">
        <v>104443</v>
      </c>
      <c r="AC75" s="137">
        <v>158</v>
      </c>
      <c r="AD75" s="137">
        <v>19093</v>
      </c>
      <c r="AE75" s="137">
        <v>128</v>
      </c>
      <c r="AF75" s="137">
        <v>11883</v>
      </c>
      <c r="AG75" s="137">
        <v>125</v>
      </c>
      <c r="AH75" s="137">
        <v>11524</v>
      </c>
      <c r="AI75" s="137">
        <v>108</v>
      </c>
      <c r="AJ75" s="137">
        <v>13539</v>
      </c>
      <c r="AK75" s="127">
        <v>142</v>
      </c>
      <c r="AL75" s="124">
        <v>797140</v>
      </c>
      <c r="AM75" s="125">
        <v>8604</v>
      </c>
      <c r="AN75" s="124">
        <v>27531</v>
      </c>
      <c r="AO75" s="125">
        <v>21</v>
      </c>
      <c r="AP75" s="126">
        <v>54934</v>
      </c>
      <c r="AQ75" s="127">
        <v>88</v>
      </c>
      <c r="AR75" s="124">
        <v>15311</v>
      </c>
      <c r="AS75" s="125">
        <v>144</v>
      </c>
      <c r="AT75" s="126">
        <v>89374</v>
      </c>
      <c r="AU75" s="127">
        <v>958</v>
      </c>
      <c r="AV75" s="124">
        <v>11663</v>
      </c>
      <c r="AW75" s="125">
        <v>63</v>
      </c>
      <c r="AX75" s="122">
        <f t="shared" si="20"/>
        <v>2383241</v>
      </c>
      <c r="AY75" s="122">
        <f t="shared" si="21"/>
        <v>15875</v>
      </c>
      <c r="AZ75" s="123">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80">
        <v>43191</v>
      </c>
      <c r="B76" s="137">
        <v>166196</v>
      </c>
      <c r="C76" s="137">
        <v>774</v>
      </c>
      <c r="D76" s="137">
        <v>22193</v>
      </c>
      <c r="E76" s="127">
        <v>139</v>
      </c>
      <c r="F76" s="124">
        <v>29342</v>
      </c>
      <c r="G76" s="125">
        <v>7</v>
      </c>
      <c r="H76" s="126">
        <v>24075</v>
      </c>
      <c r="I76" s="127">
        <v>192</v>
      </c>
      <c r="J76" s="124">
        <v>62059</v>
      </c>
      <c r="K76" s="137">
        <v>406</v>
      </c>
      <c r="L76" s="137">
        <v>45288</v>
      </c>
      <c r="M76" s="125">
        <v>167</v>
      </c>
      <c r="N76" s="124">
        <v>78526</v>
      </c>
      <c r="O76" s="125">
        <v>180</v>
      </c>
      <c r="P76" s="126">
        <v>40515</v>
      </c>
      <c r="Q76" s="127">
        <v>178</v>
      </c>
      <c r="R76" s="124">
        <v>7621</v>
      </c>
      <c r="S76" s="125">
        <v>1</v>
      </c>
      <c r="T76" s="126">
        <v>573728</v>
      </c>
      <c r="U76" s="137">
        <v>2009</v>
      </c>
      <c r="V76" s="137">
        <v>68109</v>
      </c>
      <c r="W76" s="137">
        <v>807</v>
      </c>
      <c r="X76" s="137">
        <v>64696</v>
      </c>
      <c r="Y76" s="137">
        <v>401</v>
      </c>
      <c r="Z76" s="137">
        <v>45004</v>
      </c>
      <c r="AA76" s="137">
        <v>29</v>
      </c>
      <c r="AB76" s="137">
        <v>104798</v>
      </c>
      <c r="AC76" s="137">
        <v>158</v>
      </c>
      <c r="AD76" s="137">
        <v>19089</v>
      </c>
      <c r="AE76" s="137">
        <v>128</v>
      </c>
      <c r="AF76" s="137">
        <v>11856</v>
      </c>
      <c r="AG76" s="137">
        <v>125</v>
      </c>
      <c r="AH76" s="137">
        <v>11547</v>
      </c>
      <c r="AI76" s="137">
        <v>108</v>
      </c>
      <c r="AJ76" s="137">
        <v>13569</v>
      </c>
      <c r="AK76" s="127">
        <v>142</v>
      </c>
      <c r="AL76" s="124">
        <v>795707</v>
      </c>
      <c r="AM76" s="125">
        <v>8603</v>
      </c>
      <c r="AN76" s="124">
        <v>27467</v>
      </c>
      <c r="AO76" s="125">
        <v>21</v>
      </c>
      <c r="AP76" s="126">
        <v>54946</v>
      </c>
      <c r="AQ76" s="127">
        <v>88</v>
      </c>
      <c r="AR76" s="124">
        <v>15139</v>
      </c>
      <c r="AS76" s="125">
        <v>144</v>
      </c>
      <c r="AT76" s="126">
        <v>89476</v>
      </c>
      <c r="AU76" s="127">
        <v>957</v>
      </c>
      <c r="AV76" s="124">
        <v>11689</v>
      </c>
      <c r="AW76" s="125">
        <v>63</v>
      </c>
      <c r="AX76" s="122">
        <f t="shared" si="20"/>
        <v>2382635</v>
      </c>
      <c r="AY76" s="122">
        <f t="shared" si="21"/>
        <v>15827</v>
      </c>
      <c r="AZ76" s="123">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4">
        <v>43221</v>
      </c>
      <c r="B77" s="357">
        <v>165002</v>
      </c>
      <c r="C77" s="357">
        <v>768</v>
      </c>
      <c r="D77" s="357">
        <v>22196</v>
      </c>
      <c r="E77" s="229">
        <v>139</v>
      </c>
      <c r="F77" s="228">
        <v>29343</v>
      </c>
      <c r="G77" s="230">
        <v>7</v>
      </c>
      <c r="H77" s="231">
        <v>24074</v>
      </c>
      <c r="I77" s="229">
        <v>192</v>
      </c>
      <c r="J77" s="228">
        <v>62131</v>
      </c>
      <c r="K77" s="357">
        <v>406</v>
      </c>
      <c r="L77" s="357">
        <v>45372</v>
      </c>
      <c r="M77" s="230">
        <v>167</v>
      </c>
      <c r="N77" s="228">
        <v>78394</v>
      </c>
      <c r="O77" s="230">
        <v>179</v>
      </c>
      <c r="P77" s="231">
        <v>40480</v>
      </c>
      <c r="Q77" s="229">
        <v>178</v>
      </c>
      <c r="R77" s="228">
        <v>7581</v>
      </c>
      <c r="S77" s="230">
        <v>1</v>
      </c>
      <c r="T77" s="231">
        <v>573920</v>
      </c>
      <c r="U77" s="357">
        <v>2002</v>
      </c>
      <c r="V77" s="357">
        <v>68055</v>
      </c>
      <c r="W77" s="357">
        <v>812</v>
      </c>
      <c r="X77" s="357">
        <v>64722</v>
      </c>
      <c r="Y77" s="357">
        <v>397</v>
      </c>
      <c r="Z77" s="357">
        <v>44994</v>
      </c>
      <c r="AA77" s="357">
        <v>29</v>
      </c>
      <c r="AB77" s="357">
        <v>104858</v>
      </c>
      <c r="AC77" s="357">
        <v>158</v>
      </c>
      <c r="AD77" s="357">
        <v>19027</v>
      </c>
      <c r="AE77" s="357">
        <v>132</v>
      </c>
      <c r="AF77" s="357">
        <v>11810</v>
      </c>
      <c r="AG77" s="357">
        <v>125</v>
      </c>
      <c r="AH77" s="357">
        <v>11570</v>
      </c>
      <c r="AI77" s="357">
        <v>108</v>
      </c>
      <c r="AJ77" s="357">
        <v>13553</v>
      </c>
      <c r="AK77" s="229">
        <v>142</v>
      </c>
      <c r="AL77" s="228">
        <v>794063</v>
      </c>
      <c r="AM77" s="230">
        <v>8600</v>
      </c>
      <c r="AN77" s="228">
        <v>27541</v>
      </c>
      <c r="AO77" s="230">
        <v>21</v>
      </c>
      <c r="AP77" s="231">
        <v>54835</v>
      </c>
      <c r="AQ77" s="229">
        <v>88</v>
      </c>
      <c r="AR77" s="228">
        <v>15071</v>
      </c>
      <c r="AS77" s="230">
        <v>144</v>
      </c>
      <c r="AT77" s="231">
        <v>89524</v>
      </c>
      <c r="AU77" s="229">
        <v>951</v>
      </c>
      <c r="AV77" s="435">
        <v>11652</v>
      </c>
      <c r="AW77" s="436">
        <v>63</v>
      </c>
      <c r="AX77" s="232">
        <f t="shared" si="20"/>
        <v>2379768</v>
      </c>
      <c r="AY77" s="232">
        <f t="shared" si="21"/>
        <v>15809</v>
      </c>
      <c r="AZ77" s="437">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80">
        <v>43252</v>
      </c>
      <c r="B78" s="137">
        <v>165056</v>
      </c>
      <c r="C78" s="137">
        <v>748</v>
      </c>
      <c r="D78" s="137">
        <v>22192</v>
      </c>
      <c r="E78" s="127">
        <v>120</v>
      </c>
      <c r="F78" s="124">
        <v>29314</v>
      </c>
      <c r="G78" s="125">
        <v>7</v>
      </c>
      <c r="H78" s="126">
        <v>23992</v>
      </c>
      <c r="I78" s="127">
        <v>191</v>
      </c>
      <c r="J78" s="124">
        <v>62187</v>
      </c>
      <c r="K78" s="137">
        <v>408</v>
      </c>
      <c r="L78" s="137">
        <v>45485</v>
      </c>
      <c r="M78" s="125">
        <v>167</v>
      </c>
      <c r="N78" s="124">
        <v>78314</v>
      </c>
      <c r="O78" s="125">
        <v>176</v>
      </c>
      <c r="P78" s="126">
        <v>40425</v>
      </c>
      <c r="Q78" s="127">
        <v>178</v>
      </c>
      <c r="R78" s="124">
        <v>7553</v>
      </c>
      <c r="S78" s="125">
        <v>1</v>
      </c>
      <c r="T78" s="126">
        <v>573900</v>
      </c>
      <c r="U78" s="137">
        <v>1991</v>
      </c>
      <c r="V78" s="137">
        <v>67934</v>
      </c>
      <c r="W78" s="137">
        <v>810</v>
      </c>
      <c r="X78" s="137">
        <v>64563</v>
      </c>
      <c r="Y78" s="137">
        <v>395</v>
      </c>
      <c r="Z78" s="137">
        <v>44981</v>
      </c>
      <c r="AA78" s="137">
        <v>29</v>
      </c>
      <c r="AB78" s="137">
        <v>105035</v>
      </c>
      <c r="AC78" s="137">
        <v>157</v>
      </c>
      <c r="AD78" s="137">
        <v>18973</v>
      </c>
      <c r="AE78" s="137">
        <v>132</v>
      </c>
      <c r="AF78" s="137">
        <v>11823</v>
      </c>
      <c r="AG78" s="137">
        <v>125</v>
      </c>
      <c r="AH78" s="137">
        <v>11554</v>
      </c>
      <c r="AI78" s="137">
        <v>108</v>
      </c>
      <c r="AJ78" s="137">
        <v>13556</v>
      </c>
      <c r="AK78" s="127">
        <v>142</v>
      </c>
      <c r="AL78" s="124">
        <v>791513</v>
      </c>
      <c r="AM78" s="125">
        <v>8604</v>
      </c>
      <c r="AN78" s="124">
        <v>27607</v>
      </c>
      <c r="AO78" s="125">
        <v>21</v>
      </c>
      <c r="AP78" s="126">
        <v>54718</v>
      </c>
      <c r="AQ78" s="127">
        <v>88</v>
      </c>
      <c r="AR78" s="124">
        <v>14910</v>
      </c>
      <c r="AS78" s="125">
        <v>144</v>
      </c>
      <c r="AT78" s="126">
        <v>89478</v>
      </c>
      <c r="AU78" s="127">
        <v>915</v>
      </c>
      <c r="AV78" s="438">
        <v>11684</v>
      </c>
      <c r="AW78" s="439">
        <v>63</v>
      </c>
      <c r="AX78" s="122">
        <f t="shared" si="20"/>
        <v>2376747</v>
      </c>
      <c r="AY78" s="122">
        <f t="shared" si="21"/>
        <v>15720</v>
      </c>
      <c r="AZ78" s="440">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41">
        <v>43282</v>
      </c>
      <c r="B79" s="442">
        <v>165172</v>
      </c>
      <c r="C79" s="442">
        <v>781</v>
      </c>
      <c r="D79" s="442">
        <v>22260</v>
      </c>
      <c r="E79" s="130">
        <v>120</v>
      </c>
      <c r="F79" s="129">
        <v>29277</v>
      </c>
      <c r="G79" s="134">
        <v>7</v>
      </c>
      <c r="H79" s="133">
        <v>23932</v>
      </c>
      <c r="I79" s="130">
        <v>191</v>
      </c>
      <c r="J79" s="129">
        <v>62232</v>
      </c>
      <c r="K79" s="442">
        <v>408</v>
      </c>
      <c r="L79" s="442">
        <v>45447</v>
      </c>
      <c r="M79" s="134">
        <v>167</v>
      </c>
      <c r="N79" s="129">
        <v>77951</v>
      </c>
      <c r="O79" s="134">
        <v>176</v>
      </c>
      <c r="P79" s="133">
        <v>40477</v>
      </c>
      <c r="Q79" s="130">
        <v>178</v>
      </c>
      <c r="R79" s="129">
        <v>7533</v>
      </c>
      <c r="S79" s="134">
        <v>1</v>
      </c>
      <c r="T79" s="133">
        <v>573481</v>
      </c>
      <c r="U79" s="442">
        <v>1988</v>
      </c>
      <c r="V79" s="442">
        <v>67957</v>
      </c>
      <c r="W79" s="442">
        <v>796</v>
      </c>
      <c r="X79" s="442">
        <v>64546</v>
      </c>
      <c r="Y79" s="442">
        <v>399</v>
      </c>
      <c r="Z79" s="442">
        <v>45054</v>
      </c>
      <c r="AA79" s="442">
        <v>29</v>
      </c>
      <c r="AB79" s="442">
        <v>105251</v>
      </c>
      <c r="AC79" s="442">
        <v>157</v>
      </c>
      <c r="AD79" s="442">
        <v>18884</v>
      </c>
      <c r="AE79" s="442">
        <v>132</v>
      </c>
      <c r="AF79" s="442">
        <v>11782</v>
      </c>
      <c r="AG79" s="442">
        <v>125</v>
      </c>
      <c r="AH79" s="442">
        <v>11521</v>
      </c>
      <c r="AI79" s="442">
        <v>108</v>
      </c>
      <c r="AJ79" s="442">
        <v>13607</v>
      </c>
      <c r="AK79" s="130">
        <v>142</v>
      </c>
      <c r="AL79" s="129">
        <v>789644</v>
      </c>
      <c r="AM79" s="134">
        <v>8563</v>
      </c>
      <c r="AN79" s="129">
        <v>27831</v>
      </c>
      <c r="AO79" s="134">
        <v>21</v>
      </c>
      <c r="AP79" s="133">
        <v>54703</v>
      </c>
      <c r="AQ79" s="130">
        <v>88</v>
      </c>
      <c r="AR79" s="129">
        <v>14786</v>
      </c>
      <c r="AS79" s="134">
        <v>144</v>
      </c>
      <c r="AT79" s="133">
        <v>89491</v>
      </c>
      <c r="AU79" s="130">
        <v>919</v>
      </c>
      <c r="AV79" s="443">
        <v>11684</v>
      </c>
      <c r="AW79" s="444">
        <v>63</v>
      </c>
      <c r="AX79" s="135">
        <f t="shared" si="20"/>
        <v>2374503</v>
      </c>
      <c r="AY79" s="135">
        <f t="shared" si="21"/>
        <v>15703</v>
      </c>
      <c r="AZ79" s="445">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80">
        <v>43313</v>
      </c>
      <c r="B80" s="137">
        <v>165198</v>
      </c>
      <c r="C80" s="137">
        <v>786</v>
      </c>
      <c r="D80" s="137">
        <v>22286</v>
      </c>
      <c r="E80" s="127">
        <v>120</v>
      </c>
      <c r="F80" s="124">
        <v>29217</v>
      </c>
      <c r="G80" s="125">
        <v>7</v>
      </c>
      <c r="H80" s="126">
        <v>23780</v>
      </c>
      <c r="I80" s="127">
        <v>190</v>
      </c>
      <c r="J80" s="124">
        <v>62313</v>
      </c>
      <c r="K80" s="137">
        <v>400</v>
      </c>
      <c r="L80" s="137">
        <v>45486</v>
      </c>
      <c r="M80" s="125">
        <v>167</v>
      </c>
      <c r="N80" s="124">
        <v>77842</v>
      </c>
      <c r="O80" s="125">
        <v>176</v>
      </c>
      <c r="P80" s="126">
        <v>40371</v>
      </c>
      <c r="Q80" s="127">
        <v>176</v>
      </c>
      <c r="R80" s="124">
        <v>7508</v>
      </c>
      <c r="S80" s="125">
        <v>1</v>
      </c>
      <c r="T80" s="126">
        <v>572836</v>
      </c>
      <c r="U80" s="137">
        <v>1975</v>
      </c>
      <c r="V80" s="137">
        <v>67983</v>
      </c>
      <c r="W80" s="137">
        <v>789</v>
      </c>
      <c r="X80" s="137">
        <v>64357</v>
      </c>
      <c r="Y80" s="137">
        <v>396</v>
      </c>
      <c r="Z80" s="137">
        <v>45063</v>
      </c>
      <c r="AA80" s="137">
        <v>29</v>
      </c>
      <c r="AB80" s="137">
        <v>105302</v>
      </c>
      <c r="AC80" s="137">
        <v>157</v>
      </c>
      <c r="AD80" s="137">
        <v>18828</v>
      </c>
      <c r="AE80" s="137">
        <v>133</v>
      </c>
      <c r="AF80" s="137">
        <v>11835</v>
      </c>
      <c r="AG80" s="137">
        <v>126</v>
      </c>
      <c r="AH80" s="137">
        <v>11505</v>
      </c>
      <c r="AI80" s="137">
        <v>108</v>
      </c>
      <c r="AJ80" s="137">
        <v>13644</v>
      </c>
      <c r="AK80" s="127">
        <v>142</v>
      </c>
      <c r="AL80" s="124">
        <v>787534</v>
      </c>
      <c r="AM80" s="125">
        <v>8522</v>
      </c>
      <c r="AN80" s="124">
        <v>27926</v>
      </c>
      <c r="AO80" s="125">
        <v>21</v>
      </c>
      <c r="AP80" s="126">
        <v>54598</v>
      </c>
      <c r="AQ80" s="127">
        <v>87</v>
      </c>
      <c r="AR80" s="124">
        <v>14745</v>
      </c>
      <c r="AS80" s="125">
        <v>143</v>
      </c>
      <c r="AT80" s="126">
        <v>89499</v>
      </c>
      <c r="AU80" s="127">
        <v>927</v>
      </c>
      <c r="AV80" s="438">
        <v>11624</v>
      </c>
      <c r="AW80" s="439">
        <v>63</v>
      </c>
      <c r="AX80" s="122">
        <f t="shared" si="20"/>
        <v>2371280</v>
      </c>
      <c r="AY80" s="122">
        <f t="shared" si="21"/>
        <v>15641</v>
      </c>
      <c r="AZ80" s="440">
        <f t="shared" ref="AZ80:AZ118"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41">
        <v>43344</v>
      </c>
      <c r="B81" s="442">
        <v>165127</v>
      </c>
      <c r="C81" s="442">
        <v>792</v>
      </c>
      <c r="D81" s="442">
        <v>22288</v>
      </c>
      <c r="E81" s="130">
        <v>120</v>
      </c>
      <c r="F81" s="129">
        <v>29170</v>
      </c>
      <c r="G81" s="134">
        <v>7</v>
      </c>
      <c r="H81" s="133">
        <v>23781</v>
      </c>
      <c r="I81" s="130">
        <v>188</v>
      </c>
      <c r="J81" s="129">
        <v>62375</v>
      </c>
      <c r="K81" s="442">
        <v>400</v>
      </c>
      <c r="L81" s="442">
        <v>45460</v>
      </c>
      <c r="M81" s="134">
        <v>167</v>
      </c>
      <c r="N81" s="129">
        <v>77734</v>
      </c>
      <c r="O81" s="134">
        <v>176</v>
      </c>
      <c r="P81" s="133">
        <v>40296</v>
      </c>
      <c r="Q81" s="130">
        <v>176</v>
      </c>
      <c r="R81" s="129">
        <v>7493</v>
      </c>
      <c r="S81" s="134">
        <v>1</v>
      </c>
      <c r="T81" s="133">
        <v>571168</v>
      </c>
      <c r="U81" s="442">
        <v>1968</v>
      </c>
      <c r="V81" s="442">
        <v>67884</v>
      </c>
      <c r="W81" s="442">
        <v>789</v>
      </c>
      <c r="X81" s="442">
        <v>64412</v>
      </c>
      <c r="Y81" s="442">
        <v>396</v>
      </c>
      <c r="Z81" s="442">
        <v>44961</v>
      </c>
      <c r="AA81" s="442">
        <v>29</v>
      </c>
      <c r="AB81" s="442">
        <v>105454</v>
      </c>
      <c r="AC81" s="442">
        <v>157</v>
      </c>
      <c r="AD81" s="442">
        <v>18776</v>
      </c>
      <c r="AE81" s="442">
        <v>133</v>
      </c>
      <c r="AF81" s="442">
        <v>11875</v>
      </c>
      <c r="AG81" s="442">
        <v>126</v>
      </c>
      <c r="AH81" s="442">
        <v>11550</v>
      </c>
      <c r="AI81" s="442">
        <v>108</v>
      </c>
      <c r="AJ81" s="442">
        <v>13676</v>
      </c>
      <c r="AK81" s="130">
        <v>142</v>
      </c>
      <c r="AL81" s="129">
        <v>785736</v>
      </c>
      <c r="AM81" s="134">
        <v>8535</v>
      </c>
      <c r="AN81" s="129">
        <v>27743</v>
      </c>
      <c r="AO81" s="134">
        <v>21</v>
      </c>
      <c r="AP81" s="133">
        <v>54477</v>
      </c>
      <c r="AQ81" s="130">
        <v>87</v>
      </c>
      <c r="AR81" s="129">
        <v>14682</v>
      </c>
      <c r="AS81" s="134">
        <v>143</v>
      </c>
      <c r="AT81" s="133">
        <v>89429</v>
      </c>
      <c r="AU81" s="130">
        <v>937</v>
      </c>
      <c r="AV81" s="443">
        <v>11621</v>
      </c>
      <c r="AW81" s="444">
        <v>63</v>
      </c>
      <c r="AX81" s="135">
        <f t="shared" si="20"/>
        <v>2367168</v>
      </c>
      <c r="AY81" s="135">
        <f t="shared" si="21"/>
        <v>15661</v>
      </c>
      <c r="AZ81" s="445">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80">
        <v>43374</v>
      </c>
      <c r="B82" s="137">
        <v>163146</v>
      </c>
      <c r="C82" s="137">
        <v>792</v>
      </c>
      <c r="D82" s="137">
        <v>22281</v>
      </c>
      <c r="E82" s="127">
        <v>120</v>
      </c>
      <c r="F82" s="124">
        <v>29048</v>
      </c>
      <c r="G82" s="125">
        <v>7</v>
      </c>
      <c r="H82" s="126">
        <v>23751</v>
      </c>
      <c r="I82" s="127">
        <v>188</v>
      </c>
      <c r="J82" s="124">
        <v>62433</v>
      </c>
      <c r="K82" s="137">
        <v>400</v>
      </c>
      <c r="L82" s="137">
        <v>45389</v>
      </c>
      <c r="M82" s="125">
        <v>167</v>
      </c>
      <c r="N82" s="124">
        <v>77351</v>
      </c>
      <c r="O82" s="125">
        <v>174</v>
      </c>
      <c r="P82" s="126">
        <v>40174</v>
      </c>
      <c r="Q82" s="127">
        <v>176</v>
      </c>
      <c r="R82" s="124">
        <v>7494</v>
      </c>
      <c r="S82" s="125">
        <v>1</v>
      </c>
      <c r="T82" s="126">
        <v>569107</v>
      </c>
      <c r="U82" s="137">
        <v>1977</v>
      </c>
      <c r="V82" s="137">
        <v>67825</v>
      </c>
      <c r="W82" s="137">
        <v>787</v>
      </c>
      <c r="X82" s="137">
        <v>64182</v>
      </c>
      <c r="Y82" s="137">
        <v>398</v>
      </c>
      <c r="Z82" s="137">
        <v>44845</v>
      </c>
      <c r="AA82" s="137">
        <v>29</v>
      </c>
      <c r="AB82" s="137">
        <v>105179</v>
      </c>
      <c r="AC82" s="137">
        <v>157</v>
      </c>
      <c r="AD82" s="137">
        <v>18709</v>
      </c>
      <c r="AE82" s="137">
        <v>133</v>
      </c>
      <c r="AF82" s="137">
        <v>11915</v>
      </c>
      <c r="AG82" s="137">
        <v>126</v>
      </c>
      <c r="AH82" s="137">
        <v>11519</v>
      </c>
      <c r="AI82" s="137">
        <v>108</v>
      </c>
      <c r="AJ82" s="137">
        <v>13639</v>
      </c>
      <c r="AK82" s="127">
        <v>142</v>
      </c>
      <c r="AL82" s="124">
        <v>783208</v>
      </c>
      <c r="AM82" s="125">
        <v>8603</v>
      </c>
      <c r="AN82" s="124">
        <v>28012</v>
      </c>
      <c r="AO82" s="125">
        <v>21</v>
      </c>
      <c r="AP82" s="126">
        <v>54282</v>
      </c>
      <c r="AQ82" s="127">
        <v>81</v>
      </c>
      <c r="AR82" s="124">
        <v>14620</v>
      </c>
      <c r="AS82" s="125">
        <v>141</v>
      </c>
      <c r="AT82" s="126">
        <v>89289</v>
      </c>
      <c r="AU82" s="127">
        <v>945</v>
      </c>
      <c r="AV82" s="438">
        <v>11584</v>
      </c>
      <c r="AW82" s="439">
        <v>63</v>
      </c>
      <c r="AX82" s="122">
        <f t="shared" si="20"/>
        <v>2358982</v>
      </c>
      <c r="AY82" s="122">
        <f t="shared" si="21"/>
        <v>15736</v>
      </c>
      <c r="AZ82" s="440">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80">
        <v>43405</v>
      </c>
      <c r="B83" s="137">
        <v>163120</v>
      </c>
      <c r="C83" s="137">
        <v>789</v>
      </c>
      <c r="D83" s="137">
        <v>22256</v>
      </c>
      <c r="E83" s="127">
        <v>120</v>
      </c>
      <c r="F83" s="124">
        <v>28978</v>
      </c>
      <c r="G83" s="125">
        <v>7</v>
      </c>
      <c r="H83" s="126">
        <v>23806</v>
      </c>
      <c r="I83" s="127">
        <v>188</v>
      </c>
      <c r="J83" s="124">
        <v>62549</v>
      </c>
      <c r="K83" s="137">
        <v>400</v>
      </c>
      <c r="L83" s="137">
        <v>45277</v>
      </c>
      <c r="M83" s="125">
        <v>167</v>
      </c>
      <c r="N83" s="124">
        <v>77146</v>
      </c>
      <c r="O83" s="125">
        <v>174</v>
      </c>
      <c r="P83" s="126">
        <v>40029</v>
      </c>
      <c r="Q83" s="127">
        <v>176</v>
      </c>
      <c r="R83" s="124">
        <v>7450</v>
      </c>
      <c r="S83" s="125">
        <v>1</v>
      </c>
      <c r="T83" s="126">
        <v>567119</v>
      </c>
      <c r="U83" s="137">
        <v>1965</v>
      </c>
      <c r="V83" s="137">
        <v>67826</v>
      </c>
      <c r="W83" s="137">
        <v>784</v>
      </c>
      <c r="X83" s="137">
        <v>63983</v>
      </c>
      <c r="Y83" s="137">
        <v>403</v>
      </c>
      <c r="Z83" s="137">
        <v>44687</v>
      </c>
      <c r="AA83" s="137">
        <v>29</v>
      </c>
      <c r="AB83" s="137">
        <v>104839</v>
      </c>
      <c r="AC83" s="137">
        <v>157</v>
      </c>
      <c r="AD83" s="137">
        <v>18624</v>
      </c>
      <c r="AE83" s="137">
        <v>134</v>
      </c>
      <c r="AF83" s="137">
        <v>11882</v>
      </c>
      <c r="AG83" s="137">
        <v>126</v>
      </c>
      <c r="AH83" s="137">
        <v>11481</v>
      </c>
      <c r="AI83" s="137">
        <v>108</v>
      </c>
      <c r="AJ83" s="137">
        <v>13667</v>
      </c>
      <c r="AK83" s="127">
        <v>142</v>
      </c>
      <c r="AL83" s="124">
        <v>780863</v>
      </c>
      <c r="AM83" s="125">
        <v>8651</v>
      </c>
      <c r="AN83" s="124">
        <v>28020</v>
      </c>
      <c r="AO83" s="125">
        <v>21</v>
      </c>
      <c r="AP83" s="126">
        <v>54032</v>
      </c>
      <c r="AQ83" s="127">
        <v>81</v>
      </c>
      <c r="AR83" s="124">
        <v>14518</v>
      </c>
      <c r="AS83" s="125">
        <v>141</v>
      </c>
      <c r="AT83" s="126">
        <v>89212</v>
      </c>
      <c r="AU83" s="127">
        <v>954</v>
      </c>
      <c r="AV83" s="438">
        <v>11532</v>
      </c>
      <c r="AW83" s="439">
        <v>63</v>
      </c>
      <c r="AX83" s="122">
        <f t="shared" si="20"/>
        <v>2352896</v>
      </c>
      <c r="AY83" s="122">
        <f t="shared" si="21"/>
        <v>15781</v>
      </c>
      <c r="AZ83" s="440">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4">
        <v>43435</v>
      </c>
      <c r="B84" s="425">
        <v>163006</v>
      </c>
      <c r="C84" s="425">
        <v>789</v>
      </c>
      <c r="D84" s="425">
        <v>22206</v>
      </c>
      <c r="E84" s="426">
        <v>120</v>
      </c>
      <c r="F84" s="427">
        <v>28850</v>
      </c>
      <c r="G84" s="428">
        <v>7</v>
      </c>
      <c r="H84" s="429">
        <v>23688</v>
      </c>
      <c r="I84" s="426">
        <v>187</v>
      </c>
      <c r="J84" s="427">
        <v>62610</v>
      </c>
      <c r="K84" s="425">
        <v>398</v>
      </c>
      <c r="L84" s="425">
        <v>45205</v>
      </c>
      <c r="M84" s="428">
        <v>167</v>
      </c>
      <c r="N84" s="427">
        <v>76856</v>
      </c>
      <c r="O84" s="428">
        <v>174</v>
      </c>
      <c r="P84" s="429">
        <v>39930</v>
      </c>
      <c r="Q84" s="426">
        <v>176</v>
      </c>
      <c r="R84" s="427">
        <v>7424</v>
      </c>
      <c r="S84" s="428">
        <v>1</v>
      </c>
      <c r="T84" s="429">
        <v>564810</v>
      </c>
      <c r="U84" s="425">
        <v>1935</v>
      </c>
      <c r="V84" s="425">
        <v>67604</v>
      </c>
      <c r="W84" s="425">
        <v>778</v>
      </c>
      <c r="X84" s="425">
        <v>63813</v>
      </c>
      <c r="Y84" s="425">
        <v>401</v>
      </c>
      <c r="Z84" s="425">
        <v>44569</v>
      </c>
      <c r="AA84" s="425">
        <v>29</v>
      </c>
      <c r="AB84" s="425">
        <v>104539</v>
      </c>
      <c r="AC84" s="425">
        <v>157</v>
      </c>
      <c r="AD84" s="425">
        <v>18538</v>
      </c>
      <c r="AE84" s="425">
        <v>134</v>
      </c>
      <c r="AF84" s="425">
        <v>11876</v>
      </c>
      <c r="AG84" s="425">
        <v>126</v>
      </c>
      <c r="AH84" s="425">
        <v>11500</v>
      </c>
      <c r="AI84" s="425">
        <v>108</v>
      </c>
      <c r="AJ84" s="425">
        <v>13731</v>
      </c>
      <c r="AK84" s="426">
        <v>142</v>
      </c>
      <c r="AL84" s="427">
        <v>777625</v>
      </c>
      <c r="AM84" s="428">
        <v>8545</v>
      </c>
      <c r="AN84" s="427">
        <v>27906</v>
      </c>
      <c r="AO84" s="428">
        <v>21</v>
      </c>
      <c r="AP84" s="429">
        <v>53695</v>
      </c>
      <c r="AQ84" s="426">
        <v>81</v>
      </c>
      <c r="AR84" s="427">
        <v>14480</v>
      </c>
      <c r="AS84" s="428">
        <v>141</v>
      </c>
      <c r="AT84" s="429">
        <v>89004</v>
      </c>
      <c r="AU84" s="426">
        <v>946</v>
      </c>
      <c r="AV84" s="430">
        <v>11490</v>
      </c>
      <c r="AW84" s="431">
        <v>63</v>
      </c>
      <c r="AX84" s="432">
        <f t="shared" si="20"/>
        <v>2344955</v>
      </c>
      <c r="AY84" s="432">
        <f t="shared" si="21"/>
        <v>15626</v>
      </c>
      <c r="AZ84" s="433">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81">
        <v>43466</v>
      </c>
      <c r="B85" s="320">
        <v>162911</v>
      </c>
      <c r="C85" s="320">
        <v>789</v>
      </c>
      <c r="D85" s="320">
        <v>22191</v>
      </c>
      <c r="E85" s="321">
        <v>120</v>
      </c>
      <c r="F85" s="328">
        <v>28690</v>
      </c>
      <c r="G85" s="329">
        <v>5</v>
      </c>
      <c r="H85" s="319">
        <v>23510</v>
      </c>
      <c r="I85" s="321">
        <v>187</v>
      </c>
      <c r="J85" s="328">
        <v>62204</v>
      </c>
      <c r="K85" s="320">
        <v>396</v>
      </c>
      <c r="L85" s="320">
        <v>45198</v>
      </c>
      <c r="M85" s="329">
        <v>167</v>
      </c>
      <c r="N85" s="328">
        <v>76304</v>
      </c>
      <c r="O85" s="329">
        <v>178</v>
      </c>
      <c r="P85" s="319">
        <v>39819</v>
      </c>
      <c r="Q85" s="321">
        <v>172</v>
      </c>
      <c r="R85" s="328">
        <v>7389</v>
      </c>
      <c r="S85" s="329">
        <v>1</v>
      </c>
      <c r="T85" s="319">
        <v>562305</v>
      </c>
      <c r="U85" s="320">
        <v>1917</v>
      </c>
      <c r="V85" s="320">
        <v>67485</v>
      </c>
      <c r="W85" s="320">
        <v>776</v>
      </c>
      <c r="X85" s="320">
        <v>63356</v>
      </c>
      <c r="Y85" s="320">
        <v>396</v>
      </c>
      <c r="Z85" s="320">
        <v>44348</v>
      </c>
      <c r="AA85" s="320">
        <v>29</v>
      </c>
      <c r="AB85" s="320">
        <v>104260</v>
      </c>
      <c r="AC85" s="320">
        <v>153</v>
      </c>
      <c r="AD85" s="320">
        <v>18298</v>
      </c>
      <c r="AE85" s="320">
        <v>132</v>
      </c>
      <c r="AF85" s="320">
        <v>11995</v>
      </c>
      <c r="AG85" s="320">
        <v>123</v>
      </c>
      <c r="AH85" s="320">
        <v>11444</v>
      </c>
      <c r="AI85" s="320">
        <v>108</v>
      </c>
      <c r="AJ85" s="320">
        <v>13664</v>
      </c>
      <c r="AK85" s="321">
        <v>142</v>
      </c>
      <c r="AL85" s="328">
        <v>773230</v>
      </c>
      <c r="AM85" s="329">
        <v>8480</v>
      </c>
      <c r="AN85" s="328">
        <v>27852</v>
      </c>
      <c r="AO85" s="329">
        <v>21</v>
      </c>
      <c r="AP85" s="319">
        <v>53269</v>
      </c>
      <c r="AQ85" s="321">
        <v>81</v>
      </c>
      <c r="AR85" s="328">
        <v>14417</v>
      </c>
      <c r="AS85" s="329">
        <v>141</v>
      </c>
      <c r="AT85" s="319">
        <v>88771</v>
      </c>
      <c r="AU85" s="321">
        <v>941</v>
      </c>
      <c r="AV85" s="384">
        <v>11412</v>
      </c>
      <c r="AW85" s="385">
        <v>63</v>
      </c>
      <c r="AX85" s="446">
        <f t="shared" si="20"/>
        <v>2334322</v>
      </c>
      <c r="AY85" s="322">
        <f t="shared" si="21"/>
        <v>15518</v>
      </c>
      <c r="AZ85" s="383">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81">
        <v>43497</v>
      </c>
      <c r="B86" s="320">
        <v>162725</v>
      </c>
      <c r="C86" s="320">
        <v>785</v>
      </c>
      <c r="D86" s="320">
        <v>22193</v>
      </c>
      <c r="E86" s="321">
        <v>120</v>
      </c>
      <c r="F86" s="328">
        <v>28646</v>
      </c>
      <c r="G86" s="329">
        <v>5</v>
      </c>
      <c r="H86" s="319">
        <v>23497</v>
      </c>
      <c r="I86" s="321">
        <v>187</v>
      </c>
      <c r="J86" s="328">
        <v>62115</v>
      </c>
      <c r="K86" s="320">
        <v>396</v>
      </c>
      <c r="L86" s="320">
        <v>45031</v>
      </c>
      <c r="M86" s="329">
        <v>167</v>
      </c>
      <c r="N86" s="328">
        <v>76161</v>
      </c>
      <c r="O86" s="329">
        <v>176</v>
      </c>
      <c r="P86" s="319">
        <v>39673</v>
      </c>
      <c r="Q86" s="321">
        <v>172</v>
      </c>
      <c r="R86" s="328">
        <v>7359</v>
      </c>
      <c r="S86" s="329">
        <v>1</v>
      </c>
      <c r="T86" s="319">
        <v>560784</v>
      </c>
      <c r="U86" s="320">
        <v>1909</v>
      </c>
      <c r="V86" s="320">
        <v>67403</v>
      </c>
      <c r="W86" s="320">
        <v>773</v>
      </c>
      <c r="X86" s="320">
        <v>63259</v>
      </c>
      <c r="Y86" s="320">
        <v>392</v>
      </c>
      <c r="Z86" s="320">
        <v>44211</v>
      </c>
      <c r="AA86" s="320">
        <v>29</v>
      </c>
      <c r="AB86" s="320">
        <v>104186</v>
      </c>
      <c r="AC86" s="320">
        <v>153</v>
      </c>
      <c r="AD86" s="320">
        <v>18305</v>
      </c>
      <c r="AE86" s="320">
        <v>132</v>
      </c>
      <c r="AF86" s="320">
        <v>12037</v>
      </c>
      <c r="AG86" s="320">
        <v>123</v>
      </c>
      <c r="AH86" s="320">
        <v>11413</v>
      </c>
      <c r="AI86" s="320">
        <v>108</v>
      </c>
      <c r="AJ86" s="320">
        <v>13603</v>
      </c>
      <c r="AK86" s="321">
        <v>142</v>
      </c>
      <c r="AL86" s="328">
        <v>771157</v>
      </c>
      <c r="AM86" s="329">
        <v>8471</v>
      </c>
      <c r="AN86" s="328">
        <v>27770</v>
      </c>
      <c r="AO86" s="329">
        <v>21</v>
      </c>
      <c r="AP86" s="319">
        <v>53221</v>
      </c>
      <c r="AQ86" s="321">
        <v>81</v>
      </c>
      <c r="AR86" s="328">
        <v>14386</v>
      </c>
      <c r="AS86" s="329">
        <v>141</v>
      </c>
      <c r="AT86" s="319">
        <v>88726</v>
      </c>
      <c r="AU86" s="321">
        <v>949</v>
      </c>
      <c r="AV86" s="384">
        <v>11386</v>
      </c>
      <c r="AW86" s="385">
        <v>63</v>
      </c>
      <c r="AX86" s="446">
        <f t="shared" si="20"/>
        <v>2329247</v>
      </c>
      <c r="AY86" s="322">
        <f t="shared" si="21"/>
        <v>15496</v>
      </c>
      <c r="AZ86" s="383">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81">
        <v>43525</v>
      </c>
      <c r="B87" s="320">
        <v>162608</v>
      </c>
      <c r="C87" s="320">
        <v>785</v>
      </c>
      <c r="D87" s="320">
        <v>22231</v>
      </c>
      <c r="E87" s="321">
        <v>120</v>
      </c>
      <c r="F87" s="328">
        <v>28518</v>
      </c>
      <c r="G87" s="329">
        <v>5</v>
      </c>
      <c r="H87" s="319">
        <v>23488</v>
      </c>
      <c r="I87" s="321">
        <v>165</v>
      </c>
      <c r="J87" s="328">
        <v>61968</v>
      </c>
      <c r="K87" s="320">
        <v>396</v>
      </c>
      <c r="L87" s="320">
        <v>44906</v>
      </c>
      <c r="M87" s="329">
        <v>166</v>
      </c>
      <c r="N87" s="328">
        <v>75816</v>
      </c>
      <c r="O87" s="329">
        <v>174</v>
      </c>
      <c r="P87" s="319">
        <v>39621</v>
      </c>
      <c r="Q87" s="321">
        <v>170</v>
      </c>
      <c r="R87" s="328">
        <v>7357</v>
      </c>
      <c r="S87" s="329">
        <v>1</v>
      </c>
      <c r="T87" s="319">
        <v>559127</v>
      </c>
      <c r="U87" s="320">
        <v>1898</v>
      </c>
      <c r="V87" s="320">
        <v>67254</v>
      </c>
      <c r="W87" s="320">
        <v>767</v>
      </c>
      <c r="X87" s="320">
        <v>63019</v>
      </c>
      <c r="Y87" s="320">
        <v>386</v>
      </c>
      <c r="Z87" s="320">
        <v>44078</v>
      </c>
      <c r="AA87" s="320">
        <v>29</v>
      </c>
      <c r="AB87" s="320">
        <v>103954</v>
      </c>
      <c r="AC87" s="320">
        <v>152</v>
      </c>
      <c r="AD87" s="320">
        <v>18204</v>
      </c>
      <c r="AE87" s="320">
        <v>132</v>
      </c>
      <c r="AF87" s="320">
        <v>11860</v>
      </c>
      <c r="AG87" s="320">
        <v>123</v>
      </c>
      <c r="AH87" s="320">
        <v>11405</v>
      </c>
      <c r="AI87" s="320">
        <v>108</v>
      </c>
      <c r="AJ87" s="320">
        <v>13594</v>
      </c>
      <c r="AK87" s="321">
        <v>141</v>
      </c>
      <c r="AL87" s="328">
        <v>768730</v>
      </c>
      <c r="AM87" s="329">
        <v>8452</v>
      </c>
      <c r="AN87" s="328">
        <v>27570</v>
      </c>
      <c r="AO87" s="329">
        <v>21</v>
      </c>
      <c r="AP87" s="319">
        <v>52956</v>
      </c>
      <c r="AQ87" s="321">
        <v>81</v>
      </c>
      <c r="AR87" s="328">
        <v>14342</v>
      </c>
      <c r="AS87" s="329">
        <v>140</v>
      </c>
      <c r="AT87" s="319">
        <v>88529</v>
      </c>
      <c r="AU87" s="321">
        <v>951</v>
      </c>
      <c r="AV87" s="384">
        <v>11310</v>
      </c>
      <c r="AW87" s="385">
        <v>63</v>
      </c>
      <c r="AX87" s="446">
        <f t="shared" si="20"/>
        <v>2322445</v>
      </c>
      <c r="AY87" s="322">
        <f t="shared" si="21"/>
        <v>15426</v>
      </c>
      <c r="AZ87" s="383">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81">
        <v>43556</v>
      </c>
      <c r="B88" s="320">
        <v>162444</v>
      </c>
      <c r="C88" s="320">
        <v>819</v>
      </c>
      <c r="D88" s="320">
        <v>22192</v>
      </c>
      <c r="E88" s="321">
        <v>120</v>
      </c>
      <c r="F88" s="328">
        <v>28337</v>
      </c>
      <c r="G88" s="329">
        <v>5</v>
      </c>
      <c r="H88" s="319">
        <v>23366</v>
      </c>
      <c r="I88" s="321">
        <v>164</v>
      </c>
      <c r="J88" s="328">
        <v>61745</v>
      </c>
      <c r="K88" s="320">
        <v>396</v>
      </c>
      <c r="L88" s="320">
        <v>44705</v>
      </c>
      <c r="M88" s="329">
        <v>166</v>
      </c>
      <c r="N88" s="328">
        <v>75505</v>
      </c>
      <c r="O88" s="329">
        <v>174</v>
      </c>
      <c r="P88" s="319">
        <v>39455</v>
      </c>
      <c r="Q88" s="321">
        <v>170</v>
      </c>
      <c r="R88" s="328">
        <v>7339</v>
      </c>
      <c r="S88" s="329">
        <v>1</v>
      </c>
      <c r="T88" s="319">
        <v>556489</v>
      </c>
      <c r="U88" s="320">
        <v>1882</v>
      </c>
      <c r="V88" s="320">
        <v>66904</v>
      </c>
      <c r="W88" s="320">
        <v>733</v>
      </c>
      <c r="X88" s="320">
        <v>62755</v>
      </c>
      <c r="Y88" s="320">
        <v>383</v>
      </c>
      <c r="Z88" s="320">
        <v>43907</v>
      </c>
      <c r="AA88" s="320">
        <v>29</v>
      </c>
      <c r="AB88" s="320">
        <v>103529</v>
      </c>
      <c r="AC88" s="320">
        <v>152</v>
      </c>
      <c r="AD88" s="320">
        <v>18053</v>
      </c>
      <c r="AE88" s="320">
        <v>132</v>
      </c>
      <c r="AF88" s="320">
        <v>11785</v>
      </c>
      <c r="AG88" s="320">
        <v>123</v>
      </c>
      <c r="AH88" s="320">
        <v>11572</v>
      </c>
      <c r="AI88" s="320">
        <v>108</v>
      </c>
      <c r="AJ88" s="320">
        <v>13603</v>
      </c>
      <c r="AK88" s="321">
        <v>141</v>
      </c>
      <c r="AL88" s="328">
        <v>765205</v>
      </c>
      <c r="AM88" s="329">
        <v>8435</v>
      </c>
      <c r="AN88" s="328">
        <v>27421</v>
      </c>
      <c r="AO88" s="329">
        <v>21</v>
      </c>
      <c r="AP88" s="319">
        <v>52677</v>
      </c>
      <c r="AQ88" s="321">
        <v>78</v>
      </c>
      <c r="AR88" s="328">
        <v>14087</v>
      </c>
      <c r="AS88" s="329">
        <v>140</v>
      </c>
      <c r="AT88" s="319">
        <v>88400</v>
      </c>
      <c r="AU88" s="321">
        <v>950</v>
      </c>
      <c r="AV88" s="384">
        <v>11218</v>
      </c>
      <c r="AW88" s="385">
        <v>62</v>
      </c>
      <c r="AX88" s="446">
        <f t="shared" si="20"/>
        <v>2312693</v>
      </c>
      <c r="AY88" s="322">
        <f t="shared" si="21"/>
        <v>15384</v>
      </c>
      <c r="AZ88" s="383">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81">
        <v>43586</v>
      </c>
      <c r="B89" s="320">
        <v>162236</v>
      </c>
      <c r="C89" s="320">
        <v>787</v>
      </c>
      <c r="D89" s="320">
        <v>22250</v>
      </c>
      <c r="E89" s="321">
        <v>120</v>
      </c>
      <c r="F89" s="328">
        <v>28118</v>
      </c>
      <c r="G89" s="329">
        <v>4</v>
      </c>
      <c r="H89" s="319">
        <v>23248</v>
      </c>
      <c r="I89" s="321">
        <v>164</v>
      </c>
      <c r="J89" s="328">
        <v>61624</v>
      </c>
      <c r="K89" s="320">
        <v>396</v>
      </c>
      <c r="L89" s="320">
        <v>44513</v>
      </c>
      <c r="M89" s="329">
        <v>166</v>
      </c>
      <c r="N89" s="328">
        <v>74874</v>
      </c>
      <c r="O89" s="329">
        <v>176</v>
      </c>
      <c r="P89" s="319">
        <v>39136</v>
      </c>
      <c r="Q89" s="321">
        <v>170</v>
      </c>
      <c r="R89" s="328">
        <v>7296</v>
      </c>
      <c r="S89" s="329">
        <v>1</v>
      </c>
      <c r="T89" s="319">
        <v>553131</v>
      </c>
      <c r="U89" s="320">
        <v>1888</v>
      </c>
      <c r="V89" s="320">
        <v>66580</v>
      </c>
      <c r="W89" s="320">
        <v>762</v>
      </c>
      <c r="X89" s="320">
        <v>62486</v>
      </c>
      <c r="Y89" s="320">
        <v>384</v>
      </c>
      <c r="Z89" s="320">
        <v>43661</v>
      </c>
      <c r="AA89" s="320">
        <v>29</v>
      </c>
      <c r="AB89" s="320">
        <v>102933</v>
      </c>
      <c r="AC89" s="320">
        <v>152</v>
      </c>
      <c r="AD89" s="320">
        <v>17883</v>
      </c>
      <c r="AE89" s="320">
        <v>132</v>
      </c>
      <c r="AF89" s="320">
        <v>11723</v>
      </c>
      <c r="AG89" s="320">
        <v>125</v>
      </c>
      <c r="AH89" s="320">
        <v>11689</v>
      </c>
      <c r="AI89" s="320">
        <v>108</v>
      </c>
      <c r="AJ89" s="320">
        <v>13514</v>
      </c>
      <c r="AK89" s="321">
        <v>141</v>
      </c>
      <c r="AL89" s="328">
        <v>761168</v>
      </c>
      <c r="AM89" s="329">
        <v>8430</v>
      </c>
      <c r="AN89" s="328">
        <v>27180</v>
      </c>
      <c r="AO89" s="329">
        <v>21</v>
      </c>
      <c r="AP89" s="319">
        <v>52243</v>
      </c>
      <c r="AQ89" s="321">
        <v>78</v>
      </c>
      <c r="AR89" s="328">
        <v>13919</v>
      </c>
      <c r="AS89" s="329">
        <v>140</v>
      </c>
      <c r="AT89" s="319">
        <v>88147</v>
      </c>
      <c r="AU89" s="321">
        <v>954</v>
      </c>
      <c r="AV89" s="384">
        <v>11164</v>
      </c>
      <c r="AW89" s="385">
        <v>62</v>
      </c>
      <c r="AX89" s="446">
        <f t="shared" si="20"/>
        <v>2300716</v>
      </c>
      <c r="AY89" s="322">
        <f t="shared" si="21"/>
        <v>15390</v>
      </c>
      <c r="AZ89" s="383">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81">
        <v>43617</v>
      </c>
      <c r="B90" s="320">
        <v>161966</v>
      </c>
      <c r="C90" s="320">
        <v>786</v>
      </c>
      <c r="D90" s="320">
        <v>22246</v>
      </c>
      <c r="E90" s="321">
        <v>120</v>
      </c>
      <c r="F90" s="328">
        <v>27901</v>
      </c>
      <c r="G90" s="329">
        <v>4</v>
      </c>
      <c r="H90" s="319">
        <v>23242</v>
      </c>
      <c r="I90" s="321">
        <v>163</v>
      </c>
      <c r="J90" s="328">
        <v>61417</v>
      </c>
      <c r="K90" s="320">
        <v>395</v>
      </c>
      <c r="L90" s="320">
        <v>44427</v>
      </c>
      <c r="M90" s="329">
        <v>166</v>
      </c>
      <c r="N90" s="328">
        <v>73856</v>
      </c>
      <c r="O90" s="329">
        <v>176</v>
      </c>
      <c r="P90" s="319">
        <v>38852</v>
      </c>
      <c r="Q90" s="321">
        <v>170</v>
      </c>
      <c r="R90" s="328">
        <v>7261</v>
      </c>
      <c r="S90" s="329">
        <v>1</v>
      </c>
      <c r="T90" s="319">
        <v>520618</v>
      </c>
      <c r="U90" s="320">
        <v>4023</v>
      </c>
      <c r="V90" s="320">
        <v>66297</v>
      </c>
      <c r="W90" s="320">
        <v>757</v>
      </c>
      <c r="X90" s="320">
        <v>62193</v>
      </c>
      <c r="Y90" s="320">
        <v>384</v>
      </c>
      <c r="Z90" s="320">
        <v>43419</v>
      </c>
      <c r="AA90" s="320">
        <v>29</v>
      </c>
      <c r="AB90" s="320">
        <v>102424</v>
      </c>
      <c r="AC90" s="320">
        <v>152</v>
      </c>
      <c r="AD90" s="320">
        <v>17806</v>
      </c>
      <c r="AE90" s="320">
        <v>132</v>
      </c>
      <c r="AF90" s="320">
        <v>11711</v>
      </c>
      <c r="AG90" s="320">
        <v>125</v>
      </c>
      <c r="AH90" s="320">
        <v>11487</v>
      </c>
      <c r="AI90" s="320">
        <v>108</v>
      </c>
      <c r="AJ90" s="320">
        <v>13430</v>
      </c>
      <c r="AK90" s="321">
        <v>141</v>
      </c>
      <c r="AL90" s="328">
        <v>786105</v>
      </c>
      <c r="AM90" s="329">
        <v>6272</v>
      </c>
      <c r="AN90" s="328">
        <v>27071</v>
      </c>
      <c r="AO90" s="329">
        <v>21</v>
      </c>
      <c r="AP90" s="319">
        <v>51875</v>
      </c>
      <c r="AQ90" s="321">
        <v>77</v>
      </c>
      <c r="AR90" s="328">
        <v>13739</v>
      </c>
      <c r="AS90" s="329">
        <v>140</v>
      </c>
      <c r="AT90" s="319">
        <v>87886</v>
      </c>
      <c r="AU90" s="321">
        <v>944</v>
      </c>
      <c r="AV90" s="384">
        <v>11055</v>
      </c>
      <c r="AW90" s="385">
        <v>62</v>
      </c>
      <c r="AX90" s="446">
        <f t="shared" si="20"/>
        <v>2288284</v>
      </c>
      <c r="AY90" s="322">
        <f t="shared" si="21"/>
        <v>15348</v>
      </c>
      <c r="AZ90" s="383">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81">
        <v>43647</v>
      </c>
      <c r="B91" s="320">
        <v>161700</v>
      </c>
      <c r="C91" s="320">
        <v>792</v>
      </c>
      <c r="D91" s="320">
        <v>22150</v>
      </c>
      <c r="E91" s="321">
        <v>120</v>
      </c>
      <c r="F91" s="328">
        <v>27660</v>
      </c>
      <c r="G91" s="329">
        <v>4</v>
      </c>
      <c r="H91" s="319">
        <v>23086</v>
      </c>
      <c r="I91" s="321">
        <v>163</v>
      </c>
      <c r="J91" s="328">
        <v>61099</v>
      </c>
      <c r="K91" s="320">
        <v>394</v>
      </c>
      <c r="L91" s="320">
        <v>44060</v>
      </c>
      <c r="M91" s="329">
        <v>166</v>
      </c>
      <c r="N91" s="328">
        <v>72881</v>
      </c>
      <c r="O91" s="329">
        <v>175</v>
      </c>
      <c r="P91" s="319">
        <v>38427</v>
      </c>
      <c r="Q91" s="321">
        <v>170</v>
      </c>
      <c r="R91" s="328">
        <v>7221</v>
      </c>
      <c r="S91" s="329">
        <v>1</v>
      </c>
      <c r="T91" s="319">
        <v>545716</v>
      </c>
      <c r="U91" s="320">
        <v>1910</v>
      </c>
      <c r="V91" s="320">
        <v>65884</v>
      </c>
      <c r="W91" s="320">
        <v>768</v>
      </c>
      <c r="X91" s="320">
        <v>61865</v>
      </c>
      <c r="Y91" s="320">
        <v>382</v>
      </c>
      <c r="Z91" s="320">
        <v>43093</v>
      </c>
      <c r="AA91" s="320">
        <v>29</v>
      </c>
      <c r="AB91" s="320">
        <v>101414</v>
      </c>
      <c r="AC91" s="320">
        <v>154</v>
      </c>
      <c r="AD91" s="320">
        <v>17613</v>
      </c>
      <c r="AE91" s="320">
        <v>132</v>
      </c>
      <c r="AF91" s="320">
        <v>11595</v>
      </c>
      <c r="AG91" s="320">
        <v>125</v>
      </c>
      <c r="AH91" s="320">
        <v>11299</v>
      </c>
      <c r="AI91" s="320">
        <v>108</v>
      </c>
      <c r="AJ91" s="320">
        <v>13303</v>
      </c>
      <c r="AK91" s="321">
        <v>141</v>
      </c>
      <c r="AL91" s="328">
        <v>752104</v>
      </c>
      <c r="AM91" s="329">
        <v>8419</v>
      </c>
      <c r="AN91" s="328">
        <v>26743</v>
      </c>
      <c r="AO91" s="329">
        <v>21</v>
      </c>
      <c r="AP91" s="319">
        <v>51154</v>
      </c>
      <c r="AQ91" s="321">
        <v>73</v>
      </c>
      <c r="AR91" s="328">
        <v>13574</v>
      </c>
      <c r="AS91" s="329">
        <v>140</v>
      </c>
      <c r="AT91" s="319">
        <v>87455</v>
      </c>
      <c r="AU91" s="321">
        <v>955</v>
      </c>
      <c r="AV91" s="384">
        <v>10950</v>
      </c>
      <c r="AW91" s="385">
        <v>62</v>
      </c>
      <c r="AX91" s="446">
        <f t="shared" si="20"/>
        <v>2272046</v>
      </c>
      <c r="AY91" s="322">
        <f t="shared" si="21"/>
        <v>15404</v>
      </c>
      <c r="AZ91" s="383">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81">
        <v>43678</v>
      </c>
      <c r="B92" s="320">
        <v>161395</v>
      </c>
      <c r="C92" s="320">
        <v>790</v>
      </c>
      <c r="D92" s="320">
        <v>21934</v>
      </c>
      <c r="E92" s="321">
        <v>120</v>
      </c>
      <c r="F92" s="328">
        <v>27433</v>
      </c>
      <c r="G92" s="329">
        <v>4</v>
      </c>
      <c r="H92" s="319">
        <v>22720</v>
      </c>
      <c r="I92" s="321">
        <v>162</v>
      </c>
      <c r="J92" s="328">
        <v>60651</v>
      </c>
      <c r="K92" s="320">
        <v>394</v>
      </c>
      <c r="L92" s="320">
        <v>43625</v>
      </c>
      <c r="M92" s="329">
        <v>166</v>
      </c>
      <c r="N92" s="328">
        <v>72047</v>
      </c>
      <c r="O92" s="329">
        <v>173</v>
      </c>
      <c r="P92" s="319">
        <v>37949</v>
      </c>
      <c r="Q92" s="321">
        <v>169</v>
      </c>
      <c r="R92" s="328">
        <v>7170</v>
      </c>
      <c r="S92" s="329">
        <v>1</v>
      </c>
      <c r="T92" s="319">
        <v>540404</v>
      </c>
      <c r="U92" s="320">
        <v>1881</v>
      </c>
      <c r="V92" s="320">
        <v>65423</v>
      </c>
      <c r="W92" s="320">
        <v>764</v>
      </c>
      <c r="X92" s="320">
        <v>61373</v>
      </c>
      <c r="Y92" s="320">
        <v>374</v>
      </c>
      <c r="Z92" s="320">
        <v>42562</v>
      </c>
      <c r="AA92" s="320">
        <v>29</v>
      </c>
      <c r="AB92" s="320">
        <v>100758</v>
      </c>
      <c r="AC92" s="320">
        <v>150</v>
      </c>
      <c r="AD92" s="320">
        <v>17411</v>
      </c>
      <c r="AE92" s="320">
        <v>132</v>
      </c>
      <c r="AF92" s="320">
        <v>11400</v>
      </c>
      <c r="AG92" s="320">
        <v>125</v>
      </c>
      <c r="AH92" s="320">
        <v>11136</v>
      </c>
      <c r="AI92" s="320">
        <v>108</v>
      </c>
      <c r="AJ92" s="320">
        <v>13125</v>
      </c>
      <c r="AK92" s="321">
        <v>141</v>
      </c>
      <c r="AL92" s="328">
        <v>745225</v>
      </c>
      <c r="AM92" s="329">
        <v>8389</v>
      </c>
      <c r="AN92" s="328">
        <v>26426</v>
      </c>
      <c r="AO92" s="329">
        <v>21</v>
      </c>
      <c r="AP92" s="319">
        <v>50367</v>
      </c>
      <c r="AQ92" s="321">
        <v>72</v>
      </c>
      <c r="AR92" s="328">
        <v>13318</v>
      </c>
      <c r="AS92" s="329">
        <v>140</v>
      </c>
      <c r="AT92" s="319">
        <v>86748</v>
      </c>
      <c r="AU92" s="321">
        <v>960</v>
      </c>
      <c r="AV92" s="384">
        <v>10836</v>
      </c>
      <c r="AW92" s="385">
        <v>62</v>
      </c>
      <c r="AX92" s="446">
        <f t="shared" si="20"/>
        <v>2251436</v>
      </c>
      <c r="AY92" s="322">
        <f t="shared" si="21"/>
        <v>15327</v>
      </c>
      <c r="AZ92" s="383">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81">
        <v>43709</v>
      </c>
      <c r="B93" s="320">
        <v>161188</v>
      </c>
      <c r="C93" s="320">
        <v>787</v>
      </c>
      <c r="D93" s="320">
        <v>21768</v>
      </c>
      <c r="E93" s="321">
        <v>120</v>
      </c>
      <c r="F93" s="328">
        <v>27260</v>
      </c>
      <c r="G93" s="329">
        <v>4</v>
      </c>
      <c r="H93" s="319">
        <v>22657</v>
      </c>
      <c r="I93" s="321">
        <v>162</v>
      </c>
      <c r="J93" s="328">
        <v>60248</v>
      </c>
      <c r="K93" s="320">
        <v>394</v>
      </c>
      <c r="L93" s="320">
        <v>43296</v>
      </c>
      <c r="M93" s="329">
        <v>166</v>
      </c>
      <c r="N93" s="328">
        <v>71475</v>
      </c>
      <c r="O93" s="329">
        <v>173</v>
      </c>
      <c r="P93" s="319">
        <v>37596</v>
      </c>
      <c r="Q93" s="321">
        <v>169</v>
      </c>
      <c r="R93" s="328">
        <v>7141</v>
      </c>
      <c r="S93" s="329">
        <v>1</v>
      </c>
      <c r="T93" s="319">
        <v>536799</v>
      </c>
      <c r="U93" s="320">
        <v>1875</v>
      </c>
      <c r="V93" s="320">
        <v>65022</v>
      </c>
      <c r="W93" s="320">
        <v>765</v>
      </c>
      <c r="X93" s="320">
        <v>61020</v>
      </c>
      <c r="Y93" s="320">
        <v>375</v>
      </c>
      <c r="Z93" s="320">
        <v>42140</v>
      </c>
      <c r="AA93" s="320">
        <v>29</v>
      </c>
      <c r="AB93" s="320">
        <v>99907</v>
      </c>
      <c r="AC93" s="320">
        <v>148</v>
      </c>
      <c r="AD93" s="320">
        <v>17227</v>
      </c>
      <c r="AE93" s="320">
        <v>132</v>
      </c>
      <c r="AF93" s="320">
        <v>11299</v>
      </c>
      <c r="AG93" s="320">
        <v>125</v>
      </c>
      <c r="AH93" s="320">
        <v>11036</v>
      </c>
      <c r="AI93" s="320">
        <v>108</v>
      </c>
      <c r="AJ93" s="320">
        <v>12973</v>
      </c>
      <c r="AK93" s="321">
        <v>141</v>
      </c>
      <c r="AL93" s="328">
        <v>739792</v>
      </c>
      <c r="AM93" s="329">
        <v>8330</v>
      </c>
      <c r="AN93" s="328">
        <v>26135</v>
      </c>
      <c r="AO93" s="329">
        <v>21</v>
      </c>
      <c r="AP93" s="319">
        <v>49784</v>
      </c>
      <c r="AQ93" s="321">
        <v>74</v>
      </c>
      <c r="AR93" s="328">
        <v>13201</v>
      </c>
      <c r="AS93" s="329">
        <v>140</v>
      </c>
      <c r="AT93" s="319">
        <v>86245</v>
      </c>
      <c r="AU93" s="321">
        <v>962</v>
      </c>
      <c r="AV93" s="384">
        <v>10727</v>
      </c>
      <c r="AW93" s="385">
        <v>62</v>
      </c>
      <c r="AX93" s="446">
        <f t="shared" si="20"/>
        <v>2235936</v>
      </c>
      <c r="AY93" s="322">
        <f t="shared" si="21"/>
        <v>15263</v>
      </c>
      <c r="AZ93" s="383">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81">
        <v>43739</v>
      </c>
      <c r="B94" s="320">
        <v>160875</v>
      </c>
      <c r="C94" s="320">
        <v>790</v>
      </c>
      <c r="D94" s="320">
        <v>21547</v>
      </c>
      <c r="E94" s="321">
        <v>120</v>
      </c>
      <c r="F94" s="328">
        <v>26969</v>
      </c>
      <c r="G94" s="329">
        <v>4</v>
      </c>
      <c r="H94" s="319">
        <v>22288</v>
      </c>
      <c r="I94" s="321">
        <v>151</v>
      </c>
      <c r="J94" s="328">
        <v>59758</v>
      </c>
      <c r="K94" s="320">
        <v>392</v>
      </c>
      <c r="L94" s="320">
        <v>42871</v>
      </c>
      <c r="M94" s="329">
        <v>165</v>
      </c>
      <c r="N94" s="328">
        <v>70554</v>
      </c>
      <c r="O94" s="329">
        <v>165</v>
      </c>
      <c r="P94" s="319">
        <v>37115</v>
      </c>
      <c r="Q94" s="321">
        <v>169</v>
      </c>
      <c r="R94" s="328">
        <v>7102</v>
      </c>
      <c r="S94" s="329">
        <v>1</v>
      </c>
      <c r="T94" s="319">
        <v>531860</v>
      </c>
      <c r="U94" s="320">
        <v>1857</v>
      </c>
      <c r="V94" s="320">
        <v>64591</v>
      </c>
      <c r="W94" s="320">
        <v>760</v>
      </c>
      <c r="X94" s="320">
        <v>60521</v>
      </c>
      <c r="Y94" s="320">
        <v>375</v>
      </c>
      <c r="Z94" s="320">
        <v>41550</v>
      </c>
      <c r="AA94" s="320">
        <v>29</v>
      </c>
      <c r="AB94" s="320">
        <v>98256</v>
      </c>
      <c r="AC94" s="320">
        <v>148</v>
      </c>
      <c r="AD94" s="320">
        <v>17018</v>
      </c>
      <c r="AE94" s="320">
        <v>132</v>
      </c>
      <c r="AF94" s="320">
        <v>11339</v>
      </c>
      <c r="AG94" s="320">
        <v>125</v>
      </c>
      <c r="AH94" s="320">
        <v>10885</v>
      </c>
      <c r="AI94" s="320">
        <v>108</v>
      </c>
      <c r="AJ94" s="320">
        <v>12778</v>
      </c>
      <c r="AK94" s="321">
        <v>141</v>
      </c>
      <c r="AL94" s="328">
        <v>734269</v>
      </c>
      <c r="AM94" s="329">
        <v>8289</v>
      </c>
      <c r="AN94" s="328">
        <v>25749</v>
      </c>
      <c r="AO94" s="329">
        <v>21</v>
      </c>
      <c r="AP94" s="319">
        <v>49015</v>
      </c>
      <c r="AQ94" s="321">
        <v>75</v>
      </c>
      <c r="AR94" s="328">
        <v>12959</v>
      </c>
      <c r="AS94" s="329">
        <v>140</v>
      </c>
      <c r="AT94" s="319">
        <v>85507</v>
      </c>
      <c r="AU94" s="321">
        <v>966</v>
      </c>
      <c r="AV94" s="384">
        <v>10610</v>
      </c>
      <c r="AW94" s="385">
        <v>62</v>
      </c>
      <c r="AX94" s="446">
        <f t="shared" si="20"/>
        <v>2215986</v>
      </c>
      <c r="AY94" s="322">
        <f t="shared" si="21"/>
        <v>15185</v>
      </c>
      <c r="AZ94" s="383">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81">
        <v>43770</v>
      </c>
      <c r="B95" s="320">
        <v>160508</v>
      </c>
      <c r="C95" s="320">
        <v>793</v>
      </c>
      <c r="D95" s="320">
        <v>21349</v>
      </c>
      <c r="E95" s="321">
        <v>120</v>
      </c>
      <c r="F95" s="328">
        <v>26669</v>
      </c>
      <c r="G95" s="329">
        <v>4</v>
      </c>
      <c r="H95" s="319">
        <v>22060</v>
      </c>
      <c r="I95" s="321">
        <v>151</v>
      </c>
      <c r="J95" s="328">
        <v>59319</v>
      </c>
      <c r="K95" s="320">
        <v>392</v>
      </c>
      <c r="L95" s="320">
        <v>42489</v>
      </c>
      <c r="M95" s="329">
        <v>165</v>
      </c>
      <c r="N95" s="328">
        <v>69648</v>
      </c>
      <c r="O95" s="329">
        <v>162</v>
      </c>
      <c r="P95" s="319">
        <v>36674</v>
      </c>
      <c r="Q95" s="321">
        <v>169</v>
      </c>
      <c r="R95" s="328">
        <v>7068</v>
      </c>
      <c r="S95" s="329">
        <v>1</v>
      </c>
      <c r="T95" s="319">
        <v>526806</v>
      </c>
      <c r="U95" s="320">
        <v>1837</v>
      </c>
      <c r="V95" s="320">
        <v>64122</v>
      </c>
      <c r="W95" s="320">
        <v>752</v>
      </c>
      <c r="X95" s="320">
        <v>60037</v>
      </c>
      <c r="Y95" s="320">
        <v>375</v>
      </c>
      <c r="Z95" s="320">
        <v>41087</v>
      </c>
      <c r="AA95" s="320">
        <v>29</v>
      </c>
      <c r="AB95" s="320">
        <v>97276</v>
      </c>
      <c r="AC95" s="320">
        <v>148</v>
      </c>
      <c r="AD95" s="320">
        <v>16851</v>
      </c>
      <c r="AE95" s="320">
        <v>132</v>
      </c>
      <c r="AF95" s="320">
        <v>11050</v>
      </c>
      <c r="AG95" s="320">
        <v>125</v>
      </c>
      <c r="AH95" s="320">
        <v>10748</v>
      </c>
      <c r="AI95" s="320">
        <v>108</v>
      </c>
      <c r="AJ95" s="320">
        <v>12609</v>
      </c>
      <c r="AK95" s="321">
        <v>141</v>
      </c>
      <c r="AL95" s="328">
        <v>728896</v>
      </c>
      <c r="AM95" s="329">
        <v>8252</v>
      </c>
      <c r="AN95" s="328">
        <v>25470</v>
      </c>
      <c r="AO95" s="329">
        <v>21</v>
      </c>
      <c r="AP95" s="319">
        <v>48360</v>
      </c>
      <c r="AQ95" s="321">
        <v>75</v>
      </c>
      <c r="AR95" s="328">
        <v>12757</v>
      </c>
      <c r="AS95" s="329">
        <v>138</v>
      </c>
      <c r="AT95" s="319">
        <v>84930</v>
      </c>
      <c r="AU95" s="321">
        <v>968</v>
      </c>
      <c r="AV95" s="384">
        <v>10511</v>
      </c>
      <c r="AW95" s="385">
        <v>62</v>
      </c>
      <c r="AX95" s="446">
        <f t="shared" si="20"/>
        <v>2197294</v>
      </c>
      <c r="AY95" s="322">
        <f t="shared" si="21"/>
        <v>15120</v>
      </c>
      <c r="AZ95" s="383">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81">
        <v>43800</v>
      </c>
      <c r="B96" s="320">
        <v>160104</v>
      </c>
      <c r="C96" s="320">
        <v>733</v>
      </c>
      <c r="D96" s="320">
        <v>21153</v>
      </c>
      <c r="E96" s="321">
        <v>120</v>
      </c>
      <c r="F96" s="328">
        <v>26384</v>
      </c>
      <c r="G96" s="329">
        <v>4</v>
      </c>
      <c r="H96" s="319">
        <v>21872</v>
      </c>
      <c r="I96" s="321">
        <v>148</v>
      </c>
      <c r="J96" s="328">
        <v>58892</v>
      </c>
      <c r="K96" s="320">
        <v>357</v>
      </c>
      <c r="L96" s="320">
        <v>42166</v>
      </c>
      <c r="M96" s="329">
        <v>161</v>
      </c>
      <c r="N96" s="328">
        <v>68854</v>
      </c>
      <c r="O96" s="329">
        <v>136</v>
      </c>
      <c r="P96" s="319">
        <v>36312</v>
      </c>
      <c r="Q96" s="321">
        <v>169</v>
      </c>
      <c r="R96" s="328">
        <v>7036</v>
      </c>
      <c r="S96" s="329">
        <v>1</v>
      </c>
      <c r="T96" s="319">
        <v>522937</v>
      </c>
      <c r="U96" s="320">
        <v>1755</v>
      </c>
      <c r="V96" s="320">
        <v>63687</v>
      </c>
      <c r="W96" s="320">
        <v>722</v>
      </c>
      <c r="X96" s="320">
        <v>59657</v>
      </c>
      <c r="Y96" s="320">
        <v>308</v>
      </c>
      <c r="Z96" s="320">
        <v>40610</v>
      </c>
      <c r="AA96" s="320">
        <v>20</v>
      </c>
      <c r="AB96" s="320">
        <v>96150</v>
      </c>
      <c r="AC96" s="320">
        <v>148</v>
      </c>
      <c r="AD96" s="320">
        <v>16723</v>
      </c>
      <c r="AE96" s="320">
        <v>127</v>
      </c>
      <c r="AF96" s="320">
        <v>10869</v>
      </c>
      <c r="AG96" s="320">
        <v>107</v>
      </c>
      <c r="AH96" s="320">
        <v>10633</v>
      </c>
      <c r="AI96" s="320">
        <v>82</v>
      </c>
      <c r="AJ96" s="320">
        <v>12448</v>
      </c>
      <c r="AK96" s="321">
        <v>129</v>
      </c>
      <c r="AL96" s="328">
        <v>724419</v>
      </c>
      <c r="AM96" s="329">
        <v>8177</v>
      </c>
      <c r="AN96" s="328">
        <v>25124</v>
      </c>
      <c r="AO96" s="329">
        <v>21</v>
      </c>
      <c r="AP96" s="319">
        <v>47776</v>
      </c>
      <c r="AQ96" s="321">
        <v>75</v>
      </c>
      <c r="AR96" s="328">
        <v>12582</v>
      </c>
      <c r="AS96" s="329">
        <v>120</v>
      </c>
      <c r="AT96" s="319">
        <v>84403</v>
      </c>
      <c r="AU96" s="321">
        <v>956</v>
      </c>
      <c r="AV96" s="384">
        <v>10411</v>
      </c>
      <c r="AW96" s="385">
        <v>62</v>
      </c>
      <c r="AX96" s="446">
        <f t="shared" si="20"/>
        <v>2181202</v>
      </c>
      <c r="AY96" s="322">
        <f t="shared" si="21"/>
        <v>14638</v>
      </c>
      <c r="AZ96" s="383">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8" customFormat="1" ht="15.75" thickBot="1" x14ac:dyDescent="0.3">
      <c r="A97" s="520">
        <v>43831</v>
      </c>
      <c r="B97" s="515">
        <v>157888</v>
      </c>
      <c r="C97" s="515">
        <v>735</v>
      </c>
      <c r="D97" s="515">
        <v>20926</v>
      </c>
      <c r="E97" s="516">
        <v>120</v>
      </c>
      <c r="F97" s="518">
        <v>26049</v>
      </c>
      <c r="G97" s="519">
        <v>4</v>
      </c>
      <c r="H97" s="514">
        <v>21652</v>
      </c>
      <c r="I97" s="516">
        <v>147</v>
      </c>
      <c r="J97" s="518">
        <v>58351</v>
      </c>
      <c r="K97" s="515">
        <v>358</v>
      </c>
      <c r="L97" s="515">
        <v>41729</v>
      </c>
      <c r="M97" s="519">
        <v>161</v>
      </c>
      <c r="N97" s="518">
        <v>67986</v>
      </c>
      <c r="O97" s="519">
        <v>140</v>
      </c>
      <c r="P97" s="514">
        <v>35847</v>
      </c>
      <c r="Q97" s="516">
        <v>169</v>
      </c>
      <c r="R97" s="518">
        <v>6986</v>
      </c>
      <c r="S97" s="519">
        <v>1</v>
      </c>
      <c r="T97" s="514">
        <v>518046</v>
      </c>
      <c r="U97" s="515">
        <v>1760</v>
      </c>
      <c r="V97" s="515">
        <v>62941</v>
      </c>
      <c r="W97" s="515">
        <v>718</v>
      </c>
      <c r="X97" s="515">
        <v>59175</v>
      </c>
      <c r="Y97" s="515">
        <v>314</v>
      </c>
      <c r="Z97" s="515">
        <v>39893</v>
      </c>
      <c r="AA97" s="515">
        <v>20</v>
      </c>
      <c r="AB97" s="515">
        <v>94717</v>
      </c>
      <c r="AC97" s="515">
        <v>147</v>
      </c>
      <c r="AD97" s="515">
        <v>16560</v>
      </c>
      <c r="AE97" s="515">
        <v>127</v>
      </c>
      <c r="AF97" s="515">
        <v>10707</v>
      </c>
      <c r="AG97" s="515">
        <v>104</v>
      </c>
      <c r="AH97" s="515">
        <v>10457</v>
      </c>
      <c r="AI97" s="515">
        <v>82</v>
      </c>
      <c r="AJ97" s="515">
        <v>12286</v>
      </c>
      <c r="AK97" s="516">
        <v>129</v>
      </c>
      <c r="AL97" s="518">
        <v>714644</v>
      </c>
      <c r="AM97" s="519">
        <v>8168</v>
      </c>
      <c r="AN97" s="518">
        <v>24711</v>
      </c>
      <c r="AO97" s="519">
        <v>21</v>
      </c>
      <c r="AP97" s="514">
        <v>46951</v>
      </c>
      <c r="AQ97" s="516">
        <v>75</v>
      </c>
      <c r="AR97" s="518">
        <v>12387</v>
      </c>
      <c r="AS97" s="519">
        <v>120</v>
      </c>
      <c r="AT97" s="514">
        <v>83747</v>
      </c>
      <c r="AU97" s="516">
        <v>958</v>
      </c>
      <c r="AV97" s="522">
        <v>10275</v>
      </c>
      <c r="AW97" s="523">
        <v>62</v>
      </c>
      <c r="AX97" s="524">
        <f t="shared" si="20"/>
        <v>2154911</v>
      </c>
      <c r="AY97" s="517">
        <f t="shared" si="21"/>
        <v>14640</v>
      </c>
      <c r="AZ97" s="521">
        <f t="shared" si="23"/>
        <v>2169551</v>
      </c>
      <c r="BB97" s="509"/>
      <c r="BC97" s="509"/>
      <c r="BD97" s="509"/>
      <c r="BE97" s="509"/>
      <c r="BF97" s="509"/>
      <c r="BG97" s="509"/>
      <c r="BH97" s="509"/>
      <c r="BI97" s="509"/>
      <c r="BJ97" s="509"/>
      <c r="BK97" s="509"/>
      <c r="BL97" s="509"/>
      <c r="BM97" s="509"/>
      <c r="BN97" s="509"/>
      <c r="BO97" s="509"/>
      <c r="BP97" s="509"/>
      <c r="BQ97" s="509"/>
      <c r="BR97" s="509"/>
      <c r="BS97" s="509"/>
      <c r="BT97" s="509"/>
      <c r="BU97" s="509"/>
      <c r="BV97" s="509"/>
      <c r="BW97" s="509"/>
      <c r="BX97" s="509"/>
      <c r="BY97" s="509"/>
      <c r="BZ97" s="509"/>
      <c r="CA97" s="509"/>
      <c r="CB97" s="509"/>
      <c r="CC97" s="509"/>
      <c r="CD97" s="509"/>
      <c r="CE97" s="509"/>
      <c r="CF97" s="509"/>
      <c r="CG97" s="509"/>
      <c r="CH97" s="509"/>
      <c r="CI97" s="509"/>
      <c r="CJ97" s="509"/>
      <c r="CK97" s="509"/>
      <c r="CL97" s="509"/>
    </row>
    <row r="98" spans="1:90" s="508" customFormat="1" ht="15.75" thickBot="1" x14ac:dyDescent="0.3">
      <c r="A98" s="520">
        <v>43862</v>
      </c>
      <c r="B98" s="515">
        <v>157376</v>
      </c>
      <c r="C98" s="515">
        <v>737</v>
      </c>
      <c r="D98" s="515">
        <v>20874</v>
      </c>
      <c r="E98" s="516">
        <v>120</v>
      </c>
      <c r="F98" s="518">
        <v>25890</v>
      </c>
      <c r="G98" s="519">
        <v>4</v>
      </c>
      <c r="H98" s="514">
        <v>21485</v>
      </c>
      <c r="I98" s="516">
        <v>129</v>
      </c>
      <c r="J98" s="518">
        <v>57984</v>
      </c>
      <c r="K98" s="515">
        <v>354</v>
      </c>
      <c r="L98" s="515">
        <v>41443</v>
      </c>
      <c r="M98" s="519">
        <v>161</v>
      </c>
      <c r="N98" s="518">
        <v>67127</v>
      </c>
      <c r="O98" s="519">
        <v>138</v>
      </c>
      <c r="P98" s="514">
        <v>35554</v>
      </c>
      <c r="Q98" s="516">
        <v>169</v>
      </c>
      <c r="R98" s="518">
        <v>6948</v>
      </c>
      <c r="S98" s="519">
        <v>1</v>
      </c>
      <c r="T98" s="514">
        <v>513308</v>
      </c>
      <c r="U98" s="515">
        <v>1755</v>
      </c>
      <c r="V98" s="515">
        <v>62520</v>
      </c>
      <c r="W98" s="515">
        <v>711</v>
      </c>
      <c r="X98" s="515">
        <v>58721</v>
      </c>
      <c r="Y98" s="515">
        <v>314</v>
      </c>
      <c r="Z98" s="515">
        <v>39388</v>
      </c>
      <c r="AA98" s="515">
        <v>20</v>
      </c>
      <c r="AB98" s="515">
        <v>94044</v>
      </c>
      <c r="AC98" s="515">
        <v>102</v>
      </c>
      <c r="AD98" s="515">
        <v>16414</v>
      </c>
      <c r="AE98" s="515">
        <v>89</v>
      </c>
      <c r="AF98" s="515">
        <v>10593</v>
      </c>
      <c r="AG98" s="515">
        <v>104</v>
      </c>
      <c r="AH98" s="515">
        <v>10364</v>
      </c>
      <c r="AI98" s="515">
        <v>82</v>
      </c>
      <c r="AJ98" s="515">
        <v>12179</v>
      </c>
      <c r="AK98" s="516">
        <v>127</v>
      </c>
      <c r="AL98" s="518">
        <v>711552</v>
      </c>
      <c r="AM98" s="519">
        <v>8160</v>
      </c>
      <c r="AN98" s="518">
        <v>24456</v>
      </c>
      <c r="AO98" s="519">
        <v>21</v>
      </c>
      <c r="AP98" s="514">
        <v>46389</v>
      </c>
      <c r="AQ98" s="516">
        <v>75</v>
      </c>
      <c r="AR98" s="518">
        <v>12241</v>
      </c>
      <c r="AS98" s="519">
        <v>120</v>
      </c>
      <c r="AT98" s="514">
        <v>83229</v>
      </c>
      <c r="AU98" s="516">
        <v>961</v>
      </c>
      <c r="AV98" s="522">
        <v>10189</v>
      </c>
      <c r="AW98" s="523">
        <v>62</v>
      </c>
      <c r="AX98" s="524">
        <f t="shared" si="20"/>
        <v>2140268</v>
      </c>
      <c r="AY98" s="517">
        <f t="shared" si="21"/>
        <v>14516</v>
      </c>
      <c r="AZ98" s="521">
        <f t="shared" si="23"/>
        <v>2154784</v>
      </c>
      <c r="BB98" s="509"/>
      <c r="BC98" s="509"/>
      <c r="BD98" s="509"/>
      <c r="BE98" s="509"/>
      <c r="BF98" s="509"/>
      <c r="BG98" s="509"/>
      <c r="BH98" s="509"/>
      <c r="BI98" s="509"/>
      <c r="BJ98" s="509"/>
      <c r="BK98" s="509"/>
      <c r="BL98" s="509"/>
      <c r="BM98" s="509"/>
      <c r="BN98" s="509"/>
      <c r="BO98" s="509"/>
      <c r="BP98" s="509"/>
      <c r="BQ98" s="509"/>
      <c r="BR98" s="509"/>
      <c r="BS98" s="509"/>
      <c r="BT98" s="509"/>
      <c r="BU98" s="509"/>
      <c r="BV98" s="509"/>
      <c r="BW98" s="509"/>
      <c r="BX98" s="509"/>
      <c r="BY98" s="509"/>
      <c r="BZ98" s="509"/>
      <c r="CA98" s="509"/>
      <c r="CB98" s="509"/>
      <c r="CC98" s="509"/>
      <c r="CD98" s="509"/>
      <c r="CE98" s="509"/>
      <c r="CF98" s="509"/>
      <c r="CG98" s="509"/>
      <c r="CH98" s="509"/>
      <c r="CI98" s="509"/>
      <c r="CJ98" s="509"/>
      <c r="CK98" s="509"/>
      <c r="CL98" s="509"/>
    </row>
    <row r="99" spans="1:90" s="508" customFormat="1" ht="15.75" thickBot="1" x14ac:dyDescent="0.3">
      <c r="A99" s="520">
        <v>43891</v>
      </c>
      <c r="B99" s="515">
        <v>157071</v>
      </c>
      <c r="C99" s="515">
        <v>740</v>
      </c>
      <c r="D99" s="515">
        <v>20727</v>
      </c>
      <c r="E99" s="516">
        <v>120</v>
      </c>
      <c r="F99" s="518">
        <v>25689</v>
      </c>
      <c r="G99" s="519">
        <v>4</v>
      </c>
      <c r="H99" s="514">
        <v>21266</v>
      </c>
      <c r="I99" s="516">
        <v>129</v>
      </c>
      <c r="J99" s="518">
        <v>57632</v>
      </c>
      <c r="K99" s="515">
        <v>354</v>
      </c>
      <c r="L99" s="515">
        <v>41283</v>
      </c>
      <c r="M99" s="519">
        <v>161</v>
      </c>
      <c r="N99" s="518">
        <v>66766</v>
      </c>
      <c r="O99" s="519">
        <v>136</v>
      </c>
      <c r="P99" s="514">
        <v>35240</v>
      </c>
      <c r="Q99" s="516">
        <v>169</v>
      </c>
      <c r="R99" s="518">
        <v>6926</v>
      </c>
      <c r="S99" s="519">
        <v>1</v>
      </c>
      <c r="T99" s="514">
        <v>510892</v>
      </c>
      <c r="U99" s="515">
        <v>1736</v>
      </c>
      <c r="V99" s="515">
        <v>62139</v>
      </c>
      <c r="W99" s="515">
        <v>709</v>
      </c>
      <c r="X99" s="515">
        <v>58409</v>
      </c>
      <c r="Y99" s="515">
        <v>320</v>
      </c>
      <c r="Z99" s="515">
        <v>39013</v>
      </c>
      <c r="AA99" s="515">
        <v>20</v>
      </c>
      <c r="AB99" s="515">
        <v>93454</v>
      </c>
      <c r="AC99" s="515">
        <v>102</v>
      </c>
      <c r="AD99" s="515">
        <v>16280</v>
      </c>
      <c r="AE99" s="515">
        <v>89</v>
      </c>
      <c r="AF99" s="515">
        <v>10497</v>
      </c>
      <c r="AG99" s="515">
        <v>104</v>
      </c>
      <c r="AH99" s="515">
        <v>10281</v>
      </c>
      <c r="AI99" s="515">
        <v>82</v>
      </c>
      <c r="AJ99" s="515">
        <v>12103</v>
      </c>
      <c r="AK99" s="516">
        <v>127</v>
      </c>
      <c r="AL99" s="518">
        <v>707932</v>
      </c>
      <c r="AM99" s="519">
        <v>8092</v>
      </c>
      <c r="AN99" s="518">
        <v>24220</v>
      </c>
      <c r="AO99" s="519">
        <v>21</v>
      </c>
      <c r="AP99" s="514">
        <v>45897</v>
      </c>
      <c r="AQ99" s="516">
        <v>75</v>
      </c>
      <c r="AR99" s="518">
        <v>12114</v>
      </c>
      <c r="AS99" s="519">
        <v>120</v>
      </c>
      <c r="AT99" s="514">
        <v>82919</v>
      </c>
      <c r="AU99" s="516">
        <v>961</v>
      </c>
      <c r="AV99" s="522">
        <v>10131</v>
      </c>
      <c r="AW99" s="523">
        <v>62</v>
      </c>
      <c r="AX99" s="524">
        <f t="shared" si="20"/>
        <v>2128881</v>
      </c>
      <c r="AY99" s="517">
        <f t="shared" si="21"/>
        <v>14434</v>
      </c>
      <c r="AZ99" s="521">
        <f t="shared" si="23"/>
        <v>2143315</v>
      </c>
      <c r="BB99" s="509"/>
      <c r="BC99" s="509"/>
      <c r="BD99" s="509"/>
      <c r="BE99" s="509"/>
      <c r="BF99" s="509"/>
      <c r="BG99" s="509"/>
      <c r="BH99" s="509"/>
      <c r="BI99" s="509"/>
      <c r="BJ99" s="509"/>
      <c r="BK99" s="509"/>
      <c r="BL99" s="509"/>
      <c r="BM99" s="509"/>
      <c r="BN99" s="509"/>
      <c r="BO99" s="509"/>
      <c r="BP99" s="509"/>
      <c r="BQ99" s="509"/>
      <c r="BR99" s="509"/>
      <c r="BS99" s="509"/>
      <c r="BT99" s="509"/>
      <c r="BU99" s="509"/>
      <c r="BV99" s="509"/>
      <c r="BW99" s="509"/>
      <c r="BX99" s="509"/>
      <c r="BY99" s="509"/>
      <c r="BZ99" s="509"/>
      <c r="CA99" s="509"/>
      <c r="CB99" s="509"/>
      <c r="CC99" s="509"/>
      <c r="CD99" s="509"/>
      <c r="CE99" s="509"/>
      <c r="CF99" s="509"/>
      <c r="CG99" s="509"/>
      <c r="CH99" s="509"/>
      <c r="CI99" s="509"/>
      <c r="CJ99" s="509"/>
      <c r="CK99" s="509"/>
      <c r="CL99" s="509"/>
    </row>
    <row r="100" spans="1:90" s="508" customFormat="1" ht="15.75" thickBot="1" x14ac:dyDescent="0.3">
      <c r="A100" s="520">
        <v>43922</v>
      </c>
      <c r="B100" s="515">
        <v>156964</v>
      </c>
      <c r="C100" s="515">
        <v>740</v>
      </c>
      <c r="D100" s="515">
        <v>20712</v>
      </c>
      <c r="E100" s="516">
        <v>120</v>
      </c>
      <c r="F100" s="518">
        <v>25617</v>
      </c>
      <c r="G100" s="519">
        <v>4</v>
      </c>
      <c r="H100" s="514">
        <v>21193</v>
      </c>
      <c r="I100" s="516">
        <v>129</v>
      </c>
      <c r="J100" s="518">
        <v>57525</v>
      </c>
      <c r="K100" s="515">
        <v>354</v>
      </c>
      <c r="L100" s="515">
        <v>41183</v>
      </c>
      <c r="M100" s="519">
        <v>161</v>
      </c>
      <c r="N100" s="518">
        <v>66703</v>
      </c>
      <c r="O100" s="519">
        <v>128</v>
      </c>
      <c r="P100" s="514">
        <v>35195</v>
      </c>
      <c r="Q100" s="516">
        <v>169</v>
      </c>
      <c r="R100" s="518">
        <v>6923</v>
      </c>
      <c r="S100" s="519">
        <v>1</v>
      </c>
      <c r="T100" s="514">
        <v>510209</v>
      </c>
      <c r="U100" s="515">
        <v>1696</v>
      </c>
      <c r="V100" s="515">
        <v>62035</v>
      </c>
      <c r="W100" s="515">
        <v>700</v>
      </c>
      <c r="X100" s="515">
        <v>58248</v>
      </c>
      <c r="Y100" s="515">
        <v>301</v>
      </c>
      <c r="Z100" s="515">
        <v>38950</v>
      </c>
      <c r="AA100" s="515">
        <v>20</v>
      </c>
      <c r="AB100" s="515">
        <v>93377</v>
      </c>
      <c r="AC100" s="515">
        <v>102</v>
      </c>
      <c r="AD100" s="515">
        <v>16229</v>
      </c>
      <c r="AE100" s="515">
        <v>89</v>
      </c>
      <c r="AF100" s="515">
        <v>10478</v>
      </c>
      <c r="AG100" s="515">
        <v>104</v>
      </c>
      <c r="AH100" s="515">
        <v>10245</v>
      </c>
      <c r="AI100" s="515">
        <v>82</v>
      </c>
      <c r="AJ100" s="515">
        <v>12078</v>
      </c>
      <c r="AK100" s="516">
        <v>127</v>
      </c>
      <c r="AL100" s="518">
        <v>706470</v>
      </c>
      <c r="AM100" s="519">
        <v>8010</v>
      </c>
      <c r="AN100" s="518">
        <v>24138</v>
      </c>
      <c r="AO100" s="519">
        <v>21</v>
      </c>
      <c r="AP100" s="514">
        <v>45750</v>
      </c>
      <c r="AQ100" s="516">
        <v>75</v>
      </c>
      <c r="AR100" s="518">
        <v>12085</v>
      </c>
      <c r="AS100" s="519">
        <v>118</v>
      </c>
      <c r="AT100" s="514">
        <v>82807</v>
      </c>
      <c r="AU100" s="516">
        <v>951</v>
      </c>
      <c r="AV100" s="522">
        <v>10124</v>
      </c>
      <c r="AW100" s="523">
        <v>62</v>
      </c>
      <c r="AX100" s="524">
        <f t="shared" si="20"/>
        <v>2125238</v>
      </c>
      <c r="AY100" s="517">
        <f t="shared" si="21"/>
        <v>14264</v>
      </c>
      <c r="AZ100" s="521">
        <f t="shared" si="23"/>
        <v>2139502</v>
      </c>
      <c r="BB100" s="509"/>
      <c r="BC100" s="509"/>
      <c r="BD100" s="509"/>
      <c r="BE100" s="509"/>
      <c r="BF100" s="509"/>
      <c r="BG100" s="509"/>
      <c r="BH100" s="509"/>
      <c r="BI100" s="509"/>
      <c r="BJ100" s="509"/>
      <c r="BK100" s="509"/>
      <c r="BL100" s="509"/>
      <c r="BM100" s="509"/>
      <c r="BN100" s="509"/>
      <c r="BO100" s="509"/>
      <c r="BP100" s="509"/>
      <c r="BQ100" s="509"/>
      <c r="BR100" s="509"/>
      <c r="BS100" s="509"/>
      <c r="BT100" s="509"/>
      <c r="BU100" s="509"/>
      <c r="BV100" s="509"/>
      <c r="BW100" s="509"/>
      <c r="BX100" s="509"/>
      <c r="BY100" s="509"/>
      <c r="BZ100" s="509"/>
      <c r="CA100" s="509"/>
      <c r="CB100" s="509"/>
      <c r="CC100" s="509"/>
      <c r="CD100" s="509"/>
      <c r="CE100" s="509"/>
      <c r="CF100" s="509"/>
      <c r="CG100" s="509"/>
      <c r="CH100" s="509"/>
      <c r="CI100" s="509"/>
      <c r="CJ100" s="509"/>
      <c r="CK100" s="509"/>
      <c r="CL100" s="509"/>
    </row>
    <row r="101" spans="1:90" s="508" customFormat="1" ht="15.75" thickBot="1" x14ac:dyDescent="0.3">
      <c r="A101" s="520">
        <v>43952</v>
      </c>
      <c r="B101" s="515">
        <v>156986</v>
      </c>
      <c r="C101" s="515">
        <v>740</v>
      </c>
      <c r="D101" s="515">
        <v>20686</v>
      </c>
      <c r="E101" s="516">
        <v>120</v>
      </c>
      <c r="F101" s="518">
        <v>25599</v>
      </c>
      <c r="G101" s="519">
        <v>4</v>
      </c>
      <c r="H101" s="514">
        <v>21107</v>
      </c>
      <c r="I101" s="516">
        <v>129</v>
      </c>
      <c r="J101" s="518">
        <v>57489</v>
      </c>
      <c r="K101" s="515">
        <v>358</v>
      </c>
      <c r="L101" s="515">
        <v>41109</v>
      </c>
      <c r="M101" s="519">
        <v>161</v>
      </c>
      <c r="N101" s="518">
        <v>66671</v>
      </c>
      <c r="O101" s="519">
        <v>128</v>
      </c>
      <c r="P101" s="514">
        <v>35194</v>
      </c>
      <c r="Q101" s="516">
        <v>169</v>
      </c>
      <c r="R101" s="518">
        <v>6924</v>
      </c>
      <c r="S101" s="519">
        <v>1</v>
      </c>
      <c r="T101" s="514">
        <v>510006</v>
      </c>
      <c r="U101" s="515">
        <v>1686</v>
      </c>
      <c r="V101" s="515">
        <v>62010</v>
      </c>
      <c r="W101" s="515">
        <v>699</v>
      </c>
      <c r="X101" s="515">
        <v>58191</v>
      </c>
      <c r="Y101" s="515">
        <v>296</v>
      </c>
      <c r="Z101" s="515">
        <v>38933</v>
      </c>
      <c r="AA101" s="515">
        <v>20</v>
      </c>
      <c r="AB101" s="515">
        <v>93328</v>
      </c>
      <c r="AC101" s="515">
        <v>102</v>
      </c>
      <c r="AD101" s="515">
        <v>16223</v>
      </c>
      <c r="AE101" s="515">
        <v>89</v>
      </c>
      <c r="AF101" s="515">
        <v>10471</v>
      </c>
      <c r="AG101" s="515">
        <v>104</v>
      </c>
      <c r="AH101" s="515">
        <v>10237</v>
      </c>
      <c r="AI101" s="515">
        <v>82</v>
      </c>
      <c r="AJ101" s="515">
        <v>12056</v>
      </c>
      <c r="AK101" s="516">
        <v>127</v>
      </c>
      <c r="AL101" s="518">
        <v>705918</v>
      </c>
      <c r="AM101" s="519">
        <v>7962</v>
      </c>
      <c r="AN101" s="518">
        <v>24105</v>
      </c>
      <c r="AO101" s="519">
        <v>21</v>
      </c>
      <c r="AP101" s="514">
        <v>45695</v>
      </c>
      <c r="AQ101" s="516">
        <v>75</v>
      </c>
      <c r="AR101" s="518">
        <v>12079</v>
      </c>
      <c r="AS101" s="519">
        <v>118</v>
      </c>
      <c r="AT101" s="514">
        <v>82751</v>
      </c>
      <c r="AU101" s="516">
        <v>951</v>
      </c>
      <c r="AV101" s="522">
        <v>10119</v>
      </c>
      <c r="AW101" s="523">
        <v>62</v>
      </c>
      <c r="AX101" s="524">
        <f t="shared" si="20"/>
        <v>2123887</v>
      </c>
      <c r="AY101" s="517">
        <f t="shared" si="21"/>
        <v>14204</v>
      </c>
      <c r="AZ101" s="521">
        <f t="shared" si="23"/>
        <v>2138091</v>
      </c>
      <c r="BB101" s="509"/>
      <c r="BC101" s="509"/>
      <c r="BD101" s="509"/>
      <c r="BE101" s="509"/>
      <c r="BF101" s="509"/>
      <c r="BG101" s="509"/>
      <c r="BH101" s="509"/>
      <c r="BI101" s="509"/>
      <c r="BJ101" s="509"/>
      <c r="BK101" s="509"/>
      <c r="BL101" s="509"/>
      <c r="BM101" s="509"/>
      <c r="BN101" s="509"/>
      <c r="BO101" s="509"/>
      <c r="BP101" s="509"/>
      <c r="BQ101" s="509"/>
      <c r="BR101" s="509"/>
      <c r="BS101" s="509"/>
      <c r="BT101" s="509"/>
      <c r="BU101" s="509"/>
      <c r="BV101" s="509"/>
      <c r="BW101" s="509"/>
      <c r="BX101" s="509"/>
      <c r="BY101" s="509"/>
      <c r="BZ101" s="509"/>
      <c r="CA101" s="509"/>
      <c r="CB101" s="509"/>
      <c r="CC101" s="509"/>
      <c r="CD101" s="509"/>
      <c r="CE101" s="509"/>
      <c r="CF101" s="509"/>
      <c r="CG101" s="509"/>
      <c r="CH101" s="509"/>
      <c r="CI101" s="509"/>
      <c r="CJ101" s="509"/>
      <c r="CK101" s="509"/>
      <c r="CL101" s="509"/>
    </row>
    <row r="102" spans="1:90" s="508" customFormat="1" ht="15.75" thickBot="1" x14ac:dyDescent="0.3">
      <c r="A102" s="520">
        <v>43983</v>
      </c>
      <c r="B102" s="515">
        <v>156914</v>
      </c>
      <c r="C102" s="515">
        <v>742</v>
      </c>
      <c r="D102" s="515">
        <v>20617</v>
      </c>
      <c r="E102" s="516">
        <v>120</v>
      </c>
      <c r="F102" s="518">
        <v>25537</v>
      </c>
      <c r="G102" s="519">
        <v>4</v>
      </c>
      <c r="H102" s="514">
        <v>20998</v>
      </c>
      <c r="I102" s="516">
        <v>129</v>
      </c>
      <c r="J102" s="518">
        <v>57319</v>
      </c>
      <c r="K102" s="515">
        <v>364</v>
      </c>
      <c r="L102" s="515">
        <v>40896</v>
      </c>
      <c r="M102" s="519">
        <v>161</v>
      </c>
      <c r="N102" s="518">
        <v>66447</v>
      </c>
      <c r="O102" s="519">
        <v>126</v>
      </c>
      <c r="P102" s="514">
        <v>35095</v>
      </c>
      <c r="Q102" s="516">
        <v>169</v>
      </c>
      <c r="R102" s="518">
        <v>6931</v>
      </c>
      <c r="S102" s="519">
        <v>1</v>
      </c>
      <c r="T102" s="514">
        <v>510206</v>
      </c>
      <c r="U102" s="515">
        <v>1681</v>
      </c>
      <c r="V102" s="515">
        <v>61841</v>
      </c>
      <c r="W102" s="515">
        <v>694</v>
      </c>
      <c r="X102" s="515">
        <v>58009</v>
      </c>
      <c r="Y102" s="515">
        <v>296</v>
      </c>
      <c r="Z102" s="515">
        <v>38892</v>
      </c>
      <c r="AA102" s="515">
        <v>20</v>
      </c>
      <c r="AB102" s="515">
        <v>93258</v>
      </c>
      <c r="AC102" s="515">
        <v>104</v>
      </c>
      <c r="AD102" s="515">
        <v>16193</v>
      </c>
      <c r="AE102" s="515">
        <v>88</v>
      </c>
      <c r="AF102" s="515">
        <v>10435</v>
      </c>
      <c r="AG102" s="515">
        <v>104</v>
      </c>
      <c r="AH102" s="515">
        <v>10207</v>
      </c>
      <c r="AI102" s="515">
        <v>82</v>
      </c>
      <c r="AJ102" s="515">
        <v>11835</v>
      </c>
      <c r="AK102" s="516">
        <v>127</v>
      </c>
      <c r="AL102" s="518">
        <v>703813</v>
      </c>
      <c r="AM102" s="519">
        <v>7933</v>
      </c>
      <c r="AN102" s="518">
        <v>24115</v>
      </c>
      <c r="AO102" s="519">
        <v>21</v>
      </c>
      <c r="AP102" s="514">
        <v>45495</v>
      </c>
      <c r="AQ102" s="516">
        <v>75</v>
      </c>
      <c r="AR102" s="518">
        <v>12039</v>
      </c>
      <c r="AS102" s="519">
        <v>118</v>
      </c>
      <c r="AT102" s="514">
        <v>82452</v>
      </c>
      <c r="AU102" s="516">
        <v>947</v>
      </c>
      <c r="AV102" s="522">
        <v>10088</v>
      </c>
      <c r="AW102" s="523">
        <v>62</v>
      </c>
      <c r="AX102" s="524">
        <f t="shared" si="20"/>
        <v>2119632</v>
      </c>
      <c r="AY102" s="517">
        <f t="shared" si="21"/>
        <v>14168</v>
      </c>
      <c r="AZ102" s="521">
        <f t="shared" si="23"/>
        <v>2133800</v>
      </c>
      <c r="BB102" s="509"/>
      <c r="BC102" s="509"/>
      <c r="BD102" s="509"/>
      <c r="BE102" s="509"/>
      <c r="BF102" s="509"/>
      <c r="BG102" s="509"/>
      <c r="BH102" s="509"/>
      <c r="BI102" s="509"/>
      <c r="BJ102" s="509"/>
      <c r="BK102" s="509"/>
      <c r="BL102" s="509"/>
      <c r="BM102" s="509"/>
      <c r="BN102" s="509"/>
      <c r="BO102" s="509"/>
      <c r="BP102" s="509"/>
      <c r="BQ102" s="509"/>
      <c r="BR102" s="509"/>
      <c r="BS102" s="509"/>
      <c r="BT102" s="509"/>
      <c r="BU102" s="509"/>
      <c r="BV102" s="509"/>
      <c r="BW102" s="509"/>
      <c r="BX102" s="509"/>
      <c r="BY102" s="509"/>
      <c r="BZ102" s="509"/>
      <c r="CA102" s="509"/>
      <c r="CB102" s="509"/>
      <c r="CC102" s="509"/>
      <c r="CD102" s="509"/>
      <c r="CE102" s="509"/>
      <c r="CF102" s="509"/>
      <c r="CG102" s="509"/>
      <c r="CH102" s="509"/>
      <c r="CI102" s="509"/>
      <c r="CJ102" s="509"/>
      <c r="CK102" s="509"/>
      <c r="CL102" s="509"/>
    </row>
    <row r="103" spans="1:90" s="508" customFormat="1" ht="15.75" thickBot="1" x14ac:dyDescent="0.3">
      <c r="A103" s="520">
        <v>44013</v>
      </c>
      <c r="B103" s="515">
        <v>156118</v>
      </c>
      <c r="C103" s="515">
        <v>742</v>
      </c>
      <c r="D103" s="515">
        <v>20453</v>
      </c>
      <c r="E103" s="516">
        <v>120</v>
      </c>
      <c r="F103" s="518">
        <v>25318</v>
      </c>
      <c r="G103" s="519">
        <v>4</v>
      </c>
      <c r="H103" s="514">
        <v>20788</v>
      </c>
      <c r="I103" s="516">
        <v>129</v>
      </c>
      <c r="J103" s="518">
        <v>56851</v>
      </c>
      <c r="K103" s="515">
        <v>355</v>
      </c>
      <c r="L103" s="515">
        <v>40470</v>
      </c>
      <c r="M103" s="519">
        <v>161</v>
      </c>
      <c r="N103" s="518">
        <v>65846</v>
      </c>
      <c r="O103" s="519">
        <v>124</v>
      </c>
      <c r="P103" s="514">
        <v>34988</v>
      </c>
      <c r="Q103" s="516">
        <v>169</v>
      </c>
      <c r="R103" s="518">
        <v>6868</v>
      </c>
      <c r="S103" s="519">
        <v>1</v>
      </c>
      <c r="T103" s="514">
        <v>507917</v>
      </c>
      <c r="U103" s="515">
        <v>1670</v>
      </c>
      <c r="V103" s="515">
        <v>61355</v>
      </c>
      <c r="W103" s="515">
        <v>691</v>
      </c>
      <c r="X103" s="515">
        <v>57538</v>
      </c>
      <c r="Y103" s="515">
        <v>294</v>
      </c>
      <c r="Z103" s="515">
        <v>38781</v>
      </c>
      <c r="AA103" s="515">
        <v>20</v>
      </c>
      <c r="AB103" s="515">
        <v>92812</v>
      </c>
      <c r="AC103" s="515">
        <v>102</v>
      </c>
      <c r="AD103" s="515">
        <v>16109</v>
      </c>
      <c r="AE103" s="515">
        <v>88</v>
      </c>
      <c r="AF103" s="515">
        <v>10354</v>
      </c>
      <c r="AG103" s="515">
        <v>104</v>
      </c>
      <c r="AH103" s="515">
        <v>10153</v>
      </c>
      <c r="AI103" s="515">
        <v>82</v>
      </c>
      <c r="AJ103" s="515">
        <v>11603</v>
      </c>
      <c r="AK103" s="516">
        <v>127</v>
      </c>
      <c r="AL103" s="518">
        <v>698343</v>
      </c>
      <c r="AM103" s="519">
        <v>7857</v>
      </c>
      <c r="AN103" s="518">
        <v>24064</v>
      </c>
      <c r="AO103" s="519">
        <v>21</v>
      </c>
      <c r="AP103" s="514">
        <v>45028</v>
      </c>
      <c r="AQ103" s="516">
        <v>75</v>
      </c>
      <c r="AR103" s="518">
        <v>11936</v>
      </c>
      <c r="AS103" s="519">
        <v>118</v>
      </c>
      <c r="AT103" s="514">
        <v>81627</v>
      </c>
      <c r="AU103" s="516">
        <v>943</v>
      </c>
      <c r="AV103" s="522">
        <v>10015</v>
      </c>
      <c r="AW103" s="523">
        <v>62</v>
      </c>
      <c r="AX103" s="524">
        <f t="shared" si="20"/>
        <v>2105335</v>
      </c>
      <c r="AY103" s="517">
        <f t="shared" si="21"/>
        <v>14059</v>
      </c>
      <c r="AZ103" s="521">
        <f t="shared" si="23"/>
        <v>2119394</v>
      </c>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B103" s="509"/>
      <c r="CC103" s="509"/>
      <c r="CD103" s="509"/>
      <c r="CE103" s="509"/>
      <c r="CF103" s="509"/>
      <c r="CG103" s="509"/>
      <c r="CH103" s="509"/>
      <c r="CI103" s="509"/>
      <c r="CJ103" s="509"/>
      <c r="CK103" s="509"/>
      <c r="CL103" s="509"/>
    </row>
    <row r="104" spans="1:90" s="508" customFormat="1" ht="15.75" thickBot="1" x14ac:dyDescent="0.3">
      <c r="A104" s="520">
        <v>44044</v>
      </c>
      <c r="B104" s="515">
        <v>155624</v>
      </c>
      <c r="C104" s="515">
        <v>742</v>
      </c>
      <c r="D104" s="515">
        <v>20322</v>
      </c>
      <c r="E104" s="516">
        <v>116</v>
      </c>
      <c r="F104" s="518">
        <v>25154</v>
      </c>
      <c r="G104" s="519">
        <v>4</v>
      </c>
      <c r="H104" s="514">
        <v>20623</v>
      </c>
      <c r="I104" s="516">
        <v>129</v>
      </c>
      <c r="J104" s="518">
        <v>56457</v>
      </c>
      <c r="K104" s="515">
        <v>347</v>
      </c>
      <c r="L104" s="515">
        <v>40200</v>
      </c>
      <c r="M104" s="519">
        <v>161</v>
      </c>
      <c r="N104" s="518">
        <v>65476</v>
      </c>
      <c r="O104" s="519">
        <v>124</v>
      </c>
      <c r="P104" s="514">
        <v>35041</v>
      </c>
      <c r="Q104" s="516">
        <v>168</v>
      </c>
      <c r="R104" s="518">
        <v>6855</v>
      </c>
      <c r="S104" s="519">
        <v>1</v>
      </c>
      <c r="T104" s="514">
        <v>507138</v>
      </c>
      <c r="U104" s="515">
        <v>1655</v>
      </c>
      <c r="V104" s="515">
        <v>61013</v>
      </c>
      <c r="W104" s="515">
        <v>673</v>
      </c>
      <c r="X104" s="515">
        <v>57184</v>
      </c>
      <c r="Y104" s="515">
        <v>294</v>
      </c>
      <c r="Z104" s="515">
        <v>38604</v>
      </c>
      <c r="AA104" s="515">
        <v>20</v>
      </c>
      <c r="AB104" s="515">
        <v>92185</v>
      </c>
      <c r="AC104" s="515">
        <v>102</v>
      </c>
      <c r="AD104" s="515">
        <v>16056</v>
      </c>
      <c r="AE104" s="515">
        <v>88</v>
      </c>
      <c r="AF104" s="515">
        <v>10304</v>
      </c>
      <c r="AG104" s="515">
        <v>104</v>
      </c>
      <c r="AH104" s="515">
        <v>10080</v>
      </c>
      <c r="AI104" s="515">
        <v>82</v>
      </c>
      <c r="AJ104" s="515">
        <v>11470</v>
      </c>
      <c r="AK104" s="516">
        <v>127</v>
      </c>
      <c r="AL104" s="518">
        <v>695300</v>
      </c>
      <c r="AM104" s="519">
        <v>7776</v>
      </c>
      <c r="AN104" s="518">
        <v>23989</v>
      </c>
      <c r="AO104" s="519">
        <v>21</v>
      </c>
      <c r="AP104" s="514">
        <v>44687</v>
      </c>
      <c r="AQ104" s="516">
        <v>75</v>
      </c>
      <c r="AR104" s="518">
        <v>11848</v>
      </c>
      <c r="AS104" s="519">
        <v>118</v>
      </c>
      <c r="AT104" s="514">
        <v>81154</v>
      </c>
      <c r="AU104" s="516">
        <v>938</v>
      </c>
      <c r="AV104" s="522">
        <v>9891</v>
      </c>
      <c r="AW104" s="523">
        <v>62</v>
      </c>
      <c r="AX104" s="524">
        <f t="shared" si="20"/>
        <v>2096655</v>
      </c>
      <c r="AY104" s="517">
        <f t="shared" si="21"/>
        <v>13927</v>
      </c>
      <c r="AZ104" s="521">
        <f t="shared" si="23"/>
        <v>2110582</v>
      </c>
      <c r="BB104" s="509"/>
      <c r="BC104" s="509"/>
      <c r="BD104" s="509"/>
      <c r="BE104" s="509"/>
      <c r="BF104" s="509"/>
      <c r="BG104" s="509"/>
      <c r="BH104" s="509"/>
      <c r="BI104" s="509"/>
      <c r="BJ104" s="509"/>
      <c r="BK104" s="509"/>
      <c r="BL104" s="509"/>
      <c r="BM104" s="509"/>
      <c r="BN104" s="509"/>
      <c r="BO104" s="509"/>
      <c r="BP104" s="509"/>
      <c r="BQ104" s="509"/>
      <c r="BR104" s="509"/>
      <c r="BS104" s="509"/>
      <c r="BT104" s="509"/>
      <c r="BU104" s="509"/>
      <c r="BV104" s="509"/>
      <c r="BW104" s="509"/>
      <c r="BX104" s="509"/>
      <c r="BY104" s="509"/>
      <c r="BZ104" s="509"/>
      <c r="CA104" s="509"/>
      <c r="CB104" s="509"/>
      <c r="CC104" s="509"/>
      <c r="CD104" s="509"/>
      <c r="CE104" s="509"/>
      <c r="CF104" s="509"/>
      <c r="CG104" s="509"/>
      <c r="CH104" s="509"/>
      <c r="CI104" s="509"/>
      <c r="CJ104" s="509"/>
      <c r="CK104" s="509"/>
      <c r="CL104" s="509"/>
    </row>
    <row r="105" spans="1:90" s="508" customFormat="1" ht="15.75" thickBot="1" x14ac:dyDescent="0.3">
      <c r="A105" s="520">
        <v>44075</v>
      </c>
      <c r="B105" s="515">
        <v>155069</v>
      </c>
      <c r="C105" s="515">
        <v>739</v>
      </c>
      <c r="D105" s="515">
        <v>20160</v>
      </c>
      <c r="E105" s="516">
        <v>116</v>
      </c>
      <c r="F105" s="518">
        <v>24979</v>
      </c>
      <c r="G105" s="519">
        <v>4</v>
      </c>
      <c r="H105" s="514">
        <v>20421</v>
      </c>
      <c r="I105" s="516">
        <v>129</v>
      </c>
      <c r="J105" s="518">
        <v>55993</v>
      </c>
      <c r="K105" s="515">
        <v>347</v>
      </c>
      <c r="L105" s="515">
        <v>39869</v>
      </c>
      <c r="M105" s="519">
        <v>160</v>
      </c>
      <c r="N105" s="518">
        <v>64925</v>
      </c>
      <c r="O105" s="519">
        <v>126</v>
      </c>
      <c r="P105" s="514">
        <v>35026</v>
      </c>
      <c r="Q105" s="516">
        <v>168</v>
      </c>
      <c r="R105" s="518">
        <v>6831</v>
      </c>
      <c r="S105" s="519">
        <v>1</v>
      </c>
      <c r="T105" s="514">
        <v>505582</v>
      </c>
      <c r="U105" s="515">
        <v>1653</v>
      </c>
      <c r="V105" s="515">
        <v>60674</v>
      </c>
      <c r="W105" s="515">
        <v>670</v>
      </c>
      <c r="X105" s="515">
        <v>56787</v>
      </c>
      <c r="Y105" s="515">
        <v>298</v>
      </c>
      <c r="Z105" s="515">
        <v>38433</v>
      </c>
      <c r="AA105" s="515">
        <v>20</v>
      </c>
      <c r="AB105" s="515">
        <v>91655</v>
      </c>
      <c r="AC105" s="515">
        <v>102</v>
      </c>
      <c r="AD105" s="515">
        <v>15964</v>
      </c>
      <c r="AE105" s="515">
        <v>88</v>
      </c>
      <c r="AF105" s="515">
        <v>10267</v>
      </c>
      <c r="AG105" s="515">
        <v>104</v>
      </c>
      <c r="AH105" s="515">
        <v>10008</v>
      </c>
      <c r="AI105" s="515">
        <v>82</v>
      </c>
      <c r="AJ105" s="515">
        <v>11333</v>
      </c>
      <c r="AK105" s="516">
        <v>127</v>
      </c>
      <c r="AL105" s="518">
        <v>689370</v>
      </c>
      <c r="AM105" s="519">
        <v>7663</v>
      </c>
      <c r="AN105" s="518">
        <v>23915</v>
      </c>
      <c r="AO105" s="519">
        <v>21</v>
      </c>
      <c r="AP105" s="514">
        <v>44413</v>
      </c>
      <c r="AQ105" s="516">
        <v>74</v>
      </c>
      <c r="AR105" s="518">
        <v>11740</v>
      </c>
      <c r="AS105" s="519">
        <v>118</v>
      </c>
      <c r="AT105" s="514">
        <v>80650</v>
      </c>
      <c r="AU105" s="516">
        <v>942</v>
      </c>
      <c r="AV105" s="522">
        <v>9788</v>
      </c>
      <c r="AW105" s="523">
        <v>62</v>
      </c>
      <c r="AX105" s="524">
        <f t="shared" si="20"/>
        <v>2083852</v>
      </c>
      <c r="AY105" s="517">
        <f t="shared" si="21"/>
        <v>13814</v>
      </c>
      <c r="AZ105" s="521">
        <f t="shared" si="23"/>
        <v>2097666</v>
      </c>
      <c r="BB105" s="509"/>
      <c r="BC105" s="509"/>
      <c r="BD105" s="509"/>
      <c r="BE105" s="509"/>
      <c r="BF105" s="509"/>
      <c r="BG105" s="509"/>
      <c r="BH105" s="509"/>
      <c r="BI105" s="509"/>
      <c r="BJ105" s="509"/>
      <c r="BK105" s="509"/>
      <c r="BL105" s="509"/>
      <c r="BM105" s="509"/>
      <c r="BN105" s="509"/>
      <c r="BO105" s="509"/>
      <c r="BP105" s="509"/>
      <c r="BQ105" s="509"/>
      <c r="BR105" s="509"/>
      <c r="BS105" s="509"/>
      <c r="BT105" s="509"/>
      <c r="BU105" s="509"/>
      <c r="BV105" s="509"/>
      <c r="BW105" s="509"/>
      <c r="BX105" s="509"/>
      <c r="BY105" s="509"/>
      <c r="BZ105" s="509"/>
      <c r="CA105" s="509"/>
      <c r="CB105" s="509"/>
      <c r="CC105" s="509"/>
      <c r="CD105" s="509"/>
      <c r="CE105" s="509"/>
      <c r="CF105" s="509"/>
      <c r="CG105" s="509"/>
      <c r="CH105" s="509"/>
      <c r="CI105" s="509"/>
      <c r="CJ105" s="509"/>
      <c r="CK105" s="509"/>
      <c r="CL105" s="509"/>
    </row>
    <row r="106" spans="1:90" s="508" customFormat="1" ht="15.75" thickBot="1" x14ac:dyDescent="0.3">
      <c r="A106" s="520">
        <v>44105</v>
      </c>
      <c r="B106" s="515">
        <v>154540</v>
      </c>
      <c r="C106" s="515">
        <v>739</v>
      </c>
      <c r="D106" s="515">
        <v>19939</v>
      </c>
      <c r="E106" s="516">
        <v>115</v>
      </c>
      <c r="F106" s="518">
        <v>24796</v>
      </c>
      <c r="G106" s="519">
        <v>4</v>
      </c>
      <c r="H106" s="514">
        <v>20239</v>
      </c>
      <c r="I106" s="516">
        <v>129</v>
      </c>
      <c r="J106" s="518">
        <v>55543</v>
      </c>
      <c r="K106" s="515">
        <v>346</v>
      </c>
      <c r="L106" s="515">
        <v>39542</v>
      </c>
      <c r="M106" s="519">
        <v>160</v>
      </c>
      <c r="N106" s="518">
        <v>64531</v>
      </c>
      <c r="O106" s="519">
        <v>126</v>
      </c>
      <c r="P106" s="514">
        <v>34971</v>
      </c>
      <c r="Q106" s="516">
        <v>167</v>
      </c>
      <c r="R106" s="518">
        <v>6822</v>
      </c>
      <c r="S106" s="519">
        <v>1</v>
      </c>
      <c r="T106" s="514">
        <v>504587</v>
      </c>
      <c r="U106" s="515">
        <v>1648</v>
      </c>
      <c r="V106" s="515">
        <v>60330</v>
      </c>
      <c r="W106" s="515">
        <v>661</v>
      </c>
      <c r="X106" s="515">
        <v>56415</v>
      </c>
      <c r="Y106" s="515">
        <v>296</v>
      </c>
      <c r="Z106" s="515">
        <v>38229</v>
      </c>
      <c r="AA106" s="515">
        <v>20</v>
      </c>
      <c r="AB106" s="515">
        <v>91164</v>
      </c>
      <c r="AC106" s="515">
        <v>100</v>
      </c>
      <c r="AD106" s="515">
        <v>15855</v>
      </c>
      <c r="AE106" s="515">
        <v>87</v>
      </c>
      <c r="AF106" s="515">
        <v>10208</v>
      </c>
      <c r="AG106" s="515">
        <v>104</v>
      </c>
      <c r="AH106" s="515">
        <v>9904</v>
      </c>
      <c r="AI106" s="515">
        <v>82</v>
      </c>
      <c r="AJ106" s="515">
        <v>11159</v>
      </c>
      <c r="AK106" s="516">
        <v>127</v>
      </c>
      <c r="AL106" s="518">
        <v>684963</v>
      </c>
      <c r="AM106" s="519">
        <v>7539</v>
      </c>
      <c r="AN106" s="518">
        <v>23843</v>
      </c>
      <c r="AO106" s="519">
        <v>21</v>
      </c>
      <c r="AP106" s="514">
        <v>44001</v>
      </c>
      <c r="AQ106" s="516">
        <v>74</v>
      </c>
      <c r="AR106" s="518">
        <v>11576</v>
      </c>
      <c r="AS106" s="519">
        <v>118</v>
      </c>
      <c r="AT106" s="514">
        <v>80129</v>
      </c>
      <c r="AU106" s="516">
        <v>935</v>
      </c>
      <c r="AV106" s="522">
        <v>9690</v>
      </c>
      <c r="AW106" s="523">
        <v>62</v>
      </c>
      <c r="AX106" s="524">
        <f t="shared" si="20"/>
        <v>2072976</v>
      </c>
      <c r="AY106" s="517">
        <f t="shared" si="21"/>
        <v>13661</v>
      </c>
      <c r="AZ106" s="521">
        <f t="shared" si="23"/>
        <v>2086637</v>
      </c>
      <c r="BB106" s="509"/>
      <c r="BC106" s="509"/>
      <c r="BD106" s="509"/>
      <c r="BE106" s="509"/>
      <c r="BF106" s="509"/>
      <c r="BG106" s="509"/>
      <c r="BH106" s="509"/>
      <c r="BI106" s="509"/>
      <c r="BJ106" s="509"/>
      <c r="BK106" s="509"/>
      <c r="BL106" s="509"/>
      <c r="BM106" s="509"/>
      <c r="BN106" s="509"/>
      <c r="BO106" s="509"/>
      <c r="BP106" s="509"/>
      <c r="BQ106" s="509"/>
      <c r="BR106" s="509"/>
      <c r="BS106" s="509"/>
      <c r="BT106" s="509"/>
      <c r="BU106" s="509"/>
      <c r="BV106" s="509"/>
      <c r="BW106" s="509"/>
      <c r="BX106" s="509"/>
      <c r="BY106" s="509"/>
      <c r="BZ106" s="509"/>
      <c r="CA106" s="509"/>
      <c r="CB106" s="509"/>
      <c r="CC106" s="509"/>
      <c r="CD106" s="509"/>
      <c r="CE106" s="509"/>
      <c r="CF106" s="509"/>
      <c r="CG106" s="509"/>
      <c r="CH106" s="509"/>
      <c r="CI106" s="509"/>
      <c r="CJ106" s="509"/>
      <c r="CK106" s="509"/>
      <c r="CL106" s="509"/>
    </row>
    <row r="107" spans="1:90" s="508" customFormat="1" ht="15.75" thickBot="1" x14ac:dyDescent="0.3">
      <c r="A107" s="520">
        <v>44136</v>
      </c>
      <c r="B107" s="515">
        <v>154091</v>
      </c>
      <c r="C107" s="515">
        <v>737</v>
      </c>
      <c r="D107" s="515">
        <v>19828</v>
      </c>
      <c r="E107" s="516">
        <v>114</v>
      </c>
      <c r="F107" s="518">
        <v>24645</v>
      </c>
      <c r="G107" s="519">
        <v>4</v>
      </c>
      <c r="H107" s="514">
        <v>20095</v>
      </c>
      <c r="I107" s="516">
        <v>129</v>
      </c>
      <c r="J107" s="518">
        <v>55165</v>
      </c>
      <c r="K107" s="515">
        <v>340</v>
      </c>
      <c r="L107" s="515">
        <v>39260</v>
      </c>
      <c r="M107" s="519">
        <v>160</v>
      </c>
      <c r="N107" s="518">
        <v>64154</v>
      </c>
      <c r="O107" s="519">
        <v>123</v>
      </c>
      <c r="P107" s="514">
        <v>34702</v>
      </c>
      <c r="Q107" s="516">
        <v>167</v>
      </c>
      <c r="R107" s="518">
        <v>6816</v>
      </c>
      <c r="S107" s="519">
        <v>1</v>
      </c>
      <c r="T107" s="514">
        <v>503756</v>
      </c>
      <c r="U107" s="515">
        <v>1641</v>
      </c>
      <c r="V107" s="515">
        <v>59976</v>
      </c>
      <c r="W107" s="515">
        <v>654</v>
      </c>
      <c r="X107" s="515">
        <v>56067</v>
      </c>
      <c r="Y107" s="515">
        <v>292</v>
      </c>
      <c r="Z107" s="515">
        <v>38038</v>
      </c>
      <c r="AA107" s="515">
        <v>20</v>
      </c>
      <c r="AB107" s="515">
        <v>90703</v>
      </c>
      <c r="AC107" s="515">
        <v>100</v>
      </c>
      <c r="AD107" s="515">
        <v>15760</v>
      </c>
      <c r="AE107" s="515">
        <v>87</v>
      </c>
      <c r="AF107" s="515">
        <v>10179</v>
      </c>
      <c r="AG107" s="515">
        <v>104</v>
      </c>
      <c r="AH107" s="515">
        <v>9810</v>
      </c>
      <c r="AI107" s="515">
        <v>82</v>
      </c>
      <c r="AJ107" s="515">
        <v>11000</v>
      </c>
      <c r="AK107" s="516">
        <v>127</v>
      </c>
      <c r="AL107" s="518">
        <v>681298</v>
      </c>
      <c r="AM107" s="519">
        <v>7489</v>
      </c>
      <c r="AN107" s="518">
        <v>23754</v>
      </c>
      <c r="AO107" s="519">
        <v>21</v>
      </c>
      <c r="AP107" s="514">
        <v>43839</v>
      </c>
      <c r="AQ107" s="516">
        <v>74</v>
      </c>
      <c r="AR107" s="518">
        <v>11423</v>
      </c>
      <c r="AS107" s="519">
        <v>118</v>
      </c>
      <c r="AT107" s="514">
        <v>79691</v>
      </c>
      <c r="AU107" s="516">
        <v>935</v>
      </c>
      <c r="AV107" s="522">
        <v>9618</v>
      </c>
      <c r="AW107" s="523">
        <v>62</v>
      </c>
      <c r="AX107" s="524">
        <f t="shared" ref="AX107:AX118" si="24">B107+D107+F107+H107+J107+L107+N107+P107+R107+T107+V107+X107+Z107+AB107+AD107+AF107+AH107+AJ107+AL107+AN107+AP107+AR107+AT107+AV107</f>
        <v>2063668</v>
      </c>
      <c r="AY107" s="517">
        <f t="shared" si="21"/>
        <v>13581</v>
      </c>
      <c r="AZ107" s="521">
        <f t="shared" si="23"/>
        <v>2077249</v>
      </c>
      <c r="BB107" s="509"/>
      <c r="BC107" s="509"/>
      <c r="BD107" s="509"/>
      <c r="BE107" s="509"/>
      <c r="BF107" s="509"/>
      <c r="BG107" s="509"/>
      <c r="BH107" s="509"/>
      <c r="BI107" s="509"/>
      <c r="BJ107" s="509"/>
      <c r="BK107" s="509"/>
      <c r="BL107" s="509"/>
      <c r="BM107" s="509"/>
      <c r="BN107" s="509"/>
      <c r="BO107" s="509"/>
      <c r="BP107" s="509"/>
      <c r="BQ107" s="509"/>
      <c r="BR107" s="509"/>
      <c r="BS107" s="509"/>
      <c r="BT107" s="509"/>
      <c r="BU107" s="509"/>
      <c r="BV107" s="509"/>
      <c r="BW107" s="509"/>
      <c r="BX107" s="509"/>
      <c r="BY107" s="509"/>
      <c r="BZ107" s="509"/>
      <c r="CA107" s="509"/>
      <c r="CB107" s="509"/>
      <c r="CC107" s="509"/>
      <c r="CD107" s="509"/>
      <c r="CE107" s="509"/>
      <c r="CF107" s="509"/>
      <c r="CG107" s="509"/>
      <c r="CH107" s="509"/>
      <c r="CI107" s="509"/>
      <c r="CJ107" s="509"/>
      <c r="CK107" s="509"/>
      <c r="CL107" s="509"/>
    </row>
    <row r="108" spans="1:90" s="508" customFormat="1" ht="15.75" thickBot="1" x14ac:dyDescent="0.3">
      <c r="A108" s="520">
        <v>44166</v>
      </c>
      <c r="B108" s="515">
        <v>153658</v>
      </c>
      <c r="C108" s="515">
        <v>737</v>
      </c>
      <c r="D108" s="515">
        <v>19667</v>
      </c>
      <c r="E108" s="516">
        <v>107</v>
      </c>
      <c r="F108" s="518">
        <v>24453</v>
      </c>
      <c r="G108" s="519">
        <v>4</v>
      </c>
      <c r="H108" s="514">
        <v>19944</v>
      </c>
      <c r="I108" s="516">
        <v>129</v>
      </c>
      <c r="J108" s="518">
        <v>54670</v>
      </c>
      <c r="K108" s="515">
        <v>339</v>
      </c>
      <c r="L108" s="515">
        <v>39180</v>
      </c>
      <c r="M108" s="519">
        <v>160</v>
      </c>
      <c r="N108" s="518">
        <v>63571</v>
      </c>
      <c r="O108" s="519">
        <v>123</v>
      </c>
      <c r="P108" s="514">
        <v>34314</v>
      </c>
      <c r="Q108" s="516">
        <v>167</v>
      </c>
      <c r="R108" s="518">
        <v>6793</v>
      </c>
      <c r="S108" s="519">
        <v>1</v>
      </c>
      <c r="T108" s="514">
        <v>501115</v>
      </c>
      <c r="U108" s="515">
        <v>1644</v>
      </c>
      <c r="V108" s="515">
        <v>59600</v>
      </c>
      <c r="W108" s="515">
        <v>651</v>
      </c>
      <c r="X108" s="515">
        <v>55666</v>
      </c>
      <c r="Y108" s="515">
        <v>290</v>
      </c>
      <c r="Z108" s="515">
        <v>37711</v>
      </c>
      <c r="AA108" s="515">
        <v>20</v>
      </c>
      <c r="AB108" s="515">
        <v>89823</v>
      </c>
      <c r="AC108" s="515">
        <v>100</v>
      </c>
      <c r="AD108" s="515">
        <v>15678</v>
      </c>
      <c r="AE108" s="515">
        <v>87</v>
      </c>
      <c r="AF108" s="515">
        <v>10099</v>
      </c>
      <c r="AG108" s="515">
        <v>104</v>
      </c>
      <c r="AH108" s="515">
        <v>9717</v>
      </c>
      <c r="AI108" s="515">
        <v>82</v>
      </c>
      <c r="AJ108" s="515">
        <v>10845</v>
      </c>
      <c r="AK108" s="516">
        <v>127</v>
      </c>
      <c r="AL108" s="518">
        <v>676426</v>
      </c>
      <c r="AM108" s="519">
        <v>7442</v>
      </c>
      <c r="AN108" s="518">
        <v>23512</v>
      </c>
      <c r="AO108" s="519">
        <v>21</v>
      </c>
      <c r="AP108" s="514">
        <v>43130</v>
      </c>
      <c r="AQ108" s="516">
        <v>74</v>
      </c>
      <c r="AR108" s="518">
        <v>11267</v>
      </c>
      <c r="AS108" s="519">
        <v>118</v>
      </c>
      <c r="AT108" s="514">
        <v>79174</v>
      </c>
      <c r="AU108" s="516">
        <v>934</v>
      </c>
      <c r="AV108" s="522">
        <v>9508</v>
      </c>
      <c r="AW108" s="523">
        <v>62</v>
      </c>
      <c r="AX108" s="524">
        <f t="shared" si="24"/>
        <v>2049521</v>
      </c>
      <c r="AY108" s="517">
        <f t="shared" si="21"/>
        <v>13523</v>
      </c>
      <c r="AZ108" s="521">
        <f t="shared" si="23"/>
        <v>2063044</v>
      </c>
      <c r="BB108" s="509"/>
      <c r="BC108" s="509"/>
      <c r="BD108" s="509"/>
      <c r="BE108" s="509"/>
      <c r="BF108" s="509"/>
      <c r="BG108" s="509"/>
      <c r="BH108" s="509"/>
      <c r="BI108" s="509"/>
      <c r="BJ108" s="509"/>
      <c r="BK108" s="509"/>
      <c r="BL108" s="509"/>
      <c r="BM108" s="509"/>
      <c r="BN108" s="509"/>
      <c r="BO108" s="509"/>
      <c r="BP108" s="509"/>
      <c r="BQ108" s="509"/>
      <c r="BR108" s="509"/>
      <c r="BS108" s="509"/>
      <c r="BT108" s="509"/>
      <c r="BU108" s="509"/>
      <c r="BV108" s="509"/>
      <c r="BW108" s="509"/>
      <c r="BX108" s="509"/>
      <c r="BY108" s="509"/>
      <c r="BZ108" s="509"/>
      <c r="CA108" s="509"/>
      <c r="CB108" s="509"/>
      <c r="CC108" s="509"/>
      <c r="CD108" s="509"/>
      <c r="CE108" s="509"/>
      <c r="CF108" s="509"/>
      <c r="CG108" s="509"/>
      <c r="CH108" s="509"/>
      <c r="CI108" s="509"/>
      <c r="CJ108" s="509"/>
      <c r="CK108" s="509"/>
      <c r="CL108" s="509"/>
    </row>
    <row r="109" spans="1:90" s="508" customFormat="1" x14ac:dyDescent="0.25">
      <c r="A109" s="434">
        <v>44197</v>
      </c>
      <c r="B109" s="357">
        <v>152982</v>
      </c>
      <c r="C109" s="357">
        <v>731</v>
      </c>
      <c r="D109" s="357">
        <v>19517</v>
      </c>
      <c r="E109" s="229">
        <v>107</v>
      </c>
      <c r="F109" s="228">
        <v>24168</v>
      </c>
      <c r="G109" s="230">
        <v>4</v>
      </c>
      <c r="H109" s="231">
        <v>19594</v>
      </c>
      <c r="I109" s="229">
        <v>129</v>
      </c>
      <c r="J109" s="228">
        <v>54119</v>
      </c>
      <c r="K109" s="357">
        <v>349</v>
      </c>
      <c r="L109" s="357">
        <v>38414</v>
      </c>
      <c r="M109" s="230">
        <v>160</v>
      </c>
      <c r="N109" s="228">
        <v>62673</v>
      </c>
      <c r="O109" s="230">
        <v>123</v>
      </c>
      <c r="P109" s="231">
        <v>33876</v>
      </c>
      <c r="Q109" s="229">
        <v>167</v>
      </c>
      <c r="R109" s="228">
        <v>6761</v>
      </c>
      <c r="S109" s="230">
        <v>1</v>
      </c>
      <c r="T109" s="231">
        <v>497041</v>
      </c>
      <c r="U109" s="357">
        <v>1620</v>
      </c>
      <c r="V109" s="357">
        <v>58977</v>
      </c>
      <c r="W109" s="357">
        <v>647</v>
      </c>
      <c r="X109" s="357">
        <v>55050</v>
      </c>
      <c r="Y109" s="357">
        <v>286</v>
      </c>
      <c r="Z109" s="357">
        <v>37056</v>
      </c>
      <c r="AA109" s="357">
        <v>20</v>
      </c>
      <c r="AB109" s="357">
        <v>88551</v>
      </c>
      <c r="AC109" s="357">
        <v>100</v>
      </c>
      <c r="AD109" s="357">
        <v>15481</v>
      </c>
      <c r="AE109" s="357">
        <v>87</v>
      </c>
      <c r="AF109" s="357">
        <v>9986</v>
      </c>
      <c r="AG109" s="357">
        <v>104</v>
      </c>
      <c r="AH109" s="357">
        <v>9591</v>
      </c>
      <c r="AI109" s="357">
        <v>82</v>
      </c>
      <c r="AJ109" s="357">
        <v>10839</v>
      </c>
      <c r="AK109" s="229">
        <v>127</v>
      </c>
      <c r="AL109" s="228">
        <v>670806</v>
      </c>
      <c r="AM109" s="230">
        <v>7385</v>
      </c>
      <c r="AN109" s="228">
        <v>23170</v>
      </c>
      <c r="AO109" s="230">
        <v>21</v>
      </c>
      <c r="AP109" s="231">
        <v>42467</v>
      </c>
      <c r="AQ109" s="229">
        <v>74</v>
      </c>
      <c r="AR109" s="228">
        <v>11066</v>
      </c>
      <c r="AS109" s="230">
        <v>118</v>
      </c>
      <c r="AT109" s="231">
        <v>78540</v>
      </c>
      <c r="AU109" s="229">
        <v>925</v>
      </c>
      <c r="AV109" s="435">
        <v>9362</v>
      </c>
      <c r="AW109" s="436">
        <v>62</v>
      </c>
      <c r="AX109" s="530">
        <f t="shared" si="24"/>
        <v>2030087</v>
      </c>
      <c r="AY109" s="232">
        <f t="shared" si="21"/>
        <v>13429</v>
      </c>
      <c r="AZ109" s="437">
        <f t="shared" si="23"/>
        <v>2043516</v>
      </c>
      <c r="BB109" s="509"/>
      <c r="BC109" s="509"/>
      <c r="BD109" s="509"/>
      <c r="BE109" s="509"/>
      <c r="BF109" s="509"/>
      <c r="BG109" s="509"/>
      <c r="BH109" s="509"/>
      <c r="BI109" s="509"/>
      <c r="BJ109" s="509"/>
      <c r="BK109" s="509"/>
      <c r="BL109" s="509"/>
      <c r="BM109" s="509"/>
      <c r="BN109" s="509"/>
      <c r="BO109" s="509"/>
      <c r="BP109" s="509"/>
      <c r="BQ109" s="509"/>
      <c r="BR109" s="509"/>
      <c r="BS109" s="509"/>
      <c r="BT109" s="509"/>
      <c r="BU109" s="509"/>
      <c r="BV109" s="509"/>
      <c r="BW109" s="509"/>
      <c r="BX109" s="509"/>
      <c r="BY109" s="509"/>
      <c r="BZ109" s="509"/>
      <c r="CA109" s="509"/>
      <c r="CB109" s="509"/>
      <c r="CC109" s="509"/>
      <c r="CD109" s="509"/>
      <c r="CE109" s="509"/>
      <c r="CF109" s="509"/>
      <c r="CG109" s="509"/>
      <c r="CH109" s="509"/>
      <c r="CI109" s="509"/>
      <c r="CJ109" s="509"/>
      <c r="CK109" s="509"/>
      <c r="CL109" s="509"/>
    </row>
    <row r="110" spans="1:90" s="508" customFormat="1" x14ac:dyDescent="0.25">
      <c r="A110" s="531">
        <v>44228</v>
      </c>
      <c r="B110" s="137">
        <v>152385</v>
      </c>
      <c r="C110" s="137">
        <v>731</v>
      </c>
      <c r="D110" s="137">
        <v>19382</v>
      </c>
      <c r="E110" s="137">
        <v>107</v>
      </c>
      <c r="F110" s="137">
        <v>23972</v>
      </c>
      <c r="G110" s="137">
        <v>4</v>
      </c>
      <c r="H110" s="137">
        <v>19377</v>
      </c>
      <c r="I110" s="137">
        <v>129</v>
      </c>
      <c r="J110" s="137">
        <v>53674</v>
      </c>
      <c r="K110" s="137">
        <v>339</v>
      </c>
      <c r="L110" s="137">
        <v>37934</v>
      </c>
      <c r="M110" s="137">
        <v>160</v>
      </c>
      <c r="N110" s="137">
        <v>61739</v>
      </c>
      <c r="O110" s="137">
        <v>123</v>
      </c>
      <c r="P110" s="137">
        <v>33683</v>
      </c>
      <c r="Q110" s="137">
        <v>167</v>
      </c>
      <c r="R110" s="137">
        <v>6733</v>
      </c>
      <c r="S110" s="137">
        <v>1</v>
      </c>
      <c r="T110" s="137">
        <v>494745</v>
      </c>
      <c r="U110" s="137">
        <v>1620</v>
      </c>
      <c r="V110" s="137">
        <v>58582</v>
      </c>
      <c r="W110" s="137">
        <v>647</v>
      </c>
      <c r="X110" s="137">
        <v>54593</v>
      </c>
      <c r="Y110" s="137">
        <v>288</v>
      </c>
      <c r="Z110" s="137">
        <v>36809</v>
      </c>
      <c r="AA110" s="137">
        <v>20</v>
      </c>
      <c r="AB110" s="137">
        <v>87560</v>
      </c>
      <c r="AC110" s="137">
        <v>100</v>
      </c>
      <c r="AD110" s="137">
        <v>15350</v>
      </c>
      <c r="AE110" s="137">
        <v>87</v>
      </c>
      <c r="AF110" s="137">
        <v>9911</v>
      </c>
      <c r="AG110" s="137">
        <v>104</v>
      </c>
      <c r="AH110" s="137">
        <v>9495</v>
      </c>
      <c r="AI110" s="137">
        <v>82</v>
      </c>
      <c r="AJ110" s="137">
        <v>10708</v>
      </c>
      <c r="AK110" s="137">
        <v>127</v>
      </c>
      <c r="AL110" s="137">
        <v>666836</v>
      </c>
      <c r="AM110" s="137">
        <v>7335</v>
      </c>
      <c r="AN110" s="137">
        <v>22943</v>
      </c>
      <c r="AO110" s="137">
        <v>21</v>
      </c>
      <c r="AP110" s="137">
        <v>42091</v>
      </c>
      <c r="AQ110" s="137">
        <v>73</v>
      </c>
      <c r="AR110" s="137">
        <v>10922</v>
      </c>
      <c r="AS110" s="137">
        <v>118</v>
      </c>
      <c r="AT110" s="137">
        <v>77922</v>
      </c>
      <c r="AU110" s="137">
        <v>920</v>
      </c>
      <c r="AV110" s="532">
        <v>9262</v>
      </c>
      <c r="AW110" s="534">
        <v>62</v>
      </c>
      <c r="AX110" s="532">
        <f t="shared" si="24"/>
        <v>2016608</v>
      </c>
      <c r="AY110" s="532">
        <f t="shared" si="21"/>
        <v>13365</v>
      </c>
      <c r="AZ110" s="533">
        <f t="shared" si="23"/>
        <v>2029973</v>
      </c>
      <c r="BB110" s="509"/>
      <c r="BC110" s="509"/>
      <c r="BD110" s="509"/>
      <c r="BE110" s="509"/>
      <c r="BF110" s="509"/>
      <c r="BG110" s="509"/>
      <c r="BH110" s="509"/>
      <c r="BI110" s="509"/>
      <c r="BJ110" s="509"/>
      <c r="BK110" s="509"/>
      <c r="BL110" s="509"/>
      <c r="BM110" s="509"/>
      <c r="BN110" s="509"/>
      <c r="BO110" s="509"/>
      <c r="BP110" s="509"/>
      <c r="BQ110" s="509"/>
      <c r="BR110" s="509"/>
      <c r="BS110" s="509"/>
      <c r="BT110" s="509"/>
      <c r="BU110" s="509"/>
      <c r="BV110" s="509"/>
      <c r="BW110" s="509"/>
      <c r="BX110" s="509"/>
      <c r="BY110" s="509"/>
      <c r="BZ110" s="509"/>
      <c r="CA110" s="509"/>
      <c r="CB110" s="509"/>
      <c r="CC110" s="509"/>
      <c r="CD110" s="509"/>
      <c r="CE110" s="509"/>
      <c r="CF110" s="509"/>
      <c r="CG110" s="509"/>
      <c r="CH110" s="509"/>
      <c r="CI110" s="509"/>
      <c r="CJ110" s="509"/>
      <c r="CK110" s="509"/>
      <c r="CL110" s="509"/>
    </row>
    <row r="111" spans="1:90" s="508" customFormat="1" x14ac:dyDescent="0.25">
      <c r="A111" s="531">
        <v>44256</v>
      </c>
      <c r="B111" s="137">
        <v>151673</v>
      </c>
      <c r="C111" s="137">
        <v>733</v>
      </c>
      <c r="D111" s="137">
        <v>19163</v>
      </c>
      <c r="E111" s="137">
        <v>107</v>
      </c>
      <c r="F111" s="137">
        <v>23761</v>
      </c>
      <c r="G111" s="137">
        <v>4</v>
      </c>
      <c r="H111" s="137">
        <v>19194</v>
      </c>
      <c r="I111" s="137">
        <v>129</v>
      </c>
      <c r="J111" s="137">
        <v>53108</v>
      </c>
      <c r="K111" s="137">
        <v>339</v>
      </c>
      <c r="L111" s="137">
        <v>37563</v>
      </c>
      <c r="M111" s="137">
        <v>160</v>
      </c>
      <c r="N111" s="137">
        <v>60484</v>
      </c>
      <c r="O111" s="137">
        <v>122</v>
      </c>
      <c r="P111" s="137">
        <v>33369</v>
      </c>
      <c r="Q111" s="137">
        <v>167</v>
      </c>
      <c r="R111" s="137">
        <v>6726</v>
      </c>
      <c r="S111" s="137">
        <v>1</v>
      </c>
      <c r="T111" s="137">
        <v>481448</v>
      </c>
      <c r="U111" s="137">
        <v>1593</v>
      </c>
      <c r="V111" s="137">
        <v>57859</v>
      </c>
      <c r="W111" s="137">
        <v>627</v>
      </c>
      <c r="X111" s="137">
        <v>53878</v>
      </c>
      <c r="Y111" s="137">
        <v>274</v>
      </c>
      <c r="Z111" s="137">
        <v>36382</v>
      </c>
      <c r="AA111" s="137">
        <v>20</v>
      </c>
      <c r="AB111" s="137">
        <v>86087</v>
      </c>
      <c r="AC111" s="137">
        <v>98</v>
      </c>
      <c r="AD111" s="137">
        <v>15221</v>
      </c>
      <c r="AE111" s="137">
        <v>87</v>
      </c>
      <c r="AF111" s="137">
        <v>9811</v>
      </c>
      <c r="AG111" s="137">
        <v>104</v>
      </c>
      <c r="AH111" s="137">
        <v>9397</v>
      </c>
      <c r="AI111" s="137">
        <v>82</v>
      </c>
      <c r="AJ111" s="137">
        <v>10587</v>
      </c>
      <c r="AK111" s="137">
        <v>127</v>
      </c>
      <c r="AL111" s="137">
        <v>653967</v>
      </c>
      <c r="AM111" s="137">
        <v>7112</v>
      </c>
      <c r="AN111" s="137">
        <v>22607</v>
      </c>
      <c r="AO111" s="137">
        <v>21</v>
      </c>
      <c r="AP111" s="137">
        <v>41318</v>
      </c>
      <c r="AQ111" s="137">
        <v>72</v>
      </c>
      <c r="AR111" s="137">
        <v>10762</v>
      </c>
      <c r="AS111" s="137">
        <v>118</v>
      </c>
      <c r="AT111" s="137">
        <v>77087</v>
      </c>
      <c r="AU111" s="137">
        <v>889</v>
      </c>
      <c r="AV111" s="532">
        <v>9123</v>
      </c>
      <c r="AW111" s="534">
        <v>62</v>
      </c>
      <c r="AX111" s="532">
        <f t="shared" si="24"/>
        <v>1980575</v>
      </c>
      <c r="AY111" s="532">
        <f t="shared" si="21"/>
        <v>13048</v>
      </c>
      <c r="AZ111" s="533">
        <f t="shared" si="23"/>
        <v>1993623</v>
      </c>
      <c r="BB111" s="509"/>
      <c r="BC111" s="509"/>
      <c r="BD111" s="509"/>
      <c r="BE111" s="509"/>
      <c r="BF111" s="509"/>
      <c r="BG111" s="509"/>
      <c r="BH111" s="509"/>
      <c r="BI111" s="509"/>
      <c r="BJ111" s="509"/>
      <c r="BK111" s="509"/>
      <c r="BL111" s="509"/>
      <c r="BM111" s="509"/>
      <c r="BN111" s="509"/>
      <c r="BO111" s="509"/>
      <c r="BP111" s="509"/>
      <c r="BQ111" s="509"/>
      <c r="BR111" s="509"/>
      <c r="BS111" s="509"/>
      <c r="BT111" s="509"/>
      <c r="BU111" s="509"/>
      <c r="BV111" s="509"/>
      <c r="BW111" s="509"/>
      <c r="BX111" s="509"/>
      <c r="BY111" s="509"/>
      <c r="BZ111" s="509"/>
      <c r="CA111" s="509"/>
      <c r="CB111" s="509"/>
      <c r="CC111" s="509"/>
      <c r="CD111" s="509"/>
      <c r="CE111" s="509"/>
      <c r="CF111" s="509"/>
      <c r="CG111" s="509"/>
      <c r="CH111" s="509"/>
      <c r="CI111" s="509"/>
      <c r="CJ111" s="509"/>
      <c r="CK111" s="509"/>
      <c r="CL111" s="509"/>
    </row>
    <row r="112" spans="1:90" s="508" customFormat="1" x14ac:dyDescent="0.25">
      <c r="A112" s="531">
        <v>44287</v>
      </c>
      <c r="B112" s="137">
        <v>150823</v>
      </c>
      <c r="C112" s="137">
        <v>733</v>
      </c>
      <c r="D112" s="137">
        <v>20871</v>
      </c>
      <c r="E112" s="137">
        <v>107</v>
      </c>
      <c r="F112" s="137">
        <v>24001</v>
      </c>
      <c r="G112" s="137">
        <v>4</v>
      </c>
      <c r="H112" s="137">
        <v>20208</v>
      </c>
      <c r="I112" s="137">
        <v>129</v>
      </c>
      <c r="J112" s="137">
        <v>55553</v>
      </c>
      <c r="K112" s="137">
        <v>339</v>
      </c>
      <c r="L112" s="137">
        <v>39082</v>
      </c>
      <c r="M112" s="137">
        <v>160</v>
      </c>
      <c r="N112" s="137">
        <v>60746</v>
      </c>
      <c r="O112" s="137">
        <v>122</v>
      </c>
      <c r="P112" s="137">
        <v>36616</v>
      </c>
      <c r="Q112" s="137">
        <v>167</v>
      </c>
      <c r="R112" s="137">
        <v>6490</v>
      </c>
      <c r="S112" s="137">
        <v>1</v>
      </c>
      <c r="T112" s="137">
        <v>488681</v>
      </c>
      <c r="U112" s="137">
        <v>1594</v>
      </c>
      <c r="V112" s="137">
        <v>60054</v>
      </c>
      <c r="W112" s="137">
        <v>621</v>
      </c>
      <c r="X112" s="137">
        <v>53488</v>
      </c>
      <c r="Y112" s="137">
        <v>276</v>
      </c>
      <c r="Z112" s="137">
        <v>36961</v>
      </c>
      <c r="AA112" s="137">
        <v>20</v>
      </c>
      <c r="AB112" s="137">
        <v>88780</v>
      </c>
      <c r="AC112" s="137">
        <v>100</v>
      </c>
      <c r="AD112" s="137">
        <v>15307</v>
      </c>
      <c r="AE112" s="137">
        <v>87</v>
      </c>
      <c r="AF112" s="137">
        <v>11183</v>
      </c>
      <c r="AG112" s="137">
        <v>104</v>
      </c>
      <c r="AH112" s="137">
        <v>9975</v>
      </c>
      <c r="AI112" s="137">
        <v>82</v>
      </c>
      <c r="AJ112" s="137">
        <v>11199</v>
      </c>
      <c r="AK112" s="137">
        <v>127</v>
      </c>
      <c r="AL112" s="137">
        <v>665672</v>
      </c>
      <c r="AM112" s="137">
        <v>7134</v>
      </c>
      <c r="AN112" s="137">
        <v>23779</v>
      </c>
      <c r="AO112" s="137">
        <v>21</v>
      </c>
      <c r="AP112" s="137">
        <v>41276</v>
      </c>
      <c r="AQ112" s="137">
        <v>73</v>
      </c>
      <c r="AR112" s="137">
        <v>11249</v>
      </c>
      <c r="AS112" s="137">
        <v>118</v>
      </c>
      <c r="AT112" s="137">
        <v>79451</v>
      </c>
      <c r="AU112" s="137">
        <v>894</v>
      </c>
      <c r="AV112" s="532">
        <v>9065</v>
      </c>
      <c r="AW112" s="534">
        <v>62</v>
      </c>
      <c r="AX112" s="532">
        <f t="shared" si="24"/>
        <v>2020510</v>
      </c>
      <c r="AY112" s="532">
        <f t="shared" si="21"/>
        <v>13075</v>
      </c>
      <c r="AZ112" s="533">
        <f t="shared" si="23"/>
        <v>2033585</v>
      </c>
      <c r="BB112" s="509"/>
      <c r="BC112" s="509"/>
      <c r="BD112" s="509"/>
      <c r="BE112" s="509"/>
      <c r="BF112" s="509"/>
      <c r="BG112" s="509"/>
      <c r="BH112" s="509"/>
      <c r="BI112" s="509"/>
      <c r="BJ112" s="509"/>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09"/>
      <c r="CF112" s="509"/>
      <c r="CG112" s="509"/>
      <c r="CH112" s="509"/>
      <c r="CI112" s="509"/>
      <c r="CJ112" s="509"/>
      <c r="CK112" s="509"/>
      <c r="CL112" s="509"/>
    </row>
    <row r="113" spans="1:90" s="508" customFormat="1" x14ac:dyDescent="0.25">
      <c r="A113" s="531">
        <v>44317</v>
      </c>
      <c r="B113" s="137">
        <v>149980</v>
      </c>
      <c r="C113" s="137">
        <v>689</v>
      </c>
      <c r="D113" s="137">
        <v>20612</v>
      </c>
      <c r="E113" s="137">
        <v>107</v>
      </c>
      <c r="F113" s="137">
        <v>23287</v>
      </c>
      <c r="G113" s="137">
        <v>4</v>
      </c>
      <c r="H113" s="137">
        <v>19726</v>
      </c>
      <c r="I113" s="137">
        <v>129</v>
      </c>
      <c r="J113" s="137">
        <v>54172</v>
      </c>
      <c r="K113" s="137">
        <v>338</v>
      </c>
      <c r="L113" s="137">
        <v>38040</v>
      </c>
      <c r="M113" s="137">
        <v>160</v>
      </c>
      <c r="N113" s="137">
        <v>57700</v>
      </c>
      <c r="O113" s="137">
        <v>109</v>
      </c>
      <c r="P113" s="137">
        <v>35283</v>
      </c>
      <c r="Q113" s="137">
        <v>167</v>
      </c>
      <c r="R113" s="137">
        <v>6325</v>
      </c>
      <c r="S113" s="137">
        <v>1</v>
      </c>
      <c r="T113" s="137">
        <v>467696</v>
      </c>
      <c r="U113" s="137">
        <v>1557</v>
      </c>
      <c r="V113" s="137">
        <v>58666</v>
      </c>
      <c r="W113" s="137">
        <v>613</v>
      </c>
      <c r="X113" s="137">
        <v>52266</v>
      </c>
      <c r="Y113" s="137">
        <v>250</v>
      </c>
      <c r="Z113" s="137">
        <v>34937</v>
      </c>
      <c r="AA113" s="137">
        <v>20</v>
      </c>
      <c r="AB113" s="137">
        <v>84844</v>
      </c>
      <c r="AC113" s="137">
        <v>100</v>
      </c>
      <c r="AD113" s="137">
        <v>15008</v>
      </c>
      <c r="AE113" s="137">
        <v>87</v>
      </c>
      <c r="AF113" s="137">
        <v>10833</v>
      </c>
      <c r="AG113" s="137">
        <v>104</v>
      </c>
      <c r="AH113" s="137">
        <v>9581</v>
      </c>
      <c r="AI113" s="137">
        <v>82</v>
      </c>
      <c r="AJ113" s="137">
        <v>10837</v>
      </c>
      <c r="AK113" s="137">
        <v>127</v>
      </c>
      <c r="AL113" s="137">
        <v>651306</v>
      </c>
      <c r="AM113" s="137">
        <v>6939</v>
      </c>
      <c r="AN113" s="137">
        <v>22585</v>
      </c>
      <c r="AO113" s="137">
        <v>21</v>
      </c>
      <c r="AP113" s="137">
        <v>39314</v>
      </c>
      <c r="AQ113" s="137">
        <v>71</v>
      </c>
      <c r="AR113" s="137">
        <v>10728</v>
      </c>
      <c r="AS113" s="137">
        <v>118</v>
      </c>
      <c r="AT113" s="137">
        <v>77679</v>
      </c>
      <c r="AU113" s="137">
        <v>868</v>
      </c>
      <c r="AV113" s="532">
        <v>8764</v>
      </c>
      <c r="AW113" s="534">
        <v>62</v>
      </c>
      <c r="AX113" s="532">
        <f t="shared" si="24"/>
        <v>1960169</v>
      </c>
      <c r="AY113" s="532">
        <f t="shared" si="21"/>
        <v>12723</v>
      </c>
      <c r="AZ113" s="533">
        <f t="shared" si="23"/>
        <v>1972892</v>
      </c>
      <c r="BB113" s="509"/>
      <c r="BC113" s="509"/>
      <c r="BD113" s="509"/>
      <c r="BE113" s="509"/>
      <c r="BF113" s="509"/>
      <c r="BG113" s="509"/>
      <c r="BH113" s="509"/>
      <c r="BI113" s="509"/>
      <c r="BJ113" s="509"/>
      <c r="BK113" s="509"/>
      <c r="BL113" s="509"/>
      <c r="BM113" s="509"/>
      <c r="BN113" s="509"/>
      <c r="BO113" s="509"/>
      <c r="BP113" s="509"/>
      <c r="BQ113" s="509"/>
      <c r="BR113" s="509"/>
      <c r="BS113" s="509"/>
      <c r="BT113" s="509"/>
      <c r="BU113" s="509"/>
      <c r="BV113" s="509"/>
      <c r="BW113" s="509"/>
      <c r="BX113" s="509"/>
      <c r="BY113" s="509"/>
      <c r="BZ113" s="509"/>
      <c r="CA113" s="509"/>
      <c r="CB113" s="509"/>
      <c r="CC113" s="509"/>
      <c r="CD113" s="509"/>
      <c r="CE113" s="509"/>
      <c r="CF113" s="509"/>
      <c r="CG113" s="509"/>
      <c r="CH113" s="509"/>
      <c r="CI113" s="509"/>
      <c r="CJ113" s="509"/>
      <c r="CK113" s="509"/>
      <c r="CL113" s="509"/>
    </row>
    <row r="114" spans="1:90" s="508" customFormat="1" x14ac:dyDescent="0.25">
      <c r="A114" s="531">
        <v>44348</v>
      </c>
      <c r="B114" s="137">
        <v>149145</v>
      </c>
      <c r="C114" s="137">
        <v>630</v>
      </c>
      <c r="D114" s="137">
        <v>20178</v>
      </c>
      <c r="E114" s="137">
        <v>107</v>
      </c>
      <c r="F114" s="137">
        <v>22625</v>
      </c>
      <c r="G114" s="137">
        <v>4</v>
      </c>
      <c r="H114" s="137">
        <v>19220</v>
      </c>
      <c r="I114" s="137">
        <v>129</v>
      </c>
      <c r="J114" s="137">
        <v>52996</v>
      </c>
      <c r="K114" s="137">
        <v>338</v>
      </c>
      <c r="L114" s="137">
        <v>36942</v>
      </c>
      <c r="M114" s="137">
        <v>160</v>
      </c>
      <c r="N114" s="137">
        <v>55515</v>
      </c>
      <c r="O114" s="137">
        <v>109</v>
      </c>
      <c r="P114" s="137">
        <v>33657</v>
      </c>
      <c r="Q114" s="137">
        <v>167</v>
      </c>
      <c r="R114" s="137">
        <v>6282</v>
      </c>
      <c r="S114" s="137">
        <v>1</v>
      </c>
      <c r="T114" s="137">
        <v>450127</v>
      </c>
      <c r="U114" s="137">
        <v>1559</v>
      </c>
      <c r="V114" s="137">
        <v>57675</v>
      </c>
      <c r="W114" s="137">
        <v>611</v>
      </c>
      <c r="X114" s="137">
        <v>50999</v>
      </c>
      <c r="Y114" s="137">
        <v>250</v>
      </c>
      <c r="Z114" s="137">
        <v>32761</v>
      </c>
      <c r="AA114" s="137">
        <v>20</v>
      </c>
      <c r="AB114" s="137">
        <v>81152</v>
      </c>
      <c r="AC114" s="137">
        <v>100</v>
      </c>
      <c r="AD114" s="137">
        <v>14636</v>
      </c>
      <c r="AE114" s="137">
        <v>87</v>
      </c>
      <c r="AF114" s="137">
        <v>10493</v>
      </c>
      <c r="AG114" s="137">
        <v>104</v>
      </c>
      <c r="AH114" s="137">
        <v>9104</v>
      </c>
      <c r="AI114" s="137">
        <v>82</v>
      </c>
      <c r="AJ114" s="137">
        <v>10574</v>
      </c>
      <c r="AK114" s="137">
        <v>127</v>
      </c>
      <c r="AL114" s="137">
        <v>639861</v>
      </c>
      <c r="AM114" s="137">
        <v>6944</v>
      </c>
      <c r="AN114" s="137">
        <v>21359</v>
      </c>
      <c r="AO114" s="137">
        <v>21</v>
      </c>
      <c r="AP114" s="137">
        <v>37794</v>
      </c>
      <c r="AQ114" s="137">
        <v>70</v>
      </c>
      <c r="AR114" s="137">
        <v>10218</v>
      </c>
      <c r="AS114" s="137">
        <v>116</v>
      </c>
      <c r="AT114" s="137">
        <v>76263</v>
      </c>
      <c r="AU114" s="137">
        <v>868</v>
      </c>
      <c r="AV114" s="532">
        <v>8450</v>
      </c>
      <c r="AW114" s="534">
        <v>62</v>
      </c>
      <c r="AX114" s="532">
        <f t="shared" si="24"/>
        <v>1908026</v>
      </c>
      <c r="AY114" s="532">
        <f t="shared" si="21"/>
        <v>12666</v>
      </c>
      <c r="AZ114" s="533">
        <f t="shared" si="23"/>
        <v>1920692</v>
      </c>
      <c r="BB114" s="509"/>
      <c r="BC114" s="509"/>
      <c r="BD114" s="509"/>
      <c r="BE114" s="509"/>
      <c r="BF114" s="509"/>
      <c r="BG114" s="509"/>
      <c r="BH114" s="509"/>
      <c r="BI114" s="509"/>
      <c r="BJ114" s="509"/>
      <c r="BK114" s="509"/>
      <c r="BL114" s="509"/>
      <c r="BM114" s="509"/>
      <c r="BN114" s="509"/>
      <c r="BO114" s="509"/>
      <c r="BP114" s="509"/>
      <c r="BQ114" s="509"/>
      <c r="BR114" s="509"/>
      <c r="BS114" s="509"/>
      <c r="BT114" s="509"/>
      <c r="BU114" s="509"/>
      <c r="BV114" s="509"/>
      <c r="BW114" s="509"/>
      <c r="BX114" s="509"/>
      <c r="BY114" s="509"/>
      <c r="BZ114" s="509"/>
      <c r="CA114" s="509"/>
      <c r="CB114" s="509"/>
      <c r="CC114" s="509"/>
      <c r="CD114" s="509"/>
      <c r="CE114" s="509"/>
      <c r="CF114" s="509"/>
      <c r="CG114" s="509"/>
      <c r="CH114" s="509"/>
      <c r="CI114" s="509"/>
      <c r="CJ114" s="509"/>
      <c r="CK114" s="509"/>
      <c r="CL114" s="509"/>
    </row>
    <row r="115" spans="1:90" s="508" customFormat="1" x14ac:dyDescent="0.25">
      <c r="A115" s="531">
        <v>44378</v>
      </c>
      <c r="B115" s="137">
        <v>148253</v>
      </c>
      <c r="C115" s="137">
        <v>571</v>
      </c>
      <c r="D115" s="137">
        <v>19734</v>
      </c>
      <c r="E115" s="137">
        <v>107</v>
      </c>
      <c r="F115" s="137">
        <v>22131</v>
      </c>
      <c r="G115" s="137">
        <v>4</v>
      </c>
      <c r="H115" s="137">
        <v>18645</v>
      </c>
      <c r="I115" s="137">
        <v>128</v>
      </c>
      <c r="J115" s="137">
        <v>51757</v>
      </c>
      <c r="K115" s="137">
        <v>338</v>
      </c>
      <c r="L115" s="137">
        <v>35629</v>
      </c>
      <c r="M115" s="137">
        <v>160</v>
      </c>
      <c r="N115" s="137">
        <v>53735</v>
      </c>
      <c r="O115" s="137">
        <v>109</v>
      </c>
      <c r="P115" s="137">
        <v>33129</v>
      </c>
      <c r="Q115" s="137">
        <v>167</v>
      </c>
      <c r="R115" s="137">
        <v>6258</v>
      </c>
      <c r="S115" s="137">
        <v>1</v>
      </c>
      <c r="T115" s="137">
        <v>441546</v>
      </c>
      <c r="U115" s="137">
        <v>1552</v>
      </c>
      <c r="V115" s="137">
        <v>56695</v>
      </c>
      <c r="W115" s="137">
        <v>608</v>
      </c>
      <c r="X115" s="137">
        <v>49665</v>
      </c>
      <c r="Y115" s="137">
        <v>252</v>
      </c>
      <c r="Z115" s="137">
        <v>31603</v>
      </c>
      <c r="AA115" s="137">
        <v>20</v>
      </c>
      <c r="AB115" s="137">
        <v>78735</v>
      </c>
      <c r="AC115" s="137">
        <v>99</v>
      </c>
      <c r="AD115" s="137">
        <v>14276</v>
      </c>
      <c r="AE115" s="137">
        <v>87</v>
      </c>
      <c r="AF115" s="137">
        <v>10258</v>
      </c>
      <c r="AG115" s="137">
        <v>104</v>
      </c>
      <c r="AH115" s="137">
        <v>8810</v>
      </c>
      <c r="AI115" s="137">
        <v>82</v>
      </c>
      <c r="AJ115" s="137">
        <v>10135</v>
      </c>
      <c r="AK115" s="137">
        <v>127</v>
      </c>
      <c r="AL115" s="137">
        <v>628759</v>
      </c>
      <c r="AM115" s="137">
        <v>6888</v>
      </c>
      <c r="AN115" s="137">
        <v>20761</v>
      </c>
      <c r="AO115" s="137">
        <v>21</v>
      </c>
      <c r="AP115" s="137">
        <v>36527</v>
      </c>
      <c r="AQ115" s="137">
        <v>65</v>
      </c>
      <c r="AR115" s="137">
        <v>9774</v>
      </c>
      <c r="AS115" s="137">
        <v>116</v>
      </c>
      <c r="AT115" s="137">
        <v>74729</v>
      </c>
      <c r="AU115" s="137">
        <v>875</v>
      </c>
      <c r="AV115" s="532">
        <v>8238</v>
      </c>
      <c r="AW115" s="534">
        <v>62</v>
      </c>
      <c r="AX115" s="532">
        <f t="shared" si="24"/>
        <v>1869782</v>
      </c>
      <c r="AY115" s="532">
        <f t="shared" si="21"/>
        <v>12543</v>
      </c>
      <c r="AZ115" s="533">
        <f t="shared" si="23"/>
        <v>1882325</v>
      </c>
      <c r="BB115" s="509"/>
      <c r="BC115" s="509"/>
      <c r="BD115" s="509"/>
      <c r="BE115" s="509"/>
      <c r="BF115" s="509"/>
      <c r="BG115" s="509"/>
      <c r="BH115" s="509"/>
      <c r="BI115" s="509"/>
      <c r="BJ115" s="509"/>
      <c r="BK115" s="509"/>
      <c r="BL115" s="509"/>
      <c r="BM115" s="509"/>
      <c r="BN115" s="509"/>
      <c r="BO115" s="509"/>
      <c r="BP115" s="509"/>
      <c r="BQ115" s="509"/>
      <c r="BR115" s="509"/>
      <c r="BS115" s="509"/>
      <c r="BT115" s="509"/>
      <c r="BU115" s="509"/>
      <c r="BV115" s="509"/>
      <c r="BW115" s="509"/>
      <c r="BX115" s="509"/>
      <c r="BY115" s="509"/>
      <c r="BZ115" s="509"/>
      <c r="CA115" s="509"/>
      <c r="CB115" s="509"/>
      <c r="CC115" s="509"/>
      <c r="CD115" s="509"/>
      <c r="CE115" s="509"/>
      <c r="CF115" s="509"/>
      <c r="CG115" s="509"/>
      <c r="CH115" s="509"/>
      <c r="CI115" s="509"/>
      <c r="CJ115" s="509"/>
      <c r="CK115" s="509"/>
      <c r="CL115" s="509"/>
    </row>
    <row r="116" spans="1:90" s="508" customFormat="1" x14ac:dyDescent="0.25">
      <c r="A116" s="531">
        <v>44409</v>
      </c>
      <c r="B116" s="137">
        <v>147813</v>
      </c>
      <c r="C116" s="137">
        <v>521</v>
      </c>
      <c r="D116" s="137">
        <v>19734</v>
      </c>
      <c r="E116" s="137">
        <v>107</v>
      </c>
      <c r="F116" s="137">
        <v>22131</v>
      </c>
      <c r="G116" s="137">
        <v>4</v>
      </c>
      <c r="H116" s="137">
        <v>18645</v>
      </c>
      <c r="I116" s="137">
        <v>128</v>
      </c>
      <c r="J116" s="137">
        <v>51746</v>
      </c>
      <c r="K116" s="137">
        <v>336</v>
      </c>
      <c r="L116" s="137">
        <v>35627</v>
      </c>
      <c r="M116" s="137">
        <v>160</v>
      </c>
      <c r="N116" s="137">
        <v>53540</v>
      </c>
      <c r="O116" s="137">
        <v>109</v>
      </c>
      <c r="P116" s="137">
        <v>33123</v>
      </c>
      <c r="Q116" s="137">
        <v>167</v>
      </c>
      <c r="R116" s="137">
        <v>6258</v>
      </c>
      <c r="S116" s="137">
        <v>1</v>
      </c>
      <c r="T116" s="137">
        <v>442116</v>
      </c>
      <c r="U116" s="137">
        <v>1535</v>
      </c>
      <c r="V116" s="137">
        <v>56795</v>
      </c>
      <c r="W116" s="137">
        <v>602</v>
      </c>
      <c r="X116" s="137">
        <v>49630</v>
      </c>
      <c r="Y116" s="137">
        <v>244</v>
      </c>
      <c r="Z116" s="137">
        <v>31612</v>
      </c>
      <c r="AA116" s="137">
        <v>20</v>
      </c>
      <c r="AB116" s="137">
        <v>78693</v>
      </c>
      <c r="AC116" s="137">
        <v>99</v>
      </c>
      <c r="AD116" s="137">
        <v>14276</v>
      </c>
      <c r="AE116" s="137">
        <v>87</v>
      </c>
      <c r="AF116" s="137">
        <v>10258</v>
      </c>
      <c r="AG116" s="137">
        <v>104</v>
      </c>
      <c r="AH116" s="137">
        <v>8810</v>
      </c>
      <c r="AI116" s="137">
        <v>82</v>
      </c>
      <c r="AJ116" s="137">
        <v>10135</v>
      </c>
      <c r="AK116" s="137">
        <v>127</v>
      </c>
      <c r="AL116" s="137">
        <v>630177</v>
      </c>
      <c r="AM116" s="137">
        <v>6825</v>
      </c>
      <c r="AN116" s="137">
        <v>20763</v>
      </c>
      <c r="AO116" s="137">
        <v>21</v>
      </c>
      <c r="AP116" s="137">
        <v>36555</v>
      </c>
      <c r="AQ116" s="137">
        <v>65</v>
      </c>
      <c r="AR116" s="137">
        <v>9774</v>
      </c>
      <c r="AS116" s="137">
        <v>116</v>
      </c>
      <c r="AT116" s="137">
        <v>74661</v>
      </c>
      <c r="AU116" s="137">
        <v>868</v>
      </c>
      <c r="AV116" s="532">
        <v>8238</v>
      </c>
      <c r="AW116" s="534">
        <v>62</v>
      </c>
      <c r="AX116" s="532">
        <f t="shared" si="24"/>
        <v>1871110</v>
      </c>
      <c r="AY116" s="532">
        <f t="shared" si="21"/>
        <v>12390</v>
      </c>
      <c r="AZ116" s="533">
        <f t="shared" si="23"/>
        <v>1883500</v>
      </c>
      <c r="BB116" s="509"/>
      <c r="BC116" s="509"/>
      <c r="BD116" s="509"/>
      <c r="BE116" s="509"/>
      <c r="BF116" s="509"/>
      <c r="BG116" s="509"/>
      <c r="BH116" s="509"/>
      <c r="BI116" s="509"/>
      <c r="BJ116" s="509"/>
      <c r="BK116" s="509"/>
      <c r="BL116" s="509"/>
      <c r="BM116" s="509"/>
      <c r="BN116" s="509"/>
      <c r="BO116" s="509"/>
      <c r="BP116" s="509"/>
      <c r="BQ116" s="509"/>
      <c r="BR116" s="509"/>
      <c r="BS116" s="509"/>
      <c r="BT116" s="509"/>
      <c r="BU116" s="509"/>
      <c r="BV116" s="509"/>
      <c r="BW116" s="509"/>
      <c r="BX116" s="509"/>
      <c r="BY116" s="509"/>
      <c r="BZ116" s="509"/>
      <c r="CA116" s="509"/>
      <c r="CB116" s="509"/>
      <c r="CC116" s="509"/>
      <c r="CD116" s="509"/>
      <c r="CE116" s="509"/>
      <c r="CF116" s="509"/>
      <c r="CG116" s="509"/>
      <c r="CH116" s="509"/>
      <c r="CI116" s="509"/>
      <c r="CJ116" s="509"/>
      <c r="CK116" s="509"/>
      <c r="CL116" s="509"/>
    </row>
    <row r="117" spans="1:90" s="508" customFormat="1" x14ac:dyDescent="0.25">
      <c r="A117" s="531">
        <v>44440</v>
      </c>
      <c r="B117" s="137">
        <v>147375</v>
      </c>
      <c r="C117" s="137">
        <v>442</v>
      </c>
      <c r="D117" s="137">
        <v>19734</v>
      </c>
      <c r="E117" s="137">
        <v>107</v>
      </c>
      <c r="F117" s="137">
        <v>22131</v>
      </c>
      <c r="G117" s="137">
        <v>4</v>
      </c>
      <c r="H117" s="137">
        <v>18645</v>
      </c>
      <c r="I117" s="137">
        <v>128</v>
      </c>
      <c r="J117" s="137">
        <v>51759</v>
      </c>
      <c r="K117" s="137">
        <v>338</v>
      </c>
      <c r="L117" s="137">
        <v>35631</v>
      </c>
      <c r="M117" s="137">
        <v>160</v>
      </c>
      <c r="N117" s="137">
        <v>53574</v>
      </c>
      <c r="O117" s="137">
        <v>109</v>
      </c>
      <c r="P117" s="137">
        <v>33131</v>
      </c>
      <c r="Q117" s="137">
        <v>167</v>
      </c>
      <c r="R117" s="137">
        <v>6258</v>
      </c>
      <c r="S117" s="137">
        <v>1</v>
      </c>
      <c r="T117" s="137">
        <v>444583</v>
      </c>
      <c r="U117" s="137">
        <v>1519</v>
      </c>
      <c r="V117" s="137">
        <v>56934</v>
      </c>
      <c r="W117" s="137">
        <v>602</v>
      </c>
      <c r="X117" s="137">
        <v>49584</v>
      </c>
      <c r="Y117" s="137">
        <v>236</v>
      </c>
      <c r="Z117" s="137">
        <v>31656</v>
      </c>
      <c r="AA117" s="137">
        <v>20</v>
      </c>
      <c r="AB117" s="137">
        <v>78674</v>
      </c>
      <c r="AC117" s="137">
        <v>99</v>
      </c>
      <c r="AD117" s="137">
        <v>14276</v>
      </c>
      <c r="AE117" s="137">
        <v>87</v>
      </c>
      <c r="AF117" s="137">
        <v>10258</v>
      </c>
      <c r="AG117" s="137">
        <v>104</v>
      </c>
      <c r="AH117" s="137">
        <v>8810</v>
      </c>
      <c r="AI117" s="137">
        <v>82</v>
      </c>
      <c r="AJ117" s="137">
        <v>10135</v>
      </c>
      <c r="AK117" s="137">
        <v>127</v>
      </c>
      <c r="AL117" s="137">
        <v>632219</v>
      </c>
      <c r="AM117" s="137">
        <v>6745</v>
      </c>
      <c r="AN117" s="137">
        <v>20757</v>
      </c>
      <c r="AO117" s="137">
        <v>21</v>
      </c>
      <c r="AP117" s="137">
        <v>36586</v>
      </c>
      <c r="AQ117" s="137">
        <v>65</v>
      </c>
      <c r="AR117" s="137">
        <v>9774</v>
      </c>
      <c r="AS117" s="137">
        <v>116</v>
      </c>
      <c r="AT117" s="137">
        <v>74643</v>
      </c>
      <c r="AU117" s="137">
        <v>867</v>
      </c>
      <c r="AV117" s="532">
        <v>8238</v>
      </c>
      <c r="AW117" s="534">
        <v>62</v>
      </c>
      <c r="AX117" s="532">
        <f t="shared" si="24"/>
        <v>1875365</v>
      </c>
      <c r="AY117" s="532">
        <f t="shared" si="21"/>
        <v>12208</v>
      </c>
      <c r="AZ117" s="533">
        <f t="shared" si="23"/>
        <v>1887573</v>
      </c>
      <c r="BB117" s="509"/>
      <c r="BC117" s="509"/>
      <c r="BD117" s="509"/>
      <c r="BE117" s="509"/>
      <c r="BF117" s="509"/>
      <c r="BG117" s="509"/>
      <c r="BH117" s="509"/>
      <c r="BI117" s="509"/>
      <c r="BJ117" s="509"/>
      <c r="BK117" s="509"/>
      <c r="BL117" s="509"/>
      <c r="BM117" s="509"/>
      <c r="BN117" s="509"/>
      <c r="BO117" s="509"/>
      <c r="BP117" s="509"/>
      <c r="BQ117" s="509"/>
      <c r="BR117" s="509"/>
      <c r="BS117" s="509"/>
      <c r="BT117" s="509"/>
      <c r="BU117" s="509"/>
      <c r="BV117" s="509"/>
      <c r="BW117" s="509"/>
      <c r="BX117" s="509"/>
      <c r="BY117" s="509"/>
      <c r="BZ117" s="509"/>
      <c r="CA117" s="509"/>
      <c r="CB117" s="509"/>
      <c r="CC117" s="509"/>
      <c r="CD117" s="509"/>
      <c r="CE117" s="509"/>
      <c r="CF117" s="509"/>
      <c r="CG117" s="509"/>
      <c r="CH117" s="509"/>
      <c r="CI117" s="509"/>
      <c r="CJ117" s="509"/>
      <c r="CK117" s="509"/>
      <c r="CL117" s="509"/>
    </row>
    <row r="118" spans="1:90" s="508" customFormat="1" x14ac:dyDescent="0.25">
      <c r="A118" s="531">
        <v>44470</v>
      </c>
      <c r="B118" s="137">
        <v>146727</v>
      </c>
      <c r="C118" s="137">
        <v>361</v>
      </c>
      <c r="D118" s="137">
        <v>19606</v>
      </c>
      <c r="E118" s="137">
        <v>107</v>
      </c>
      <c r="F118" s="137">
        <v>21964</v>
      </c>
      <c r="G118" s="137">
        <v>4</v>
      </c>
      <c r="H118" s="137">
        <v>18465</v>
      </c>
      <c r="I118" s="137">
        <v>125</v>
      </c>
      <c r="J118" s="137">
        <v>51354</v>
      </c>
      <c r="K118" s="137">
        <v>338</v>
      </c>
      <c r="L118" s="137">
        <v>35187</v>
      </c>
      <c r="M118" s="137">
        <v>160</v>
      </c>
      <c r="N118" s="137">
        <v>52933</v>
      </c>
      <c r="O118" s="137">
        <v>109</v>
      </c>
      <c r="P118" s="137">
        <v>33121</v>
      </c>
      <c r="Q118" s="137">
        <v>167</v>
      </c>
      <c r="R118" s="137">
        <v>6277</v>
      </c>
      <c r="S118" s="137">
        <v>1</v>
      </c>
      <c r="T118" s="137">
        <v>446085</v>
      </c>
      <c r="U118" s="137">
        <v>1521</v>
      </c>
      <c r="V118" s="137">
        <v>56724</v>
      </c>
      <c r="W118" s="137">
        <v>598</v>
      </c>
      <c r="X118" s="137">
        <v>49076</v>
      </c>
      <c r="Y118" s="137">
        <v>236</v>
      </c>
      <c r="Z118" s="137">
        <v>31446</v>
      </c>
      <c r="AA118" s="137">
        <v>20</v>
      </c>
      <c r="AB118" s="137">
        <v>77884</v>
      </c>
      <c r="AC118" s="137">
        <v>99</v>
      </c>
      <c r="AD118" s="137">
        <v>14108</v>
      </c>
      <c r="AE118" s="137">
        <v>87</v>
      </c>
      <c r="AF118" s="137">
        <v>10187</v>
      </c>
      <c r="AG118" s="137">
        <v>104</v>
      </c>
      <c r="AH118" s="137">
        <v>8722</v>
      </c>
      <c r="AI118" s="137">
        <v>82</v>
      </c>
      <c r="AJ118" s="137">
        <v>10106</v>
      </c>
      <c r="AK118" s="137">
        <v>127</v>
      </c>
      <c r="AL118" s="137">
        <v>631952</v>
      </c>
      <c r="AM118" s="137">
        <v>6733</v>
      </c>
      <c r="AN118" s="137">
        <v>20620</v>
      </c>
      <c r="AO118" s="137">
        <v>21</v>
      </c>
      <c r="AP118" s="137">
        <v>36261</v>
      </c>
      <c r="AQ118" s="137">
        <v>64</v>
      </c>
      <c r="AR118" s="137">
        <v>9665</v>
      </c>
      <c r="AS118" s="137">
        <v>116</v>
      </c>
      <c r="AT118" s="137">
        <v>74266</v>
      </c>
      <c r="AU118" s="137">
        <v>865</v>
      </c>
      <c r="AV118" s="532">
        <v>8140</v>
      </c>
      <c r="AW118" s="534">
        <v>62</v>
      </c>
      <c r="AX118" s="532">
        <f t="shared" si="24"/>
        <v>1870876</v>
      </c>
      <c r="AY118" s="532">
        <f t="shared" si="21"/>
        <v>12107</v>
      </c>
      <c r="AZ118" s="533">
        <f t="shared" si="23"/>
        <v>1882983</v>
      </c>
      <c r="BB118" s="509"/>
      <c r="BC118" s="509"/>
      <c r="BD118" s="509"/>
      <c r="BE118" s="509"/>
      <c r="BF118" s="509"/>
      <c r="BG118" s="509"/>
      <c r="BH118" s="509"/>
      <c r="BI118" s="509"/>
      <c r="BJ118" s="509"/>
      <c r="BK118" s="509"/>
      <c r="BL118" s="509"/>
      <c r="BM118" s="509"/>
      <c r="BN118" s="509"/>
      <c r="BO118" s="509"/>
      <c r="BP118" s="509"/>
      <c r="BQ118" s="509"/>
      <c r="BR118" s="509"/>
      <c r="BS118" s="509"/>
      <c r="BT118" s="509"/>
      <c r="BU118" s="509"/>
      <c r="BV118" s="509"/>
      <c r="BW118" s="509"/>
      <c r="BX118" s="509"/>
      <c r="BY118" s="509"/>
      <c r="BZ118" s="509"/>
      <c r="CA118" s="509"/>
      <c r="CB118" s="509"/>
      <c r="CC118" s="509"/>
      <c r="CD118" s="509"/>
      <c r="CE118" s="509"/>
      <c r="CF118" s="509"/>
      <c r="CG118" s="509"/>
      <c r="CH118" s="509"/>
      <c r="CI118" s="509"/>
      <c r="CJ118" s="509"/>
      <c r="CK118" s="509"/>
      <c r="CL118" s="509"/>
    </row>
    <row r="119" spans="1:90" s="508" customFormat="1" x14ac:dyDescent="0.25">
      <c r="A119" s="531">
        <v>44501</v>
      </c>
      <c r="B119" s="137">
        <v>146113</v>
      </c>
      <c r="C119" s="137">
        <v>383</v>
      </c>
      <c r="D119" s="137">
        <v>19292</v>
      </c>
      <c r="E119" s="137">
        <v>142</v>
      </c>
      <c r="F119" s="137">
        <v>21780</v>
      </c>
      <c r="G119" s="137">
        <v>65</v>
      </c>
      <c r="H119" s="137">
        <v>18252</v>
      </c>
      <c r="I119" s="137">
        <v>136</v>
      </c>
      <c r="J119" s="137">
        <v>50659</v>
      </c>
      <c r="K119" s="137">
        <v>245</v>
      </c>
      <c r="L119" s="137">
        <v>34610</v>
      </c>
      <c r="M119" s="137">
        <v>269</v>
      </c>
      <c r="N119" s="137">
        <v>52161</v>
      </c>
      <c r="O119" s="137">
        <v>248</v>
      </c>
      <c r="P119" s="137">
        <v>32637</v>
      </c>
      <c r="Q119" s="137">
        <v>162</v>
      </c>
      <c r="R119" s="137">
        <v>6284</v>
      </c>
      <c r="S119" s="137">
        <v>23</v>
      </c>
      <c r="T119" s="137">
        <v>444856</v>
      </c>
      <c r="U119" s="137">
        <v>3476</v>
      </c>
      <c r="V119" s="137">
        <v>56474</v>
      </c>
      <c r="W119" s="137">
        <v>639</v>
      </c>
      <c r="X119" s="137">
        <v>48606</v>
      </c>
      <c r="Y119" s="137">
        <v>323</v>
      </c>
      <c r="Z119" s="137">
        <v>30926</v>
      </c>
      <c r="AA119" s="137">
        <v>267</v>
      </c>
      <c r="AB119" s="137">
        <v>76855</v>
      </c>
      <c r="AC119" s="137">
        <v>436</v>
      </c>
      <c r="AD119" s="137">
        <v>13931</v>
      </c>
      <c r="AE119" s="137">
        <v>79</v>
      </c>
      <c r="AF119" s="137">
        <v>10068</v>
      </c>
      <c r="AG119" s="137">
        <v>75</v>
      </c>
      <c r="AH119" s="137">
        <v>8575</v>
      </c>
      <c r="AI119" s="137">
        <v>53</v>
      </c>
      <c r="AJ119" s="137">
        <v>9813</v>
      </c>
      <c r="AK119" s="137">
        <v>44</v>
      </c>
      <c r="AL119" s="137">
        <v>630459</v>
      </c>
      <c r="AM119" s="137">
        <v>6282</v>
      </c>
      <c r="AN119" s="137">
        <v>20332</v>
      </c>
      <c r="AO119" s="137">
        <v>113</v>
      </c>
      <c r="AP119" s="137">
        <v>35772</v>
      </c>
      <c r="AQ119" s="137">
        <v>219</v>
      </c>
      <c r="AR119" s="137">
        <v>9462</v>
      </c>
      <c r="AS119" s="137">
        <v>107</v>
      </c>
      <c r="AT119" s="137">
        <v>73535</v>
      </c>
      <c r="AU119" s="137">
        <v>743</v>
      </c>
      <c r="AV119" s="532">
        <v>8032</v>
      </c>
      <c r="AW119" s="534">
        <v>59</v>
      </c>
      <c r="AX119" s="532">
        <v>1859484</v>
      </c>
      <c r="AY119" s="532">
        <v>14588</v>
      </c>
      <c r="AZ119" s="533">
        <f>SUM(AX119:AY119)</f>
        <v>1874072</v>
      </c>
      <c r="BB119" s="509"/>
      <c r="BC119" s="509"/>
      <c r="BD119" s="509"/>
      <c r="BE119" s="509"/>
      <c r="BF119" s="509"/>
      <c r="BG119" s="509"/>
      <c r="BH119" s="509"/>
      <c r="BI119" s="509"/>
      <c r="BJ119" s="509"/>
      <c r="BK119" s="509"/>
      <c r="BL119" s="509"/>
      <c r="BM119" s="509"/>
      <c r="BN119" s="509"/>
      <c r="BO119" s="509"/>
      <c r="BP119" s="509"/>
      <c r="BQ119" s="509"/>
      <c r="BR119" s="509"/>
      <c r="BS119" s="509"/>
      <c r="BT119" s="509"/>
      <c r="BU119" s="509"/>
      <c r="BV119" s="509"/>
      <c r="BW119" s="509"/>
      <c r="BX119" s="509"/>
      <c r="BY119" s="509"/>
      <c r="BZ119" s="509"/>
      <c r="CA119" s="509"/>
      <c r="CB119" s="509"/>
      <c r="CC119" s="509"/>
      <c r="CD119" s="509"/>
      <c r="CE119" s="509"/>
      <c r="CF119" s="509"/>
      <c r="CG119" s="509"/>
      <c r="CH119" s="509"/>
      <c r="CI119" s="509"/>
      <c r="CJ119" s="509"/>
      <c r="CK119" s="509"/>
      <c r="CL119" s="509"/>
    </row>
    <row r="120" spans="1:90" x14ac:dyDescent="0.25">
      <c r="B120" s="1" t="s">
        <v>41</v>
      </c>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ignoredErrors>
    <ignoredError sqref="AZ11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5" zoomScaleNormal="75" workbookViewId="0">
      <selection activeCell="O10" sqref="O10"/>
    </sheetView>
  </sheetViews>
  <sheetFormatPr baseColWidth="10" defaultRowHeight="15" x14ac:dyDescent="0.25"/>
  <cols>
    <col min="1" max="1" width="33.140625" style="2" customWidth="1"/>
    <col min="2" max="13" width="11.5703125" style="2" customWidth="1"/>
    <col min="14" max="16384" width="11.42578125" style="2"/>
  </cols>
  <sheetData>
    <row r="1" spans="1:13" x14ac:dyDescent="0.25">
      <c r="A1" s="452"/>
      <c r="B1" s="453"/>
      <c r="C1" s="453"/>
      <c r="D1" s="453"/>
      <c r="E1" s="457"/>
      <c r="F1" s="457"/>
      <c r="G1" s="453"/>
      <c r="H1" s="453"/>
      <c r="I1" s="453"/>
      <c r="J1" s="453"/>
      <c r="K1" s="453"/>
      <c r="L1" s="453"/>
      <c r="M1" s="454"/>
    </row>
    <row r="2" spans="1:13" ht="18" x14ac:dyDescent="0.25">
      <c r="A2" s="479" t="s">
        <v>7</v>
      </c>
      <c r="B2" s="457"/>
      <c r="C2" s="457"/>
      <c r="D2" s="457"/>
      <c r="E2" s="457"/>
      <c r="F2" s="457"/>
      <c r="G2" s="457"/>
      <c r="H2" s="457"/>
      <c r="I2" s="457"/>
      <c r="J2" s="457"/>
      <c r="K2" s="457"/>
      <c r="L2" s="457"/>
      <c r="M2" s="458"/>
    </row>
    <row r="3" spans="1:13" x14ac:dyDescent="0.25">
      <c r="A3" s="480" t="s">
        <v>4</v>
      </c>
      <c r="B3" s="457"/>
      <c r="C3" s="457"/>
      <c r="D3" s="457"/>
      <c r="E3" s="457"/>
      <c r="F3" s="457"/>
      <c r="G3" s="457"/>
      <c r="H3" s="457"/>
      <c r="I3" s="457"/>
      <c r="J3" s="457"/>
      <c r="K3" s="457"/>
      <c r="L3" s="457"/>
      <c r="M3" s="458"/>
    </row>
    <row r="4" spans="1:13" x14ac:dyDescent="0.25">
      <c r="A4" s="481" t="s">
        <v>59</v>
      </c>
      <c r="B4" s="457"/>
      <c r="C4" s="457"/>
      <c r="D4" s="457"/>
      <c r="E4" s="457"/>
      <c r="F4" s="457"/>
      <c r="G4" s="457"/>
      <c r="H4" s="457"/>
      <c r="I4" s="457"/>
      <c r="J4" s="457"/>
      <c r="K4" s="457"/>
      <c r="L4" s="457"/>
      <c r="M4" s="458"/>
    </row>
    <row r="5" spans="1:13" ht="15.75" thickBot="1" x14ac:dyDescent="0.3">
      <c r="A5" s="455"/>
      <c r="B5" s="457"/>
      <c r="C5" s="457"/>
      <c r="D5" s="457"/>
      <c r="E5" s="457"/>
      <c r="F5" s="457"/>
      <c r="G5" s="457"/>
      <c r="H5" s="457"/>
      <c r="I5" s="457"/>
      <c r="J5" s="457"/>
      <c r="K5" s="457"/>
      <c r="L5" s="457"/>
      <c r="M5" s="458"/>
    </row>
    <row r="6" spans="1:13" x14ac:dyDescent="0.25">
      <c r="A6" s="470" t="str">
        <f>+Índice!B6</f>
        <v>Fuente: Reportes prestadores de servicios</v>
      </c>
      <c r="B6" s="462"/>
      <c r="C6" s="462"/>
      <c r="D6" s="462"/>
      <c r="E6" s="462"/>
      <c r="F6" s="462"/>
      <c r="G6" s="462"/>
      <c r="H6" s="462"/>
      <c r="I6" s="462"/>
      <c r="J6" s="462"/>
      <c r="K6" s="462"/>
      <c r="L6" s="462"/>
      <c r="M6" s="463"/>
    </row>
    <row r="7" spans="1:13" x14ac:dyDescent="0.25">
      <c r="A7" s="486" t="str">
        <f>Índice!B7</f>
        <v>Fecha de publicación: Diciembre 2021</v>
      </c>
      <c r="B7" s="465"/>
      <c r="C7" s="465"/>
      <c r="D7" s="465"/>
      <c r="E7" s="465"/>
      <c r="F7" s="465"/>
      <c r="G7" s="465"/>
      <c r="H7" s="465"/>
      <c r="I7" s="465"/>
      <c r="J7" s="465"/>
      <c r="K7" s="465"/>
      <c r="L7" s="473" t="s">
        <v>9</v>
      </c>
      <c r="M7" s="466"/>
    </row>
    <row r="8" spans="1:13" ht="15.75" thickBot="1" x14ac:dyDescent="0.3">
      <c r="A8" s="487" t="str">
        <f>Índice!B8</f>
        <v>Fecha de corte: Noviembre 2021</v>
      </c>
      <c r="B8" s="468"/>
      <c r="C8" s="468"/>
      <c r="D8" s="468"/>
      <c r="E8" s="468"/>
      <c r="F8" s="468"/>
      <c r="G8" s="468"/>
      <c r="H8" s="468"/>
      <c r="I8" s="468"/>
      <c r="J8" s="468"/>
      <c r="K8" s="468"/>
      <c r="L8" s="468"/>
      <c r="M8" s="469"/>
    </row>
    <row r="9" spans="1:13" x14ac:dyDescent="0.25">
      <c r="A9" s="221"/>
      <c r="B9" s="20"/>
      <c r="C9" s="20"/>
      <c r="D9" s="20"/>
      <c r="E9" s="20"/>
      <c r="F9" s="20"/>
      <c r="G9" s="20"/>
      <c r="H9" s="20"/>
      <c r="I9" s="20"/>
      <c r="J9" s="20"/>
      <c r="K9" s="20"/>
      <c r="L9" s="20"/>
      <c r="M9" s="20"/>
    </row>
    <row r="10" spans="1:13" ht="15.75" thickBot="1" x14ac:dyDescent="0.3">
      <c r="A10" s="221"/>
      <c r="B10" s="20"/>
      <c r="C10" s="20"/>
      <c r="D10" s="20"/>
      <c r="E10" s="20"/>
      <c r="F10" s="20"/>
      <c r="G10" s="20"/>
      <c r="H10" s="20"/>
      <c r="I10" s="20"/>
      <c r="J10" s="20"/>
      <c r="K10" s="20"/>
      <c r="L10" s="20"/>
      <c r="M10" s="20"/>
    </row>
    <row r="11" spans="1:13" ht="15.75" thickBot="1" x14ac:dyDescent="0.3">
      <c r="A11" s="222"/>
      <c r="B11" s="590" t="s">
        <v>92</v>
      </c>
      <c r="C11" s="590"/>
      <c r="D11" s="590" t="s">
        <v>94</v>
      </c>
      <c r="E11" s="590"/>
      <c r="F11" s="590" t="s">
        <v>75</v>
      </c>
      <c r="G11" s="590"/>
      <c r="H11" s="590" t="s">
        <v>57</v>
      </c>
      <c r="I11" s="590"/>
      <c r="J11" s="590" t="s">
        <v>47</v>
      </c>
      <c r="K11" s="590"/>
      <c r="L11" s="590" t="s">
        <v>58</v>
      </c>
      <c r="M11" s="590"/>
    </row>
    <row r="12" spans="1:13" ht="15.75" thickBot="1" x14ac:dyDescent="0.3">
      <c r="A12" s="339" t="s">
        <v>60</v>
      </c>
      <c r="B12" s="525" t="s">
        <v>39</v>
      </c>
      <c r="C12" s="525" t="s">
        <v>0</v>
      </c>
      <c r="D12" s="525" t="s">
        <v>39</v>
      </c>
      <c r="E12" s="525" t="s">
        <v>0</v>
      </c>
      <c r="F12" s="525" t="s">
        <v>39</v>
      </c>
      <c r="G12" s="525" t="s">
        <v>0</v>
      </c>
      <c r="H12" s="525" t="s">
        <v>39</v>
      </c>
      <c r="I12" s="525" t="s">
        <v>0</v>
      </c>
      <c r="J12" s="525" t="s">
        <v>39</v>
      </c>
      <c r="K12" s="525" t="s">
        <v>0</v>
      </c>
      <c r="L12" s="525" t="s">
        <v>39</v>
      </c>
      <c r="M12" s="525" t="s">
        <v>0</v>
      </c>
    </row>
    <row r="13" spans="1:13" x14ac:dyDescent="0.25">
      <c r="A13" s="341" t="s">
        <v>12</v>
      </c>
      <c r="B13" s="527"/>
      <c r="C13" s="527"/>
      <c r="D13" s="527">
        <v>17443</v>
      </c>
      <c r="E13" s="527">
        <v>96</v>
      </c>
      <c r="F13" s="527">
        <v>71</v>
      </c>
      <c r="G13" s="527">
        <v>0</v>
      </c>
      <c r="H13" s="527">
        <v>127246</v>
      </c>
      <c r="I13" s="527">
        <v>251</v>
      </c>
      <c r="J13" s="527">
        <v>24</v>
      </c>
      <c r="K13" s="527">
        <v>0</v>
      </c>
      <c r="L13" s="527">
        <v>1329</v>
      </c>
      <c r="M13" s="527">
        <v>36</v>
      </c>
    </row>
    <row r="14" spans="1:13" x14ac:dyDescent="0.25">
      <c r="A14" s="342" t="s">
        <v>13</v>
      </c>
      <c r="B14" s="528"/>
      <c r="C14" s="528"/>
      <c r="D14" s="528">
        <v>19291</v>
      </c>
      <c r="E14" s="528">
        <v>142</v>
      </c>
      <c r="F14" s="528"/>
      <c r="G14" s="528"/>
      <c r="H14" s="528"/>
      <c r="I14" s="528"/>
      <c r="J14" s="528">
        <v>1</v>
      </c>
      <c r="K14" s="528">
        <v>0</v>
      </c>
      <c r="L14" s="528"/>
      <c r="M14" s="528"/>
    </row>
    <row r="15" spans="1:13" x14ac:dyDescent="0.25">
      <c r="A15" s="342" t="s">
        <v>14</v>
      </c>
      <c r="B15" s="528"/>
      <c r="C15" s="528"/>
      <c r="D15" s="528">
        <v>21777</v>
      </c>
      <c r="E15" s="528">
        <v>65</v>
      </c>
      <c r="F15" s="528">
        <v>3</v>
      </c>
      <c r="G15" s="528">
        <v>0</v>
      </c>
      <c r="H15" s="528"/>
      <c r="I15" s="528"/>
      <c r="J15" s="528"/>
      <c r="K15" s="528"/>
      <c r="L15" s="528"/>
      <c r="M15" s="528"/>
    </row>
    <row r="16" spans="1:13" x14ac:dyDescent="0.25">
      <c r="A16" s="342" t="s">
        <v>15</v>
      </c>
      <c r="B16" s="528"/>
      <c r="C16" s="528"/>
      <c r="D16" s="528">
        <v>18239</v>
      </c>
      <c r="E16" s="528">
        <v>136</v>
      </c>
      <c r="F16" s="528"/>
      <c r="G16" s="528"/>
      <c r="H16" s="528"/>
      <c r="I16" s="528"/>
      <c r="J16" s="528"/>
      <c r="K16" s="528"/>
      <c r="L16" s="528">
        <v>13</v>
      </c>
      <c r="M16" s="528">
        <v>0</v>
      </c>
    </row>
    <row r="17" spans="1:13" x14ac:dyDescent="0.25">
      <c r="A17" s="342" t="s">
        <v>16</v>
      </c>
      <c r="B17" s="528"/>
      <c r="C17" s="528"/>
      <c r="D17" s="528">
        <v>50556</v>
      </c>
      <c r="E17" s="528">
        <v>239</v>
      </c>
      <c r="F17" s="528">
        <v>4</v>
      </c>
      <c r="G17" s="528">
        <v>0</v>
      </c>
      <c r="H17" s="528"/>
      <c r="I17" s="528"/>
      <c r="J17" s="528">
        <v>19</v>
      </c>
      <c r="K17" s="528">
        <v>0</v>
      </c>
      <c r="L17" s="528">
        <v>80</v>
      </c>
      <c r="M17" s="528">
        <v>6</v>
      </c>
    </row>
    <row r="18" spans="1:13" x14ac:dyDescent="0.25">
      <c r="A18" s="342" t="s">
        <v>17</v>
      </c>
      <c r="B18" s="528"/>
      <c r="C18" s="528"/>
      <c r="D18" s="528">
        <v>34597</v>
      </c>
      <c r="E18" s="528">
        <v>269</v>
      </c>
      <c r="F18" s="528">
        <v>5</v>
      </c>
      <c r="G18" s="528">
        <v>0</v>
      </c>
      <c r="H18" s="528"/>
      <c r="I18" s="528"/>
      <c r="J18" s="528">
        <v>8</v>
      </c>
      <c r="K18" s="528">
        <v>0</v>
      </c>
      <c r="L18" s="528"/>
      <c r="M18" s="528"/>
    </row>
    <row r="19" spans="1:13" x14ac:dyDescent="0.25">
      <c r="A19" s="342" t="s">
        <v>18</v>
      </c>
      <c r="B19" s="528"/>
      <c r="C19" s="528"/>
      <c r="D19" s="528">
        <v>48518</v>
      </c>
      <c r="E19" s="528">
        <v>183</v>
      </c>
      <c r="F19" s="528">
        <v>1076</v>
      </c>
      <c r="G19" s="528">
        <v>31</v>
      </c>
      <c r="H19" s="528"/>
      <c r="I19" s="528"/>
      <c r="J19" s="528">
        <v>122</v>
      </c>
      <c r="K19" s="528">
        <v>0</v>
      </c>
      <c r="L19" s="528">
        <v>2445</v>
      </c>
      <c r="M19" s="528">
        <v>34</v>
      </c>
    </row>
    <row r="20" spans="1:13" x14ac:dyDescent="0.25">
      <c r="A20" s="342" t="s">
        <v>19</v>
      </c>
      <c r="B20" s="528"/>
      <c r="C20" s="528"/>
      <c r="D20" s="528">
        <v>32619</v>
      </c>
      <c r="E20" s="528">
        <v>162</v>
      </c>
      <c r="F20" s="528">
        <v>4</v>
      </c>
      <c r="G20" s="528">
        <v>0</v>
      </c>
      <c r="H20" s="528"/>
      <c r="I20" s="528"/>
      <c r="J20" s="528">
        <v>14</v>
      </c>
      <c r="K20" s="528">
        <v>0</v>
      </c>
      <c r="L20" s="528"/>
      <c r="M20" s="528"/>
    </row>
    <row r="21" spans="1:13" x14ac:dyDescent="0.25">
      <c r="A21" s="342" t="s">
        <v>20</v>
      </c>
      <c r="B21" s="528"/>
      <c r="C21" s="528"/>
      <c r="D21" s="528">
        <v>6284</v>
      </c>
      <c r="E21" s="528">
        <v>23</v>
      </c>
      <c r="F21" s="528"/>
      <c r="G21" s="528"/>
      <c r="H21" s="528"/>
      <c r="I21" s="528"/>
      <c r="J21" s="528"/>
      <c r="K21" s="528"/>
      <c r="L21" s="528"/>
      <c r="M21" s="528"/>
    </row>
    <row r="22" spans="1:13" x14ac:dyDescent="0.25">
      <c r="A22" s="342" t="s">
        <v>21</v>
      </c>
      <c r="B22" s="528">
        <v>1721</v>
      </c>
      <c r="C22" s="528"/>
      <c r="D22" s="528">
        <v>321242</v>
      </c>
      <c r="E22" s="528">
        <v>2223</v>
      </c>
      <c r="F22" s="528">
        <v>69774</v>
      </c>
      <c r="G22" s="528">
        <v>688</v>
      </c>
      <c r="H22" s="528">
        <v>103</v>
      </c>
      <c r="I22" s="528">
        <v>0</v>
      </c>
      <c r="J22" s="528">
        <v>11666</v>
      </c>
      <c r="K22" s="528">
        <v>43</v>
      </c>
      <c r="L22" s="528">
        <v>40350</v>
      </c>
      <c r="M22" s="528">
        <v>522</v>
      </c>
    </row>
    <row r="23" spans="1:13" x14ac:dyDescent="0.25">
      <c r="A23" s="342" t="s">
        <v>22</v>
      </c>
      <c r="B23" s="528"/>
      <c r="C23" s="528"/>
      <c r="D23" s="528">
        <v>52963</v>
      </c>
      <c r="E23" s="528">
        <v>434</v>
      </c>
      <c r="F23" s="528">
        <v>2853</v>
      </c>
      <c r="G23" s="528">
        <v>136</v>
      </c>
      <c r="H23" s="528"/>
      <c r="I23" s="528"/>
      <c r="J23" s="528">
        <v>7</v>
      </c>
      <c r="K23" s="528">
        <v>0</v>
      </c>
      <c r="L23" s="528">
        <v>651</v>
      </c>
      <c r="M23" s="528">
        <v>69</v>
      </c>
    </row>
    <row r="24" spans="1:13" x14ac:dyDescent="0.25">
      <c r="A24" s="342" t="s">
        <v>23</v>
      </c>
      <c r="B24" s="528"/>
      <c r="C24" s="528"/>
      <c r="D24" s="528">
        <v>47329</v>
      </c>
      <c r="E24" s="528">
        <v>168</v>
      </c>
      <c r="F24" s="528">
        <v>73</v>
      </c>
      <c r="G24" s="528">
        <v>0</v>
      </c>
      <c r="H24" s="528"/>
      <c r="I24" s="528"/>
      <c r="J24" s="528">
        <v>9</v>
      </c>
      <c r="K24" s="528">
        <v>0</v>
      </c>
      <c r="L24" s="528">
        <v>1195</v>
      </c>
      <c r="M24" s="528">
        <v>155</v>
      </c>
    </row>
    <row r="25" spans="1:13" x14ac:dyDescent="0.25">
      <c r="A25" s="342" t="s">
        <v>24</v>
      </c>
      <c r="B25" s="528"/>
      <c r="C25" s="528"/>
      <c r="D25" s="528">
        <v>30438</v>
      </c>
      <c r="E25" s="528">
        <v>267</v>
      </c>
      <c r="F25" s="528">
        <v>475</v>
      </c>
      <c r="G25" s="528">
        <v>0</v>
      </c>
      <c r="H25" s="528"/>
      <c r="I25" s="528"/>
      <c r="J25" s="528">
        <v>13</v>
      </c>
      <c r="K25" s="528">
        <v>0</v>
      </c>
      <c r="L25" s="528"/>
      <c r="M25" s="528"/>
    </row>
    <row r="26" spans="1:13" x14ac:dyDescent="0.25">
      <c r="A26" s="342" t="s">
        <v>25</v>
      </c>
      <c r="B26" s="528"/>
      <c r="C26" s="528"/>
      <c r="D26" s="528">
        <v>72958</v>
      </c>
      <c r="E26" s="528">
        <v>407</v>
      </c>
      <c r="F26" s="528">
        <v>1377</v>
      </c>
      <c r="G26" s="528">
        <v>11</v>
      </c>
      <c r="H26" s="528"/>
      <c r="I26" s="528"/>
      <c r="J26" s="528">
        <v>280</v>
      </c>
      <c r="K26" s="528">
        <v>0</v>
      </c>
      <c r="L26" s="528">
        <v>2240</v>
      </c>
      <c r="M26" s="528">
        <v>18</v>
      </c>
    </row>
    <row r="27" spans="1:13" x14ac:dyDescent="0.25">
      <c r="A27" s="342" t="s">
        <v>26</v>
      </c>
      <c r="B27" s="528"/>
      <c r="C27" s="528"/>
      <c r="D27" s="528">
        <v>13931</v>
      </c>
      <c r="E27" s="528">
        <v>79</v>
      </c>
      <c r="F27" s="528"/>
      <c r="G27" s="528"/>
      <c r="H27" s="528"/>
      <c r="I27" s="528"/>
      <c r="J27" s="528"/>
      <c r="K27" s="528"/>
      <c r="L27" s="528"/>
      <c r="M27" s="528"/>
    </row>
    <row r="28" spans="1:13" x14ac:dyDescent="0.25">
      <c r="A28" s="342" t="s">
        <v>27</v>
      </c>
      <c r="B28" s="528"/>
      <c r="C28" s="528"/>
      <c r="D28" s="528">
        <v>10068</v>
      </c>
      <c r="E28" s="528">
        <v>75</v>
      </c>
      <c r="F28" s="528"/>
      <c r="G28" s="528"/>
      <c r="H28" s="528"/>
      <c r="I28" s="528"/>
      <c r="J28" s="528"/>
      <c r="K28" s="528"/>
      <c r="L28" s="528"/>
      <c r="M28" s="528"/>
    </row>
    <row r="29" spans="1:13" x14ac:dyDescent="0.25">
      <c r="A29" s="342" t="s">
        <v>28</v>
      </c>
      <c r="B29" s="528"/>
      <c r="C29" s="528"/>
      <c r="D29" s="528">
        <v>8570</v>
      </c>
      <c r="E29" s="528">
        <v>53</v>
      </c>
      <c r="F29" s="528">
        <v>5</v>
      </c>
      <c r="G29" s="528">
        <v>0</v>
      </c>
      <c r="H29" s="528"/>
      <c r="I29" s="528"/>
      <c r="J29" s="528"/>
      <c r="K29" s="528"/>
      <c r="L29" s="528"/>
      <c r="M29" s="528"/>
    </row>
    <row r="30" spans="1:13" x14ac:dyDescent="0.25">
      <c r="A30" s="342" t="s">
        <v>29</v>
      </c>
      <c r="B30" s="528"/>
      <c r="C30" s="528"/>
      <c r="D30" s="528">
        <v>9813</v>
      </c>
      <c r="E30" s="528">
        <v>44</v>
      </c>
      <c r="F30" s="528"/>
      <c r="G30" s="528"/>
      <c r="H30" s="528"/>
      <c r="I30" s="528"/>
      <c r="J30" s="528"/>
      <c r="K30" s="528"/>
      <c r="L30" s="528"/>
      <c r="M30" s="528"/>
    </row>
    <row r="31" spans="1:13" x14ac:dyDescent="0.25">
      <c r="A31" s="342" t="s">
        <v>30</v>
      </c>
      <c r="B31" s="528">
        <v>16890</v>
      </c>
      <c r="C31" s="528"/>
      <c r="D31" s="528">
        <v>547328</v>
      </c>
      <c r="E31" s="528">
        <v>2939</v>
      </c>
      <c r="F31" s="528">
        <v>51026</v>
      </c>
      <c r="G31" s="528">
        <v>1138</v>
      </c>
      <c r="H31" s="528">
        <v>0</v>
      </c>
      <c r="I31" s="528">
        <v>0</v>
      </c>
      <c r="J31" s="528">
        <v>926</v>
      </c>
      <c r="K31" s="528">
        <v>0</v>
      </c>
      <c r="L31" s="528">
        <v>14289</v>
      </c>
      <c r="M31" s="528">
        <v>2205</v>
      </c>
    </row>
    <row r="32" spans="1:13" x14ac:dyDescent="0.25">
      <c r="A32" s="342" t="s">
        <v>31</v>
      </c>
      <c r="B32" s="528"/>
      <c r="C32" s="528"/>
      <c r="D32" s="528">
        <v>19932</v>
      </c>
      <c r="E32" s="528">
        <v>113</v>
      </c>
      <c r="F32" s="528"/>
      <c r="G32" s="528"/>
      <c r="H32" s="528"/>
      <c r="I32" s="528"/>
      <c r="J32" s="528">
        <v>3</v>
      </c>
      <c r="K32" s="528">
        <v>0</v>
      </c>
      <c r="L32" s="528">
        <v>397</v>
      </c>
      <c r="M32" s="528">
        <v>0</v>
      </c>
    </row>
    <row r="33" spans="1:14" x14ac:dyDescent="0.25">
      <c r="A33" s="342" t="s">
        <v>56</v>
      </c>
      <c r="B33" s="528"/>
      <c r="C33" s="528"/>
      <c r="D33" s="528">
        <v>34462</v>
      </c>
      <c r="E33" s="528">
        <v>219</v>
      </c>
      <c r="F33" s="528">
        <v>1310</v>
      </c>
      <c r="G33" s="528">
        <v>0</v>
      </c>
      <c r="H33" s="528"/>
      <c r="I33" s="528"/>
      <c r="J33" s="528">
        <v>0</v>
      </c>
      <c r="K33" s="528">
        <v>0</v>
      </c>
      <c r="L33" s="528"/>
      <c r="M33" s="528"/>
    </row>
    <row r="34" spans="1:14" x14ac:dyDescent="0.25">
      <c r="A34" s="342" t="s">
        <v>33</v>
      </c>
      <c r="B34" s="528"/>
      <c r="C34" s="528"/>
      <c r="D34" s="528">
        <v>9460</v>
      </c>
      <c r="E34" s="528">
        <v>107</v>
      </c>
      <c r="F34" s="528">
        <v>2</v>
      </c>
      <c r="G34" s="528">
        <v>0</v>
      </c>
      <c r="H34" s="528"/>
      <c r="I34" s="528"/>
      <c r="J34" s="528">
        <v>0</v>
      </c>
      <c r="K34" s="528">
        <v>0</v>
      </c>
      <c r="L34" s="528"/>
      <c r="M34" s="528"/>
    </row>
    <row r="35" spans="1:14" x14ac:dyDescent="0.25">
      <c r="A35" s="342" t="s">
        <v>34</v>
      </c>
      <c r="B35" s="528"/>
      <c r="C35" s="528"/>
      <c r="D35" s="528">
        <v>72076</v>
      </c>
      <c r="E35" s="528">
        <v>329</v>
      </c>
      <c r="F35" s="528">
        <v>138</v>
      </c>
      <c r="G35" s="528">
        <v>0</v>
      </c>
      <c r="H35" s="528"/>
      <c r="I35" s="528"/>
      <c r="J35" s="528">
        <v>52</v>
      </c>
      <c r="K35" s="528">
        <v>0</v>
      </c>
      <c r="L35" s="528">
        <v>1269</v>
      </c>
      <c r="M35" s="528">
        <v>414</v>
      </c>
    </row>
    <row r="36" spans="1:14" ht="15.75" thickBot="1" x14ac:dyDescent="0.3">
      <c r="A36" s="343" t="s">
        <v>35</v>
      </c>
      <c r="B36" s="529"/>
      <c r="C36" s="529"/>
      <c r="D36" s="529">
        <v>8032</v>
      </c>
      <c r="E36" s="529">
        <v>59</v>
      </c>
      <c r="F36" s="529"/>
      <c r="G36" s="529"/>
      <c r="H36" s="529"/>
      <c r="I36" s="529"/>
      <c r="J36" s="529"/>
      <c r="K36" s="529"/>
      <c r="L36" s="529"/>
      <c r="M36" s="529"/>
    </row>
    <row r="37" spans="1:14" ht="15.75" thickBot="1" x14ac:dyDescent="0.3">
      <c r="A37" s="340" t="s">
        <v>49</v>
      </c>
      <c r="B37" s="344">
        <f>SUM(B13:B36)</f>
        <v>18611</v>
      </c>
      <c r="C37" s="344">
        <f>SUM(C13:C36)</f>
        <v>0</v>
      </c>
      <c r="D37" s="344">
        <f t="shared" ref="D37:M37" si="0">SUM(D13:D36)</f>
        <v>1507926</v>
      </c>
      <c r="E37" s="344">
        <f t="shared" si="0"/>
        <v>8831</v>
      </c>
      <c r="F37" s="344">
        <f>SUM(F13:F36)</f>
        <v>128196</v>
      </c>
      <c r="G37" s="344">
        <f t="shared" si="0"/>
        <v>2004</v>
      </c>
      <c r="H37" s="344">
        <f t="shared" si="0"/>
        <v>127349</v>
      </c>
      <c r="I37" s="344">
        <f t="shared" si="0"/>
        <v>251</v>
      </c>
      <c r="J37" s="344">
        <f t="shared" si="0"/>
        <v>13144</v>
      </c>
      <c r="K37" s="344">
        <f t="shared" si="0"/>
        <v>43</v>
      </c>
      <c r="L37" s="344">
        <f t="shared" si="0"/>
        <v>64258</v>
      </c>
      <c r="M37" s="344">
        <f t="shared" si="0"/>
        <v>3459</v>
      </c>
    </row>
    <row r="38" spans="1:14" ht="15.75" thickBot="1" x14ac:dyDescent="0.3">
      <c r="B38" s="591">
        <f>SUM(B37:C37)</f>
        <v>18611</v>
      </c>
      <c r="C38" s="591"/>
      <c r="D38" s="591">
        <f>SUM(D37:E37)</f>
        <v>1516757</v>
      </c>
      <c r="E38" s="591"/>
      <c r="F38" s="591">
        <f>SUM(F37:G37)</f>
        <v>130200</v>
      </c>
      <c r="G38" s="591"/>
      <c r="H38" s="591">
        <f>SUM(H37:I37)</f>
        <v>127600</v>
      </c>
      <c r="I38" s="591"/>
      <c r="J38" s="591">
        <f>SUM(J37:K37)</f>
        <v>13187</v>
      </c>
      <c r="K38" s="591"/>
      <c r="L38" s="591">
        <f>SUM(L37:M37)</f>
        <v>67717</v>
      </c>
      <c r="M38" s="591"/>
    </row>
    <row r="39" spans="1:14" ht="15.75" thickBot="1" x14ac:dyDescent="0.3">
      <c r="A39" s="1"/>
      <c r="B39" s="1"/>
    </row>
    <row r="40" spans="1:14" ht="15.75" thickBot="1" x14ac:dyDescent="0.3">
      <c r="A40" s="450" t="s">
        <v>36</v>
      </c>
      <c r="B40" s="451">
        <f>SUM(B37,D37,F37,H37,J37,L37)</f>
        <v>1859484</v>
      </c>
    </row>
    <row r="41" spans="1:14" ht="15.75" thickBot="1" x14ac:dyDescent="0.3">
      <c r="A41" s="450" t="s">
        <v>61</v>
      </c>
      <c r="B41" s="451">
        <f>SUM(C37,E37,G37,I37,K37,M37)</f>
        <v>14588</v>
      </c>
    </row>
    <row r="42" spans="1:14" ht="15.75" thickBot="1" x14ac:dyDescent="0.3">
      <c r="A42" s="450" t="s">
        <v>62</v>
      </c>
      <c r="B42" s="451">
        <f>SUM(B40:B41)</f>
        <v>1874072</v>
      </c>
    </row>
    <row r="43" spans="1:14" ht="15.75" thickBot="1" x14ac:dyDescent="0.3">
      <c r="B43" s="1"/>
    </row>
    <row r="44" spans="1:14" ht="15.75" thickBot="1" x14ac:dyDescent="0.3">
      <c r="B44" s="590" t="s">
        <v>92</v>
      </c>
      <c r="C44" s="590"/>
      <c r="D44" s="590" t="s">
        <v>94</v>
      </c>
      <c r="E44" s="590"/>
      <c r="F44" s="590" t="s">
        <v>75</v>
      </c>
      <c r="G44" s="590"/>
      <c r="H44" s="590" t="s">
        <v>57</v>
      </c>
      <c r="I44" s="590"/>
      <c r="J44" s="590" t="s">
        <v>47</v>
      </c>
      <c r="K44" s="590"/>
      <c r="L44" s="590" t="s">
        <v>58</v>
      </c>
      <c r="M44" s="590"/>
    </row>
    <row r="45" spans="1:14" ht="36.75" thickBot="1" x14ac:dyDescent="0.3">
      <c r="B45" s="526" t="s">
        <v>63</v>
      </c>
      <c r="C45" s="526" t="s">
        <v>64</v>
      </c>
      <c r="D45" s="526" t="s">
        <v>63</v>
      </c>
      <c r="E45" s="526" t="s">
        <v>64</v>
      </c>
      <c r="F45" s="526" t="s">
        <v>63</v>
      </c>
      <c r="G45" s="526" t="s">
        <v>64</v>
      </c>
      <c r="H45" s="526" t="s">
        <v>63</v>
      </c>
      <c r="I45" s="526" t="s">
        <v>64</v>
      </c>
      <c r="J45" s="526" t="s">
        <v>63</v>
      </c>
      <c r="K45" s="526" t="s">
        <v>64</v>
      </c>
      <c r="L45" s="526" t="s">
        <v>63</v>
      </c>
      <c r="M45" s="526" t="s">
        <v>64</v>
      </c>
    </row>
    <row r="46" spans="1:14" ht="15.75" thickBot="1" x14ac:dyDescent="0.3">
      <c r="A46" s="449"/>
      <c r="B46" s="223">
        <f>B37/B40</f>
        <v>1.0008690582978933E-2</v>
      </c>
      <c r="C46" s="223">
        <f>C37/B41</f>
        <v>0</v>
      </c>
      <c r="D46" s="223">
        <f>D37/B40</f>
        <v>0.81093787308737264</v>
      </c>
      <c r="E46" s="223">
        <f>E37/B41</f>
        <v>0.60536057033177959</v>
      </c>
      <c r="F46" s="223">
        <f>F37/B40</f>
        <v>6.8941706408874717E-2</v>
      </c>
      <c r="G46" s="223">
        <f>G37/B41</f>
        <v>0.13737318343844254</v>
      </c>
      <c r="H46" s="223">
        <f>H37/B40</f>
        <v>6.8486203699520937E-2</v>
      </c>
      <c r="I46" s="223">
        <f>I37/B41</f>
        <v>1.7205922676172197E-2</v>
      </c>
      <c r="J46" s="223">
        <f>J37/B40</f>
        <v>7.0686276407863685E-3</v>
      </c>
      <c r="K46" s="223">
        <f>K37/B41</f>
        <v>2.9476281875514122E-3</v>
      </c>
      <c r="L46" s="223">
        <f>L37/B40</f>
        <v>3.4556898580466407E-2</v>
      </c>
      <c r="M46" s="223">
        <f>M37/B41</f>
        <v>0.23711269536605428</v>
      </c>
    </row>
    <row r="47" spans="1:14" ht="30.75" thickBot="1" x14ac:dyDescent="0.3">
      <c r="A47" s="224" t="s">
        <v>65</v>
      </c>
      <c r="B47" s="589">
        <f>B38/B42</f>
        <v>9.9307817415766313E-3</v>
      </c>
      <c r="C47" s="589"/>
      <c r="D47" s="589">
        <f>D38/B42</f>
        <v>0.80933763484007015</v>
      </c>
      <c r="E47" s="589"/>
      <c r="F47" s="589">
        <f>F38/B42</f>
        <v>6.9474385189042892E-2</v>
      </c>
      <c r="G47" s="589"/>
      <c r="H47" s="589">
        <f>H38/B42</f>
        <v>6.8087031874975987E-2</v>
      </c>
      <c r="I47" s="589"/>
      <c r="J47" s="589">
        <f>J38/B42</f>
        <v>7.0365492894616643E-3</v>
      </c>
      <c r="K47" s="589"/>
      <c r="L47" s="589">
        <f>L38/B42</f>
        <v>3.6133617064872642E-2</v>
      </c>
      <c r="M47" s="589"/>
      <c r="N47" s="448"/>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UM-2021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CAMPOVERDE JARAMILLO MATEO SEBASTIAN</cp:lastModifiedBy>
  <cp:lastPrinted>2015-09-18T20:06:44Z</cp:lastPrinted>
  <dcterms:created xsi:type="dcterms:W3CDTF">2012-02-15T19:17:10Z</dcterms:created>
  <dcterms:modified xsi:type="dcterms:W3CDTF">2021-12-20T15:43:08Z</dcterms:modified>
</cp:coreProperties>
</file>