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4. ABRIL\"/>
    </mc:Choice>
  </mc:AlternateContent>
  <bookViews>
    <workbookView xWindow="-120" yWindow="-120" windowWidth="20730" windowHeight="11040" tabRatio="840"/>
  </bookViews>
  <sheets>
    <sheet name="Indice" sheetId="3" r:id="rId1"/>
    <sheet name="Requerimientos Abril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4" l="1"/>
  <c r="F19" i="5" l="1"/>
  <c r="E88" i="4"/>
  <c r="J112" i="4"/>
  <c r="H115" i="4"/>
  <c r="E111" i="4"/>
  <c r="D19" i="5" l="1"/>
  <c r="I59" i="4"/>
  <c r="H59" i="4"/>
  <c r="J59" i="4" s="1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D126" i="4" l="1"/>
  <c r="B187" i="5" l="1"/>
  <c r="C98" i="4"/>
  <c r="D98" i="4"/>
  <c r="E95" i="4"/>
  <c r="E96" i="4"/>
  <c r="E98" i="4" l="1"/>
  <c r="C91" i="4" l="1"/>
  <c r="D91" i="4"/>
  <c r="E76" i="4"/>
  <c r="E80" i="4"/>
  <c r="E84" i="4"/>
  <c r="E91" i="4" l="1"/>
  <c r="C170" i="4"/>
  <c r="I135" i="4"/>
  <c r="I115" i="4"/>
  <c r="J132" i="4"/>
  <c r="J128" i="4"/>
  <c r="J124" i="4"/>
  <c r="J120" i="4"/>
  <c r="J108" i="4"/>
  <c r="J104" i="4"/>
  <c r="J100" i="4"/>
  <c r="J96" i="4"/>
  <c r="J92" i="4"/>
  <c r="J88" i="4"/>
  <c r="J84" i="4"/>
  <c r="J80" i="4"/>
  <c r="D152" i="4" l="1"/>
  <c r="D153" i="4"/>
  <c r="D156" i="4"/>
  <c r="D151" i="4"/>
  <c r="D147" i="4"/>
  <c r="D149" i="4"/>
  <c r="D148" i="4"/>
  <c r="D154" i="4"/>
  <c r="D150" i="4"/>
  <c r="D146" i="4"/>
  <c r="D143" i="4"/>
  <c r="D145" i="4"/>
  <c r="D170" i="4"/>
  <c r="D169" i="4"/>
  <c r="D168" i="4"/>
  <c r="D167" i="4"/>
  <c r="D166" i="4"/>
  <c r="D165" i="4"/>
  <c r="D163" i="4"/>
  <c r="D162" i="4"/>
  <c r="D161" i="4"/>
  <c r="D159" i="4"/>
  <c r="D158" i="4"/>
  <c r="D157" i="4"/>
  <c r="E131" i="4"/>
  <c r="D134" i="4"/>
  <c r="E122" i="4"/>
  <c r="E115" i="4"/>
  <c r="E107" i="4"/>
  <c r="E103" i="4"/>
  <c r="D118" i="4"/>
  <c r="E43" i="4" l="1"/>
  <c r="E44" i="4"/>
  <c r="E45" i="4"/>
  <c r="E42" i="4"/>
  <c r="D46" i="4"/>
  <c r="E12" i="4"/>
  <c r="E13" i="4"/>
  <c r="E14" i="4"/>
  <c r="E15" i="4"/>
  <c r="E16" i="4"/>
  <c r="E11" i="4"/>
  <c r="H135" i="4" l="1"/>
  <c r="J135" i="4" s="1"/>
  <c r="C118" i="4" l="1"/>
  <c r="E118" i="4" s="1"/>
  <c r="B73" i="5" l="1"/>
  <c r="C46" i="4" l="1"/>
  <c r="E46" i="4" s="1"/>
  <c r="F42" i="4" l="1"/>
  <c r="F43" i="4"/>
  <c r="F45" i="4"/>
  <c r="F44" i="4"/>
  <c r="B163" i="4"/>
  <c r="B162" i="4"/>
  <c r="B161" i="4"/>
  <c r="B159" i="4"/>
  <c r="B158" i="4"/>
  <c r="B157" i="4"/>
  <c r="B156" i="4"/>
  <c r="B154" i="4"/>
  <c r="B150" i="4"/>
  <c r="B149" i="4"/>
  <c r="B147" i="4"/>
  <c r="B146" i="4"/>
  <c r="B145" i="4"/>
  <c r="F46" i="4" l="1"/>
  <c r="C126" i="4"/>
  <c r="E126" i="4" s="1"/>
  <c r="C134" i="4" l="1"/>
  <c r="E134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  <c r="J115" i="4"/>
</calcChain>
</file>

<file path=xl/sharedStrings.xml><?xml version="1.0" encoding="utf-8"?>
<sst xmlns="http://schemas.openxmlformats.org/spreadsheetml/2006/main" count="458" uniqueCount="168">
  <si>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</si>
  <si>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</si>
  <si>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</si>
  <si>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</si>
  <si>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</si>
  <si>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</si>
  <si>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</si>
  <si>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</si>
  <si>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</si>
  <si>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</si>
  <si>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</si>
  <si>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</si>
  <si>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</si>
  <si>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</si>
  <si>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</si>
  <si>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</si>
  <si>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</si>
  <si>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</si>
  <si>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</si>
  <si>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</si>
  <si>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</si>
  <si>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</si>
  <si>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</si>
  <si>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</si>
  <si>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</si>
  <si>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</si>
  <si>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</si>
  <si>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</si>
  <si>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</si>
  <si>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</si>
  <si>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</si>
  <si>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</si>
  <si>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</si>
  <si>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</si>
  <si>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</si>
  <si>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</si>
  <si>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</si>
  <si>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</si>
  <si>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</si>
  <si>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</si>
  <si>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</si>
  <si>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</si>
  <si>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</si>
  <si>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</si>
  <si>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</si>
  <si>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</si>
  <si>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</si>
  <si>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</si>
  <si>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</si>
  <si>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</si>
  <si>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</si>
  <si>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</si>
  <si>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</si>
  <si>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</si>
  <si>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</si>
  <si>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</si>
  <si>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</si>
  <si>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</si>
  <si>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</si>
  <si>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</si>
  <si>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</si>
  <si>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</si>
  <si>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</si>
  <si>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</si>
  <si>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</si>
  <si>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</si>
  <si>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</si>
  <si>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</si>
  <si>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</si>
  <si>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</si>
  <si>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</si>
  <si>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</si>
  <si>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</si>
  <si>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</si>
  <si>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</si>
  <si>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</si>
  <si>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</si>
  <si>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</si>
  <si>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</si>
  <si>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</si>
  <si>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</si>
  <si>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</si>
  <si>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</si>
  <si>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</si>
  <si>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</si>
  <si>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</si>
  <si>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</si>
  <si>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</si>
  <si>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</si>
  <si>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</si>
  <si>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</si>
  <si>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</si>
  <si>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</si>
  <si>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</si>
  <si>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</si>
  <si>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</si>
  <si>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</si>
  <si>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</si>
  <si>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</si>
  <si>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</si>
  <si>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</si>
  <si>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</si>
  <si>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</si>
  <si>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</si>
  <si>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</si>
  <si>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</si>
  <si>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</si>
  <si>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</si>
  <si>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</si>
  <si>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</si>
  <si>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</si>
  <si>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</si>
  <si>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</si>
  <si>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</si>
  <si>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</si>
  <si>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</si>
  <si>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</si>
  <si>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</si>
  <si>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</si>
  <si>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</si>
  <si>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</si>
  <si>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</si>
  <si>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</si>
  <si>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</si>
  <si>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</si>
  <si>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</si>
  <si>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</si>
  <si>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</si>
  <si>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</si>
  <si>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</si>
  <si>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</si>
  <si>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</si>
  <si>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</si>
  <si>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</si>
  <si>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</si>
  <si>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</si>
  <si>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</si>
  <si>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</si>
  <si>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</si>
  <si>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</si>
  <si>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</si>
  <si>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</si>
  <si>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</si>
  <si>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</si>
  <si>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</si>
  <si>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</si>
  <si>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</si>
  <si>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</si>
  <si>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</si>
  <si>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</si>
  <si>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</si>
  <si>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</si>
  <si>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</si>
  <si>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</si>
  <si>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</si>
  <si>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</si>
  <si>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</si>
  <si>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</si>
  <si>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</si>
  <si>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</si>
  <si>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</si>
  <si>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Saitel</t>
  </si>
  <si>
    <t>Mes: Abril 2025</t>
  </si>
  <si>
    <t>Claro-Conecel S.A</t>
  </si>
  <si>
    <t xml:space="preserve">Grupo TV Cable </t>
  </si>
  <si>
    <t>CLARO-CONECEL S.A.</t>
  </si>
  <si>
    <t xml:space="preserve">Otros Operadores </t>
  </si>
  <si>
    <t>Otros Operadores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</si>
</sst>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23" fillId="0" borderId="0"/>
  </cellStyleXfs>
  <cellXfs count="18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3" borderId="0" xfId="2" applyFill="1"/>
    <xf numFmtId="0" fontId="1" fillId="2" borderId="1" xfId="2" applyFill="1" applyBorder="1"/>
    <xf numFmtId="0" fontId="8" fillId="2" borderId="2" xfId="2" applyFont="1" applyFill="1" applyBorder="1"/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5" fillId="6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7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5" fillId="6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7" borderId="18" xfId="0" applyFont="1" applyFill="1" applyBorder="1"/>
    <xf numFmtId="0" fontId="13" fillId="3" borderId="1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20" fillId="2" borderId="18" xfId="1" applyNumberFormat="1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left" vertical="center"/>
    </xf>
    <xf numFmtId="0" fontId="21" fillId="2" borderId="22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 indent="1"/>
    </xf>
    <xf numFmtId="0" fontId="3" fillId="10" borderId="22" xfId="0" applyFont="1" applyFill="1" applyBorder="1" applyAlignment="1">
      <alignment horizontal="left" indent="1"/>
    </xf>
    <xf numFmtId="0" fontId="3" fillId="12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center"/>
    </xf>
    <xf numFmtId="0" fontId="3" fillId="8" borderId="22" xfId="0" applyFont="1" applyFill="1" applyBorder="1"/>
    <xf numFmtId="0" fontId="22" fillId="8" borderId="22" xfId="0" applyFont="1" applyFill="1" applyBorder="1" applyAlignment="1">
      <alignment horizontal="left" vertical="center"/>
    </xf>
    <xf numFmtId="0" fontId="22" fillId="8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4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left" indent="1"/>
    </xf>
    <xf numFmtId="0" fontId="3" fillId="17" borderId="22" xfId="0" applyFont="1" applyFill="1" applyBorder="1" applyAlignment="1">
      <alignment horizontal="left"/>
    </xf>
    <xf numFmtId="0" fontId="3" fillId="18" borderId="22" xfId="0" applyFont="1" applyFill="1" applyBorder="1" applyAlignment="1">
      <alignment horizontal="left"/>
    </xf>
    <xf numFmtId="0" fontId="3" fillId="8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center"/>
    </xf>
    <xf numFmtId="0" fontId="22" fillId="9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1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10" fontId="20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1" fontId="3" fillId="10" borderId="22" xfId="0" applyNumberFormat="1" applyFont="1" applyFill="1" applyBorder="1" applyAlignment="1">
      <alignment horizontal="center"/>
    </xf>
    <xf numFmtId="1" fontId="22" fillId="9" borderId="22" xfId="0" applyNumberFormat="1" applyFont="1" applyFill="1" applyBorder="1" applyAlignment="1">
      <alignment horizontal="center" vertical="center"/>
    </xf>
    <xf numFmtId="1" fontId="22" fillId="8" borderId="22" xfId="0" applyNumberFormat="1" applyFont="1" applyFill="1" applyBorder="1" applyAlignment="1">
      <alignment horizontal="center" vertical="center"/>
    </xf>
    <xf numFmtId="1" fontId="3" fillId="8" borderId="22" xfId="0" applyNumberFormat="1" applyFont="1" applyFill="1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22" xfId="0" applyNumberFormat="1" applyBorder="1"/>
    <xf numFmtId="0" fontId="2" fillId="19" borderId="22" xfId="0" applyFont="1" applyFill="1" applyBorder="1" applyAlignment="1">
      <alignment horizontal="left" indent="1"/>
    </xf>
    <xf numFmtId="0" fontId="2" fillId="19" borderId="22" xfId="0" applyFont="1" applyFill="1" applyBorder="1"/>
    <xf numFmtId="164" fontId="2" fillId="19" borderId="22" xfId="0" applyNumberFormat="1" applyFont="1" applyFill="1" applyBorder="1"/>
    <xf numFmtId="0" fontId="2" fillId="19" borderId="22" xfId="0" applyFont="1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1" fillId="0" borderId="4" xfId="3" applyBorder="1" applyAlignment="1" applyProtection="1">
      <alignment horizontal="left" vertical="top"/>
    </xf>
    <xf numFmtId="0" fontId="11" fillId="0" borderId="0" xfId="3" applyBorder="1" applyAlignment="1" applyProtection="1">
      <alignment horizontal="left" vertical="top"/>
    </xf>
    <xf numFmtId="0" fontId="11" fillId="0" borderId="12" xfId="3" applyBorder="1" applyAlignment="1" applyProtection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8" borderId="22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13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8" fillId="20" borderId="0" xfId="2" applyFont="1" applyFill="1" applyAlignment="1">
      <alignment horizontal="center"/>
    </xf>
    <xf numFmtId="0" fontId="17" fillId="20" borderId="0" xfId="2" applyFont="1" applyFill="1" applyAlignment="1">
      <alignment horizontal="center"/>
    </xf>
    <xf numFmtId="0" fontId="5" fillId="20" borderId="0" xfId="2" applyFont="1" applyFill="1" applyAlignment="1">
      <alignment horizontal="center"/>
    </xf>
    <xf numFmtId="0" fontId="1" fillId="20" borderId="0" xfId="2" applyFill="1"/>
    <xf numFmtId="0" fontId="1" fillId="20" borderId="4" xfId="2" applyFill="1" applyBorder="1"/>
    <xf numFmtId="0" fontId="1" fillId="20" borderId="5" xfId="2" applyFill="1" applyBorder="1"/>
    <xf numFmtId="0" fontId="8" fillId="20" borderId="0" xfId="2" applyFont="1" applyFill="1"/>
    <xf numFmtId="0" fontId="1" fillId="20" borderId="6" xfId="2" applyFill="1" applyBorder="1"/>
    <xf numFmtId="0" fontId="8" fillId="20" borderId="7" xfId="2" applyFont="1" applyFill="1" applyBorder="1"/>
    <xf numFmtId="0" fontId="1" fillId="20" borderId="7" xfId="2" applyFill="1" applyBorder="1"/>
    <xf numFmtId="0" fontId="1" fillId="20" borderId="8" xfId="2" applyFill="1" applyBorder="1"/>
    <xf numFmtId="0" fontId="18" fillId="20" borderId="0" xfId="2" applyFont="1" applyFill="1" applyAlignment="1">
      <alignment horizontal="left"/>
    </xf>
    <xf numFmtId="0" fontId="17" fillId="20" borderId="4" xfId="2" applyFont="1" applyFill="1" applyBorder="1" applyAlignment="1">
      <alignment horizontal="left"/>
    </xf>
    <xf numFmtId="0" fontId="17" fillId="20" borderId="0" xfId="2" applyFont="1" applyFill="1" applyAlignment="1">
      <alignment horizontal="left"/>
    </xf>
    <xf numFmtId="0" fontId="5" fillId="20" borderId="4" xfId="2" applyFont="1" applyFill="1" applyBorder="1" applyAlignment="1">
      <alignment horizontal="left"/>
    </xf>
    <xf numFmtId="0" fontId="5" fillId="20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0" fontId="4" fillId="3" borderId="0" xfId="2" applyFont="1" applyFill="1" applyAlignment="1">
      <alignment horizontal="left"/>
    </xf>
    <xf numFmtId="0" fontId="5" fillId="3" borderId="0" xfId="2" applyFont="1" applyFill="1" applyAlignment="1">
      <alignment horizontal="left"/>
    </xf>
    <xf numFmtId="0" fontId="1" fillId="3" borderId="0" xfId="2" applyFill="1" applyAlignment="1">
      <alignment horizontal="left"/>
    </xf>
    <xf numFmtId="0" fontId="2" fillId="3" borderId="0" xfId="2" applyFont="1" applyFill="1" applyAlignment="1">
      <alignment horizontal="left"/>
    </xf>
    <xf numFmtId="0" fontId="1" fillId="20" borderId="0" xfId="2" applyFill="1" applyBorder="1"/>
    <xf numFmtId="0" fontId="6" fillId="20" borderId="0" xfId="2" applyFont="1" applyFill="1" applyBorder="1"/>
    <xf numFmtId="0" fontId="0" fillId="20" borderId="11" xfId="0" applyFill="1" applyBorder="1" applyAlignment="1">
      <alignment horizontal="center" vertical="top"/>
    </xf>
    <xf numFmtId="0" fontId="0" fillId="20" borderId="12" xfId="0" applyFill="1" applyBorder="1" applyAlignment="1">
      <alignment horizontal="center" vertical="top"/>
    </xf>
    <xf numFmtId="0" fontId="10" fillId="20" borderId="0" xfId="0" applyFont="1" applyFill="1" applyAlignment="1">
      <alignment horizontal="center" vertical="top"/>
    </xf>
    <xf numFmtId="0" fontId="10" fillId="20" borderId="5" xfId="0" applyFont="1" applyFill="1" applyBorder="1" applyAlignment="1">
      <alignment horizontal="center" vertical="top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Abril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 2025'!$E$11:$E$16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223</c:v>
                </c:pt>
                <c:pt idx="3">
                  <c:v>26</c:v>
                </c:pt>
                <c:pt idx="4">
                  <c:v>6</c:v>
                </c:pt>
                <c:pt idx="5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2139407984"/>
        <c:axId val="2139405264"/>
      </c:barChart>
      <c:catAx>
        <c:axId val="21394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2139405264"/>
        <c:crosses val="autoZero"/>
        <c:auto val="1"/>
        <c:lblAlgn val="ctr"/>
        <c:lblOffset val="100"/>
        <c:noMultiLvlLbl val="0"/>
      </c:catAx>
      <c:valAx>
        <c:axId val="21394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213940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87524768"/>
        <c:axId val="187511168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E65EA318-93C6-41BB-A659-23E537637A6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602FAA4-DD04-40BF-8984-02D2BBF6182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ACE276A8-B5DD-4A10-8A78-1414A24684E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E960A5B-01E0-4B78-B435-C0B44BC7973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BE2C0BB3-3731-4963-B0B2-F2CE4E5CAE3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74D271E-5DFA-4018-8877-CBFD7933244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917F2AFF-B400-45C1-8BB4-748F0252C1C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D1F8144-266E-4863-968B-F267E893FB7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D84D561C-F394-4547-8AFF-D2A15FF1ACF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5749034-E8FB-41D4-AF1C-E154BBCDB58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D295FC4F-566F-48AB-9617-F7C75B662EF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B4AA18-6B42-4C32-9508-61D2A555513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C0B0CF3A-B5F3-4DA7-9957-DE05FB55309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BA9E7F9-4DEC-4D18-AF14-42D9DF995BA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7E020365-8C5B-4D65-A666-5630E221538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700528A-7A40-4C64-AC34-585DE9243E0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DFA77D12-A382-4068-A114-FDC40A7A56A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9F7C7A6-ECFC-476B-91C6-71D4ADD23F5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4A641101-0DE3-4E8C-9E17-6A9B0790DEC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B0D5A1B-E058-46E5-9B29-BD56C749637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6FCB46C2-77B3-4C91-8D82-44B0370D12B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47448C6-4940-4367-9393-470BB2CCA5E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8F78B8A6-6283-491C-B5D9-25171F33C3C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2BBE20B-7DC5-46F9-8EAD-DB00AF7A35C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2CF5A1A3-0900-43C4-BDC5-0F857F9FAF5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E10BBB3-600D-4EF2-8073-F45A7C19FBC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7522592"/>
        <c:axId val="187516064"/>
      </c:barChart>
      <c:catAx>
        <c:axId val="18752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11168"/>
        <c:crosses val="autoZero"/>
        <c:auto val="1"/>
        <c:lblAlgn val="ctr"/>
        <c:lblOffset val="100"/>
        <c:noMultiLvlLbl val="0"/>
      </c:catAx>
      <c:valAx>
        <c:axId val="18751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4768"/>
        <c:crosses val="autoZero"/>
        <c:crossBetween val="between"/>
      </c:valAx>
      <c:valAx>
        <c:axId val="1875160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2592"/>
        <c:crosses val="max"/>
        <c:crossBetween val="between"/>
      </c:valAx>
      <c:catAx>
        <c:axId val="1875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7516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  <c:pt idx="3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  <c:pt idx="3" formatCode="General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  <c:pt idx="3" formatCode="General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  <c:pt idx="3" formatCode="General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  <c:pt idx="3" formatCode="General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11712"/>
        <c:axId val="187516608"/>
      </c:barChart>
      <c:catAx>
        <c:axId val="1875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16608"/>
        <c:crosses val="autoZero"/>
        <c:auto val="1"/>
        <c:lblAlgn val="ctr"/>
        <c:lblOffset val="100"/>
        <c:noMultiLvlLbl val="0"/>
      </c:catAx>
      <c:valAx>
        <c:axId val="1875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2.1582733812949641E-2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0.53477218225419665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0.36690647482014388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1.4388489208633094E-2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6.235011990407674E-2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23136"/>
        <c:axId val="1875204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8752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0416"/>
        <c:crosses val="autoZero"/>
        <c:auto val="1"/>
        <c:lblAlgn val="ctr"/>
        <c:lblOffset val="100"/>
        <c:noMultiLvlLbl val="0"/>
      </c:catAx>
      <c:valAx>
        <c:axId val="18752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524224"/>
        <c:axId val="187523680"/>
      </c:barChart>
      <c:catAx>
        <c:axId val="1875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3680"/>
        <c:crosses val="autoZero"/>
        <c:auto val="1"/>
        <c:lblAlgn val="ctr"/>
        <c:lblOffset val="100"/>
        <c:noMultiLvlLbl val="0"/>
      </c:catAx>
      <c:valAx>
        <c:axId val="1875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Abril 2025'!$B$42:$B$46</c15:sqref>
                  </c15:fullRef>
                </c:ext>
              </c:extLst>
              <c:f>'Requerimientos Abril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Abril 2025'!$E$42:$E$46</c15:sqref>
                  </c15:fullRef>
                </c:ext>
              </c:extLst>
              <c:f>'Requerimientos Abril 2025'!$E$42:$E$45</c:f>
              <c:numCache>
                <c:formatCode>0</c:formatCode>
                <c:ptCount val="4"/>
                <c:pt idx="0">
                  <c:v>54</c:v>
                </c:pt>
                <c:pt idx="1">
                  <c:v>12</c:v>
                </c:pt>
                <c:pt idx="2">
                  <c:v>87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Abril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2139406352"/>
        <c:axId val="2139406896"/>
      </c:barChart>
      <c:catAx>
        <c:axId val="21394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06896"/>
        <c:crosses val="autoZero"/>
        <c:auto val="1"/>
        <c:lblAlgn val="ctr"/>
        <c:lblOffset val="100"/>
        <c:noMultiLvlLbl val="0"/>
      </c:catAx>
      <c:valAx>
        <c:axId val="213940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2025'!$B$143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Abril 2025'!$D$143</c:f>
              <c:numCache>
                <c:formatCode>0.00%</c:formatCode>
                <c:ptCount val="1"/>
                <c:pt idx="0">
                  <c:v>2.1582733812949641E-2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39410160"/>
        <c:axId val="2139404176"/>
      </c:barChart>
      <c:catAx>
        <c:axId val="213941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04176"/>
        <c:crosses val="autoZero"/>
        <c:auto val="1"/>
        <c:lblAlgn val="ctr"/>
        <c:lblOffset val="100"/>
        <c:noMultiLvlLbl val="0"/>
      </c:catAx>
      <c:valAx>
        <c:axId val="213940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1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2025'!$B$145:$B$154</c:f>
              <c:strCache>
                <c:ptCount val="10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Opticom - Dynacom</c:v>
                </c:pt>
                <c:pt idx="7">
                  <c:v>Cable Unión - AlfaTV</c:v>
                </c:pt>
                <c:pt idx="8">
                  <c:v>Saitel</c:v>
                </c:pt>
                <c:pt idx="9">
                  <c:v>Otros Operadores de Acceso a Internet</c:v>
                </c:pt>
              </c:strCache>
            </c:strRef>
          </c:cat>
          <c:val>
            <c:numRef>
              <c:f>'Requerimientos Abril 2025'!$D$145:$D$154</c:f>
              <c:numCache>
                <c:formatCode>0.00%</c:formatCode>
                <c:ptCount val="10"/>
                <c:pt idx="0">
                  <c:v>5.2757793764988008E-2</c:v>
                </c:pt>
                <c:pt idx="1">
                  <c:v>0.1342925659472422</c:v>
                </c:pt>
                <c:pt idx="2">
                  <c:v>6.9544364508393283E-2</c:v>
                </c:pt>
                <c:pt idx="3">
                  <c:v>3.5971223021582732E-2</c:v>
                </c:pt>
                <c:pt idx="4">
                  <c:v>7.6738609112709827E-2</c:v>
                </c:pt>
                <c:pt idx="5">
                  <c:v>6.4748201438848921E-2</c:v>
                </c:pt>
                <c:pt idx="6">
                  <c:v>2.3980815347721821E-3</c:v>
                </c:pt>
                <c:pt idx="7">
                  <c:v>1.4388489208633094E-2</c:v>
                </c:pt>
                <c:pt idx="8">
                  <c:v>2.3980815347721821E-3</c:v>
                </c:pt>
                <c:pt idx="9">
                  <c:v>8.1534772182254203E-2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9409616"/>
        <c:axId val="2139410704"/>
      </c:barChart>
      <c:catAx>
        <c:axId val="213940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10704"/>
        <c:crosses val="autoZero"/>
        <c:auto val="1"/>
        <c:lblAlgn val="ctr"/>
        <c:lblOffset val="100"/>
        <c:noMultiLvlLbl val="0"/>
      </c:catAx>
      <c:valAx>
        <c:axId val="21394107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3940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2025'!$B$161:$B$163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Abril 2025'!$D$161:$D$163</c:f>
              <c:numCache>
                <c:formatCode>0.00%</c:formatCode>
                <c:ptCount val="3"/>
                <c:pt idx="0">
                  <c:v>4.0767386091127102E-2</c:v>
                </c:pt>
                <c:pt idx="1">
                  <c:v>2.1582733812949641E-2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9399824"/>
        <c:axId val="2139398192"/>
      </c:barChart>
      <c:catAx>
        <c:axId val="213939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398192"/>
        <c:crosses val="autoZero"/>
        <c:auto val="1"/>
        <c:lblAlgn val="ctr"/>
        <c:lblOffset val="100"/>
        <c:noMultiLvlLbl val="0"/>
      </c:catAx>
      <c:valAx>
        <c:axId val="21393981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3939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2025'!$B$165:$B$168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Abril 2025'!$D$165:$D$168</c:f>
              <c:numCache>
                <c:formatCode>0.00%</c:formatCode>
                <c:ptCount val="4"/>
                <c:pt idx="0">
                  <c:v>2.3980815347721821E-3</c:v>
                </c:pt>
                <c:pt idx="1">
                  <c:v>0</c:v>
                </c:pt>
                <c:pt idx="2">
                  <c:v>4.7961630695443642E-3</c:v>
                </c:pt>
                <c:pt idx="3">
                  <c:v>2.3980815347721821E-3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9403088"/>
        <c:axId val="2139403632"/>
      </c:barChart>
      <c:catAx>
        <c:axId val="213940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403632"/>
        <c:crosses val="autoZero"/>
        <c:auto val="1"/>
        <c:lblAlgn val="ctr"/>
        <c:lblOffset val="100"/>
        <c:noMultiLvlLbl val="0"/>
      </c:catAx>
      <c:valAx>
        <c:axId val="21394036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3940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2025'!$B$156:$B$159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Abril 2025'!$D$156:$D$159</c:f>
              <c:numCache>
                <c:formatCode>0.00%</c:formatCode>
                <c:ptCount val="4"/>
                <c:pt idx="0">
                  <c:v>0.12949640287769784</c:v>
                </c:pt>
                <c:pt idx="1">
                  <c:v>2.8776978417266189E-2</c:v>
                </c:pt>
                <c:pt idx="2">
                  <c:v>0.20863309352517986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9411248"/>
        <c:axId val="2139396016"/>
      </c:barChart>
      <c:catAx>
        <c:axId val="213941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396016"/>
        <c:crosses val="autoZero"/>
        <c:auto val="1"/>
        <c:lblAlgn val="ctr"/>
        <c:lblOffset val="100"/>
        <c:noMultiLvlLbl val="0"/>
      </c:catAx>
      <c:valAx>
        <c:axId val="21393960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13941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139398736"/>
        <c:axId val="2137846304"/>
      </c:barChart>
      <c:catAx>
        <c:axId val="21393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7846304"/>
        <c:crosses val="autoZero"/>
        <c:auto val="1"/>
        <c:lblAlgn val="ctr"/>
        <c:lblOffset val="100"/>
        <c:noMultiLvlLbl val="0"/>
      </c:catAx>
      <c:valAx>
        <c:axId val="213784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939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137851200"/>
        <c:axId val="187522048"/>
      </c:barChart>
      <c:catAx>
        <c:axId val="213785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7522048"/>
        <c:crosses val="autoZero"/>
        <c:auto val="1"/>
        <c:lblAlgn val="ctr"/>
        <c:lblOffset val="100"/>
        <c:noMultiLvlLbl val="0"/>
      </c:catAx>
      <c:valAx>
        <c:axId val="1875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13785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930089</xdr:colOff>
      <xdr:row>1</xdr:row>
      <xdr:rowOff>11206</xdr:rowOff>
    </xdr:from>
    <xdr:to>
      <xdr:col>12</xdr:col>
      <xdr:colOff>3565202</xdr:colOff>
      <xdr:row>6</xdr:row>
      <xdr:rowOff>46099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4089" y="268941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138</xdr:row>
      <xdr:rowOff>159204</xdr:rowOff>
    </xdr:from>
    <xdr:to>
      <xdr:col>6</xdr:col>
      <xdr:colOff>462643</xdr:colOff>
      <xdr:row>153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154</xdr:row>
      <xdr:rowOff>149679</xdr:rowOff>
    </xdr:from>
    <xdr:to>
      <xdr:col>6</xdr:col>
      <xdr:colOff>503465</xdr:colOff>
      <xdr:row>169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170</xdr:row>
      <xdr:rowOff>163286</xdr:rowOff>
    </xdr:from>
    <xdr:to>
      <xdr:col>6</xdr:col>
      <xdr:colOff>530680</xdr:colOff>
      <xdr:row>182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139</xdr:row>
      <xdr:rowOff>13606</xdr:rowOff>
    </xdr:from>
    <xdr:to>
      <xdr:col>10</xdr:col>
      <xdr:colOff>0</xdr:colOff>
      <xdr:row>163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163</xdr:row>
      <xdr:rowOff>163286</xdr:rowOff>
    </xdr:from>
    <xdr:to>
      <xdr:col>10</xdr:col>
      <xdr:colOff>0</xdr:colOff>
      <xdr:row>181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447386</xdr:colOff>
      <xdr:row>0</xdr:row>
      <xdr:rowOff>173181</xdr:rowOff>
    </xdr:from>
    <xdr:to>
      <xdr:col>10</xdr:col>
      <xdr:colOff>22954</xdr:colOff>
      <xdr:row>5</xdr:row>
      <xdr:rowOff>111806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1136" y="173181"/>
          <a:ext cx="2635113" cy="102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981364</xdr:colOff>
      <xdr:row>0</xdr:row>
      <xdr:rowOff>158750</xdr:rowOff>
    </xdr:from>
    <xdr:to>
      <xdr:col>19</xdr:col>
      <xdr:colOff>744545</xdr:colOff>
      <xdr:row>5</xdr:row>
      <xdr:rowOff>97375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7841" y="158750"/>
          <a:ext cx="2635113" cy="102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activeCell="T16" sqref="T16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66" t="s">
        <v>96</v>
      </c>
      <c r="B1" s="166"/>
      <c r="C1" s="166"/>
      <c r="D1" s="166"/>
      <c r="E1" s="166"/>
      <c r="F1" s="166"/>
      <c r="G1" s="166"/>
      <c r="H1" s="166"/>
      <c r="I1" s="155"/>
      <c r="J1" s="155"/>
      <c r="K1" s="155"/>
      <c r="L1" s="155"/>
      <c r="M1" s="155"/>
    </row>
    <row r="2" spans="1:13" ht="18" customHeight="1" x14ac:dyDescent="0.25">
      <c r="A2" s="167" t="s">
        <v>24</v>
      </c>
      <c r="B2" s="168"/>
      <c r="C2" s="168"/>
      <c r="D2" s="168"/>
      <c r="E2" s="168"/>
      <c r="F2" s="168"/>
      <c r="G2" s="168"/>
      <c r="H2" s="168"/>
      <c r="I2" s="156"/>
      <c r="J2" s="156"/>
      <c r="K2" s="156"/>
      <c r="L2" s="156"/>
      <c r="M2" s="156"/>
    </row>
    <row r="3" spans="1:13" x14ac:dyDescent="0.25">
      <c r="A3" s="169" t="s">
        <v>97</v>
      </c>
      <c r="B3" s="170"/>
      <c r="C3" s="170"/>
      <c r="D3" s="170"/>
      <c r="E3" s="170"/>
      <c r="F3" s="170"/>
      <c r="G3" s="170"/>
      <c r="H3" s="170"/>
      <c r="I3" s="157"/>
      <c r="J3" s="157"/>
      <c r="K3" s="157"/>
      <c r="L3" s="157"/>
      <c r="M3" s="157"/>
    </row>
    <row r="4" spans="1:13" x14ac:dyDescent="0.25">
      <c r="A4" s="169" t="s">
        <v>98</v>
      </c>
      <c r="B4" s="170"/>
      <c r="C4" s="170"/>
      <c r="D4" s="170"/>
      <c r="E4" s="170"/>
      <c r="F4" s="170"/>
      <c r="G4" s="170"/>
      <c r="H4" s="170"/>
      <c r="I4" s="158"/>
      <c r="J4" s="158"/>
      <c r="K4" s="158"/>
      <c r="L4" s="158"/>
      <c r="M4" s="158"/>
    </row>
    <row r="5" spans="1:13" x14ac:dyDescent="0.25">
      <c r="A5" s="159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x14ac:dyDescent="0.25">
      <c r="A6" s="176"/>
      <c r="B6" s="177" t="s">
        <v>17</v>
      </c>
      <c r="C6" s="176"/>
      <c r="D6" s="176"/>
      <c r="E6" s="176"/>
      <c r="F6" s="176"/>
      <c r="G6" s="176"/>
      <c r="H6" s="176"/>
      <c r="I6" s="158"/>
      <c r="J6" s="158"/>
      <c r="K6" s="158"/>
      <c r="L6" s="158"/>
      <c r="M6" s="160"/>
    </row>
    <row r="7" spans="1:13" x14ac:dyDescent="0.25">
      <c r="A7" s="159"/>
      <c r="B7" s="161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60"/>
    </row>
    <row r="8" spans="1:13" ht="15.75" thickBot="1" x14ac:dyDescent="0.3">
      <c r="A8" s="162"/>
      <c r="B8" s="163" t="s">
        <v>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ht="15.75" thickBot="1" x14ac:dyDescent="0.3">
      <c r="A9" s="6"/>
      <c r="B9" s="7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28" t="s">
        <v>19</v>
      </c>
      <c r="B10" s="129"/>
      <c r="C10" s="129"/>
      <c r="D10" s="129"/>
      <c r="E10" s="129"/>
      <c r="F10" s="129"/>
      <c r="G10" s="130" t="s">
        <v>20</v>
      </c>
      <c r="H10" s="130"/>
      <c r="I10" s="130"/>
      <c r="J10" s="130"/>
      <c r="K10" s="130"/>
      <c r="L10" s="130"/>
      <c r="M10" s="131"/>
    </row>
    <row r="11" spans="1:13" x14ac:dyDescent="0.25">
      <c r="A11" s="178"/>
      <c r="B11" s="179"/>
      <c r="C11" s="179"/>
      <c r="D11" s="179"/>
      <c r="E11" s="179"/>
      <c r="F11" s="179"/>
      <c r="G11" s="180"/>
      <c r="H11" s="180"/>
      <c r="I11" s="180"/>
      <c r="J11" s="180"/>
      <c r="K11" s="180"/>
      <c r="L11" s="180"/>
      <c r="M11" s="181"/>
    </row>
    <row r="12" spans="1:13" ht="15" customHeight="1" x14ac:dyDescent="0.25">
      <c r="A12" s="122" t="s">
        <v>21</v>
      </c>
      <c r="B12" s="123"/>
      <c r="C12" s="123"/>
      <c r="D12" s="123"/>
      <c r="E12" s="123"/>
      <c r="F12" s="124"/>
      <c r="G12" s="125" t="s">
        <v>22</v>
      </c>
      <c r="H12" s="126"/>
      <c r="I12" s="126"/>
      <c r="J12" s="126"/>
      <c r="K12" s="126"/>
      <c r="L12" s="126"/>
      <c r="M12" s="127"/>
    </row>
    <row r="13" spans="1:13" ht="15" customHeight="1" x14ac:dyDescent="0.25">
      <c r="A13" s="122" t="s">
        <v>23</v>
      </c>
      <c r="B13" s="123"/>
      <c r="C13" s="123"/>
      <c r="D13" s="123"/>
      <c r="E13" s="123"/>
      <c r="F13" s="124"/>
      <c r="G13" s="125" t="s">
        <v>95</v>
      </c>
      <c r="H13" s="126"/>
      <c r="I13" s="126"/>
      <c r="J13" s="126"/>
      <c r="K13" s="126"/>
      <c r="L13" s="126"/>
      <c r="M13" s="127"/>
    </row>
    <row r="14" spans="1:13" ht="15.75" thickBot="1" x14ac:dyDescent="0.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10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zoomScale="66" zoomScaleNormal="70" workbookViewId="0">
      <selection activeCell="L5" sqref="L5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37.7109375" customWidth="1"/>
    <col min="14" max="14" width="32" customWidth="1"/>
  </cols>
  <sheetData>
    <row r="1" spans="2:10" ht="23.25" x14ac:dyDescent="0.35">
      <c r="B1" s="171" t="s">
        <v>96</v>
      </c>
      <c r="C1" s="171"/>
      <c r="D1" s="171"/>
      <c r="E1" s="5"/>
      <c r="F1" s="5"/>
      <c r="G1" s="5"/>
      <c r="H1" s="5"/>
      <c r="I1" s="5"/>
      <c r="J1" s="5"/>
    </row>
    <row r="2" spans="2:10" ht="18" x14ac:dyDescent="0.25">
      <c r="B2" s="172" t="s">
        <v>24</v>
      </c>
      <c r="C2" s="173"/>
      <c r="D2" s="172"/>
      <c r="E2" s="5"/>
      <c r="F2" s="5"/>
      <c r="G2" s="5"/>
      <c r="H2" s="5"/>
      <c r="I2" s="5"/>
      <c r="J2" s="5"/>
    </row>
    <row r="3" spans="2:10" x14ac:dyDescent="0.25">
      <c r="B3" s="173" t="s">
        <v>162</v>
      </c>
      <c r="C3" s="173"/>
      <c r="D3" s="173"/>
      <c r="E3" s="5"/>
      <c r="F3" s="5"/>
      <c r="G3" s="5"/>
      <c r="H3" s="5"/>
      <c r="I3" s="5"/>
      <c r="J3" s="5"/>
    </row>
    <row r="4" spans="2:10" x14ac:dyDescent="0.25">
      <c r="B4" s="173" t="s">
        <v>25</v>
      </c>
      <c r="C4" s="174"/>
      <c r="D4" s="173"/>
      <c r="E4" s="5"/>
      <c r="F4" s="5"/>
      <c r="G4" s="5"/>
      <c r="H4" s="5"/>
      <c r="I4" s="5"/>
      <c r="J4" s="5"/>
    </row>
    <row r="5" spans="2:10" x14ac:dyDescent="0.25">
      <c r="B5" s="175" t="s">
        <v>26</v>
      </c>
      <c r="C5" s="174"/>
      <c r="D5" s="174"/>
      <c r="E5" s="5"/>
      <c r="F5" s="5"/>
      <c r="G5" s="5"/>
      <c r="H5" s="5"/>
      <c r="I5" s="5"/>
      <c r="J5" s="5"/>
    </row>
    <row r="7" spans="2:10" ht="21" x14ac:dyDescent="0.25">
      <c r="B7" s="11" t="s">
        <v>139</v>
      </c>
      <c r="C7" s="12"/>
      <c r="D7" s="12"/>
      <c r="E7" s="12"/>
      <c r="F7" s="12"/>
      <c r="G7" s="12"/>
      <c r="H7" s="12"/>
      <c r="I7" s="12"/>
      <c r="J7" s="12"/>
    </row>
    <row r="9" spans="2:10" ht="18.75" x14ac:dyDescent="0.25">
      <c r="B9" s="141" t="s">
        <v>27</v>
      </c>
      <c r="C9" s="141"/>
      <c r="D9" s="141"/>
      <c r="E9" s="141"/>
      <c r="F9" s="141"/>
    </row>
    <row r="10" spans="2:10" x14ac:dyDescent="0.25">
      <c r="B10" s="13" t="s">
        <v>28</v>
      </c>
      <c r="C10" s="13" t="s">
        <v>138</v>
      </c>
      <c r="D10" s="13" t="s">
        <v>137</v>
      </c>
      <c r="E10" s="13" t="s">
        <v>56</v>
      </c>
      <c r="F10" s="13" t="s">
        <v>53</v>
      </c>
    </row>
    <row r="11" spans="2:10" x14ac:dyDescent="0.25">
      <c r="B11" s="14" t="s">
        <v>11</v>
      </c>
      <c r="C11" s="15">
        <v>9</v>
      </c>
      <c r="D11" s="15">
        <v>0</v>
      </c>
      <c r="E11" s="37">
        <f>SUM(C11:D11)</f>
        <v>9</v>
      </c>
      <c r="F11" s="104">
        <f>E11/$E$17</f>
        <v>2.1582733812949641E-2</v>
      </c>
      <c r="G11" s="2"/>
    </row>
    <row r="12" spans="2:10" x14ac:dyDescent="0.25">
      <c r="B12" s="14" t="s">
        <v>71</v>
      </c>
      <c r="C12" s="15">
        <v>0</v>
      </c>
      <c r="D12" s="15">
        <v>0</v>
      </c>
      <c r="E12" s="37">
        <f t="shared" ref="E12:E16" si="0">SUM(C12:D12)</f>
        <v>0</v>
      </c>
      <c r="F12" s="104">
        <f t="shared" ref="F12:F17" si="1">E12/$E$17</f>
        <v>0</v>
      </c>
      <c r="G12" s="2"/>
    </row>
    <row r="13" spans="2:10" x14ac:dyDescent="0.25">
      <c r="B13" s="14" t="s">
        <v>1</v>
      </c>
      <c r="C13" s="15">
        <v>190</v>
      </c>
      <c r="D13" s="15">
        <v>33</v>
      </c>
      <c r="E13" s="37">
        <f t="shared" si="0"/>
        <v>223</v>
      </c>
      <c r="F13" s="104">
        <f t="shared" si="1"/>
        <v>0.53477218225419665</v>
      </c>
      <c r="G13" s="2"/>
    </row>
    <row r="14" spans="2:10" x14ac:dyDescent="0.25">
      <c r="B14" s="14" t="s">
        <v>5</v>
      </c>
      <c r="C14" s="15">
        <v>24</v>
      </c>
      <c r="D14" s="15">
        <v>2</v>
      </c>
      <c r="E14" s="37">
        <f t="shared" si="0"/>
        <v>26</v>
      </c>
      <c r="F14" s="104">
        <f t="shared" si="1"/>
        <v>6.235011990407674E-2</v>
      </c>
      <c r="G14" s="2"/>
    </row>
    <row r="15" spans="2:10" x14ac:dyDescent="0.25">
      <c r="B15" s="14" t="s">
        <v>7</v>
      </c>
      <c r="C15" s="15">
        <v>5</v>
      </c>
      <c r="D15" s="15">
        <v>1</v>
      </c>
      <c r="E15" s="37">
        <f t="shared" si="0"/>
        <v>6</v>
      </c>
      <c r="F15" s="104">
        <f t="shared" si="1"/>
        <v>1.4388489208633094E-2</v>
      </c>
      <c r="G15" s="2"/>
    </row>
    <row r="16" spans="2:10" x14ac:dyDescent="0.25">
      <c r="B16" s="14" t="s">
        <v>76</v>
      </c>
      <c r="C16" s="15">
        <v>141</v>
      </c>
      <c r="D16" s="15">
        <v>12</v>
      </c>
      <c r="E16" s="37">
        <f t="shared" si="0"/>
        <v>153</v>
      </c>
      <c r="F16" s="104">
        <f t="shared" si="1"/>
        <v>0.36690647482014388</v>
      </c>
    </row>
    <row r="17" spans="2:6" x14ac:dyDescent="0.25">
      <c r="B17" s="13" t="s">
        <v>16</v>
      </c>
      <c r="C17" s="13">
        <f>SUM(C11:C16)</f>
        <v>369</v>
      </c>
      <c r="D17" s="13">
        <f>SUM(D11:D16)</f>
        <v>48</v>
      </c>
      <c r="E17" s="13">
        <f>SUM(C17:D17)</f>
        <v>417</v>
      </c>
      <c r="F17" s="51">
        <f t="shared" si="1"/>
        <v>1</v>
      </c>
    </row>
    <row r="20" spans="2:6" x14ac:dyDescent="0.25">
      <c r="B20" s="1"/>
    </row>
    <row r="38" spans="2:13" ht="18.75" x14ac:dyDescent="0.3">
      <c r="B38" s="18" t="s">
        <v>73</v>
      </c>
      <c r="C38" s="19"/>
      <c r="D38" s="19"/>
      <c r="E38" s="19"/>
      <c r="F38" s="19"/>
    </row>
    <row r="40" spans="2:13" ht="18.75" x14ac:dyDescent="0.25">
      <c r="B40" s="142" t="s">
        <v>31</v>
      </c>
      <c r="C40" s="143"/>
      <c r="D40" s="143"/>
      <c r="E40" s="143"/>
      <c r="F40" s="144"/>
    </row>
    <row r="41" spans="2:13" x14ac:dyDescent="0.25">
      <c r="B41" s="13" t="s">
        <v>32</v>
      </c>
      <c r="C41" s="13" t="s">
        <v>138</v>
      </c>
      <c r="D41" s="13" t="s">
        <v>137</v>
      </c>
      <c r="E41" s="13" t="s">
        <v>56</v>
      </c>
      <c r="F41" s="13" t="s">
        <v>53</v>
      </c>
      <c r="M41" s="105"/>
    </row>
    <row r="42" spans="2:13" x14ac:dyDescent="0.25">
      <c r="B42" s="14" t="s">
        <v>10</v>
      </c>
      <c r="C42" s="15">
        <v>52</v>
      </c>
      <c r="D42" s="15">
        <v>2</v>
      </c>
      <c r="E42" s="92">
        <f>SUM(C42:D42)</f>
        <v>54</v>
      </c>
      <c r="F42" s="16">
        <f>E42/$E$46</f>
        <v>0.35294117647058826</v>
      </c>
      <c r="M42" s="105"/>
    </row>
    <row r="43" spans="2:13" ht="15" customHeight="1" x14ac:dyDescent="0.25">
      <c r="B43" s="14" t="s">
        <v>6</v>
      </c>
      <c r="C43" s="15">
        <v>12</v>
      </c>
      <c r="D43" s="15">
        <v>0</v>
      </c>
      <c r="E43" s="92">
        <f t="shared" ref="E43:E45" si="2">SUM(C43:D43)</f>
        <v>12</v>
      </c>
      <c r="F43" s="16">
        <f t="shared" ref="F43:F45" si="3">E43/$E$46</f>
        <v>7.8431372549019607E-2</v>
      </c>
      <c r="M43" s="105"/>
    </row>
    <row r="44" spans="2:13" x14ac:dyDescent="0.25">
      <c r="B44" s="14" t="s">
        <v>4</v>
      </c>
      <c r="C44" s="15">
        <v>77</v>
      </c>
      <c r="D44" s="15">
        <v>10</v>
      </c>
      <c r="E44" s="92">
        <f t="shared" si="2"/>
        <v>87</v>
      </c>
      <c r="F44" s="16">
        <f t="shared" si="3"/>
        <v>0.56862745098039214</v>
      </c>
      <c r="M44" s="105"/>
    </row>
    <row r="45" spans="2:13" x14ac:dyDescent="0.25">
      <c r="B45" s="14" t="s">
        <v>80</v>
      </c>
      <c r="C45" s="15">
        <v>0</v>
      </c>
      <c r="D45" s="15">
        <v>0</v>
      </c>
      <c r="E45" s="92">
        <f t="shared" si="2"/>
        <v>0</v>
      </c>
      <c r="F45" s="16">
        <f t="shared" si="3"/>
        <v>0</v>
      </c>
    </row>
    <row r="46" spans="2:13" x14ac:dyDescent="0.25">
      <c r="B46" s="21" t="s">
        <v>16</v>
      </c>
      <c r="C46" s="13">
        <f>SUM(C42:C45)</f>
        <v>141</v>
      </c>
      <c r="D46" s="13">
        <f t="shared" ref="D46:F46" si="4">SUM(D42:D45)</f>
        <v>12</v>
      </c>
      <c r="E46" s="13">
        <f>SUM(C46:D46)</f>
        <v>153</v>
      </c>
      <c r="F46" s="51">
        <f t="shared" si="4"/>
        <v>1</v>
      </c>
    </row>
    <row r="48" spans="2:13" x14ac:dyDescent="0.25">
      <c r="G48" s="110" t="s">
        <v>158</v>
      </c>
      <c r="H48" s="110" t="s">
        <v>159</v>
      </c>
      <c r="I48" s="110" t="s">
        <v>160</v>
      </c>
      <c r="J48" s="110" t="s">
        <v>49</v>
      </c>
      <c r="K48" s="110" t="s">
        <v>53</v>
      </c>
    </row>
    <row r="49" spans="7:13" x14ac:dyDescent="0.25">
      <c r="G49" s="55" t="s">
        <v>10</v>
      </c>
      <c r="H49" s="102">
        <v>44</v>
      </c>
      <c r="I49" s="102">
        <v>12</v>
      </c>
      <c r="J49" s="102">
        <f t="shared" ref="J49:J59" si="5">SUM(H49:I49)</f>
        <v>56</v>
      </c>
      <c r="K49" s="106">
        <f t="shared" ref="K49:K59" si="6">J49*100/249</f>
        <v>22.489959839357429</v>
      </c>
    </row>
    <row r="50" spans="7:13" x14ac:dyDescent="0.25">
      <c r="G50" s="55" t="s">
        <v>75</v>
      </c>
      <c r="H50" s="102">
        <v>28</v>
      </c>
      <c r="I50" s="102">
        <v>4</v>
      </c>
      <c r="J50" s="102">
        <f t="shared" si="5"/>
        <v>32</v>
      </c>
      <c r="K50" s="106">
        <f t="shared" si="6"/>
        <v>12.85140562248996</v>
      </c>
    </row>
    <row r="51" spans="7:13" x14ac:dyDescent="0.25">
      <c r="G51" s="55" t="s">
        <v>2</v>
      </c>
      <c r="H51" s="102">
        <v>24</v>
      </c>
      <c r="I51" s="102">
        <v>3</v>
      </c>
      <c r="J51" s="102">
        <f t="shared" si="5"/>
        <v>27</v>
      </c>
      <c r="K51" s="106">
        <f t="shared" si="6"/>
        <v>10.843373493975903</v>
      </c>
    </row>
    <row r="52" spans="7:13" x14ac:dyDescent="0.25">
      <c r="G52" s="55" t="s">
        <v>6</v>
      </c>
      <c r="H52" s="102">
        <v>21</v>
      </c>
      <c r="I52" s="102">
        <v>8</v>
      </c>
      <c r="J52" s="102">
        <f t="shared" si="5"/>
        <v>29</v>
      </c>
      <c r="K52" s="106">
        <f t="shared" si="6"/>
        <v>11.646586345381525</v>
      </c>
    </row>
    <row r="53" spans="7:13" x14ac:dyDescent="0.25">
      <c r="G53" s="55" t="s">
        <v>78</v>
      </c>
      <c r="H53" s="102">
        <v>21</v>
      </c>
      <c r="I53" s="102">
        <v>1</v>
      </c>
      <c r="J53" s="102">
        <f t="shared" si="5"/>
        <v>22</v>
      </c>
      <c r="K53" s="106">
        <f t="shared" si="6"/>
        <v>8.8353413654618471</v>
      </c>
    </row>
    <row r="54" spans="7:13" x14ac:dyDescent="0.25">
      <c r="G54" s="55" t="s">
        <v>79</v>
      </c>
      <c r="H54" s="102">
        <v>15</v>
      </c>
      <c r="I54" s="102">
        <v>0</v>
      </c>
      <c r="J54" s="102">
        <f t="shared" si="5"/>
        <v>15</v>
      </c>
      <c r="K54" s="106">
        <f t="shared" si="6"/>
        <v>6.024096385542169</v>
      </c>
    </row>
    <row r="55" spans="7:13" x14ac:dyDescent="0.25">
      <c r="G55" s="55" t="s">
        <v>99</v>
      </c>
      <c r="H55" s="102">
        <v>29</v>
      </c>
      <c r="I55" s="102">
        <v>5</v>
      </c>
      <c r="J55" s="102">
        <f t="shared" si="5"/>
        <v>34</v>
      </c>
      <c r="K55" s="106">
        <f t="shared" si="6"/>
        <v>13.654618473895582</v>
      </c>
    </row>
    <row r="56" spans="7:13" x14ac:dyDescent="0.25">
      <c r="G56" s="55" t="s">
        <v>105</v>
      </c>
      <c r="H56" s="102">
        <v>1</v>
      </c>
      <c r="I56" s="102">
        <v>0</v>
      </c>
      <c r="J56" s="102">
        <f t="shared" si="5"/>
        <v>1</v>
      </c>
      <c r="K56" s="106">
        <f t="shared" si="6"/>
        <v>0.40160642570281124</v>
      </c>
    </row>
    <row r="57" spans="7:13" x14ac:dyDescent="0.25">
      <c r="G57" s="55" t="s">
        <v>100</v>
      </c>
      <c r="H57" s="102">
        <v>6</v>
      </c>
      <c r="I57" s="102">
        <v>0</v>
      </c>
      <c r="J57" s="102">
        <f t="shared" si="5"/>
        <v>6</v>
      </c>
      <c r="K57" s="106">
        <f t="shared" si="6"/>
        <v>2.4096385542168677</v>
      </c>
      <c r="M57" s="1"/>
    </row>
    <row r="58" spans="7:13" x14ac:dyDescent="0.25">
      <c r="G58" s="55" t="s">
        <v>161</v>
      </c>
      <c r="H58" s="102">
        <v>1</v>
      </c>
      <c r="I58" s="102">
        <v>0</v>
      </c>
      <c r="J58" s="102">
        <f t="shared" si="5"/>
        <v>1</v>
      </c>
      <c r="K58" s="106">
        <f t="shared" si="6"/>
        <v>0.40160642570281124</v>
      </c>
    </row>
    <row r="59" spans="7:13" x14ac:dyDescent="0.25">
      <c r="G59" s="107" t="s">
        <v>49</v>
      </c>
      <c r="H59" s="108">
        <f>SUM(H49:H58)</f>
        <v>190</v>
      </c>
      <c r="I59" s="108">
        <f>SUM(I49:I58)</f>
        <v>33</v>
      </c>
      <c r="J59" s="108">
        <f t="shared" si="5"/>
        <v>223</v>
      </c>
      <c r="K59" s="109">
        <f t="shared" si="6"/>
        <v>89.558232931726906</v>
      </c>
      <c r="M59" s="1"/>
    </row>
    <row r="72" spans="2:14" ht="14.25" customHeight="1" x14ac:dyDescent="0.25">
      <c r="D72" s="47"/>
    </row>
    <row r="73" spans="2:14" ht="14.25" customHeight="1" x14ac:dyDescent="0.25">
      <c r="D73" s="47"/>
      <c r="L73" s="57"/>
      <c r="M73" s="1"/>
    </row>
    <row r="74" spans="2:14" ht="14.25" customHeight="1" x14ac:dyDescent="0.25">
      <c r="B74" s="145" t="s">
        <v>104</v>
      </c>
      <c r="C74" s="145"/>
      <c r="D74" s="145"/>
      <c r="E74" s="145"/>
      <c r="G74" s="74" t="s">
        <v>77</v>
      </c>
      <c r="H74" s="74" t="s">
        <v>138</v>
      </c>
      <c r="I74" s="74" t="s">
        <v>136</v>
      </c>
      <c r="J74" s="74" t="s">
        <v>56</v>
      </c>
      <c r="L74" s="58"/>
    </row>
    <row r="75" spans="2:14" ht="14.25" customHeight="1" x14ac:dyDescent="0.25">
      <c r="B75" s="63" t="s">
        <v>10</v>
      </c>
      <c r="C75" s="67" t="s">
        <v>138</v>
      </c>
      <c r="D75" s="67" t="s">
        <v>140</v>
      </c>
      <c r="E75" s="67" t="s">
        <v>56</v>
      </c>
      <c r="G75" s="75" t="s">
        <v>100</v>
      </c>
      <c r="H75" s="88"/>
      <c r="I75" s="88"/>
      <c r="J75" s="88"/>
      <c r="L75" s="58"/>
      <c r="M75" s="2"/>
      <c r="N75" s="114"/>
    </row>
    <row r="76" spans="2:14" ht="14.25" customHeight="1" x14ac:dyDescent="0.25">
      <c r="B76" s="55" t="s">
        <v>101</v>
      </c>
      <c r="C76" s="81">
        <v>13</v>
      </c>
      <c r="D76" s="81">
        <v>2</v>
      </c>
      <c r="E76" s="135">
        <f>SUM(C76:D76)</f>
        <v>15</v>
      </c>
      <c r="G76" s="56" t="s">
        <v>101</v>
      </c>
      <c r="H76" s="81">
        <v>4</v>
      </c>
      <c r="I76" s="81"/>
      <c r="J76" s="135">
        <f>SUM(H76:I78)</f>
        <v>6</v>
      </c>
      <c r="L76" s="58"/>
      <c r="M76" s="105"/>
      <c r="N76" s="114"/>
    </row>
    <row r="77" spans="2:14" ht="14.25" customHeight="1" x14ac:dyDescent="0.25">
      <c r="B77" s="55" t="s">
        <v>102</v>
      </c>
      <c r="C77" s="81">
        <v>26</v>
      </c>
      <c r="D77" s="81">
        <v>0</v>
      </c>
      <c r="E77" s="136"/>
      <c r="G77" s="56" t="s">
        <v>102</v>
      </c>
      <c r="H77" s="81">
        <v>1</v>
      </c>
      <c r="I77" s="81"/>
      <c r="J77" s="136"/>
      <c r="L77" s="58"/>
      <c r="M77" s="105"/>
      <c r="N77" s="114"/>
    </row>
    <row r="78" spans="2:14" ht="14.25" customHeight="1" x14ac:dyDescent="0.25">
      <c r="B78" s="55" t="s">
        <v>103</v>
      </c>
      <c r="C78" s="81">
        <v>13</v>
      </c>
      <c r="D78" s="81">
        <v>0</v>
      </c>
      <c r="E78" s="137"/>
      <c r="G78" s="56" t="s">
        <v>103</v>
      </c>
      <c r="H78" s="81">
        <v>1</v>
      </c>
      <c r="I78" s="81"/>
      <c r="J78" s="137"/>
      <c r="L78" s="58"/>
      <c r="M78" s="105"/>
      <c r="N78" s="114"/>
    </row>
    <row r="79" spans="2:14" ht="14.25" customHeight="1" x14ac:dyDescent="0.25">
      <c r="B79" s="71" t="s">
        <v>6</v>
      </c>
      <c r="C79" s="82"/>
      <c r="D79" s="82"/>
      <c r="E79" s="82"/>
      <c r="G79" s="75" t="s">
        <v>10</v>
      </c>
      <c r="H79" s="88"/>
      <c r="I79" s="88"/>
      <c r="J79" s="88"/>
      <c r="L79" s="57"/>
      <c r="M79" s="2"/>
      <c r="N79" s="114"/>
    </row>
    <row r="80" spans="2:14" ht="14.25" customHeight="1" x14ac:dyDescent="0.25">
      <c r="B80" s="55" t="s">
        <v>101</v>
      </c>
      <c r="C80" s="81">
        <v>5</v>
      </c>
      <c r="D80" s="81">
        <v>0</v>
      </c>
      <c r="E80" s="135">
        <f>SUM(C80:D80)</f>
        <v>5</v>
      </c>
      <c r="G80" s="56" t="s">
        <v>101</v>
      </c>
      <c r="H80" s="81">
        <v>19</v>
      </c>
      <c r="I80" s="81">
        <v>9</v>
      </c>
      <c r="J80" s="135">
        <f>SUM(H80:I82)</f>
        <v>56</v>
      </c>
      <c r="L80" s="58"/>
      <c r="M80" s="105"/>
      <c r="N80" s="114"/>
    </row>
    <row r="81" spans="2:14" ht="14.25" customHeight="1" x14ac:dyDescent="0.25">
      <c r="B81" s="55" t="s">
        <v>102</v>
      </c>
      <c r="C81" s="81">
        <v>5</v>
      </c>
      <c r="D81" s="81">
        <v>0</v>
      </c>
      <c r="E81" s="136"/>
      <c r="G81" s="56" t="s">
        <v>102</v>
      </c>
      <c r="H81" s="81">
        <v>10</v>
      </c>
      <c r="I81" s="81">
        <v>2</v>
      </c>
      <c r="J81" s="136"/>
      <c r="L81" s="57"/>
      <c r="M81" s="2"/>
      <c r="N81" s="114"/>
    </row>
    <row r="82" spans="2:14" ht="14.25" customHeight="1" x14ac:dyDescent="0.25">
      <c r="B82" s="55" t="s">
        <v>103</v>
      </c>
      <c r="C82" s="81">
        <v>2</v>
      </c>
      <c r="D82" s="81">
        <v>0</v>
      </c>
      <c r="E82" s="137"/>
      <c r="G82" s="56" t="s">
        <v>103</v>
      </c>
      <c r="H82" s="81">
        <v>15</v>
      </c>
      <c r="I82" s="81">
        <v>1</v>
      </c>
      <c r="J82" s="137"/>
      <c r="L82" s="58"/>
      <c r="M82" s="105"/>
      <c r="N82" s="114"/>
    </row>
    <row r="83" spans="2:14" ht="14.25" customHeight="1" x14ac:dyDescent="0.25">
      <c r="B83" s="71" t="s">
        <v>4</v>
      </c>
      <c r="C83" s="82"/>
      <c r="D83" s="82"/>
      <c r="E83" s="82"/>
      <c r="G83" s="75" t="s">
        <v>6</v>
      </c>
      <c r="H83" s="88"/>
      <c r="I83" s="88"/>
      <c r="J83" s="88"/>
      <c r="L83" s="58"/>
      <c r="M83" s="105"/>
      <c r="N83" s="114"/>
    </row>
    <row r="84" spans="2:14" ht="14.25" customHeight="1" x14ac:dyDescent="0.25">
      <c r="B84" s="55" t="s">
        <v>101</v>
      </c>
      <c r="C84" s="81">
        <v>20</v>
      </c>
      <c r="D84" s="81">
        <v>6</v>
      </c>
      <c r="E84" s="135">
        <f>SUM(C84:D84)</f>
        <v>26</v>
      </c>
      <c r="G84" s="56" t="s">
        <v>101</v>
      </c>
      <c r="H84" s="81">
        <v>15</v>
      </c>
      <c r="I84" s="81">
        <v>2</v>
      </c>
      <c r="J84" s="135">
        <f>SUM(H84:I86)</f>
        <v>29</v>
      </c>
      <c r="L84" s="58"/>
      <c r="M84" s="105"/>
      <c r="N84" s="114"/>
    </row>
    <row r="85" spans="2:14" ht="14.25" customHeight="1" x14ac:dyDescent="0.25">
      <c r="B85" s="55" t="s">
        <v>102</v>
      </c>
      <c r="C85" s="81">
        <v>48</v>
      </c>
      <c r="D85" s="81">
        <v>4</v>
      </c>
      <c r="E85" s="136"/>
      <c r="G85" s="56" t="s">
        <v>102</v>
      </c>
      <c r="H85" s="81">
        <v>3</v>
      </c>
      <c r="I85" s="81">
        <v>3</v>
      </c>
      <c r="J85" s="136"/>
      <c r="L85" s="58"/>
      <c r="M85" s="2"/>
      <c r="N85" s="114"/>
    </row>
    <row r="86" spans="2:14" ht="14.25" customHeight="1" x14ac:dyDescent="0.25">
      <c r="B86" s="55" t="s">
        <v>103</v>
      </c>
      <c r="C86" s="81">
        <v>9</v>
      </c>
      <c r="D86" s="81">
        <v>0</v>
      </c>
      <c r="E86" s="137"/>
      <c r="G86" s="56" t="s">
        <v>103</v>
      </c>
      <c r="H86" s="81">
        <v>3</v>
      </c>
      <c r="I86" s="81">
        <v>3</v>
      </c>
      <c r="J86" s="137"/>
      <c r="L86" s="58"/>
      <c r="M86" s="105"/>
      <c r="N86" s="114"/>
    </row>
    <row r="87" spans="2:14" ht="14.25" customHeight="1" x14ac:dyDescent="0.25">
      <c r="B87" s="71" t="s">
        <v>129</v>
      </c>
      <c r="C87" s="82"/>
      <c r="D87" s="82"/>
      <c r="E87" s="82"/>
      <c r="G87" s="75" t="s">
        <v>79</v>
      </c>
      <c r="H87" s="88"/>
      <c r="I87" s="88"/>
      <c r="J87" s="88"/>
      <c r="L87" s="57"/>
      <c r="M87" s="105"/>
      <c r="N87" s="114"/>
    </row>
    <row r="88" spans="2:14" ht="14.25" customHeight="1" x14ac:dyDescent="0.25">
      <c r="B88" s="55" t="s">
        <v>101</v>
      </c>
      <c r="C88" s="81">
        <v>0</v>
      </c>
      <c r="D88" s="81">
        <v>0</v>
      </c>
      <c r="E88" s="135">
        <f>SUM(C88:D90)</f>
        <v>0</v>
      </c>
      <c r="G88" s="56" t="s">
        <v>101</v>
      </c>
      <c r="H88" s="81">
        <v>3</v>
      </c>
      <c r="I88" s="81">
        <v>0</v>
      </c>
      <c r="J88" s="135">
        <f>SUM(H88:I90)</f>
        <v>15</v>
      </c>
      <c r="L88" s="58"/>
      <c r="M88" s="105"/>
      <c r="N88" s="114"/>
    </row>
    <row r="89" spans="2:14" ht="14.25" customHeight="1" x14ac:dyDescent="0.25">
      <c r="B89" s="55" t="s">
        <v>102</v>
      </c>
      <c r="C89" s="81">
        <v>0</v>
      </c>
      <c r="D89" s="81">
        <v>0</v>
      </c>
      <c r="E89" s="136"/>
      <c r="G89" s="56" t="s">
        <v>102</v>
      </c>
      <c r="H89" s="81">
        <v>6</v>
      </c>
      <c r="I89" s="81">
        <v>0</v>
      </c>
      <c r="J89" s="136"/>
      <c r="L89" s="57"/>
      <c r="M89" s="2"/>
      <c r="N89" s="114"/>
    </row>
    <row r="90" spans="2:14" ht="14.25" customHeight="1" x14ac:dyDescent="0.25">
      <c r="B90" s="55" t="s">
        <v>103</v>
      </c>
      <c r="C90" s="81"/>
      <c r="D90" s="81">
        <v>0</v>
      </c>
      <c r="E90" s="137"/>
      <c r="G90" s="56" t="s">
        <v>103</v>
      </c>
      <c r="H90" s="81">
        <v>6</v>
      </c>
      <c r="I90" s="81"/>
      <c r="J90" s="137"/>
      <c r="L90" s="58"/>
      <c r="M90" s="105"/>
      <c r="N90" s="114"/>
    </row>
    <row r="91" spans="2:14" ht="14.25" customHeight="1" x14ac:dyDescent="0.25">
      <c r="B91" s="65" t="s">
        <v>49</v>
      </c>
      <c r="C91" s="67">
        <f>SUM(C76:C90)</f>
        <v>141</v>
      </c>
      <c r="D91" s="95">
        <f>SUM(D76:D90)</f>
        <v>12</v>
      </c>
      <c r="E91" s="67">
        <f>SUM(C91:D91)</f>
        <v>153</v>
      </c>
      <c r="G91" s="75" t="s">
        <v>75</v>
      </c>
      <c r="H91" s="88"/>
      <c r="I91" s="88"/>
      <c r="J91" s="88"/>
      <c r="L91" s="57"/>
      <c r="M91" s="105"/>
      <c r="N91" s="114"/>
    </row>
    <row r="92" spans="2:14" ht="14.25" customHeight="1" x14ac:dyDescent="0.25">
      <c r="C92" s="83"/>
      <c r="D92" s="47"/>
      <c r="G92" s="56" t="s">
        <v>101</v>
      </c>
      <c r="H92" s="81">
        <v>15</v>
      </c>
      <c r="I92" s="81">
        <v>3</v>
      </c>
      <c r="J92" s="135">
        <f>SUM(H92:I94)</f>
        <v>32</v>
      </c>
      <c r="L92" s="58"/>
      <c r="M92" s="105"/>
      <c r="N92" s="114"/>
    </row>
    <row r="93" spans="2:14" ht="14.25" customHeight="1" x14ac:dyDescent="0.25">
      <c r="C93" s="83"/>
      <c r="D93" s="47"/>
      <c r="G93" s="56" t="s">
        <v>102</v>
      </c>
      <c r="H93" s="81">
        <v>8</v>
      </c>
      <c r="I93" s="81">
        <v>0</v>
      </c>
      <c r="J93" s="136"/>
      <c r="L93" s="57"/>
      <c r="M93" s="2"/>
      <c r="N93" s="114"/>
    </row>
    <row r="94" spans="2:14" ht="14.25" customHeight="1" x14ac:dyDescent="0.25">
      <c r="B94" s="80" t="s">
        <v>123</v>
      </c>
      <c r="C94" s="93" t="s">
        <v>141</v>
      </c>
      <c r="D94" s="93" t="s">
        <v>136</v>
      </c>
      <c r="E94" s="93" t="s">
        <v>56</v>
      </c>
      <c r="G94" s="56" t="s">
        <v>103</v>
      </c>
      <c r="H94" s="81">
        <v>5</v>
      </c>
      <c r="I94" s="81">
        <v>1</v>
      </c>
      <c r="J94" s="137"/>
      <c r="L94" s="58"/>
      <c r="M94" s="105"/>
      <c r="N94" s="114"/>
    </row>
    <row r="95" spans="2:14" ht="14.25" customHeight="1" x14ac:dyDescent="0.25">
      <c r="B95" s="61" t="s">
        <v>124</v>
      </c>
      <c r="C95" s="62">
        <v>16</v>
      </c>
      <c r="D95" s="62">
        <v>1</v>
      </c>
      <c r="E95" s="62">
        <f>SUM(C95:D95)</f>
        <v>17</v>
      </c>
      <c r="G95" s="75" t="s">
        <v>2</v>
      </c>
      <c r="H95" s="88"/>
      <c r="I95" s="88"/>
      <c r="J95" s="88"/>
      <c r="L95" s="57"/>
      <c r="M95" s="105"/>
      <c r="N95" s="114"/>
    </row>
    <row r="96" spans="2:14" ht="14.25" customHeight="1" x14ac:dyDescent="0.25">
      <c r="B96" s="59" t="s">
        <v>10</v>
      </c>
      <c r="C96" s="60">
        <v>8</v>
      </c>
      <c r="D96" s="60">
        <v>1</v>
      </c>
      <c r="E96" s="60">
        <f>SUM(C96:D96)</f>
        <v>9</v>
      </c>
      <c r="G96" s="56" t="s">
        <v>101</v>
      </c>
      <c r="H96" s="81">
        <v>12</v>
      </c>
      <c r="I96" s="81">
        <v>3</v>
      </c>
      <c r="J96" s="135">
        <f>SUM(H96:I98)</f>
        <v>27</v>
      </c>
      <c r="L96" s="58"/>
      <c r="M96" s="105"/>
      <c r="N96" s="114"/>
    </row>
    <row r="97" spans="2:14" ht="14.25" customHeight="1" x14ac:dyDescent="0.25">
      <c r="B97" s="59"/>
      <c r="C97" s="60"/>
      <c r="D97" s="60"/>
      <c r="E97" s="60"/>
      <c r="G97" s="56" t="s">
        <v>102</v>
      </c>
      <c r="H97" s="81">
        <v>7</v>
      </c>
      <c r="I97" s="81"/>
      <c r="J97" s="136"/>
      <c r="L97" s="57"/>
      <c r="M97" s="2"/>
      <c r="N97" s="114"/>
    </row>
    <row r="98" spans="2:14" ht="14.25" customHeight="1" x14ac:dyDescent="0.25">
      <c r="B98" s="80" t="s">
        <v>49</v>
      </c>
      <c r="C98" s="84">
        <f>SUM(C95:C97)</f>
        <v>24</v>
      </c>
      <c r="D98" s="96">
        <f>SUM(D95:D97)</f>
        <v>2</v>
      </c>
      <c r="E98" s="84">
        <f>SUM(C98:D98)</f>
        <v>26</v>
      </c>
      <c r="G98" s="56" t="s">
        <v>103</v>
      </c>
      <c r="H98" s="81">
        <v>5</v>
      </c>
      <c r="I98" s="81"/>
      <c r="J98" s="137"/>
      <c r="L98" s="58"/>
      <c r="M98" s="105"/>
      <c r="N98" s="114"/>
    </row>
    <row r="99" spans="2:14" ht="14.25" customHeight="1" x14ac:dyDescent="0.25">
      <c r="C99" s="83"/>
      <c r="D99" s="47"/>
      <c r="G99" s="75" t="s">
        <v>105</v>
      </c>
      <c r="H99" s="88"/>
      <c r="I99" s="88"/>
      <c r="J99" s="88"/>
      <c r="L99" s="57"/>
      <c r="M99" s="105"/>
      <c r="N99" s="114"/>
    </row>
    <row r="100" spans="2:14" ht="14.25" customHeight="1" x14ac:dyDescent="0.25">
      <c r="C100" s="83"/>
      <c r="D100" s="47"/>
      <c r="G100" s="56" t="s">
        <v>101</v>
      </c>
      <c r="H100" s="81">
        <v>1</v>
      </c>
      <c r="I100" s="81"/>
      <c r="J100" s="135">
        <f>SUM(H100:I102)</f>
        <v>1</v>
      </c>
      <c r="L100" s="58"/>
      <c r="M100" s="105"/>
      <c r="N100" s="114"/>
    </row>
    <row r="101" spans="2:14" ht="14.25" customHeight="1" x14ac:dyDescent="0.25">
      <c r="B101" s="147" t="s">
        <v>106</v>
      </c>
      <c r="C101" s="147"/>
      <c r="D101" s="147"/>
      <c r="E101" s="147"/>
      <c r="G101" s="56" t="s">
        <v>102</v>
      </c>
      <c r="H101" s="81">
        <v>0</v>
      </c>
      <c r="I101" s="81"/>
      <c r="J101" s="136"/>
      <c r="L101" s="58"/>
      <c r="M101" s="105"/>
      <c r="N101" s="114"/>
    </row>
    <row r="102" spans="2:14" ht="14.25" customHeight="1" x14ac:dyDescent="0.25">
      <c r="B102" s="66" t="s">
        <v>6</v>
      </c>
      <c r="C102" s="85" t="s">
        <v>138</v>
      </c>
      <c r="D102" s="85" t="s">
        <v>136</v>
      </c>
      <c r="E102" s="85" t="s">
        <v>56</v>
      </c>
      <c r="G102" s="56" t="s">
        <v>103</v>
      </c>
      <c r="H102" s="81"/>
      <c r="I102" s="81"/>
      <c r="J102" s="137"/>
      <c r="L102" s="58"/>
      <c r="M102" s="2"/>
      <c r="N102" s="114"/>
    </row>
    <row r="103" spans="2:14" ht="14.25" customHeight="1" x14ac:dyDescent="0.25">
      <c r="B103" s="55" t="s">
        <v>101</v>
      </c>
      <c r="C103" s="81">
        <v>8</v>
      </c>
      <c r="D103" s="81">
        <v>0</v>
      </c>
      <c r="E103" s="81">
        <f>SUM(C103:D105)</f>
        <v>17</v>
      </c>
      <c r="G103" s="75" t="s">
        <v>99</v>
      </c>
      <c r="H103" s="88"/>
      <c r="I103" s="88"/>
      <c r="J103" s="88"/>
      <c r="L103" s="111"/>
      <c r="M103" s="105"/>
      <c r="N103" s="114"/>
    </row>
    <row r="104" spans="2:14" ht="14.25" customHeight="1" x14ac:dyDescent="0.25">
      <c r="B104" s="55" t="s">
        <v>102</v>
      </c>
      <c r="C104" s="81">
        <v>5</v>
      </c>
      <c r="D104" s="81"/>
      <c r="E104" s="81"/>
      <c r="G104" s="56" t="s">
        <v>101</v>
      </c>
      <c r="H104" s="81">
        <v>15</v>
      </c>
      <c r="I104" s="81">
        <v>3</v>
      </c>
      <c r="J104" s="135">
        <f>SUM(H104:I106)</f>
        <v>34</v>
      </c>
      <c r="L104" s="57"/>
      <c r="M104" s="2"/>
      <c r="N104" s="114"/>
    </row>
    <row r="105" spans="2:14" ht="14.25" customHeight="1" x14ac:dyDescent="0.25">
      <c r="B105" s="55" t="s">
        <v>103</v>
      </c>
      <c r="C105" s="81">
        <v>3</v>
      </c>
      <c r="D105" s="81">
        <v>1</v>
      </c>
      <c r="E105" s="81"/>
      <c r="G105" s="56" t="s">
        <v>102</v>
      </c>
      <c r="H105" s="81">
        <v>9</v>
      </c>
      <c r="I105" s="81">
        <v>2</v>
      </c>
      <c r="J105" s="136"/>
      <c r="L105" s="58"/>
      <c r="M105" s="105"/>
      <c r="N105" s="114"/>
    </row>
    <row r="106" spans="2:14" ht="14.25" customHeight="1" x14ac:dyDescent="0.25">
      <c r="B106" s="66" t="s">
        <v>131</v>
      </c>
      <c r="C106" s="85"/>
      <c r="D106" s="85"/>
      <c r="E106" s="85"/>
      <c r="G106" s="56" t="s">
        <v>103</v>
      </c>
      <c r="H106" s="81">
        <v>5</v>
      </c>
      <c r="I106" s="81"/>
      <c r="J106" s="137"/>
      <c r="L106" s="58"/>
      <c r="M106" s="105"/>
      <c r="N106" s="114"/>
    </row>
    <row r="107" spans="2:14" ht="14.25" customHeight="1" x14ac:dyDescent="0.25">
      <c r="B107" s="55" t="s">
        <v>101</v>
      </c>
      <c r="C107" s="81">
        <v>1</v>
      </c>
      <c r="D107" s="81"/>
      <c r="E107" s="81">
        <f>SUM(C107:D109)</f>
        <v>9</v>
      </c>
      <c r="G107" s="75" t="s">
        <v>78</v>
      </c>
      <c r="H107" s="88"/>
      <c r="I107" s="88"/>
      <c r="J107" s="88"/>
      <c r="L107" s="111"/>
      <c r="M107" s="105"/>
      <c r="N107" s="114"/>
    </row>
    <row r="108" spans="2:14" ht="14.25" customHeight="1" x14ac:dyDescent="0.25">
      <c r="B108" s="55" t="s">
        <v>102</v>
      </c>
      <c r="C108" s="81">
        <v>6</v>
      </c>
      <c r="D108" s="81">
        <v>1</v>
      </c>
      <c r="E108" s="81"/>
      <c r="G108" s="56" t="s">
        <v>101</v>
      </c>
      <c r="H108" s="81">
        <v>11</v>
      </c>
      <c r="I108" s="81">
        <v>1</v>
      </c>
      <c r="J108" s="135">
        <f>SUM(H108:I110)</f>
        <v>22</v>
      </c>
      <c r="L108" s="57"/>
      <c r="M108" s="2"/>
      <c r="N108" s="114"/>
    </row>
    <row r="109" spans="2:14" ht="14.25" customHeight="1" x14ac:dyDescent="0.25">
      <c r="B109" s="55" t="s">
        <v>103</v>
      </c>
      <c r="C109" s="81">
        <v>1</v>
      </c>
      <c r="D109" s="81"/>
      <c r="E109" s="81"/>
      <c r="G109" s="56" t="s">
        <v>102</v>
      </c>
      <c r="H109" s="81">
        <v>3</v>
      </c>
      <c r="I109" s="81"/>
      <c r="J109" s="136"/>
      <c r="L109" s="58"/>
      <c r="M109" s="105"/>
      <c r="N109" s="114"/>
    </row>
    <row r="110" spans="2:14" ht="15.75" customHeight="1" x14ac:dyDescent="0.25">
      <c r="B110" s="66" t="s">
        <v>132</v>
      </c>
      <c r="C110" s="85"/>
      <c r="D110" s="85"/>
      <c r="E110" s="85"/>
      <c r="G110" s="56" t="s">
        <v>103</v>
      </c>
      <c r="H110" s="81">
        <v>7</v>
      </c>
      <c r="I110" s="81"/>
      <c r="J110" s="137"/>
      <c r="L110" s="58"/>
      <c r="M110" s="105"/>
      <c r="N110" s="114"/>
    </row>
    <row r="111" spans="2:14" ht="15.75" customHeight="1" x14ac:dyDescent="0.25">
      <c r="B111" s="55" t="s">
        <v>101</v>
      </c>
      <c r="C111" s="81">
        <v>0</v>
      </c>
      <c r="D111" s="81"/>
      <c r="E111" s="81">
        <f>SUM(C111:D113)</f>
        <v>0</v>
      </c>
      <c r="G111" s="75" t="s">
        <v>161</v>
      </c>
      <c r="H111" s="88"/>
      <c r="I111" s="88"/>
      <c r="J111" s="88"/>
      <c r="L111" s="58"/>
      <c r="M111" s="105"/>
      <c r="N111" s="114"/>
    </row>
    <row r="112" spans="2:14" ht="15.75" customHeight="1" x14ac:dyDescent="0.25">
      <c r="B112" s="55" t="s">
        <v>102</v>
      </c>
      <c r="C112" s="81">
        <v>0</v>
      </c>
      <c r="D112" s="81"/>
      <c r="E112" s="81"/>
      <c r="G112" s="56" t="s">
        <v>101</v>
      </c>
      <c r="H112" s="81">
        <v>1</v>
      </c>
      <c r="I112" s="81"/>
      <c r="J112" s="135">
        <f>SUM(H112:H114)</f>
        <v>1</v>
      </c>
      <c r="L112" s="58"/>
      <c r="M112" s="105"/>
      <c r="N112" s="114"/>
    </row>
    <row r="113" spans="2:17" ht="15.75" customHeight="1" x14ac:dyDescent="0.25">
      <c r="B113" s="55" t="s">
        <v>103</v>
      </c>
      <c r="C113" s="81">
        <v>0</v>
      </c>
      <c r="D113" s="81"/>
      <c r="E113" s="81"/>
      <c r="G113" s="56" t="s">
        <v>102</v>
      </c>
      <c r="H113" s="81">
        <v>0</v>
      </c>
      <c r="I113" s="81"/>
      <c r="J113" s="136"/>
      <c r="L113" s="58"/>
      <c r="M113" s="2"/>
      <c r="N113" s="114"/>
    </row>
    <row r="114" spans="2:17" ht="15.75" customHeight="1" x14ac:dyDescent="0.25">
      <c r="B114" s="66" t="s">
        <v>75</v>
      </c>
      <c r="C114" s="85"/>
      <c r="D114" s="85"/>
      <c r="E114" s="85"/>
      <c r="G114" s="56" t="s">
        <v>103</v>
      </c>
      <c r="H114" s="81">
        <v>0</v>
      </c>
      <c r="I114" s="81"/>
      <c r="J114" s="137"/>
      <c r="L114" s="58"/>
      <c r="M114" s="105"/>
      <c r="N114" s="114"/>
    </row>
    <row r="115" spans="2:17" ht="14.25" customHeight="1" x14ac:dyDescent="0.25">
      <c r="B115" s="55" t="s">
        <v>101</v>
      </c>
      <c r="C115" s="81">
        <v>0</v>
      </c>
      <c r="D115" s="81"/>
      <c r="E115" s="81">
        <f>SUM(C115:D117)</f>
        <v>0</v>
      </c>
      <c r="G115" s="76" t="s">
        <v>16</v>
      </c>
      <c r="H115" s="89">
        <f>SUM(H76:H114)</f>
        <v>190</v>
      </c>
      <c r="I115" s="89">
        <f>SUM(I76:I110)</f>
        <v>33</v>
      </c>
      <c r="J115" s="89">
        <f>SUM(H115:I115)</f>
        <v>223</v>
      </c>
      <c r="L115" s="58"/>
      <c r="M115" s="2"/>
      <c r="N115" s="114"/>
    </row>
    <row r="116" spans="2:17" ht="14.25" customHeight="1" x14ac:dyDescent="0.25">
      <c r="B116" s="55" t="s">
        <v>102</v>
      </c>
      <c r="C116" s="81">
        <v>0</v>
      </c>
      <c r="D116" s="81"/>
      <c r="E116" s="81"/>
      <c r="I116" s="58"/>
      <c r="L116" s="111"/>
      <c r="M116" s="105"/>
      <c r="N116" s="114"/>
    </row>
    <row r="117" spans="2:17" ht="14.25" customHeight="1" x14ac:dyDescent="0.25">
      <c r="B117" s="55" t="s">
        <v>103</v>
      </c>
      <c r="C117" s="81">
        <v>0</v>
      </c>
      <c r="D117" s="81"/>
      <c r="E117" s="81"/>
      <c r="I117" s="57"/>
      <c r="J117" s="1"/>
      <c r="L117" s="57"/>
      <c r="M117" s="105"/>
      <c r="N117" s="114"/>
    </row>
    <row r="118" spans="2:17" ht="14.25" customHeight="1" x14ac:dyDescent="0.25">
      <c r="B118" s="64" t="s">
        <v>109</v>
      </c>
      <c r="C118" s="86">
        <f>SUM(C103:C117)</f>
        <v>24</v>
      </c>
      <c r="D118" s="86">
        <f>SUM(D103:D117)</f>
        <v>2</v>
      </c>
      <c r="E118" s="86">
        <f>SUM(C118:D118)</f>
        <v>26</v>
      </c>
      <c r="G118" s="138" t="s">
        <v>107</v>
      </c>
      <c r="H118" s="138"/>
      <c r="I118" s="138"/>
      <c r="J118" s="138"/>
      <c r="L118" s="58"/>
      <c r="M118" s="105"/>
      <c r="N118" s="114"/>
      <c r="P118" s="57"/>
      <c r="Q118" s="1"/>
    </row>
    <row r="119" spans="2:17" ht="14.25" customHeight="1" x14ac:dyDescent="0.25">
      <c r="C119" s="83"/>
      <c r="D119" s="47"/>
      <c r="G119" s="77" t="s">
        <v>127</v>
      </c>
      <c r="H119" s="79" t="s">
        <v>138</v>
      </c>
      <c r="I119" s="79" t="s">
        <v>136</v>
      </c>
      <c r="J119" s="79" t="s">
        <v>56</v>
      </c>
      <c r="L119" s="58"/>
      <c r="M119" s="105"/>
      <c r="N119" s="114"/>
      <c r="P119" s="58"/>
    </row>
    <row r="120" spans="2:17" ht="14.25" customHeight="1" x14ac:dyDescent="0.25">
      <c r="D120" s="47"/>
      <c r="G120" s="55" t="s">
        <v>101</v>
      </c>
      <c r="H120" s="81">
        <v>0</v>
      </c>
      <c r="I120" s="132">
        <v>1</v>
      </c>
      <c r="J120" s="135">
        <f>SUM(H120:I122)</f>
        <v>2</v>
      </c>
      <c r="L120" s="58"/>
      <c r="M120" s="2"/>
      <c r="N120" s="114"/>
      <c r="P120" s="57"/>
      <c r="Q120" s="1"/>
    </row>
    <row r="121" spans="2:17" ht="14.25" customHeight="1" x14ac:dyDescent="0.25">
      <c r="B121" s="68" t="s">
        <v>128</v>
      </c>
      <c r="C121" s="90" t="s">
        <v>141</v>
      </c>
      <c r="D121" s="90" t="s">
        <v>136</v>
      </c>
      <c r="E121" s="90" t="s">
        <v>56</v>
      </c>
      <c r="G121" s="55" t="s">
        <v>102</v>
      </c>
      <c r="H121" s="81">
        <v>1</v>
      </c>
      <c r="I121" s="133"/>
      <c r="J121" s="136"/>
      <c r="L121" s="111"/>
      <c r="M121" s="112"/>
      <c r="P121" s="58"/>
    </row>
    <row r="122" spans="2:17" ht="14.25" customHeight="1" x14ac:dyDescent="0.25">
      <c r="B122" s="59" t="s">
        <v>163</v>
      </c>
      <c r="C122" s="60">
        <v>1</v>
      </c>
      <c r="D122" s="60">
        <v>0</v>
      </c>
      <c r="E122" s="99">
        <f>SUM(C122:D125)</f>
        <v>6</v>
      </c>
      <c r="G122" s="55" t="s">
        <v>103</v>
      </c>
      <c r="H122" s="81">
        <v>0</v>
      </c>
      <c r="I122" s="134"/>
      <c r="J122" s="137"/>
      <c r="L122" s="57"/>
      <c r="M122" s="1"/>
      <c r="P122" s="57"/>
      <c r="Q122" s="1"/>
    </row>
    <row r="123" spans="2:17" ht="14.25" customHeight="1" x14ac:dyDescent="0.25">
      <c r="B123" s="61" t="s">
        <v>12</v>
      </c>
      <c r="C123" s="62">
        <v>2</v>
      </c>
      <c r="D123" s="62">
        <v>0</v>
      </c>
      <c r="E123" s="100"/>
      <c r="G123" s="77" t="s">
        <v>75</v>
      </c>
      <c r="H123" s="79"/>
      <c r="I123" s="79"/>
      <c r="J123" s="79"/>
      <c r="L123" s="58"/>
      <c r="P123" s="58"/>
    </row>
    <row r="124" spans="2:17" ht="14.25" customHeight="1" x14ac:dyDescent="0.25">
      <c r="B124" s="59" t="s">
        <v>74</v>
      </c>
      <c r="C124" s="60">
        <v>1</v>
      </c>
      <c r="D124" s="60">
        <v>1</v>
      </c>
      <c r="E124" s="100"/>
      <c r="G124" s="55" t="s">
        <v>101</v>
      </c>
      <c r="H124" s="81">
        <v>1</v>
      </c>
      <c r="I124" s="132">
        <v>0</v>
      </c>
      <c r="J124" s="135">
        <f>SUM(H124:I126)</f>
        <v>1</v>
      </c>
      <c r="L124" s="58"/>
      <c r="P124" s="57"/>
      <c r="Q124" s="1"/>
    </row>
    <row r="125" spans="2:17" ht="14.25" customHeight="1" x14ac:dyDescent="0.25">
      <c r="B125" s="59" t="s">
        <v>164</v>
      </c>
      <c r="C125" s="60">
        <v>1</v>
      </c>
      <c r="D125" s="60">
        <v>0</v>
      </c>
      <c r="E125" s="101"/>
      <c r="G125" s="55" t="s">
        <v>102</v>
      </c>
      <c r="H125" s="81">
        <v>0</v>
      </c>
      <c r="I125" s="133"/>
      <c r="J125" s="136"/>
      <c r="L125" s="111"/>
      <c r="M125" s="112"/>
      <c r="P125" s="58"/>
    </row>
    <row r="126" spans="2:17" ht="14.25" customHeight="1" x14ac:dyDescent="0.25">
      <c r="B126" s="69" t="s">
        <v>49</v>
      </c>
      <c r="C126" s="70">
        <f>SUM(C122:C125)</f>
        <v>5</v>
      </c>
      <c r="D126" s="97">
        <f>SUM(D123:D125)</f>
        <v>1</v>
      </c>
      <c r="E126" s="70">
        <f>SUM(C126:D126)</f>
        <v>6</v>
      </c>
      <c r="G126" s="55" t="s">
        <v>103</v>
      </c>
      <c r="H126" s="81">
        <v>0</v>
      </c>
      <c r="I126" s="134"/>
      <c r="J126" s="137"/>
      <c r="L126" s="57"/>
      <c r="M126" s="1"/>
    </row>
    <row r="127" spans="2:17" ht="14.25" customHeight="1" x14ac:dyDescent="0.25">
      <c r="C127" s="83"/>
      <c r="D127" s="47"/>
      <c r="G127" s="77" t="s">
        <v>165</v>
      </c>
      <c r="H127" s="79"/>
      <c r="I127" s="79"/>
      <c r="J127" s="79"/>
      <c r="L127" s="58"/>
    </row>
    <row r="128" spans="2:17" ht="14.25" customHeight="1" x14ac:dyDescent="0.25">
      <c r="C128" s="83"/>
      <c r="D128" s="47"/>
      <c r="G128" s="55" t="s">
        <v>101</v>
      </c>
      <c r="H128" s="81">
        <v>0</v>
      </c>
      <c r="I128" s="132">
        <v>0</v>
      </c>
      <c r="J128" s="135">
        <f>SUM(H128:I130)</f>
        <v>1</v>
      </c>
      <c r="L128" s="57"/>
      <c r="M128" s="1"/>
    </row>
    <row r="129" spans="2:13" ht="14.25" customHeight="1" x14ac:dyDescent="0.25">
      <c r="B129" s="146" t="s">
        <v>108</v>
      </c>
      <c r="C129" s="146"/>
      <c r="D129" s="146"/>
      <c r="E129" s="146"/>
      <c r="G129" s="55" t="s">
        <v>102</v>
      </c>
      <c r="H129" s="81">
        <v>0</v>
      </c>
      <c r="I129" s="133"/>
      <c r="J129" s="136"/>
      <c r="L129" s="58"/>
    </row>
    <row r="130" spans="2:13" ht="14.25" customHeight="1" x14ac:dyDescent="0.25">
      <c r="B130" s="72" t="s">
        <v>167</v>
      </c>
      <c r="C130" s="94" t="s">
        <v>138</v>
      </c>
      <c r="D130" s="94" t="s">
        <v>136</v>
      </c>
      <c r="E130" s="94" t="s">
        <v>56</v>
      </c>
      <c r="G130" s="55" t="s">
        <v>103</v>
      </c>
      <c r="H130" s="81">
        <v>1</v>
      </c>
      <c r="I130" s="134"/>
      <c r="J130" s="137"/>
      <c r="L130" s="57"/>
      <c r="M130" s="1"/>
    </row>
    <row r="131" spans="2:13" ht="14.25" customHeight="1" x14ac:dyDescent="0.25">
      <c r="B131" s="55" t="s">
        <v>101</v>
      </c>
      <c r="C131" s="81">
        <v>2</v>
      </c>
      <c r="D131" s="81">
        <v>0</v>
      </c>
      <c r="E131" s="81">
        <f>SUM(C131:D133)</f>
        <v>9</v>
      </c>
      <c r="G131" s="77" t="s">
        <v>12</v>
      </c>
      <c r="H131" s="79"/>
      <c r="I131" s="79"/>
      <c r="J131" s="79"/>
      <c r="L131" s="58"/>
    </row>
    <row r="132" spans="2:13" ht="14.25" customHeight="1" x14ac:dyDescent="0.25">
      <c r="B132" s="55" t="s">
        <v>102</v>
      </c>
      <c r="C132" s="81">
        <v>2</v>
      </c>
      <c r="D132" s="81">
        <v>0</v>
      </c>
      <c r="E132" s="81"/>
      <c r="G132" s="55" t="s">
        <v>101</v>
      </c>
      <c r="H132" s="81">
        <v>2</v>
      </c>
      <c r="I132" s="132">
        <v>0</v>
      </c>
      <c r="J132" s="135">
        <f>SUM(H132:I134)</f>
        <v>2</v>
      </c>
      <c r="L132" s="58"/>
    </row>
    <row r="133" spans="2:13" ht="14.25" customHeight="1" x14ac:dyDescent="0.25">
      <c r="B133" s="55" t="s">
        <v>103</v>
      </c>
      <c r="C133" s="81">
        <v>5</v>
      </c>
      <c r="D133" s="81">
        <v>0</v>
      </c>
      <c r="E133" s="81"/>
      <c r="G133" s="55" t="s">
        <v>102</v>
      </c>
      <c r="H133" s="81">
        <v>0</v>
      </c>
      <c r="I133" s="133"/>
      <c r="J133" s="136"/>
      <c r="L133" s="57"/>
      <c r="M133" s="1"/>
    </row>
    <row r="134" spans="2:13" ht="14.25" customHeight="1" x14ac:dyDescent="0.25">
      <c r="B134" s="73" t="s">
        <v>16</v>
      </c>
      <c r="C134" s="87">
        <f>SUM(C131:C133)</f>
        <v>9</v>
      </c>
      <c r="D134" s="87">
        <f>SUM(D131)</f>
        <v>0</v>
      </c>
      <c r="E134" s="87">
        <f>SUM(C134:D134)</f>
        <v>9</v>
      </c>
      <c r="G134" s="55" t="s">
        <v>103</v>
      </c>
      <c r="H134" s="81">
        <v>0</v>
      </c>
      <c r="I134" s="134"/>
      <c r="J134" s="137"/>
      <c r="L134" s="58"/>
    </row>
    <row r="135" spans="2:13" ht="14.25" customHeight="1" x14ac:dyDescent="0.25">
      <c r="D135" s="47"/>
      <c r="G135" s="78" t="s">
        <v>109</v>
      </c>
      <c r="H135" s="90">
        <f>SUM(H120:H134)</f>
        <v>5</v>
      </c>
      <c r="I135" s="98">
        <f>SUM(I120:I134)</f>
        <v>1</v>
      </c>
      <c r="J135" s="90">
        <f>SUM(H135:I135)</f>
        <v>6</v>
      </c>
    </row>
    <row r="136" spans="2:13" ht="14.25" customHeight="1" x14ac:dyDescent="0.25">
      <c r="D136" s="47"/>
    </row>
    <row r="137" spans="2:13" ht="14.25" customHeight="1" x14ac:dyDescent="0.25">
      <c r="D137" s="47"/>
    </row>
    <row r="138" spans="2:13" ht="18.75" x14ac:dyDescent="0.3">
      <c r="B138" s="140" t="s">
        <v>33</v>
      </c>
      <c r="C138" s="140"/>
      <c r="D138" s="140"/>
      <c r="E138" s="140"/>
      <c r="F138" s="19"/>
      <c r="G138" s="19"/>
      <c r="H138" s="19"/>
      <c r="I138" s="19"/>
      <c r="J138" s="19"/>
    </row>
    <row r="140" spans="2:13" ht="18.75" customHeight="1" x14ac:dyDescent="0.25">
      <c r="B140" s="49" t="s">
        <v>34</v>
      </c>
      <c r="C140" s="139" t="s">
        <v>126</v>
      </c>
      <c r="D140" s="139" t="s">
        <v>30</v>
      </c>
    </row>
    <row r="141" spans="2:13" ht="29.25" customHeight="1" x14ac:dyDescent="0.25">
      <c r="B141" s="48" t="s">
        <v>35</v>
      </c>
      <c r="C141" s="139"/>
      <c r="D141" s="139" t="s">
        <v>30</v>
      </c>
    </row>
    <row r="142" spans="2:13" ht="14.25" customHeight="1" x14ac:dyDescent="0.25">
      <c r="B142" s="20" t="s">
        <v>167</v>
      </c>
      <c r="C142" s="13"/>
      <c r="D142" s="51"/>
    </row>
    <row r="143" spans="2:13" ht="14.25" customHeight="1" x14ac:dyDescent="0.25">
      <c r="B143" s="46" t="s">
        <v>130</v>
      </c>
      <c r="C143" s="15">
        <v>9</v>
      </c>
      <c r="D143" s="52">
        <f>C143/$C$170</f>
        <v>2.1582733812949641E-2</v>
      </c>
    </row>
    <row r="144" spans="2:13" ht="14.25" customHeight="1" x14ac:dyDescent="0.25">
      <c r="B144" s="20" t="s">
        <v>77</v>
      </c>
      <c r="C144" s="13"/>
      <c r="D144" s="91"/>
    </row>
    <row r="145" spans="2:4" ht="14.25" customHeight="1" x14ac:dyDescent="0.25">
      <c r="B145" s="46" t="str">
        <f>G107</f>
        <v>Puntonet - Celerity</v>
      </c>
      <c r="C145" s="15">
        <v>22</v>
      </c>
      <c r="D145" s="52">
        <f t="shared" ref="D145:D170" si="7">C145/$C$170</f>
        <v>5.2757793764988008E-2</v>
      </c>
    </row>
    <row r="146" spans="2:4" ht="14.25" customHeight="1" x14ac:dyDescent="0.25">
      <c r="B146" s="46" t="str">
        <f>G79</f>
        <v>Claro - Conecel S.A.</v>
      </c>
      <c r="C146" s="15">
        <v>56</v>
      </c>
      <c r="D146" s="52">
        <f t="shared" si="7"/>
        <v>0.1342925659472422</v>
      </c>
    </row>
    <row r="147" spans="2:4" ht="14.25" customHeight="1" x14ac:dyDescent="0.25">
      <c r="B147" s="46" t="str">
        <f>G83</f>
        <v>Cnt Ep</v>
      </c>
      <c r="C147" s="15">
        <v>29</v>
      </c>
      <c r="D147" s="52">
        <f t="shared" si="7"/>
        <v>6.9544364508393283E-2</v>
      </c>
    </row>
    <row r="148" spans="2:4" ht="14.25" customHeight="1" x14ac:dyDescent="0.25">
      <c r="B148" s="46" t="s">
        <v>79</v>
      </c>
      <c r="C148" s="15">
        <v>15</v>
      </c>
      <c r="D148" s="52">
        <f t="shared" si="7"/>
        <v>3.5971223021582732E-2</v>
      </c>
    </row>
    <row r="149" spans="2:4" ht="14.25" customHeight="1" x14ac:dyDescent="0.25">
      <c r="B149" s="46" t="str">
        <f>G91</f>
        <v>Grupo TV Cable</v>
      </c>
      <c r="C149" s="15">
        <v>32</v>
      </c>
      <c r="D149" s="52">
        <f t="shared" si="7"/>
        <v>7.6738609112709827E-2</v>
      </c>
    </row>
    <row r="150" spans="2:4" ht="14.25" customHeight="1" x14ac:dyDescent="0.25">
      <c r="B150" s="46" t="str">
        <f>G95</f>
        <v>Megadatos - Netlife</v>
      </c>
      <c r="C150" s="15">
        <v>27</v>
      </c>
      <c r="D150" s="52">
        <f t="shared" si="7"/>
        <v>6.4748201438848921E-2</v>
      </c>
    </row>
    <row r="151" spans="2:4" ht="14.25" customHeight="1" x14ac:dyDescent="0.25">
      <c r="B151" s="46" t="s">
        <v>105</v>
      </c>
      <c r="C151" s="15">
        <v>1</v>
      </c>
      <c r="D151" s="52">
        <f t="shared" si="7"/>
        <v>2.3980815347721821E-3</v>
      </c>
    </row>
    <row r="152" spans="2:4" ht="14.25" customHeight="1" x14ac:dyDescent="0.25">
      <c r="B152" s="46" t="s">
        <v>100</v>
      </c>
      <c r="C152" s="15">
        <v>6</v>
      </c>
      <c r="D152" s="52">
        <f t="shared" si="7"/>
        <v>1.4388489208633094E-2</v>
      </c>
    </row>
    <row r="153" spans="2:4" ht="14.25" customHeight="1" x14ac:dyDescent="0.25">
      <c r="B153" s="46" t="s">
        <v>161</v>
      </c>
      <c r="C153" s="15">
        <v>1</v>
      </c>
      <c r="D153" s="52">
        <f t="shared" si="7"/>
        <v>2.3980815347721821E-3</v>
      </c>
    </row>
    <row r="154" spans="2:4" ht="14.25" customHeight="1" x14ac:dyDescent="0.25">
      <c r="B154" s="46" t="str">
        <f>G103</f>
        <v>Otros Operadores de Acceso a Internet</v>
      </c>
      <c r="C154" s="15">
        <v>34</v>
      </c>
      <c r="D154" s="52">
        <f t="shared" si="7"/>
        <v>8.1534772182254203E-2</v>
      </c>
    </row>
    <row r="155" spans="2:4" ht="14.25" customHeight="1" x14ac:dyDescent="0.25">
      <c r="B155" s="20" t="s">
        <v>76</v>
      </c>
      <c r="C155" s="13"/>
      <c r="D155" s="91"/>
    </row>
    <row r="156" spans="2:4" ht="14.25" customHeight="1" x14ac:dyDescent="0.25">
      <c r="B156" s="46" t="str">
        <f>B75</f>
        <v>Claro - Conecel S.A.</v>
      </c>
      <c r="C156" s="15">
        <v>54</v>
      </c>
      <c r="D156" s="52">
        <f t="shared" si="7"/>
        <v>0.12949640287769784</v>
      </c>
    </row>
    <row r="157" spans="2:4" ht="14.25" customHeight="1" x14ac:dyDescent="0.25">
      <c r="B157" s="46" t="str">
        <f>B79</f>
        <v>Cnt Ep</v>
      </c>
      <c r="C157" s="15">
        <v>12</v>
      </c>
      <c r="D157" s="52">
        <f t="shared" si="7"/>
        <v>2.8776978417266189E-2</v>
      </c>
    </row>
    <row r="158" spans="2:4" ht="14.25" customHeight="1" x14ac:dyDescent="0.25">
      <c r="B158" s="46" t="str">
        <f>B83</f>
        <v>Movistar - Otecel S.A.</v>
      </c>
      <c r="C158" s="15">
        <v>87</v>
      </c>
      <c r="D158" s="52">
        <f t="shared" si="7"/>
        <v>0.20863309352517986</v>
      </c>
    </row>
    <row r="159" spans="2:4" ht="14.25" customHeight="1" x14ac:dyDescent="0.25">
      <c r="B159" s="54" t="str">
        <f>B87</f>
        <v xml:space="preserve">Tuenti </v>
      </c>
      <c r="C159" s="43">
        <v>0</v>
      </c>
      <c r="D159" s="52">
        <f t="shared" si="7"/>
        <v>0</v>
      </c>
    </row>
    <row r="160" spans="2:4" ht="14.25" customHeight="1" x14ac:dyDescent="0.25">
      <c r="B160" s="20" t="s">
        <v>5</v>
      </c>
      <c r="C160" s="13"/>
      <c r="D160" s="91"/>
    </row>
    <row r="161" spans="2:13" ht="14.25" customHeight="1" x14ac:dyDescent="0.25">
      <c r="B161" s="46" t="str">
        <f>B102</f>
        <v>Cnt Ep</v>
      </c>
      <c r="C161" s="15">
        <v>17</v>
      </c>
      <c r="D161" s="52">
        <f t="shared" si="7"/>
        <v>4.0767386091127102E-2</v>
      </c>
    </row>
    <row r="162" spans="2:13" ht="14.25" customHeight="1" x14ac:dyDescent="0.25">
      <c r="B162" s="46" t="str">
        <f>B106</f>
        <v>Claro - Conecel</v>
      </c>
      <c r="C162" s="15">
        <v>9</v>
      </c>
      <c r="D162" s="52">
        <f t="shared" si="7"/>
        <v>2.1582733812949641E-2</v>
      </c>
    </row>
    <row r="163" spans="2:13" ht="14.25" customHeight="1" x14ac:dyDescent="0.25">
      <c r="B163" s="46" t="str">
        <f>B110</f>
        <v>Xtrim - Grupo TVCABLE</v>
      </c>
      <c r="C163" s="15">
        <v>0</v>
      </c>
      <c r="D163" s="52">
        <f t="shared" si="7"/>
        <v>0</v>
      </c>
    </row>
    <row r="164" spans="2:13" ht="14.25" customHeight="1" x14ac:dyDescent="0.25">
      <c r="B164" s="20" t="s">
        <v>7</v>
      </c>
      <c r="C164" s="13"/>
      <c r="D164" s="91"/>
    </row>
    <row r="165" spans="2:13" ht="14.25" customHeight="1" x14ac:dyDescent="0.25">
      <c r="B165" s="46" t="s">
        <v>10</v>
      </c>
      <c r="C165" s="15">
        <v>1</v>
      </c>
      <c r="D165" s="52">
        <f t="shared" si="7"/>
        <v>2.3980815347721821E-3</v>
      </c>
      <c r="L165" s="57"/>
      <c r="M165" s="1"/>
    </row>
    <row r="166" spans="2:13" ht="14.25" customHeight="1" x14ac:dyDescent="0.25">
      <c r="B166" s="46" t="s">
        <v>134</v>
      </c>
      <c r="C166" s="15">
        <v>0</v>
      </c>
      <c r="D166" s="52">
        <f t="shared" si="7"/>
        <v>0</v>
      </c>
      <c r="L166" s="58"/>
    </row>
    <row r="167" spans="2:13" ht="14.25" customHeight="1" x14ac:dyDescent="0.25">
      <c r="B167" s="46" t="s">
        <v>74</v>
      </c>
      <c r="C167" s="15">
        <v>2</v>
      </c>
      <c r="D167" s="52">
        <f t="shared" si="7"/>
        <v>4.7961630695443642E-3</v>
      </c>
      <c r="L167" s="58"/>
    </row>
    <row r="168" spans="2:13" ht="14.25" customHeight="1" x14ac:dyDescent="0.25">
      <c r="B168" s="46" t="s">
        <v>75</v>
      </c>
      <c r="C168" s="15">
        <v>1</v>
      </c>
      <c r="D168" s="52">
        <f t="shared" si="7"/>
        <v>2.3980815347721821E-3</v>
      </c>
    </row>
    <row r="169" spans="2:13" ht="14.25" customHeight="1" x14ac:dyDescent="0.25">
      <c r="B169" s="54" t="s">
        <v>166</v>
      </c>
      <c r="C169" s="83">
        <v>2</v>
      </c>
      <c r="D169" s="52">
        <f t="shared" si="7"/>
        <v>4.7961630695443642E-3</v>
      </c>
    </row>
    <row r="170" spans="2:13" ht="14.25" customHeight="1" x14ac:dyDescent="0.25">
      <c r="B170" s="50" t="s">
        <v>16</v>
      </c>
      <c r="C170" s="53">
        <f>SUM(C143:C169)</f>
        <v>417</v>
      </c>
      <c r="D170" s="51">
        <f t="shared" si="7"/>
        <v>1</v>
      </c>
    </row>
    <row r="171" spans="2:13" ht="14.25" customHeight="1" x14ac:dyDescent="0.25"/>
    <row r="172" spans="2:13" ht="14.25" customHeight="1" x14ac:dyDescent="0.25"/>
    <row r="173" spans="2:13" ht="14.25" customHeight="1" x14ac:dyDescent="0.25"/>
    <row r="174" spans="2:13" ht="14.25" customHeight="1" x14ac:dyDescent="0.25"/>
    <row r="175" spans="2:13" ht="14.25" customHeight="1" x14ac:dyDescent="0.25"/>
    <row r="176" spans="2:13" ht="14.25" customHeight="1" x14ac:dyDescent="0.25"/>
    <row r="180" spans="2:7" x14ac:dyDescent="0.25">
      <c r="B180" s="2"/>
    </row>
    <row r="181" spans="2:7" x14ac:dyDescent="0.25">
      <c r="B181" s="2"/>
    </row>
    <row r="182" spans="2:7" x14ac:dyDescent="0.25">
      <c r="B182" s="2"/>
    </row>
    <row r="183" spans="2:7" x14ac:dyDescent="0.25">
      <c r="B183" s="2"/>
    </row>
    <row r="184" spans="2:7" x14ac:dyDescent="0.25">
      <c r="B184" s="2"/>
    </row>
    <row r="185" spans="2:7" x14ac:dyDescent="0.25">
      <c r="B185" s="2"/>
    </row>
    <row r="186" spans="2:7" x14ac:dyDescent="0.25">
      <c r="B186" s="2"/>
    </row>
    <row r="187" spans="2:7" x14ac:dyDescent="0.25">
      <c r="B187" s="2"/>
    </row>
    <row r="188" spans="2:7" x14ac:dyDescent="0.25">
      <c r="B188" s="2"/>
    </row>
    <row r="190" spans="2:7" x14ac:dyDescent="0.25">
      <c r="B190" s="115"/>
      <c r="C190" s="115"/>
      <c r="D190" s="115"/>
      <c r="E190" s="115"/>
      <c r="F190" s="115"/>
      <c r="G190" s="116"/>
    </row>
    <row r="191" spans="2:7" x14ac:dyDescent="0.25">
      <c r="B191" s="117"/>
      <c r="C191" s="116"/>
      <c r="D191" s="116"/>
      <c r="E191" s="116"/>
      <c r="F191" s="118"/>
      <c r="G191" s="116"/>
    </row>
    <row r="192" spans="2:7" x14ac:dyDescent="0.25">
      <c r="B192" s="117"/>
      <c r="C192" s="116"/>
      <c r="D192" s="116"/>
      <c r="E192" s="116"/>
      <c r="F192" s="118"/>
      <c r="G192" s="116"/>
    </row>
    <row r="193" spans="2:7" x14ac:dyDescent="0.25">
      <c r="B193" s="117"/>
      <c r="C193" s="116"/>
      <c r="D193" s="116"/>
      <c r="E193" s="116"/>
      <c r="F193" s="118"/>
      <c r="G193" s="116"/>
    </row>
    <row r="194" spans="2:7" x14ac:dyDescent="0.25">
      <c r="B194" s="117"/>
      <c r="C194" s="116"/>
      <c r="D194" s="116"/>
      <c r="E194" s="116"/>
      <c r="F194" s="118"/>
      <c r="G194" s="116"/>
    </row>
    <row r="195" spans="2:7" x14ac:dyDescent="0.25">
      <c r="B195" s="117"/>
      <c r="C195" s="116"/>
      <c r="D195" s="116"/>
      <c r="E195" s="116"/>
      <c r="F195" s="118"/>
      <c r="G195" s="116"/>
    </row>
    <row r="196" spans="2:7" x14ac:dyDescent="0.25">
      <c r="B196" s="117"/>
      <c r="C196" s="116"/>
      <c r="D196" s="116"/>
      <c r="E196" s="116"/>
      <c r="F196" s="118"/>
      <c r="G196" s="116"/>
    </row>
    <row r="197" spans="2:7" x14ac:dyDescent="0.25">
      <c r="B197" s="117"/>
      <c r="C197" s="116"/>
      <c r="D197" s="116"/>
      <c r="E197" s="116"/>
      <c r="F197" s="118"/>
      <c r="G197" s="116"/>
    </row>
    <row r="198" spans="2:7" x14ac:dyDescent="0.25">
      <c r="B198" s="117"/>
      <c r="C198" s="116"/>
      <c r="D198" s="116"/>
      <c r="E198" s="116"/>
      <c r="F198" s="118"/>
      <c r="G198" s="116"/>
    </row>
    <row r="199" spans="2:7" x14ac:dyDescent="0.25">
      <c r="B199" s="117"/>
      <c r="C199" s="116"/>
      <c r="D199" s="116"/>
      <c r="E199" s="116"/>
      <c r="F199" s="118"/>
      <c r="G199" s="116"/>
    </row>
    <row r="200" spans="2:7" x14ac:dyDescent="0.25">
      <c r="B200" s="117"/>
      <c r="C200" s="116"/>
      <c r="D200" s="116"/>
      <c r="E200" s="116"/>
      <c r="F200" s="118"/>
      <c r="G200" s="116"/>
    </row>
    <row r="201" spans="2:7" x14ac:dyDescent="0.25">
      <c r="B201" s="119"/>
      <c r="C201" s="120"/>
      <c r="D201" s="120"/>
      <c r="E201" s="120"/>
      <c r="F201" s="121"/>
      <c r="G201" s="116"/>
    </row>
    <row r="202" spans="2:7" x14ac:dyDescent="0.25">
      <c r="B202" s="116"/>
      <c r="C202" s="116"/>
      <c r="D202" s="116"/>
      <c r="E202" s="116"/>
      <c r="F202" s="116"/>
      <c r="G202" s="116"/>
    </row>
  </sheetData>
  <sortState ref="B11:D16">
    <sortCondition ref="B11:B16"/>
  </sortState>
  <mergeCells count="32">
    <mergeCell ref="B1:D1"/>
    <mergeCell ref="C140:C141"/>
    <mergeCell ref="D140:D141"/>
    <mergeCell ref="B138:E138"/>
    <mergeCell ref="B9:F9"/>
    <mergeCell ref="B40:F40"/>
    <mergeCell ref="B74:E74"/>
    <mergeCell ref="B129:E129"/>
    <mergeCell ref="B101:E101"/>
    <mergeCell ref="E88:E90"/>
    <mergeCell ref="E76:E78"/>
    <mergeCell ref="E80:E82"/>
    <mergeCell ref="J80:J82"/>
    <mergeCell ref="J108:J110"/>
    <mergeCell ref="J104:J106"/>
    <mergeCell ref="J76:J78"/>
    <mergeCell ref="J132:J134"/>
    <mergeCell ref="J128:J130"/>
    <mergeCell ref="J124:J126"/>
    <mergeCell ref="J120:J122"/>
    <mergeCell ref="J88:J90"/>
    <mergeCell ref="J112:J114"/>
    <mergeCell ref="J84:J86"/>
    <mergeCell ref="J100:J102"/>
    <mergeCell ref="J96:J98"/>
    <mergeCell ref="J92:J94"/>
    <mergeCell ref="I132:I134"/>
    <mergeCell ref="I128:I130"/>
    <mergeCell ref="I124:I126"/>
    <mergeCell ref="I120:I122"/>
    <mergeCell ref="E84:E86"/>
    <mergeCell ref="G118:J1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="66" zoomScaleNormal="66" workbookViewId="0">
      <selection activeCell="V4" sqref="V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2" ht="23.25" x14ac:dyDescent="0.35">
      <c r="A1" s="171" t="s">
        <v>96</v>
      </c>
      <c r="B1" s="171"/>
      <c r="C1" s="171"/>
      <c r="D1" s="171"/>
      <c r="E1" s="171"/>
      <c r="F1" s="17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2" ht="18" x14ac:dyDescent="0.25">
      <c r="A2" s="172" t="s">
        <v>24</v>
      </c>
      <c r="B2" s="173"/>
      <c r="C2" s="172"/>
      <c r="D2" s="174"/>
      <c r="E2" s="174"/>
      <c r="F2" s="172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2" x14ac:dyDescent="0.25">
      <c r="A3" s="173" t="s">
        <v>162</v>
      </c>
      <c r="B3" s="173"/>
      <c r="C3" s="173"/>
      <c r="D3" s="174"/>
      <c r="E3" s="174"/>
      <c r="F3" s="17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2" x14ac:dyDescent="0.25">
      <c r="A4" s="173" t="s">
        <v>50</v>
      </c>
      <c r="B4" s="174"/>
      <c r="C4" s="173"/>
      <c r="D4" s="174"/>
      <c r="E4" s="174"/>
      <c r="F4" s="17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2" x14ac:dyDescent="0.25">
      <c r="A5" s="175" t="s">
        <v>26</v>
      </c>
      <c r="B5" s="174"/>
      <c r="C5" s="174"/>
      <c r="D5" s="174"/>
      <c r="E5" s="174"/>
      <c r="F5" s="17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8" spans="1:32" ht="18.75" x14ac:dyDescent="0.25">
      <c r="A8" s="148" t="s">
        <v>157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</row>
    <row r="10" spans="1:32" ht="18.75" x14ac:dyDescent="0.25">
      <c r="A10" s="142" t="s">
        <v>156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4"/>
    </row>
    <row r="11" spans="1:32" x14ac:dyDescent="0.25">
      <c r="A11" s="149" t="s">
        <v>51</v>
      </c>
      <c r="B11" s="152" t="s">
        <v>143</v>
      </c>
      <c r="C11" s="153"/>
      <c r="D11" s="152" t="s">
        <v>144</v>
      </c>
      <c r="E11" s="153"/>
      <c r="F11" s="152" t="s">
        <v>145</v>
      </c>
      <c r="G11" s="153"/>
      <c r="H11" s="152" t="s">
        <v>146</v>
      </c>
      <c r="I11" s="153"/>
      <c r="J11" s="44" t="s">
        <v>147</v>
      </c>
      <c r="K11" s="45"/>
      <c r="L11" s="44" t="s">
        <v>148</v>
      </c>
      <c r="M11" s="45"/>
      <c r="N11" s="44" t="s">
        <v>149</v>
      </c>
      <c r="O11" s="45"/>
      <c r="P11" s="44" t="s">
        <v>150</v>
      </c>
      <c r="Q11" s="45"/>
      <c r="R11" s="44" t="s">
        <v>151</v>
      </c>
      <c r="S11" s="45"/>
      <c r="T11" s="44" t="s">
        <v>152</v>
      </c>
      <c r="U11" s="45"/>
      <c r="V11" s="44" t="s">
        <v>153</v>
      </c>
      <c r="W11" s="45"/>
      <c r="X11" s="44" t="s">
        <v>154</v>
      </c>
      <c r="Y11" s="45"/>
      <c r="Z11" s="44" t="s">
        <v>155</v>
      </c>
      <c r="AA11" s="45"/>
      <c r="AC11" s="113"/>
      <c r="AD11" s="41"/>
      <c r="AE11" s="41"/>
      <c r="AF11" s="83"/>
    </row>
    <row r="12" spans="1:32" x14ac:dyDescent="0.25">
      <c r="A12" s="149"/>
      <c r="B12" s="30" t="s">
        <v>29</v>
      </c>
      <c r="C12" s="30" t="s">
        <v>53</v>
      </c>
      <c r="D12" s="30" t="s">
        <v>29</v>
      </c>
      <c r="E12" s="30" t="s">
        <v>53</v>
      </c>
      <c r="F12" s="30" t="s">
        <v>29</v>
      </c>
      <c r="G12" s="30" t="s">
        <v>53</v>
      </c>
      <c r="H12" s="30" t="s">
        <v>29</v>
      </c>
      <c r="I12" s="30" t="s">
        <v>53</v>
      </c>
      <c r="J12" s="30" t="s">
        <v>29</v>
      </c>
      <c r="K12" s="30" t="s">
        <v>53</v>
      </c>
      <c r="L12" s="30" t="s">
        <v>29</v>
      </c>
      <c r="M12" s="30" t="s">
        <v>53</v>
      </c>
      <c r="N12" s="30" t="s">
        <v>29</v>
      </c>
      <c r="O12" s="30" t="s">
        <v>53</v>
      </c>
      <c r="P12" s="30" t="s">
        <v>29</v>
      </c>
      <c r="Q12" s="30" t="s">
        <v>53</v>
      </c>
      <c r="R12" s="30" t="s">
        <v>29</v>
      </c>
      <c r="S12" s="30" t="s">
        <v>53</v>
      </c>
      <c r="T12" s="30" t="s">
        <v>29</v>
      </c>
      <c r="U12" s="30" t="s">
        <v>53</v>
      </c>
      <c r="V12" s="30" t="s">
        <v>29</v>
      </c>
      <c r="W12" s="30" t="s">
        <v>53</v>
      </c>
      <c r="X12" s="30" t="s">
        <v>29</v>
      </c>
      <c r="Y12" s="30" t="s">
        <v>53</v>
      </c>
      <c r="Z12" s="30" t="s">
        <v>29</v>
      </c>
      <c r="AA12" s="30" t="s">
        <v>53</v>
      </c>
      <c r="AC12" s="113"/>
      <c r="AD12" s="41"/>
      <c r="AE12" s="41"/>
      <c r="AF12" s="83"/>
    </row>
    <row r="13" spans="1:32" x14ac:dyDescent="0.25">
      <c r="A13" s="14" t="s">
        <v>11</v>
      </c>
      <c r="B13" s="15">
        <v>14</v>
      </c>
      <c r="C13" s="16">
        <f t="shared" ref="C13:C18" si="0">B13/$B$19</f>
        <v>3.111111111111111E-2</v>
      </c>
      <c r="D13" s="15">
        <v>17</v>
      </c>
      <c r="E13" s="16">
        <f>D13/$D$19</f>
        <v>4.3589743589743588E-2</v>
      </c>
      <c r="F13" s="15">
        <v>12</v>
      </c>
      <c r="G13" s="16">
        <f>F13/$F$19</f>
        <v>2.7777777777777776E-2</v>
      </c>
      <c r="H13" s="15">
        <v>9</v>
      </c>
      <c r="I13" s="38">
        <f>H13/$H$19</f>
        <v>2.1582733812949641E-2</v>
      </c>
      <c r="J13" s="15"/>
      <c r="K13" s="38" t="e">
        <f>J13/$J$19</f>
        <v>#DIV/0!</v>
      </c>
      <c r="L13" s="37"/>
      <c r="M13" s="38" t="e">
        <f>L13/$L$19</f>
        <v>#DIV/0!</v>
      </c>
      <c r="N13" s="37"/>
      <c r="O13" s="38" t="e">
        <f>N13/$N$19</f>
        <v>#DIV/0!</v>
      </c>
      <c r="P13" s="37"/>
      <c r="Q13" s="38" t="e">
        <f>P13/$P$19</f>
        <v>#DIV/0!</v>
      </c>
      <c r="R13" s="15"/>
      <c r="S13" s="38" t="e">
        <f>R13/$R$19</f>
        <v>#DIV/0!</v>
      </c>
      <c r="T13" s="37"/>
      <c r="U13" s="38" t="e">
        <f>T13/$T$19</f>
        <v>#DIV/0!</v>
      </c>
      <c r="V13" s="37"/>
      <c r="W13" s="38" t="e">
        <f>V13/$V$19</f>
        <v>#DIV/0!</v>
      </c>
      <c r="X13" s="37"/>
      <c r="Y13" s="38" t="e">
        <f>X13/$X$19</f>
        <v>#DIV/0!</v>
      </c>
      <c r="Z13" s="37">
        <f>X13+V13+T13+R13+P13+N13+L13+J13+H13+F13+D13+B13</f>
        <v>52</v>
      </c>
      <c r="AA13" s="36">
        <f t="shared" ref="AA13:AA18" si="1">Z13/$Z$19</f>
        <v>3.078744819419775E-2</v>
      </c>
      <c r="AC13" s="113"/>
      <c r="AD13" s="41"/>
      <c r="AE13" s="41"/>
      <c r="AF13" s="83"/>
    </row>
    <row r="14" spans="1:32" x14ac:dyDescent="0.25">
      <c r="A14" s="14" t="s">
        <v>71</v>
      </c>
      <c r="B14" s="15">
        <v>0</v>
      </c>
      <c r="C14" s="16">
        <f t="shared" si="0"/>
        <v>0</v>
      </c>
      <c r="D14" s="41">
        <v>0</v>
      </c>
      <c r="E14" s="16">
        <f t="shared" ref="E14:E18" si="2">D14/$D$19</f>
        <v>0</v>
      </c>
      <c r="F14" s="15">
        <v>0</v>
      </c>
      <c r="G14" s="16">
        <f t="shared" ref="G14:G18" si="3">F14/$F$19</f>
        <v>0</v>
      </c>
      <c r="H14" s="41">
        <v>0</v>
      </c>
      <c r="I14" s="38">
        <f t="shared" ref="I14:I18" si="4">H14/$H$19</f>
        <v>0</v>
      </c>
      <c r="J14" s="41"/>
      <c r="K14" s="38" t="e">
        <f t="shared" ref="K14:K18" si="5">J14/$J$19</f>
        <v>#DIV/0!</v>
      </c>
      <c r="L14" s="37"/>
      <c r="M14" s="38" t="e">
        <f t="shared" ref="M14:M18" si="6">L14/$L$19</f>
        <v>#DIV/0!</v>
      </c>
      <c r="N14" s="37"/>
      <c r="O14" s="38" t="e">
        <f t="shared" ref="O14:O18" si="7">N14/$N$19</f>
        <v>#DIV/0!</v>
      </c>
      <c r="P14" s="37"/>
      <c r="Q14" s="38" t="e">
        <f t="shared" ref="Q14:Q18" si="8">P14/$P$19</f>
        <v>#DIV/0!</v>
      </c>
      <c r="R14" s="41"/>
      <c r="S14" s="38" t="e">
        <f t="shared" ref="S14:S18" si="9">R14/$R$19</f>
        <v>#DIV/0!</v>
      </c>
      <c r="T14" s="37"/>
      <c r="U14" s="38" t="e">
        <f t="shared" ref="U14:U18" si="10">T14/$T$19</f>
        <v>#DIV/0!</v>
      </c>
      <c r="V14" s="37"/>
      <c r="W14" s="38" t="e">
        <f t="shared" ref="W14:W18" si="11">V14/$V$19</f>
        <v>#DIV/0!</v>
      </c>
      <c r="X14" s="37"/>
      <c r="Y14" s="38" t="e">
        <f t="shared" ref="Y14:Y18" si="12">X14/$X$19</f>
        <v>#DIV/0!</v>
      </c>
      <c r="Z14" s="37">
        <f t="shared" ref="Z14:Z18" si="13">X14+V14+T14+R14+P14+N14+L14+J14+H14+F14+D14+B14</f>
        <v>0</v>
      </c>
      <c r="AA14" s="36">
        <f t="shared" si="1"/>
        <v>0</v>
      </c>
      <c r="AC14" s="113"/>
      <c r="AD14" s="41"/>
      <c r="AE14" s="41"/>
      <c r="AF14" s="83"/>
    </row>
    <row r="15" spans="1:32" x14ac:dyDescent="0.25">
      <c r="A15" s="14" t="s">
        <v>1</v>
      </c>
      <c r="B15" s="15">
        <v>259</v>
      </c>
      <c r="C15" s="16">
        <f t="shared" si="0"/>
        <v>0.5755555555555556</v>
      </c>
      <c r="D15" s="15">
        <v>229</v>
      </c>
      <c r="E15" s="16">
        <f t="shared" si="2"/>
        <v>0.5871794871794872</v>
      </c>
      <c r="F15" s="15">
        <v>249</v>
      </c>
      <c r="G15" s="16">
        <f t="shared" si="3"/>
        <v>0.57638888888888884</v>
      </c>
      <c r="H15" s="15">
        <v>223</v>
      </c>
      <c r="I15" s="38">
        <f t="shared" si="4"/>
        <v>0.53477218225419665</v>
      </c>
      <c r="J15" s="15"/>
      <c r="K15" s="38" t="e">
        <f t="shared" si="5"/>
        <v>#DIV/0!</v>
      </c>
      <c r="L15" s="37"/>
      <c r="M15" s="38" t="e">
        <f t="shared" si="6"/>
        <v>#DIV/0!</v>
      </c>
      <c r="N15" s="37"/>
      <c r="O15" s="38" t="e">
        <f t="shared" si="7"/>
        <v>#DIV/0!</v>
      </c>
      <c r="P15" s="37"/>
      <c r="Q15" s="38" t="e">
        <f t="shared" si="8"/>
        <v>#DIV/0!</v>
      </c>
      <c r="R15" s="15"/>
      <c r="S15" s="38" t="e">
        <f t="shared" si="9"/>
        <v>#DIV/0!</v>
      </c>
      <c r="T15" s="37"/>
      <c r="U15" s="38" t="e">
        <f t="shared" si="10"/>
        <v>#DIV/0!</v>
      </c>
      <c r="V15" s="37"/>
      <c r="W15" s="38" t="e">
        <f t="shared" si="11"/>
        <v>#DIV/0!</v>
      </c>
      <c r="X15" s="37"/>
      <c r="Y15" s="38" t="e">
        <f t="shared" si="12"/>
        <v>#DIV/0!</v>
      </c>
      <c r="Z15" s="37">
        <f t="shared" si="13"/>
        <v>960</v>
      </c>
      <c r="AA15" s="36">
        <f t="shared" si="1"/>
        <v>0.56838365896980458</v>
      </c>
      <c r="AC15" s="113"/>
      <c r="AD15" s="41"/>
      <c r="AE15" s="41"/>
      <c r="AF15" s="83"/>
    </row>
    <row r="16" spans="1:32" x14ac:dyDescent="0.25">
      <c r="A16" s="14" t="s">
        <v>5</v>
      </c>
      <c r="B16" s="15">
        <v>26</v>
      </c>
      <c r="C16" s="16">
        <f t="shared" si="0"/>
        <v>5.7777777777777775E-2</v>
      </c>
      <c r="D16" s="15">
        <v>14</v>
      </c>
      <c r="E16" s="16">
        <f t="shared" si="2"/>
        <v>3.5897435897435895E-2</v>
      </c>
      <c r="F16" s="15">
        <v>17</v>
      </c>
      <c r="G16" s="16">
        <f t="shared" si="3"/>
        <v>3.9351851851851853E-2</v>
      </c>
      <c r="H16" s="15">
        <v>153</v>
      </c>
      <c r="I16" s="38">
        <f t="shared" si="4"/>
        <v>0.36690647482014388</v>
      </c>
      <c r="J16" s="15"/>
      <c r="K16" s="38" t="e">
        <f t="shared" si="5"/>
        <v>#DIV/0!</v>
      </c>
      <c r="L16" s="37"/>
      <c r="M16" s="38" t="e">
        <f t="shared" si="6"/>
        <v>#DIV/0!</v>
      </c>
      <c r="N16" s="37"/>
      <c r="O16" s="38" t="e">
        <f t="shared" si="7"/>
        <v>#DIV/0!</v>
      </c>
      <c r="P16" s="37"/>
      <c r="Q16" s="38" t="e">
        <f t="shared" si="8"/>
        <v>#DIV/0!</v>
      </c>
      <c r="R16" s="15"/>
      <c r="S16" s="38" t="e">
        <f t="shared" si="9"/>
        <v>#DIV/0!</v>
      </c>
      <c r="T16" s="37"/>
      <c r="U16" s="38" t="e">
        <f t="shared" si="10"/>
        <v>#DIV/0!</v>
      </c>
      <c r="V16" s="37"/>
      <c r="W16" s="38" t="e">
        <f t="shared" si="11"/>
        <v>#DIV/0!</v>
      </c>
      <c r="X16" s="37"/>
      <c r="Y16" s="38" t="e">
        <f t="shared" si="12"/>
        <v>#DIV/0!</v>
      </c>
      <c r="Z16" s="37">
        <f t="shared" si="13"/>
        <v>210</v>
      </c>
      <c r="AA16" s="36">
        <f t="shared" si="1"/>
        <v>0.12433392539964476</v>
      </c>
      <c r="AC16" s="113"/>
      <c r="AD16" s="41"/>
      <c r="AE16" s="41"/>
      <c r="AF16" s="83"/>
    </row>
    <row r="17" spans="1:27" x14ac:dyDescent="0.25">
      <c r="A17" s="14" t="s">
        <v>7</v>
      </c>
      <c r="B17" s="15">
        <v>8</v>
      </c>
      <c r="C17" s="16">
        <f t="shared" si="0"/>
        <v>1.7777777777777778E-2</v>
      </c>
      <c r="D17" s="15">
        <v>13</v>
      </c>
      <c r="E17" s="16">
        <f t="shared" si="2"/>
        <v>3.3333333333333333E-2</v>
      </c>
      <c r="F17" s="15">
        <v>9</v>
      </c>
      <c r="G17" s="16">
        <f t="shared" si="3"/>
        <v>2.0833333333333332E-2</v>
      </c>
      <c r="H17" s="15">
        <v>6</v>
      </c>
      <c r="I17" s="38">
        <f t="shared" si="4"/>
        <v>1.4388489208633094E-2</v>
      </c>
      <c r="J17" s="15"/>
      <c r="K17" s="38" t="e">
        <f t="shared" si="5"/>
        <v>#DIV/0!</v>
      </c>
      <c r="L17" s="37"/>
      <c r="M17" s="38" t="e">
        <f t="shared" si="6"/>
        <v>#DIV/0!</v>
      </c>
      <c r="N17" s="37"/>
      <c r="O17" s="38" t="e">
        <f t="shared" si="7"/>
        <v>#DIV/0!</v>
      </c>
      <c r="P17" s="37"/>
      <c r="Q17" s="38" t="e">
        <f t="shared" si="8"/>
        <v>#DIV/0!</v>
      </c>
      <c r="R17" s="15"/>
      <c r="S17" s="38" t="e">
        <f t="shared" si="9"/>
        <v>#DIV/0!</v>
      </c>
      <c r="T17" s="37"/>
      <c r="U17" s="38" t="e">
        <f t="shared" si="10"/>
        <v>#DIV/0!</v>
      </c>
      <c r="V17" s="37"/>
      <c r="W17" s="38" t="e">
        <f t="shared" si="11"/>
        <v>#DIV/0!</v>
      </c>
      <c r="X17" s="37"/>
      <c r="Y17" s="38" t="e">
        <f t="shared" si="12"/>
        <v>#DIV/0!</v>
      </c>
      <c r="Z17" s="37">
        <f t="shared" si="13"/>
        <v>36</v>
      </c>
      <c r="AA17" s="36">
        <f t="shared" si="1"/>
        <v>2.1314387211367674E-2</v>
      </c>
    </row>
    <row r="18" spans="1:27" x14ac:dyDescent="0.25">
      <c r="A18" s="14" t="s">
        <v>3</v>
      </c>
      <c r="B18" s="15">
        <v>143</v>
      </c>
      <c r="C18" s="16">
        <f t="shared" si="0"/>
        <v>0.31777777777777777</v>
      </c>
      <c r="D18" s="15">
        <v>117</v>
      </c>
      <c r="E18" s="16">
        <f t="shared" si="2"/>
        <v>0.3</v>
      </c>
      <c r="F18" s="15">
        <v>145</v>
      </c>
      <c r="G18" s="16">
        <f t="shared" si="3"/>
        <v>0.33564814814814814</v>
      </c>
      <c r="H18" s="15">
        <v>26</v>
      </c>
      <c r="I18" s="38">
        <f t="shared" si="4"/>
        <v>6.235011990407674E-2</v>
      </c>
      <c r="J18" s="15"/>
      <c r="K18" s="38" t="e">
        <f t="shared" si="5"/>
        <v>#DIV/0!</v>
      </c>
      <c r="L18" s="37"/>
      <c r="M18" s="38" t="e">
        <f t="shared" si="6"/>
        <v>#DIV/0!</v>
      </c>
      <c r="N18" s="37"/>
      <c r="O18" s="38" t="e">
        <f t="shared" si="7"/>
        <v>#DIV/0!</v>
      </c>
      <c r="P18" s="37"/>
      <c r="Q18" s="38" t="e">
        <f t="shared" si="8"/>
        <v>#DIV/0!</v>
      </c>
      <c r="R18" s="15"/>
      <c r="S18" s="38" t="e">
        <f t="shared" si="9"/>
        <v>#DIV/0!</v>
      </c>
      <c r="T18" s="37"/>
      <c r="U18" s="38" t="e">
        <f t="shared" si="10"/>
        <v>#DIV/0!</v>
      </c>
      <c r="V18" s="37"/>
      <c r="W18" s="38" t="e">
        <f t="shared" si="11"/>
        <v>#DIV/0!</v>
      </c>
      <c r="X18" s="37"/>
      <c r="Y18" s="38" t="e">
        <f t="shared" si="12"/>
        <v>#DIV/0!</v>
      </c>
      <c r="Z18" s="37">
        <f t="shared" si="13"/>
        <v>431</v>
      </c>
      <c r="AA18" s="36">
        <f t="shared" si="1"/>
        <v>0.25518058022498519</v>
      </c>
    </row>
    <row r="19" spans="1:27" x14ac:dyDescent="0.25">
      <c r="A19" s="13" t="s">
        <v>16</v>
      </c>
      <c r="B19" s="13">
        <f>SUM(B13:B18)</f>
        <v>450</v>
      </c>
      <c r="C19" s="17">
        <f t="shared" ref="C19:AA19" si="14">SUM(C13:C18)</f>
        <v>1</v>
      </c>
      <c r="D19" s="13">
        <f>SUM(D13:D18)</f>
        <v>390</v>
      </c>
      <c r="E19" s="17">
        <f t="shared" si="14"/>
        <v>1</v>
      </c>
      <c r="F19" s="13">
        <f>SUM(F13:F18)</f>
        <v>432</v>
      </c>
      <c r="G19" s="17">
        <f t="shared" si="14"/>
        <v>1</v>
      </c>
      <c r="H19" s="13">
        <f t="shared" si="14"/>
        <v>417</v>
      </c>
      <c r="I19" s="17">
        <f t="shared" si="14"/>
        <v>1</v>
      </c>
      <c r="J19" s="13">
        <f t="shared" si="14"/>
        <v>0</v>
      </c>
      <c r="K19" s="17">
        <v>1</v>
      </c>
      <c r="L19" s="13">
        <f t="shared" si="14"/>
        <v>0</v>
      </c>
      <c r="M19" s="17">
        <v>1</v>
      </c>
      <c r="N19" s="13">
        <f t="shared" si="14"/>
        <v>0</v>
      </c>
      <c r="O19" s="17" t="e">
        <f t="shared" si="14"/>
        <v>#DIV/0!</v>
      </c>
      <c r="P19" s="13">
        <f t="shared" si="14"/>
        <v>0</v>
      </c>
      <c r="Q19" s="17" t="e">
        <f t="shared" si="14"/>
        <v>#DIV/0!</v>
      </c>
      <c r="R19" s="13">
        <f t="shared" si="14"/>
        <v>0</v>
      </c>
      <c r="S19" s="17" t="e">
        <f t="shared" si="14"/>
        <v>#DIV/0!</v>
      </c>
      <c r="T19" s="13">
        <f>SUM(T13:T18)</f>
        <v>0</v>
      </c>
      <c r="U19" s="17" t="e">
        <f t="shared" si="14"/>
        <v>#DIV/0!</v>
      </c>
      <c r="V19" s="13">
        <f t="shared" si="14"/>
        <v>0</v>
      </c>
      <c r="W19" s="17" t="e">
        <f t="shared" si="14"/>
        <v>#DIV/0!</v>
      </c>
      <c r="X19" s="13">
        <f t="shared" si="14"/>
        <v>0</v>
      </c>
      <c r="Y19" s="17" t="e">
        <f t="shared" si="14"/>
        <v>#DIV/0!</v>
      </c>
      <c r="Z19" s="13">
        <f t="shared" si="14"/>
        <v>1689</v>
      </c>
      <c r="AA19" s="17">
        <f t="shared" si="14"/>
        <v>1</v>
      </c>
    </row>
    <row r="52" spans="1:27" ht="18.75" x14ac:dyDescent="0.25">
      <c r="A52" s="142" t="s">
        <v>125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4"/>
    </row>
    <row r="53" spans="1:27" x14ac:dyDescent="0.25">
      <c r="A53" s="149" t="s">
        <v>51</v>
      </c>
      <c r="B53" s="152" t="s">
        <v>110</v>
      </c>
      <c r="C53" s="153"/>
      <c r="D53" s="152" t="s">
        <v>111</v>
      </c>
      <c r="E53" s="153"/>
      <c r="F53" s="152" t="s">
        <v>112</v>
      </c>
      <c r="G53" s="153"/>
      <c r="H53" s="152" t="s">
        <v>113</v>
      </c>
      <c r="I53" s="153"/>
      <c r="J53" s="44" t="s">
        <v>114</v>
      </c>
      <c r="K53" s="45"/>
      <c r="L53" s="44" t="s">
        <v>115</v>
      </c>
      <c r="M53" s="45"/>
      <c r="N53" s="44" t="s">
        <v>116</v>
      </c>
      <c r="O53" s="45"/>
      <c r="P53" s="44" t="s">
        <v>117</v>
      </c>
      <c r="Q53" s="45"/>
      <c r="R53" s="44" t="s">
        <v>118</v>
      </c>
      <c r="S53" s="45"/>
      <c r="T53" s="44" t="s">
        <v>119</v>
      </c>
      <c r="U53" s="45"/>
      <c r="V53" s="44" t="s">
        <v>120</v>
      </c>
      <c r="W53" s="45"/>
      <c r="X53" s="44" t="s">
        <v>121</v>
      </c>
      <c r="Y53" s="45"/>
      <c r="Z53" s="44" t="s">
        <v>122</v>
      </c>
      <c r="AA53" s="45"/>
    </row>
    <row r="54" spans="1:27" x14ac:dyDescent="0.25">
      <c r="A54" s="149"/>
      <c r="B54" s="30" t="s">
        <v>29</v>
      </c>
      <c r="C54" s="30" t="s">
        <v>53</v>
      </c>
      <c r="D54" s="30" t="s">
        <v>29</v>
      </c>
      <c r="E54" s="30" t="s">
        <v>53</v>
      </c>
      <c r="F54" s="30" t="s">
        <v>29</v>
      </c>
      <c r="G54" s="30" t="s">
        <v>53</v>
      </c>
      <c r="H54" s="30" t="s">
        <v>29</v>
      </c>
      <c r="I54" s="30" t="s">
        <v>53</v>
      </c>
      <c r="J54" s="30" t="s">
        <v>29</v>
      </c>
      <c r="K54" s="30" t="s">
        <v>53</v>
      </c>
      <c r="L54" s="30" t="s">
        <v>29</v>
      </c>
      <c r="M54" s="30" t="s">
        <v>53</v>
      </c>
      <c r="N54" s="30" t="s">
        <v>29</v>
      </c>
      <c r="O54" s="30" t="s">
        <v>53</v>
      </c>
      <c r="P54" s="30" t="s">
        <v>29</v>
      </c>
      <c r="Q54" s="30" t="s">
        <v>53</v>
      </c>
      <c r="R54" s="30" t="s">
        <v>29</v>
      </c>
      <c r="S54" s="30" t="s">
        <v>53</v>
      </c>
      <c r="T54" s="30" t="s">
        <v>29</v>
      </c>
      <c r="U54" s="30" t="s">
        <v>53</v>
      </c>
      <c r="V54" s="30" t="s">
        <v>29</v>
      </c>
      <c r="W54" s="30" t="s">
        <v>53</v>
      </c>
      <c r="X54" s="30" t="s">
        <v>29</v>
      </c>
      <c r="Y54" s="30" t="s">
        <v>53</v>
      </c>
      <c r="Z54" s="30" t="s">
        <v>29</v>
      </c>
      <c r="AA54" s="30" t="s">
        <v>53</v>
      </c>
    </row>
    <row r="55" spans="1:27" x14ac:dyDescent="0.25">
      <c r="A55" s="14" t="s">
        <v>11</v>
      </c>
      <c r="B55" s="15">
        <v>25</v>
      </c>
      <c r="C55" s="16"/>
      <c r="D55" s="15">
        <v>11</v>
      </c>
      <c r="E55" s="16"/>
      <c r="F55" s="15">
        <v>13</v>
      </c>
      <c r="G55" s="16"/>
      <c r="H55" s="15">
        <v>9</v>
      </c>
      <c r="I55" s="38"/>
      <c r="J55" s="15">
        <v>9</v>
      </c>
      <c r="K55" s="38"/>
      <c r="L55" s="37">
        <v>17</v>
      </c>
      <c r="M55" s="38"/>
      <c r="N55" s="37">
        <v>7</v>
      </c>
      <c r="O55" s="38"/>
      <c r="P55" s="37">
        <v>5</v>
      </c>
      <c r="Q55" s="38"/>
      <c r="R55" s="15">
        <v>13</v>
      </c>
      <c r="S55" s="38"/>
      <c r="T55" s="37">
        <v>19</v>
      </c>
      <c r="U55" s="38"/>
      <c r="V55" s="37">
        <v>10</v>
      </c>
      <c r="W55" s="38"/>
      <c r="X55" s="37">
        <v>6</v>
      </c>
      <c r="Y55" s="38"/>
      <c r="Z55" s="37">
        <f>X55+V55+T55+R55+P55+N55+L55+J55+H55+F55+D55+B55</f>
        <v>144</v>
      </c>
      <c r="AA55" s="36"/>
    </row>
    <row r="56" spans="1:27" x14ac:dyDescent="0.25">
      <c r="A56" s="14" t="s">
        <v>71</v>
      </c>
      <c r="B56" s="15">
        <v>0</v>
      </c>
      <c r="C56" s="16"/>
      <c r="D56" s="41">
        <v>0</v>
      </c>
      <c r="E56" s="16"/>
      <c r="F56" s="15">
        <v>0</v>
      </c>
      <c r="G56" s="16"/>
      <c r="H56" s="41">
        <v>0</v>
      </c>
      <c r="I56" s="38"/>
      <c r="J56" s="41">
        <v>0</v>
      </c>
      <c r="K56" s="38"/>
      <c r="L56" s="37">
        <v>0</v>
      </c>
      <c r="M56" s="38"/>
      <c r="N56" s="37">
        <v>0</v>
      </c>
      <c r="O56" s="38"/>
      <c r="P56" s="37">
        <v>0</v>
      </c>
      <c r="Q56" s="38"/>
      <c r="R56" s="41">
        <v>0</v>
      </c>
      <c r="S56" s="38"/>
      <c r="T56" s="37">
        <v>0</v>
      </c>
      <c r="U56" s="38"/>
      <c r="V56" s="37">
        <v>0</v>
      </c>
      <c r="W56" s="38"/>
      <c r="X56" s="37">
        <v>0</v>
      </c>
      <c r="Y56" s="38"/>
      <c r="Z56" s="37">
        <f t="shared" ref="Z56:Z60" si="15">X56+V56+T56+R56+P56+N56+L56+J56+H56+F56+D56+B56</f>
        <v>0</v>
      </c>
      <c r="AA56" s="36"/>
    </row>
    <row r="57" spans="1:27" x14ac:dyDescent="0.25">
      <c r="A57" s="14" t="s">
        <v>1</v>
      </c>
      <c r="B57" s="15">
        <v>218</v>
      </c>
      <c r="C57" s="16"/>
      <c r="D57" s="15">
        <v>161</v>
      </c>
      <c r="E57" s="16"/>
      <c r="F57" s="15">
        <v>215</v>
      </c>
      <c r="G57" s="16"/>
      <c r="H57" s="15">
        <v>193</v>
      </c>
      <c r="I57" s="38"/>
      <c r="J57" s="15">
        <v>207</v>
      </c>
      <c r="K57" s="38"/>
      <c r="L57" s="37">
        <v>158</v>
      </c>
      <c r="M57" s="38"/>
      <c r="N57" s="37">
        <v>180</v>
      </c>
      <c r="O57" s="38"/>
      <c r="P57" s="37">
        <v>189</v>
      </c>
      <c r="Q57" s="38"/>
      <c r="R57" s="15">
        <v>148</v>
      </c>
      <c r="S57" s="38"/>
      <c r="T57" s="37">
        <v>219</v>
      </c>
      <c r="U57" s="38"/>
      <c r="V57" s="37">
        <v>245</v>
      </c>
      <c r="W57" s="38"/>
      <c r="X57" s="37">
        <v>184</v>
      </c>
      <c r="Y57" s="38"/>
      <c r="Z57" s="37">
        <f t="shared" si="15"/>
        <v>2317</v>
      </c>
      <c r="AA57" s="36"/>
    </row>
    <row r="58" spans="1:27" x14ac:dyDescent="0.25">
      <c r="A58" s="14" t="s">
        <v>5</v>
      </c>
      <c r="B58" s="15">
        <v>36</v>
      </c>
      <c r="C58" s="16"/>
      <c r="D58" s="15">
        <v>21</v>
      </c>
      <c r="E58" s="16"/>
      <c r="F58" s="15">
        <v>32</v>
      </c>
      <c r="G58" s="16"/>
      <c r="H58" s="15">
        <v>17</v>
      </c>
      <c r="I58" s="38"/>
      <c r="J58" s="15">
        <v>24</v>
      </c>
      <c r="K58" s="38"/>
      <c r="L58" s="37">
        <v>19</v>
      </c>
      <c r="M58" s="38"/>
      <c r="N58" s="37">
        <v>25</v>
      </c>
      <c r="O58" s="38"/>
      <c r="P58" s="37">
        <v>18</v>
      </c>
      <c r="Q58" s="38"/>
      <c r="R58" s="15">
        <v>17</v>
      </c>
      <c r="S58" s="38"/>
      <c r="T58" s="37">
        <v>19</v>
      </c>
      <c r="U58" s="38"/>
      <c r="V58" s="37">
        <v>18</v>
      </c>
      <c r="W58" s="38"/>
      <c r="X58" s="37">
        <v>19</v>
      </c>
      <c r="Y58" s="38"/>
      <c r="Z58" s="37">
        <f t="shared" si="15"/>
        <v>265</v>
      </c>
      <c r="AA58" s="36"/>
    </row>
    <row r="59" spans="1:27" x14ac:dyDescent="0.25">
      <c r="A59" s="14" t="s">
        <v>7</v>
      </c>
      <c r="B59" s="15">
        <v>14</v>
      </c>
      <c r="C59" s="16"/>
      <c r="D59" s="15">
        <v>11</v>
      </c>
      <c r="E59" s="16"/>
      <c r="F59" s="15">
        <v>11</v>
      </c>
      <c r="G59" s="16"/>
      <c r="H59" s="15">
        <v>14</v>
      </c>
      <c r="I59" s="38"/>
      <c r="J59" s="15">
        <v>14</v>
      </c>
      <c r="K59" s="38"/>
      <c r="L59" s="37">
        <v>4</v>
      </c>
      <c r="M59" s="38"/>
      <c r="N59" s="37">
        <v>6</v>
      </c>
      <c r="O59" s="38"/>
      <c r="P59" s="37">
        <v>7</v>
      </c>
      <c r="Q59" s="38"/>
      <c r="R59" s="15">
        <v>4</v>
      </c>
      <c r="S59" s="38"/>
      <c r="T59" s="37">
        <v>9</v>
      </c>
      <c r="U59" s="38"/>
      <c r="V59" s="37">
        <v>14</v>
      </c>
      <c r="W59" s="38"/>
      <c r="X59" s="37">
        <v>11</v>
      </c>
      <c r="Y59" s="38"/>
      <c r="Z59" s="37">
        <f t="shared" si="15"/>
        <v>119</v>
      </c>
      <c r="AA59" s="36"/>
    </row>
    <row r="60" spans="1:27" x14ac:dyDescent="0.25">
      <c r="A60" s="14" t="s">
        <v>3</v>
      </c>
      <c r="B60" s="15">
        <v>140</v>
      </c>
      <c r="C60" s="16"/>
      <c r="D60" s="15">
        <v>92</v>
      </c>
      <c r="E60" s="16"/>
      <c r="F60" s="15">
        <v>141</v>
      </c>
      <c r="G60" s="16"/>
      <c r="H60" s="15">
        <v>139</v>
      </c>
      <c r="I60" s="38"/>
      <c r="J60" s="15">
        <v>130</v>
      </c>
      <c r="K60" s="38"/>
      <c r="L60" s="37">
        <v>124</v>
      </c>
      <c r="M60" s="38"/>
      <c r="N60" s="37">
        <v>121</v>
      </c>
      <c r="O60" s="38"/>
      <c r="P60" s="37">
        <v>102</v>
      </c>
      <c r="Q60" s="38"/>
      <c r="R60" s="15">
        <v>145</v>
      </c>
      <c r="S60" s="38"/>
      <c r="T60" s="37">
        <v>148</v>
      </c>
      <c r="U60" s="38"/>
      <c r="V60" s="37">
        <v>128</v>
      </c>
      <c r="W60" s="38"/>
      <c r="X60" s="37">
        <v>121</v>
      </c>
      <c r="Y60" s="38"/>
      <c r="Z60" s="37">
        <f t="shared" si="15"/>
        <v>1531</v>
      </c>
      <c r="AA60" s="36"/>
    </row>
    <row r="61" spans="1:27" x14ac:dyDescent="0.25">
      <c r="A61" s="13" t="s">
        <v>16</v>
      </c>
      <c r="B61" s="13">
        <f>SUM(B55:B60)</f>
        <v>433</v>
      </c>
      <c r="C61" s="17"/>
      <c r="D61" s="13">
        <f t="shared" ref="D61:Z61" si="16">SUM(D55:D60)</f>
        <v>296</v>
      </c>
      <c r="E61" s="17"/>
      <c r="F61" s="13">
        <f t="shared" si="16"/>
        <v>412</v>
      </c>
      <c r="G61" s="17"/>
      <c r="H61" s="13">
        <f t="shared" si="16"/>
        <v>372</v>
      </c>
      <c r="I61" s="17"/>
      <c r="J61" s="13">
        <f t="shared" si="16"/>
        <v>384</v>
      </c>
      <c r="K61" s="17"/>
      <c r="L61" s="13">
        <f t="shared" si="16"/>
        <v>322</v>
      </c>
      <c r="M61" s="17"/>
      <c r="N61" s="13">
        <f t="shared" si="16"/>
        <v>339</v>
      </c>
      <c r="O61" s="17"/>
      <c r="P61" s="13">
        <f t="shared" si="16"/>
        <v>321</v>
      </c>
      <c r="Q61" s="17"/>
      <c r="R61" s="13">
        <f t="shared" si="16"/>
        <v>327</v>
      </c>
      <c r="S61" s="17"/>
      <c r="T61" s="13">
        <f>SUM(T55:T60)</f>
        <v>414</v>
      </c>
      <c r="U61" s="17"/>
      <c r="V61" s="13">
        <f t="shared" si="16"/>
        <v>415</v>
      </c>
      <c r="W61" s="17"/>
      <c r="X61" s="13">
        <f t="shared" si="16"/>
        <v>341</v>
      </c>
      <c r="Y61" s="17"/>
      <c r="Z61" s="13">
        <f t="shared" si="16"/>
        <v>4376</v>
      </c>
      <c r="AA61" s="17"/>
    </row>
    <row r="64" spans="1:27" x14ac:dyDescent="0.25">
      <c r="A64" s="154" t="s">
        <v>133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</row>
    <row r="66" spans="1:27" ht="18.75" x14ac:dyDescent="0.25">
      <c r="A66" s="42" t="s">
        <v>31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 spans="1:27" x14ac:dyDescent="0.25">
      <c r="A67" s="149" t="s">
        <v>51</v>
      </c>
      <c r="B67" s="44" t="s">
        <v>81</v>
      </c>
      <c r="C67" s="45"/>
      <c r="D67" s="44" t="s">
        <v>82</v>
      </c>
      <c r="E67" s="45"/>
      <c r="F67" s="44" t="s">
        <v>83</v>
      </c>
      <c r="G67" s="45"/>
      <c r="H67" s="44" t="s">
        <v>84</v>
      </c>
      <c r="I67" s="45"/>
      <c r="J67" s="44" t="s">
        <v>85</v>
      </c>
      <c r="K67" s="45"/>
      <c r="L67" s="44" t="s">
        <v>86</v>
      </c>
      <c r="M67" s="45"/>
      <c r="N67" s="44" t="s">
        <v>87</v>
      </c>
      <c r="O67" s="45"/>
      <c r="P67" s="44" t="s">
        <v>88</v>
      </c>
      <c r="Q67" s="45"/>
      <c r="R67" s="44" t="s">
        <v>89</v>
      </c>
      <c r="S67" s="45"/>
      <c r="T67" s="44" t="s">
        <v>90</v>
      </c>
      <c r="U67" s="45"/>
      <c r="V67" s="44" t="s">
        <v>91</v>
      </c>
      <c r="W67" s="45"/>
      <c r="X67" s="44" t="s">
        <v>92</v>
      </c>
      <c r="Y67" s="45"/>
      <c r="Z67" s="44" t="s">
        <v>93</v>
      </c>
      <c r="AA67" s="45"/>
    </row>
    <row r="68" spans="1:27" x14ac:dyDescent="0.25">
      <c r="A68" s="149"/>
      <c r="B68" s="30" t="s">
        <v>29</v>
      </c>
      <c r="C68" s="30" t="s">
        <v>53</v>
      </c>
      <c r="D68" s="30" t="s">
        <v>29</v>
      </c>
      <c r="E68" s="30" t="s">
        <v>53</v>
      </c>
      <c r="F68" s="30" t="s">
        <v>29</v>
      </c>
      <c r="G68" s="30" t="s">
        <v>53</v>
      </c>
      <c r="H68" s="30" t="s">
        <v>29</v>
      </c>
      <c r="I68" s="30" t="s">
        <v>53</v>
      </c>
      <c r="J68" s="30" t="s">
        <v>29</v>
      </c>
      <c r="K68" s="30" t="s">
        <v>53</v>
      </c>
      <c r="L68" s="30" t="s">
        <v>29</v>
      </c>
      <c r="M68" s="30" t="s">
        <v>53</v>
      </c>
      <c r="N68" s="30" t="s">
        <v>29</v>
      </c>
      <c r="O68" s="30" t="s">
        <v>53</v>
      </c>
      <c r="P68" s="30" t="s">
        <v>29</v>
      </c>
      <c r="Q68" s="30" t="s">
        <v>53</v>
      </c>
      <c r="R68" s="30" t="s">
        <v>29</v>
      </c>
      <c r="S68" s="30" t="s">
        <v>53</v>
      </c>
      <c r="T68" s="30" t="s">
        <v>29</v>
      </c>
      <c r="U68" s="30" t="s">
        <v>53</v>
      </c>
      <c r="V68" s="30" t="s">
        <v>29</v>
      </c>
      <c r="W68" s="30" t="s">
        <v>53</v>
      </c>
      <c r="X68" s="30" t="s">
        <v>29</v>
      </c>
      <c r="Y68" s="30" t="s">
        <v>53</v>
      </c>
      <c r="Z68" s="30" t="s">
        <v>29</v>
      </c>
      <c r="AA68" s="30" t="s">
        <v>53</v>
      </c>
    </row>
    <row r="69" spans="1:27" x14ac:dyDescent="0.25">
      <c r="A69" s="39" t="s">
        <v>10</v>
      </c>
      <c r="B69" s="37">
        <v>63</v>
      </c>
      <c r="C69" s="38">
        <f>B69/$B$73</f>
        <v>0.37058823529411766</v>
      </c>
      <c r="D69" s="37">
        <v>63</v>
      </c>
      <c r="E69" s="38">
        <f>D69/$D$73</f>
        <v>0.40384615384615385</v>
      </c>
      <c r="F69" s="37">
        <v>75</v>
      </c>
      <c r="G69" s="38">
        <f>F69/$F$73</f>
        <v>0.43103448275862066</v>
      </c>
      <c r="H69" s="15">
        <v>103</v>
      </c>
      <c r="I69" s="16">
        <f>H69/$H$73</f>
        <v>0.3946360153256705</v>
      </c>
      <c r="J69" s="37">
        <v>75</v>
      </c>
      <c r="K69" s="38">
        <f>J69/$J$73</f>
        <v>0.4437869822485207</v>
      </c>
      <c r="L69" s="37">
        <v>57</v>
      </c>
      <c r="M69" s="38">
        <f>L69/$L$73</f>
        <v>0.37748344370860926</v>
      </c>
      <c r="N69" s="37">
        <v>35</v>
      </c>
      <c r="O69" s="38">
        <f>N69/$N$73</f>
        <v>0.37234042553191488</v>
      </c>
      <c r="P69" s="37">
        <v>45</v>
      </c>
      <c r="Q69" s="38">
        <f>P69/$P$73</f>
        <v>0.45454545454545453</v>
      </c>
      <c r="R69" s="15">
        <v>57</v>
      </c>
      <c r="S69" s="38">
        <f>R69/$R$73</f>
        <v>0.40714285714285714</v>
      </c>
      <c r="T69" s="37">
        <v>43</v>
      </c>
      <c r="U69" s="38">
        <v>0.33100000000000002</v>
      </c>
      <c r="V69" s="37">
        <v>36</v>
      </c>
      <c r="W69" s="38">
        <v>0.33029999999999998</v>
      </c>
      <c r="X69" s="37">
        <v>37</v>
      </c>
      <c r="Y69" s="38">
        <v>0.37</v>
      </c>
      <c r="Z69" s="37">
        <f>SUM(B69,D69,F69,H69,J69,L69,N69,P69,R69,T69,V69,X69)</f>
        <v>689</v>
      </c>
      <c r="AA69" s="38">
        <f>Z69/$Z$73</f>
        <v>0.39281641961231473</v>
      </c>
    </row>
    <row r="70" spans="1:27" x14ac:dyDescent="0.25">
      <c r="A70" s="39" t="s">
        <v>6</v>
      </c>
      <c r="B70" s="37">
        <v>12</v>
      </c>
      <c r="C70" s="38">
        <f>B70/$B$73</f>
        <v>7.0588235294117646E-2</v>
      </c>
      <c r="D70" s="37">
        <v>13</v>
      </c>
      <c r="E70" s="38">
        <f t="shared" ref="E70:E72" si="17">D70/$D$73</f>
        <v>8.3333333333333329E-2</v>
      </c>
      <c r="F70" s="37">
        <v>9</v>
      </c>
      <c r="G70" s="38">
        <f t="shared" ref="G70:G72" si="18">F70/$F$73</f>
        <v>5.1724137931034482E-2</v>
      </c>
      <c r="H70" s="15">
        <v>85</v>
      </c>
      <c r="I70" s="16">
        <f t="shared" ref="I70:I72" si="19">H70/$H$73</f>
        <v>0.32567049808429116</v>
      </c>
      <c r="J70" s="37">
        <v>12</v>
      </c>
      <c r="K70" s="38">
        <f t="shared" ref="K70:K72" si="20">J70/$J$73</f>
        <v>7.1005917159763315E-2</v>
      </c>
      <c r="L70" s="37">
        <v>19</v>
      </c>
      <c r="M70" s="38">
        <f t="shared" ref="M70:M72" si="21">L70/$L$73</f>
        <v>0.12582781456953643</v>
      </c>
      <c r="N70" s="37">
        <v>16</v>
      </c>
      <c r="O70" s="38">
        <f t="shared" ref="O70:O72" si="22">N70/$N$73</f>
        <v>0.1702127659574468</v>
      </c>
      <c r="P70" s="37">
        <v>5</v>
      </c>
      <c r="Q70" s="38">
        <f t="shared" ref="Q70:Q72" si="23">P70/$P$73</f>
        <v>5.0505050505050504E-2</v>
      </c>
      <c r="R70" s="15">
        <v>21</v>
      </c>
      <c r="S70" s="38">
        <f t="shared" ref="S70:S72" si="24">R70/$R$73</f>
        <v>0.15</v>
      </c>
      <c r="T70" s="37">
        <v>14</v>
      </c>
      <c r="U70" s="38">
        <v>0.1077</v>
      </c>
      <c r="V70" s="37">
        <v>10</v>
      </c>
      <c r="W70" s="38">
        <v>9.1700000000000004E-2</v>
      </c>
      <c r="X70" s="37">
        <v>10</v>
      </c>
      <c r="Y70" s="38">
        <v>0.1</v>
      </c>
      <c r="Z70" s="37">
        <f>SUM(B70,D70,F70,H70,J70,L70,N70,P70,R70,T70,V70,X70)</f>
        <v>226</v>
      </c>
      <c r="AA70" s="38">
        <f>Z70/$Z$73</f>
        <v>0.12884834663625996</v>
      </c>
    </row>
    <row r="71" spans="1:27" x14ac:dyDescent="0.25">
      <c r="A71" s="39" t="s">
        <v>4</v>
      </c>
      <c r="B71" s="37">
        <v>95</v>
      </c>
      <c r="C71" s="38">
        <f>B71/$B$73</f>
        <v>0.55882352941176472</v>
      </c>
      <c r="D71" s="37">
        <v>73</v>
      </c>
      <c r="E71" s="38">
        <f t="shared" si="17"/>
        <v>0.46794871794871795</v>
      </c>
      <c r="F71" s="37">
        <v>90</v>
      </c>
      <c r="G71" s="38">
        <f t="shared" si="18"/>
        <v>0.51724137931034486</v>
      </c>
      <c r="H71" s="15">
        <v>68</v>
      </c>
      <c r="I71" s="16">
        <f t="shared" si="19"/>
        <v>0.26053639846743293</v>
      </c>
      <c r="J71" s="37">
        <v>78</v>
      </c>
      <c r="K71" s="38">
        <f t="shared" si="20"/>
        <v>0.46153846153846156</v>
      </c>
      <c r="L71" s="37">
        <v>71</v>
      </c>
      <c r="M71" s="38">
        <f t="shared" si="21"/>
        <v>0.47019867549668876</v>
      </c>
      <c r="N71" s="37">
        <v>43</v>
      </c>
      <c r="O71" s="38">
        <f t="shared" si="22"/>
        <v>0.45744680851063829</v>
      </c>
      <c r="P71" s="37">
        <v>45</v>
      </c>
      <c r="Q71" s="38">
        <f t="shared" si="23"/>
        <v>0.45454545454545453</v>
      </c>
      <c r="R71" s="15">
        <v>61</v>
      </c>
      <c r="S71" s="38">
        <f t="shared" si="24"/>
        <v>0.43571428571428572</v>
      </c>
      <c r="T71" s="37">
        <v>71</v>
      </c>
      <c r="U71" s="38">
        <v>0.54620000000000002</v>
      </c>
      <c r="V71" s="37">
        <v>62</v>
      </c>
      <c r="W71" s="38">
        <v>0.56869999999999998</v>
      </c>
      <c r="X71" s="37">
        <v>53</v>
      </c>
      <c r="Y71" s="38">
        <v>0.53</v>
      </c>
      <c r="Z71" s="37">
        <f>SUM(B71,D71,F71,H71,J71,L71,N71,P71,R71,T71,V71,X71)</f>
        <v>810</v>
      </c>
      <c r="AA71" s="38">
        <f>Z71/$Z$73</f>
        <v>0.46180159635119727</v>
      </c>
    </row>
    <row r="72" spans="1:27" x14ac:dyDescent="0.25">
      <c r="A72" s="39" t="s">
        <v>80</v>
      </c>
      <c r="B72" s="37">
        <v>0</v>
      </c>
      <c r="C72" s="38">
        <f>B72/$B$73</f>
        <v>0</v>
      </c>
      <c r="D72" s="37">
        <v>7</v>
      </c>
      <c r="E72" s="38">
        <f t="shared" si="17"/>
        <v>4.4871794871794872E-2</v>
      </c>
      <c r="F72" s="37">
        <v>1</v>
      </c>
      <c r="G72" s="38">
        <f t="shared" si="18"/>
        <v>5.7471264367816091E-3</v>
      </c>
      <c r="H72" s="15">
        <v>5</v>
      </c>
      <c r="I72" s="16">
        <f t="shared" si="19"/>
        <v>1.9157088122605363E-2</v>
      </c>
      <c r="J72" s="37">
        <v>4</v>
      </c>
      <c r="K72" s="38">
        <f t="shared" si="20"/>
        <v>2.3668639053254437E-2</v>
      </c>
      <c r="L72" s="37">
        <v>4</v>
      </c>
      <c r="M72" s="38">
        <f t="shared" si="21"/>
        <v>2.6490066225165563E-2</v>
      </c>
      <c r="N72" s="37">
        <v>0</v>
      </c>
      <c r="O72" s="38">
        <f t="shared" si="22"/>
        <v>0</v>
      </c>
      <c r="P72" s="37">
        <v>4</v>
      </c>
      <c r="Q72" s="38">
        <f t="shared" si="23"/>
        <v>4.0404040404040407E-2</v>
      </c>
      <c r="R72" s="15">
        <v>1</v>
      </c>
      <c r="S72" s="38">
        <f t="shared" si="24"/>
        <v>7.1428571428571426E-3</v>
      </c>
      <c r="T72" s="37">
        <v>2</v>
      </c>
      <c r="U72" s="38">
        <v>1.5100000000000001E-2</v>
      </c>
      <c r="V72" s="37">
        <v>1</v>
      </c>
      <c r="W72" s="38">
        <v>9.2999999999999992E-3</v>
      </c>
      <c r="X72" s="37">
        <v>0</v>
      </c>
      <c r="Y72" s="38">
        <v>0</v>
      </c>
      <c r="Z72" s="37">
        <f>SUM(B72,D72,F72,H72,J72,L72,N72,P72,R72,T72,V72,X72)</f>
        <v>29</v>
      </c>
      <c r="AA72" s="38">
        <f>Z72/$Z$73</f>
        <v>1.6533637400228049E-2</v>
      </c>
    </row>
    <row r="73" spans="1:27" x14ac:dyDescent="0.25">
      <c r="A73" s="40" t="s">
        <v>16</v>
      </c>
      <c r="B73" s="13">
        <f>SUM(B69:B72)</f>
        <v>170</v>
      </c>
      <c r="C73" s="17">
        <f t="shared" ref="C73:AA73" si="25">SUM(C69:C71)</f>
        <v>1</v>
      </c>
      <c r="D73" s="13">
        <f>SUM(D69:D72)</f>
        <v>156</v>
      </c>
      <c r="E73" s="17">
        <f>SUM(E69:E72)</f>
        <v>0.99999999999999989</v>
      </c>
      <c r="F73" s="13">
        <f t="shared" si="25"/>
        <v>174</v>
      </c>
      <c r="G73" s="17">
        <f t="shared" si="25"/>
        <v>1</v>
      </c>
      <c r="H73" s="13">
        <f>SUM(H69:H72)</f>
        <v>261</v>
      </c>
      <c r="I73" s="17">
        <f>SUM(I69:I72)</f>
        <v>1</v>
      </c>
      <c r="J73" s="13">
        <f>SUM(J69:J72)</f>
        <v>169</v>
      </c>
      <c r="K73" s="17">
        <f>SUM(K69:K72)</f>
        <v>1</v>
      </c>
      <c r="L73" s="13">
        <f>SUM(L69:L72)</f>
        <v>151</v>
      </c>
      <c r="M73" s="17">
        <f t="shared" si="25"/>
        <v>0.97350993377483452</v>
      </c>
      <c r="N73" s="13">
        <f>SUM(N69:N72)</f>
        <v>94</v>
      </c>
      <c r="O73" s="17">
        <f t="shared" si="25"/>
        <v>1</v>
      </c>
      <c r="P73" s="13">
        <f>SUM(P69:P72)</f>
        <v>99</v>
      </c>
      <c r="Q73" s="17">
        <f>SUM(Q69:Q72)</f>
        <v>1</v>
      </c>
      <c r="R73" s="13">
        <f>SUM(R69:R72)</f>
        <v>140</v>
      </c>
      <c r="S73" s="17">
        <f>SUM(S69:S72)</f>
        <v>1</v>
      </c>
      <c r="T73" s="13">
        <f>SUM(T69:T72)</f>
        <v>130</v>
      </c>
      <c r="U73" s="17">
        <v>1</v>
      </c>
      <c r="V73" s="13">
        <f>SUM(V69:V72)</f>
        <v>109</v>
      </c>
      <c r="W73" s="17">
        <f>SUM(W69:W72)</f>
        <v>0.99999999999999989</v>
      </c>
      <c r="X73" s="13">
        <f>SUM(X69:X72)</f>
        <v>100</v>
      </c>
      <c r="Y73" s="17">
        <f>SUM(Y69:Y72)</f>
        <v>1</v>
      </c>
      <c r="Z73" s="13">
        <f>SUM(Z69:Z72)</f>
        <v>1754</v>
      </c>
      <c r="AA73" s="17">
        <f t="shared" si="25"/>
        <v>0.98346636259977194</v>
      </c>
    </row>
    <row r="92" spans="1:31" ht="18.75" x14ac:dyDescent="0.3">
      <c r="A92" s="140" t="s">
        <v>72</v>
      </c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</row>
    <row r="94" spans="1:31" ht="18.75" x14ac:dyDescent="0.25">
      <c r="A94" s="42" t="s">
        <v>52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31" ht="18.75" x14ac:dyDescent="0.25">
      <c r="A95" s="150" t="s">
        <v>0</v>
      </c>
      <c r="B95" s="42" t="s">
        <v>94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31" ht="25.5" customHeight="1" x14ac:dyDescent="0.25">
      <c r="A96" s="151"/>
      <c r="B96" s="13" t="s">
        <v>37</v>
      </c>
      <c r="C96" s="13" t="s">
        <v>38</v>
      </c>
      <c r="D96" s="13" t="s">
        <v>39</v>
      </c>
      <c r="E96" s="13" t="s">
        <v>40</v>
      </c>
      <c r="F96" s="13" t="s">
        <v>41</v>
      </c>
      <c r="G96" s="13" t="s">
        <v>42</v>
      </c>
      <c r="H96" s="13" t="s">
        <v>43</v>
      </c>
      <c r="I96" s="13" t="s">
        <v>44</v>
      </c>
      <c r="J96" s="13" t="s">
        <v>45</v>
      </c>
      <c r="K96" s="13" t="s">
        <v>46</v>
      </c>
      <c r="L96" s="13" t="s">
        <v>47</v>
      </c>
      <c r="M96" s="13" t="s">
        <v>48</v>
      </c>
      <c r="N96" s="13" t="s">
        <v>56</v>
      </c>
      <c r="O96" s="13" t="s">
        <v>53</v>
      </c>
    </row>
    <row r="97" spans="1:15" x14ac:dyDescent="0.25">
      <c r="A97" s="14" t="s">
        <v>15</v>
      </c>
      <c r="B97" s="15">
        <v>1</v>
      </c>
      <c r="C97" s="15">
        <v>1</v>
      </c>
      <c r="D97" s="15">
        <v>0</v>
      </c>
      <c r="E97" s="15">
        <v>1</v>
      </c>
      <c r="F97" s="15">
        <v>3</v>
      </c>
      <c r="G97" s="15">
        <v>1</v>
      </c>
      <c r="H97" s="15">
        <v>1</v>
      </c>
      <c r="I97" s="15">
        <v>1</v>
      </c>
      <c r="J97" s="43">
        <v>2</v>
      </c>
      <c r="K97" s="15">
        <v>5</v>
      </c>
      <c r="L97" s="15">
        <v>4</v>
      </c>
      <c r="M97" s="15">
        <v>1</v>
      </c>
      <c r="N97" s="15">
        <f>SUM(B97:M97)</f>
        <v>21</v>
      </c>
      <c r="O97" s="16">
        <f t="shared" ref="O97:O107" si="26">N97/$N$111</f>
        <v>4.9845715642060293E-3</v>
      </c>
    </row>
    <row r="98" spans="1:15" x14ac:dyDescent="0.25">
      <c r="A98" s="14" t="s">
        <v>10</v>
      </c>
      <c r="B98" s="15">
        <v>123</v>
      </c>
      <c r="C98" s="15">
        <f>47+63</f>
        <v>110</v>
      </c>
      <c r="D98" s="15">
        <v>153</v>
      </c>
      <c r="E98" s="15">
        <v>103</v>
      </c>
      <c r="F98" s="15">
        <v>111</v>
      </c>
      <c r="G98" s="15">
        <v>110</v>
      </c>
      <c r="H98" s="15">
        <v>75</v>
      </c>
      <c r="I98" s="15">
        <v>90</v>
      </c>
      <c r="J98" s="15">
        <v>102</v>
      </c>
      <c r="K98" s="15">
        <v>77</v>
      </c>
      <c r="L98" s="15">
        <v>85</v>
      </c>
      <c r="M98" s="15">
        <v>35</v>
      </c>
      <c r="N98" s="15">
        <f t="shared" ref="N98:N110" si="27">SUM(B98:M98)</f>
        <v>1174</v>
      </c>
      <c r="O98" s="16">
        <f t="shared" si="26"/>
        <v>0.27866128649418465</v>
      </c>
    </row>
    <row r="99" spans="1:15" x14ac:dyDescent="0.25">
      <c r="A99" s="14" t="s">
        <v>6</v>
      </c>
      <c r="B99" s="15">
        <v>76</v>
      </c>
      <c r="C99" s="15">
        <f>47+13</f>
        <v>60</v>
      </c>
      <c r="D99" s="15">
        <v>82</v>
      </c>
      <c r="E99" s="15">
        <v>85</v>
      </c>
      <c r="F99" s="15">
        <v>102</v>
      </c>
      <c r="G99" s="15">
        <v>75</v>
      </c>
      <c r="H99" s="15">
        <v>58</v>
      </c>
      <c r="I99" s="15">
        <v>52</v>
      </c>
      <c r="J99" s="15">
        <v>74</v>
      </c>
      <c r="K99" s="15">
        <v>43</v>
      </c>
      <c r="L99" s="15">
        <v>61</v>
      </c>
      <c r="M99" s="15">
        <v>16</v>
      </c>
      <c r="N99" s="15">
        <f t="shared" si="27"/>
        <v>784</v>
      </c>
      <c r="O99" s="16">
        <f t="shared" si="26"/>
        <v>0.18609067173035843</v>
      </c>
    </row>
    <row r="100" spans="1:15" x14ac:dyDescent="0.25">
      <c r="A100" s="14" t="s">
        <v>14</v>
      </c>
      <c r="B100" s="15">
        <v>2</v>
      </c>
      <c r="C100" s="15">
        <v>2</v>
      </c>
      <c r="D100" s="15">
        <v>2</v>
      </c>
      <c r="E100" s="15">
        <v>3</v>
      </c>
      <c r="F100" s="15">
        <v>2</v>
      </c>
      <c r="G100" s="15">
        <v>3</v>
      </c>
      <c r="H100" s="15">
        <v>1</v>
      </c>
      <c r="I100" s="15">
        <v>1</v>
      </c>
      <c r="J100" s="15">
        <v>0</v>
      </c>
      <c r="K100" s="15">
        <v>0</v>
      </c>
      <c r="L100" s="15">
        <v>2</v>
      </c>
      <c r="M100" s="15">
        <v>0</v>
      </c>
      <c r="N100" s="15">
        <f t="shared" si="27"/>
        <v>18</v>
      </c>
      <c r="O100" s="16">
        <f t="shared" si="26"/>
        <v>4.2724899121765964E-3</v>
      </c>
    </row>
    <row r="101" spans="1:15" x14ac:dyDescent="0.25">
      <c r="A101" s="14" t="s">
        <v>54</v>
      </c>
      <c r="B101" s="15">
        <v>1</v>
      </c>
      <c r="C101" s="15">
        <v>4</v>
      </c>
      <c r="D101" s="15">
        <v>1</v>
      </c>
      <c r="E101" s="43">
        <v>0</v>
      </c>
      <c r="F101" s="15">
        <v>1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f t="shared" si="27"/>
        <v>7</v>
      </c>
      <c r="O101" s="16">
        <f t="shared" si="26"/>
        <v>1.6615238547353431E-3</v>
      </c>
    </row>
    <row r="102" spans="1:15" x14ac:dyDescent="0.25">
      <c r="A102" s="14" t="s">
        <v>8</v>
      </c>
      <c r="B102" s="15">
        <v>52</v>
      </c>
      <c r="C102" s="15">
        <v>46</v>
      </c>
      <c r="D102" s="15">
        <v>41</v>
      </c>
      <c r="E102" s="15">
        <v>39</v>
      </c>
      <c r="F102" s="15">
        <v>42</v>
      </c>
      <c r="G102" s="15">
        <v>36</v>
      </c>
      <c r="H102" s="15">
        <v>38</v>
      </c>
      <c r="I102" s="15">
        <v>24</v>
      </c>
      <c r="J102" s="15">
        <v>30</v>
      </c>
      <c r="K102" s="15">
        <v>25</v>
      </c>
      <c r="L102" s="15">
        <v>31</v>
      </c>
      <c r="M102" s="15">
        <v>32</v>
      </c>
      <c r="N102" s="15">
        <f t="shared" si="27"/>
        <v>436</v>
      </c>
      <c r="O102" s="16">
        <f t="shared" si="26"/>
        <v>0.10348920009494422</v>
      </c>
    </row>
    <row r="103" spans="1:15" x14ac:dyDescent="0.25">
      <c r="A103" s="31" t="s">
        <v>55</v>
      </c>
      <c r="B103" s="15">
        <v>1</v>
      </c>
      <c r="C103" s="15">
        <v>0</v>
      </c>
      <c r="D103" s="15">
        <v>0</v>
      </c>
      <c r="E103" s="43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f t="shared" si="27"/>
        <v>1</v>
      </c>
      <c r="O103" s="16">
        <f t="shared" si="26"/>
        <v>2.3736055067647758E-4</v>
      </c>
    </row>
    <row r="104" spans="1:15" x14ac:dyDescent="0.25">
      <c r="A104" s="31" t="s">
        <v>9</v>
      </c>
      <c r="B104" s="15">
        <v>3</v>
      </c>
      <c r="C104" s="15">
        <v>10</v>
      </c>
      <c r="D104" s="15">
        <v>10</v>
      </c>
      <c r="E104" s="15">
        <v>10</v>
      </c>
      <c r="F104" s="15">
        <v>16</v>
      </c>
      <c r="G104" s="15">
        <v>5</v>
      </c>
      <c r="H104" s="15">
        <v>9</v>
      </c>
      <c r="I104" s="15">
        <v>6</v>
      </c>
      <c r="J104" s="15">
        <v>10</v>
      </c>
      <c r="K104" s="15">
        <v>11</v>
      </c>
      <c r="L104" s="15">
        <v>13</v>
      </c>
      <c r="M104" s="15">
        <v>18</v>
      </c>
      <c r="N104" s="15">
        <f t="shared" si="27"/>
        <v>121</v>
      </c>
      <c r="O104" s="16">
        <f t="shared" si="26"/>
        <v>2.8720626631853787E-2</v>
      </c>
    </row>
    <row r="105" spans="1:15" x14ac:dyDescent="0.25">
      <c r="A105" s="31" t="s">
        <v>2</v>
      </c>
      <c r="B105" s="15">
        <v>25</v>
      </c>
      <c r="C105" s="15">
        <v>30</v>
      </c>
      <c r="D105" s="15">
        <v>29</v>
      </c>
      <c r="E105" s="15">
        <v>24</v>
      </c>
      <c r="F105" s="15">
        <v>33</v>
      </c>
      <c r="G105" s="15">
        <v>20</v>
      </c>
      <c r="H105" s="15">
        <v>16</v>
      </c>
      <c r="I105" s="15">
        <v>23</v>
      </c>
      <c r="J105" s="15">
        <v>27</v>
      </c>
      <c r="K105" s="15">
        <v>29</v>
      </c>
      <c r="L105" s="15">
        <v>20</v>
      </c>
      <c r="M105" s="15">
        <v>19</v>
      </c>
      <c r="N105" s="15">
        <f t="shared" si="27"/>
        <v>295</v>
      </c>
      <c r="O105" s="16">
        <f t="shared" si="26"/>
        <v>7.0021362449560878E-2</v>
      </c>
    </row>
    <row r="106" spans="1:15" x14ac:dyDescent="0.25">
      <c r="A106" s="31" t="s">
        <v>4</v>
      </c>
      <c r="B106" s="15">
        <v>95</v>
      </c>
      <c r="C106" s="15">
        <v>73</v>
      </c>
      <c r="D106" s="15">
        <v>90</v>
      </c>
      <c r="E106" s="15">
        <v>68</v>
      </c>
      <c r="F106" s="15">
        <v>78</v>
      </c>
      <c r="G106" s="15">
        <v>74</v>
      </c>
      <c r="H106" s="15">
        <v>43</v>
      </c>
      <c r="I106" s="15">
        <v>48</v>
      </c>
      <c r="J106" s="15">
        <v>61</v>
      </c>
      <c r="K106" s="15">
        <v>71</v>
      </c>
      <c r="L106" s="15">
        <v>62</v>
      </c>
      <c r="M106" s="15">
        <v>0</v>
      </c>
      <c r="N106" s="15">
        <f t="shared" si="27"/>
        <v>763</v>
      </c>
      <c r="O106" s="16">
        <f t="shared" si="26"/>
        <v>0.18110610016615239</v>
      </c>
    </row>
    <row r="107" spans="1:15" x14ac:dyDescent="0.25">
      <c r="A107" s="31" t="s">
        <v>80</v>
      </c>
      <c r="B107" s="15">
        <v>0</v>
      </c>
      <c r="C107" s="15">
        <v>7</v>
      </c>
      <c r="D107" s="15">
        <v>1</v>
      </c>
      <c r="E107" s="15">
        <v>5</v>
      </c>
      <c r="F107" s="15">
        <v>4</v>
      </c>
      <c r="G107" s="15">
        <v>4</v>
      </c>
      <c r="H107" s="15">
        <v>0</v>
      </c>
      <c r="I107" s="15">
        <v>4</v>
      </c>
      <c r="J107" s="15">
        <v>1</v>
      </c>
      <c r="K107" s="15">
        <v>2</v>
      </c>
      <c r="L107" s="15">
        <v>1</v>
      </c>
      <c r="M107" s="15">
        <v>0</v>
      </c>
      <c r="N107" s="15">
        <f t="shared" si="27"/>
        <v>29</v>
      </c>
      <c r="O107" s="16">
        <f t="shared" si="26"/>
        <v>6.8834559696178497E-3</v>
      </c>
    </row>
    <row r="108" spans="1:15" x14ac:dyDescent="0.25">
      <c r="A108" s="31" t="s">
        <v>12</v>
      </c>
      <c r="B108" s="15">
        <v>12</v>
      </c>
      <c r="C108" s="15">
        <v>17</v>
      </c>
      <c r="D108" s="15">
        <v>4</v>
      </c>
      <c r="E108" s="15">
        <v>33</v>
      </c>
      <c r="F108" s="15">
        <v>20</v>
      </c>
      <c r="G108" s="15">
        <v>12</v>
      </c>
      <c r="H108" s="15">
        <v>8</v>
      </c>
      <c r="I108" s="15">
        <v>17</v>
      </c>
      <c r="J108" s="15">
        <v>35</v>
      </c>
      <c r="K108" s="15">
        <v>79</v>
      </c>
      <c r="L108" s="15">
        <v>29</v>
      </c>
      <c r="M108" s="15">
        <v>164</v>
      </c>
      <c r="N108" s="15">
        <f t="shared" si="27"/>
        <v>430</v>
      </c>
      <c r="O108" s="16">
        <f>N108/$N$111</f>
        <v>0.10206503679088536</v>
      </c>
    </row>
    <row r="109" spans="1:15" x14ac:dyDescent="0.25">
      <c r="A109" s="31" t="s">
        <v>13</v>
      </c>
      <c r="B109" s="15">
        <v>9</v>
      </c>
      <c r="C109" s="15">
        <v>9</v>
      </c>
      <c r="D109" s="15">
        <v>15</v>
      </c>
      <c r="E109" s="15">
        <v>14</v>
      </c>
      <c r="F109" s="15">
        <v>6</v>
      </c>
      <c r="G109" s="15">
        <v>10</v>
      </c>
      <c r="H109" s="15">
        <v>8</v>
      </c>
      <c r="I109" s="15">
        <v>9</v>
      </c>
      <c r="J109" s="15">
        <v>15</v>
      </c>
      <c r="K109" s="15">
        <v>11</v>
      </c>
      <c r="L109" s="15">
        <v>12</v>
      </c>
      <c r="M109" s="15">
        <v>15</v>
      </c>
      <c r="N109" s="15">
        <f t="shared" si="27"/>
        <v>133</v>
      </c>
      <c r="O109" s="16">
        <f>N109/$N$111</f>
        <v>3.1568953239971519E-2</v>
      </c>
    </row>
    <row r="110" spans="1:15" x14ac:dyDescent="0.25">
      <c r="A110" s="31" t="s">
        <v>36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1</v>
      </c>
      <c r="N110" s="15">
        <f t="shared" si="27"/>
        <v>1</v>
      </c>
      <c r="O110" s="16">
        <f>N110/$N$111</f>
        <v>2.3736055067647758E-4</v>
      </c>
    </row>
    <row r="111" spans="1:15" x14ac:dyDescent="0.25">
      <c r="A111" s="13" t="s">
        <v>16</v>
      </c>
      <c r="B111" s="13">
        <f>SUM(B97:B110)</f>
        <v>400</v>
      </c>
      <c r="C111" s="13">
        <f t="shared" ref="C111:J111" si="28">SUM(C97:C110)</f>
        <v>369</v>
      </c>
      <c r="D111" s="13">
        <f>SUM(D97:D110)</f>
        <v>428</v>
      </c>
      <c r="E111" s="13">
        <f t="shared" si="28"/>
        <v>385</v>
      </c>
      <c r="F111" s="13">
        <f>SUM(F97:F110)</f>
        <v>418</v>
      </c>
      <c r="G111" s="13">
        <f t="shared" si="28"/>
        <v>350</v>
      </c>
      <c r="H111" s="13">
        <f t="shared" si="28"/>
        <v>257</v>
      </c>
      <c r="I111" s="13">
        <f t="shared" si="28"/>
        <v>275</v>
      </c>
      <c r="J111" s="13">
        <f t="shared" si="28"/>
        <v>357</v>
      </c>
      <c r="K111" s="13">
        <f>SUM(K97:K110)</f>
        <v>353</v>
      </c>
      <c r="L111" s="13">
        <f>SUM(L97:L110)</f>
        <v>320</v>
      </c>
      <c r="M111" s="13">
        <f>SUM(M97:M110)</f>
        <v>301</v>
      </c>
      <c r="N111" s="13">
        <f>SUM(N97:N110)</f>
        <v>4213</v>
      </c>
      <c r="O111" s="17">
        <f>SUM(O97:O110)</f>
        <v>1.0000000000000002</v>
      </c>
    </row>
    <row r="114" spans="1:18" ht="18.75" x14ac:dyDescent="0.25">
      <c r="A114" s="42" t="s">
        <v>135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8" ht="36" customHeight="1" x14ac:dyDescent="0.25">
      <c r="A115" s="32" t="s">
        <v>57</v>
      </c>
      <c r="B115" s="24" t="s">
        <v>58</v>
      </c>
      <c r="C115" s="23" t="s">
        <v>59</v>
      </c>
      <c r="D115" s="24" t="s">
        <v>60</v>
      </c>
      <c r="E115" s="24" t="s">
        <v>61</v>
      </c>
      <c r="F115" s="24" t="s">
        <v>62</v>
      </c>
      <c r="G115" s="24" t="s">
        <v>63</v>
      </c>
      <c r="H115" s="24" t="s">
        <v>64</v>
      </c>
      <c r="I115" s="24" t="s">
        <v>65</v>
      </c>
      <c r="J115" s="24" t="s">
        <v>66</v>
      </c>
      <c r="K115" s="24" t="s">
        <v>67</v>
      </c>
      <c r="L115" s="24" t="s">
        <v>68</v>
      </c>
      <c r="M115" s="24" t="s">
        <v>69</v>
      </c>
      <c r="N115" s="24" t="s">
        <v>49</v>
      </c>
      <c r="O115" s="24" t="s">
        <v>53</v>
      </c>
      <c r="P115" s="29"/>
      <c r="Q115" s="29"/>
      <c r="R115" s="29"/>
    </row>
    <row r="116" spans="1:18" x14ac:dyDescent="0.25">
      <c r="A116" s="22" t="s">
        <v>11</v>
      </c>
      <c r="B116" s="24">
        <v>7</v>
      </c>
      <c r="C116" s="24">
        <v>16</v>
      </c>
      <c r="D116" s="24">
        <v>15</v>
      </c>
      <c r="E116" s="24">
        <v>17</v>
      </c>
      <c r="F116" s="24">
        <v>21</v>
      </c>
      <c r="G116" s="24">
        <v>16</v>
      </c>
      <c r="H116" s="24">
        <v>11</v>
      </c>
      <c r="I116" s="24">
        <v>14</v>
      </c>
      <c r="J116" s="24">
        <v>14</v>
      </c>
      <c r="K116" s="24">
        <v>14</v>
      </c>
      <c r="L116" s="24">
        <v>16</v>
      </c>
      <c r="M116" s="24">
        <v>7</v>
      </c>
      <c r="N116" s="24">
        <f t="shared" ref="N116:N151" si="29">SUM(B116:M116)</f>
        <v>168</v>
      </c>
      <c r="O116" s="25">
        <f t="shared" ref="O116:O151" si="30">N116/$N$152</f>
        <v>3.9876572513648234E-2</v>
      </c>
      <c r="P116" s="29"/>
      <c r="Q116" s="29"/>
      <c r="R116" s="29"/>
    </row>
    <row r="117" spans="1:18" ht="14.25" customHeight="1" x14ac:dyDescent="0.25">
      <c r="A117" s="26" t="s">
        <v>10</v>
      </c>
      <c r="B117" s="27">
        <v>2</v>
      </c>
      <c r="C117" s="27">
        <v>6</v>
      </c>
      <c r="D117" s="27">
        <v>6</v>
      </c>
      <c r="E117" s="27">
        <v>5</v>
      </c>
      <c r="F117" s="15">
        <v>0</v>
      </c>
      <c r="G117" s="27">
        <v>7</v>
      </c>
      <c r="H117" s="27">
        <v>5</v>
      </c>
      <c r="I117" s="27">
        <v>4</v>
      </c>
      <c r="J117" s="27">
        <v>14</v>
      </c>
      <c r="K117" s="27">
        <v>14</v>
      </c>
      <c r="L117" s="27">
        <v>2</v>
      </c>
      <c r="M117" s="27">
        <v>2</v>
      </c>
      <c r="N117" s="24">
        <f t="shared" si="29"/>
        <v>67</v>
      </c>
      <c r="O117" s="33">
        <f t="shared" si="30"/>
        <v>1.5903156895323997E-2</v>
      </c>
      <c r="P117" s="29"/>
      <c r="Q117" s="29"/>
      <c r="R117" s="29"/>
    </row>
    <row r="118" spans="1:18" x14ac:dyDescent="0.25">
      <c r="A118" s="26" t="s">
        <v>6</v>
      </c>
      <c r="B118" s="27">
        <v>2</v>
      </c>
      <c r="C118" s="27">
        <v>2</v>
      </c>
      <c r="D118" s="27">
        <v>6</v>
      </c>
      <c r="E118" s="27">
        <v>2</v>
      </c>
      <c r="F118" s="15">
        <v>21</v>
      </c>
      <c r="G118" s="27">
        <v>2</v>
      </c>
      <c r="H118" s="27">
        <v>1</v>
      </c>
      <c r="I118" s="27">
        <v>4</v>
      </c>
      <c r="J118" s="27">
        <v>0</v>
      </c>
      <c r="K118" s="27">
        <v>0</v>
      </c>
      <c r="L118" s="27">
        <v>6</v>
      </c>
      <c r="M118" s="27">
        <v>0</v>
      </c>
      <c r="N118" s="24">
        <f t="shared" si="29"/>
        <v>46</v>
      </c>
      <c r="O118" s="33">
        <f t="shared" si="30"/>
        <v>1.0918585331117968E-2</v>
      </c>
      <c r="P118" s="29"/>
      <c r="Q118" s="29"/>
      <c r="R118" s="29"/>
    </row>
    <row r="119" spans="1:18" x14ac:dyDescent="0.25">
      <c r="A119" s="26" t="s">
        <v>8</v>
      </c>
      <c r="B119" s="27">
        <v>2</v>
      </c>
      <c r="C119" s="27">
        <v>4</v>
      </c>
      <c r="D119" s="27">
        <v>3</v>
      </c>
      <c r="E119" s="27">
        <v>3</v>
      </c>
      <c r="F119" s="15">
        <v>0</v>
      </c>
      <c r="G119" s="27">
        <v>1</v>
      </c>
      <c r="H119" s="27">
        <v>3</v>
      </c>
      <c r="I119" s="27">
        <v>1</v>
      </c>
      <c r="J119" s="27">
        <v>0</v>
      </c>
      <c r="K119" s="27">
        <v>0</v>
      </c>
      <c r="L119" s="27">
        <v>1</v>
      </c>
      <c r="M119" s="27">
        <v>0</v>
      </c>
      <c r="N119" s="24">
        <f t="shared" si="29"/>
        <v>18</v>
      </c>
      <c r="O119" s="33">
        <f t="shared" si="30"/>
        <v>4.2724899121765964E-3</v>
      </c>
      <c r="P119" s="29"/>
      <c r="Q119" s="29"/>
      <c r="R119" s="29"/>
    </row>
    <row r="120" spans="1:18" x14ac:dyDescent="0.25">
      <c r="A120" s="26" t="s">
        <v>2</v>
      </c>
      <c r="B120" s="27">
        <v>0</v>
      </c>
      <c r="C120" s="27">
        <v>0</v>
      </c>
      <c r="D120" s="27">
        <v>0</v>
      </c>
      <c r="E120" s="27">
        <v>2</v>
      </c>
      <c r="F120" s="15">
        <v>0</v>
      </c>
      <c r="G120" s="27">
        <v>0</v>
      </c>
      <c r="H120" s="27">
        <v>0</v>
      </c>
      <c r="I120" s="27">
        <v>2</v>
      </c>
      <c r="J120" s="27">
        <v>0</v>
      </c>
      <c r="K120" s="27">
        <v>0</v>
      </c>
      <c r="L120" s="27">
        <v>1</v>
      </c>
      <c r="M120" s="27">
        <v>0</v>
      </c>
      <c r="N120" s="24">
        <f t="shared" si="29"/>
        <v>5</v>
      </c>
      <c r="O120" s="33">
        <f t="shared" si="30"/>
        <v>1.1868027533823878E-3</v>
      </c>
      <c r="P120" s="29"/>
      <c r="Q120" s="29"/>
      <c r="R120" s="29"/>
    </row>
    <row r="121" spans="1:18" x14ac:dyDescent="0.25">
      <c r="A121" s="26" t="s">
        <v>4</v>
      </c>
      <c r="B121" s="27">
        <v>0</v>
      </c>
      <c r="C121" s="27">
        <v>0</v>
      </c>
      <c r="D121" s="27">
        <v>0</v>
      </c>
      <c r="E121" s="27">
        <v>3</v>
      </c>
      <c r="F121" s="27">
        <v>0</v>
      </c>
      <c r="G121" s="27">
        <v>0</v>
      </c>
      <c r="H121" s="27">
        <v>0</v>
      </c>
      <c r="I121" s="27">
        <v>3</v>
      </c>
      <c r="J121" s="27">
        <v>0</v>
      </c>
      <c r="K121" s="27">
        <v>0</v>
      </c>
      <c r="L121" s="27">
        <v>2</v>
      </c>
      <c r="M121" s="27">
        <v>1</v>
      </c>
      <c r="N121" s="24">
        <f t="shared" si="29"/>
        <v>9</v>
      </c>
      <c r="O121" s="33">
        <f t="shared" si="30"/>
        <v>2.1362449560882982E-3</v>
      </c>
      <c r="P121" s="29"/>
      <c r="Q121" s="29"/>
      <c r="R121" s="29"/>
    </row>
    <row r="122" spans="1:18" x14ac:dyDescent="0.25">
      <c r="A122" s="26" t="s">
        <v>12</v>
      </c>
      <c r="B122" s="27">
        <v>1</v>
      </c>
      <c r="C122" s="27">
        <v>4</v>
      </c>
      <c r="D122" s="27">
        <v>0</v>
      </c>
      <c r="E122" s="27">
        <v>2</v>
      </c>
      <c r="F122" s="27">
        <v>0</v>
      </c>
      <c r="G122" s="27">
        <v>6</v>
      </c>
      <c r="H122" s="27">
        <v>2</v>
      </c>
      <c r="I122" s="27">
        <v>0</v>
      </c>
      <c r="J122" s="27">
        <v>0</v>
      </c>
      <c r="K122" s="27">
        <v>0</v>
      </c>
      <c r="L122" s="27">
        <v>4</v>
      </c>
      <c r="M122" s="27">
        <v>4</v>
      </c>
      <c r="N122" s="24">
        <f t="shared" si="29"/>
        <v>23</v>
      </c>
      <c r="O122" s="33">
        <f t="shared" si="30"/>
        <v>5.4592926655589839E-3</v>
      </c>
      <c r="P122" s="29"/>
      <c r="Q122" s="29"/>
      <c r="R122" s="29"/>
    </row>
    <row r="123" spans="1:18" x14ac:dyDescent="0.25">
      <c r="A123" s="22" t="s">
        <v>1</v>
      </c>
      <c r="B123" s="24">
        <v>162</v>
      </c>
      <c r="C123" s="24">
        <v>158</v>
      </c>
      <c r="D123" s="24">
        <v>181</v>
      </c>
      <c r="E123" s="24">
        <v>100</v>
      </c>
      <c r="F123" s="24">
        <f>SUM(F124:F131)</f>
        <v>173</v>
      </c>
      <c r="G123" s="24">
        <v>138</v>
      </c>
      <c r="H123" s="24">
        <v>113</v>
      </c>
      <c r="I123" s="24">
        <v>126</v>
      </c>
      <c r="J123" s="24">
        <v>162</v>
      </c>
      <c r="K123" s="24">
        <v>154</v>
      </c>
      <c r="L123" s="24">
        <v>163</v>
      </c>
      <c r="M123" s="24">
        <v>165</v>
      </c>
      <c r="N123" s="24">
        <f t="shared" si="29"/>
        <v>1795</v>
      </c>
      <c r="O123" s="25">
        <f t="shared" si="30"/>
        <v>0.42606218846427724</v>
      </c>
      <c r="P123" s="29"/>
      <c r="Q123" s="29"/>
      <c r="R123" s="29"/>
    </row>
    <row r="124" spans="1:18" x14ac:dyDescent="0.25">
      <c r="A124" s="26" t="s">
        <v>10</v>
      </c>
      <c r="B124" s="27">
        <v>47</v>
      </c>
      <c r="C124" s="27">
        <v>34</v>
      </c>
      <c r="D124" s="27">
        <v>62</v>
      </c>
      <c r="E124" s="27">
        <v>0</v>
      </c>
      <c r="F124" s="15">
        <v>34</v>
      </c>
      <c r="G124" s="27">
        <v>38</v>
      </c>
      <c r="H124" s="27">
        <v>29</v>
      </c>
      <c r="I124" s="27">
        <v>30</v>
      </c>
      <c r="J124" s="27">
        <v>41</v>
      </c>
      <c r="K124" s="27">
        <v>34</v>
      </c>
      <c r="L124" s="27">
        <v>48</v>
      </c>
      <c r="M124" s="27">
        <v>35</v>
      </c>
      <c r="N124" s="24">
        <f t="shared" si="29"/>
        <v>432</v>
      </c>
      <c r="O124" s="33">
        <f t="shared" si="30"/>
        <v>0.10253975789223831</v>
      </c>
      <c r="P124" s="29"/>
      <c r="Q124" s="29"/>
      <c r="R124" s="29"/>
    </row>
    <row r="125" spans="1:18" x14ac:dyDescent="0.25">
      <c r="A125" s="26" t="s">
        <v>6</v>
      </c>
      <c r="B125" s="27">
        <v>21</v>
      </c>
      <c r="C125" s="27">
        <v>22</v>
      </c>
      <c r="D125" s="27">
        <v>24</v>
      </c>
      <c r="E125" s="27">
        <v>0</v>
      </c>
      <c r="F125" s="15">
        <v>24</v>
      </c>
      <c r="G125" s="27">
        <v>21</v>
      </c>
      <c r="H125" s="27">
        <v>15</v>
      </c>
      <c r="I125" s="27">
        <v>20</v>
      </c>
      <c r="J125" s="27">
        <v>18</v>
      </c>
      <c r="K125" s="27">
        <v>29</v>
      </c>
      <c r="L125" s="27">
        <v>25</v>
      </c>
      <c r="M125" s="27">
        <v>16</v>
      </c>
      <c r="N125" s="24">
        <f t="shared" si="29"/>
        <v>235</v>
      </c>
      <c r="O125" s="33">
        <f t="shared" si="30"/>
        <v>5.5779729408972231E-2</v>
      </c>
      <c r="P125" s="29"/>
      <c r="Q125" s="29"/>
      <c r="R125" s="29"/>
    </row>
    <row r="126" spans="1:18" x14ac:dyDescent="0.25">
      <c r="A126" s="26" t="s">
        <v>8</v>
      </c>
      <c r="B126" s="27">
        <v>44</v>
      </c>
      <c r="C126" s="27">
        <v>38</v>
      </c>
      <c r="D126" s="27">
        <v>36</v>
      </c>
      <c r="E126" s="27">
        <v>38</v>
      </c>
      <c r="F126" s="15">
        <v>39</v>
      </c>
      <c r="G126" s="27">
        <v>34</v>
      </c>
      <c r="H126" s="27">
        <v>31</v>
      </c>
      <c r="I126" s="27">
        <v>21</v>
      </c>
      <c r="J126" s="27">
        <v>28</v>
      </c>
      <c r="K126" s="27">
        <v>25</v>
      </c>
      <c r="L126" s="27">
        <v>31</v>
      </c>
      <c r="M126" s="27">
        <v>32</v>
      </c>
      <c r="N126" s="24">
        <f t="shared" si="29"/>
        <v>397</v>
      </c>
      <c r="O126" s="33">
        <f t="shared" si="30"/>
        <v>9.4232138618561598E-2</v>
      </c>
      <c r="P126" s="29"/>
      <c r="Q126" s="29"/>
      <c r="R126" s="29"/>
    </row>
    <row r="127" spans="1:18" x14ac:dyDescent="0.25">
      <c r="A127" s="26" t="s">
        <v>55</v>
      </c>
      <c r="B127" s="27">
        <v>1</v>
      </c>
      <c r="C127" s="27">
        <v>0</v>
      </c>
      <c r="D127" s="35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1</v>
      </c>
      <c r="L127" s="27">
        <v>0</v>
      </c>
      <c r="M127" s="27">
        <v>0</v>
      </c>
      <c r="N127" s="24">
        <f t="shared" si="29"/>
        <v>2</v>
      </c>
      <c r="O127" s="33">
        <f t="shared" si="30"/>
        <v>4.7472110135295516E-4</v>
      </c>
      <c r="P127" s="29"/>
      <c r="Q127" s="29"/>
      <c r="R127" s="29"/>
    </row>
    <row r="128" spans="1:18" x14ac:dyDescent="0.25">
      <c r="A128" s="26" t="s">
        <v>9</v>
      </c>
      <c r="B128" s="27">
        <v>3</v>
      </c>
      <c r="C128" s="27">
        <v>10</v>
      </c>
      <c r="D128" s="27">
        <v>10</v>
      </c>
      <c r="E128" s="27">
        <v>10</v>
      </c>
      <c r="F128" s="15">
        <v>16</v>
      </c>
      <c r="G128" s="27">
        <v>5</v>
      </c>
      <c r="H128" s="27">
        <v>9</v>
      </c>
      <c r="I128" s="27">
        <v>6</v>
      </c>
      <c r="J128" s="27">
        <v>10</v>
      </c>
      <c r="K128" s="27">
        <v>11</v>
      </c>
      <c r="L128" s="27">
        <v>13</v>
      </c>
      <c r="M128" s="27">
        <v>18</v>
      </c>
      <c r="N128" s="24">
        <f t="shared" si="29"/>
        <v>121</v>
      </c>
      <c r="O128" s="33">
        <f t="shared" si="30"/>
        <v>2.8720626631853787E-2</v>
      </c>
      <c r="P128" s="29"/>
      <c r="Q128" s="29"/>
      <c r="R128" s="29"/>
    </row>
    <row r="129" spans="1:18" x14ac:dyDescent="0.25">
      <c r="A129" s="26" t="s">
        <v>2</v>
      </c>
      <c r="B129" s="27">
        <v>25</v>
      </c>
      <c r="C129" s="27">
        <v>30</v>
      </c>
      <c r="D129" s="27">
        <v>29</v>
      </c>
      <c r="E129" s="27">
        <v>24</v>
      </c>
      <c r="F129" s="15">
        <v>33</v>
      </c>
      <c r="G129" s="27">
        <v>20</v>
      </c>
      <c r="H129" s="27">
        <v>16</v>
      </c>
      <c r="I129" s="27">
        <v>23</v>
      </c>
      <c r="J129" s="27">
        <v>27</v>
      </c>
      <c r="K129" s="27">
        <v>29</v>
      </c>
      <c r="L129" s="27">
        <v>20</v>
      </c>
      <c r="M129" s="27">
        <v>19</v>
      </c>
      <c r="N129" s="24">
        <f t="shared" si="29"/>
        <v>295</v>
      </c>
      <c r="O129" s="33">
        <f t="shared" si="30"/>
        <v>7.0021362449560878E-2</v>
      </c>
      <c r="P129" s="29"/>
      <c r="Q129" s="29"/>
      <c r="R129" s="29"/>
    </row>
    <row r="130" spans="1:18" x14ac:dyDescent="0.25">
      <c r="A130" s="26" t="s">
        <v>12</v>
      </c>
      <c r="B130" s="27">
        <v>12</v>
      </c>
      <c r="C130" s="27">
        <v>15</v>
      </c>
      <c r="D130" s="27">
        <v>5</v>
      </c>
      <c r="E130" s="27">
        <v>14</v>
      </c>
      <c r="F130" s="15">
        <v>21</v>
      </c>
      <c r="G130" s="27">
        <v>10</v>
      </c>
      <c r="H130" s="27">
        <v>5</v>
      </c>
      <c r="I130" s="27">
        <v>17</v>
      </c>
      <c r="J130" s="27">
        <v>23</v>
      </c>
      <c r="K130" s="27">
        <v>14</v>
      </c>
      <c r="L130" s="27">
        <v>14</v>
      </c>
      <c r="M130" s="27">
        <v>30</v>
      </c>
      <c r="N130" s="24">
        <f t="shared" si="29"/>
        <v>180</v>
      </c>
      <c r="O130" s="33">
        <f t="shared" si="30"/>
        <v>4.2724899121765962E-2</v>
      </c>
      <c r="P130" s="29"/>
      <c r="Q130" s="29"/>
      <c r="R130" s="29"/>
    </row>
    <row r="131" spans="1:18" x14ac:dyDescent="0.25">
      <c r="A131" s="26" t="s">
        <v>13</v>
      </c>
      <c r="B131" s="27">
        <v>9</v>
      </c>
      <c r="C131" s="27">
        <v>9</v>
      </c>
      <c r="D131" s="27">
        <v>15</v>
      </c>
      <c r="E131" s="27">
        <v>14</v>
      </c>
      <c r="F131" s="15">
        <v>6</v>
      </c>
      <c r="G131" s="27">
        <v>10</v>
      </c>
      <c r="H131" s="27">
        <v>8</v>
      </c>
      <c r="I131" s="27">
        <v>9</v>
      </c>
      <c r="J131" s="27">
        <v>15</v>
      </c>
      <c r="K131" s="27">
        <v>11</v>
      </c>
      <c r="L131" s="27">
        <v>12</v>
      </c>
      <c r="M131" s="27">
        <v>15</v>
      </c>
      <c r="N131" s="24">
        <f t="shared" si="29"/>
        <v>133</v>
      </c>
      <c r="O131" s="33">
        <f t="shared" si="30"/>
        <v>3.1568953239971519E-2</v>
      </c>
      <c r="P131" s="29"/>
      <c r="Q131" s="29"/>
      <c r="R131" s="29"/>
    </row>
    <row r="132" spans="1:18" x14ac:dyDescent="0.25">
      <c r="A132" s="22" t="s">
        <v>5</v>
      </c>
      <c r="B132" s="24">
        <v>45</v>
      </c>
      <c r="C132" s="24">
        <v>30</v>
      </c>
      <c r="D132" s="24">
        <v>49</v>
      </c>
      <c r="E132" s="24">
        <v>2</v>
      </c>
      <c r="F132" s="24">
        <v>42</v>
      </c>
      <c r="G132" s="24">
        <v>35</v>
      </c>
      <c r="H132" s="24">
        <v>24</v>
      </c>
      <c r="I132" s="24">
        <v>27</v>
      </c>
      <c r="J132" s="24">
        <v>35</v>
      </c>
      <c r="K132" s="24">
        <v>43</v>
      </c>
      <c r="L132" s="24">
        <v>26</v>
      </c>
      <c r="M132" s="24">
        <v>21</v>
      </c>
      <c r="N132" s="24">
        <f t="shared" si="29"/>
        <v>379</v>
      </c>
      <c r="O132" s="25">
        <f t="shared" si="30"/>
        <v>8.9959648706384995E-2</v>
      </c>
      <c r="P132" s="29"/>
      <c r="Q132" s="29"/>
      <c r="R132" s="29"/>
    </row>
    <row r="133" spans="1:18" x14ac:dyDescent="0.25">
      <c r="A133" s="26" t="s">
        <v>10</v>
      </c>
      <c r="B133" s="27">
        <v>7</v>
      </c>
      <c r="C133" s="27">
        <v>6</v>
      </c>
      <c r="D133" s="27">
        <v>7</v>
      </c>
      <c r="E133" s="27">
        <v>0</v>
      </c>
      <c r="F133" s="15">
        <v>1</v>
      </c>
      <c r="G133" s="27">
        <v>6</v>
      </c>
      <c r="H133" s="27">
        <v>2</v>
      </c>
      <c r="I133" s="27">
        <v>7</v>
      </c>
      <c r="J133" s="27">
        <v>3</v>
      </c>
      <c r="K133" s="27">
        <v>3</v>
      </c>
      <c r="L133" s="27">
        <v>0</v>
      </c>
      <c r="M133" s="27">
        <v>3</v>
      </c>
      <c r="N133" s="24">
        <f t="shared" si="29"/>
        <v>45</v>
      </c>
      <c r="O133" s="33">
        <f t="shared" si="30"/>
        <v>1.0681224780441491E-2</v>
      </c>
      <c r="P133" s="29"/>
      <c r="Q133" s="29"/>
      <c r="R133" s="29"/>
    </row>
    <row r="134" spans="1:18" x14ac:dyDescent="0.25">
      <c r="A134" s="26" t="s">
        <v>6</v>
      </c>
      <c r="B134" s="27">
        <v>37</v>
      </c>
      <c r="C134" s="27">
        <v>22</v>
      </c>
      <c r="D134" s="27">
        <v>41</v>
      </c>
      <c r="E134" s="27">
        <v>0</v>
      </c>
      <c r="F134" s="15">
        <v>41</v>
      </c>
      <c r="G134" s="27">
        <v>29</v>
      </c>
      <c r="H134" s="27">
        <v>19</v>
      </c>
      <c r="I134" s="27">
        <v>20</v>
      </c>
      <c r="J134" s="27">
        <v>32</v>
      </c>
      <c r="K134" s="27">
        <v>21</v>
      </c>
      <c r="L134" s="27">
        <v>24</v>
      </c>
      <c r="M134" s="27">
        <v>16</v>
      </c>
      <c r="N134" s="24">
        <f t="shared" si="29"/>
        <v>302</v>
      </c>
      <c r="O134" s="33">
        <f t="shared" si="30"/>
        <v>7.1682886304296228E-2</v>
      </c>
      <c r="P134" s="29"/>
      <c r="Q134" s="29"/>
      <c r="R134" s="29"/>
    </row>
    <row r="135" spans="1:18" x14ac:dyDescent="0.25">
      <c r="A135" s="26" t="s">
        <v>8</v>
      </c>
      <c r="B135" s="27">
        <v>1</v>
      </c>
      <c r="C135" s="27">
        <v>2</v>
      </c>
      <c r="D135" s="27">
        <v>1</v>
      </c>
      <c r="E135" s="27">
        <v>1</v>
      </c>
      <c r="F135" s="15">
        <v>0</v>
      </c>
      <c r="G135" s="27">
        <v>0</v>
      </c>
      <c r="H135" s="27">
        <v>1</v>
      </c>
      <c r="I135" s="27">
        <v>0</v>
      </c>
      <c r="J135" s="27">
        <v>0</v>
      </c>
      <c r="K135" s="27">
        <v>21</v>
      </c>
      <c r="L135" s="27">
        <v>0</v>
      </c>
      <c r="M135" s="27">
        <v>1</v>
      </c>
      <c r="N135" s="24">
        <f t="shared" si="29"/>
        <v>28</v>
      </c>
      <c r="O135" s="33">
        <f t="shared" si="30"/>
        <v>6.6460954189413723E-3</v>
      </c>
      <c r="P135" s="29"/>
      <c r="Q135" s="29"/>
      <c r="R135" s="29"/>
    </row>
    <row r="136" spans="1:18" x14ac:dyDescent="0.25">
      <c r="A136" s="26" t="s">
        <v>12</v>
      </c>
      <c r="B136" s="27">
        <v>0</v>
      </c>
      <c r="C136" s="27">
        <v>0</v>
      </c>
      <c r="D136" s="27">
        <v>0</v>
      </c>
      <c r="E136" s="27">
        <v>1</v>
      </c>
      <c r="F136" s="27">
        <v>0</v>
      </c>
      <c r="G136" s="27">
        <v>0</v>
      </c>
      <c r="H136" s="27">
        <v>2</v>
      </c>
      <c r="I136" s="27">
        <v>0</v>
      </c>
      <c r="J136" s="27">
        <v>0</v>
      </c>
      <c r="K136" s="27">
        <v>1</v>
      </c>
      <c r="L136" s="27">
        <v>2</v>
      </c>
      <c r="M136" s="27">
        <v>1</v>
      </c>
      <c r="N136" s="24">
        <f t="shared" si="29"/>
        <v>7</v>
      </c>
      <c r="O136" s="33">
        <f t="shared" si="30"/>
        <v>1.6615238547353431E-3</v>
      </c>
      <c r="P136" s="29"/>
      <c r="Q136" s="29"/>
      <c r="R136" s="29"/>
    </row>
    <row r="137" spans="1:18" x14ac:dyDescent="0.25">
      <c r="A137" s="22" t="s">
        <v>7</v>
      </c>
      <c r="B137" s="24">
        <v>16</v>
      </c>
      <c r="C137" s="24">
        <v>9</v>
      </c>
      <c r="D137" s="24">
        <v>8</v>
      </c>
      <c r="E137" s="24">
        <v>5</v>
      </c>
      <c r="F137" s="24">
        <v>13</v>
      </c>
      <c r="G137" s="24">
        <v>10</v>
      </c>
      <c r="H137" s="24">
        <v>15</v>
      </c>
      <c r="I137" s="24">
        <v>9</v>
      </c>
      <c r="J137" s="24">
        <v>6</v>
      </c>
      <c r="K137" s="24">
        <v>12</v>
      </c>
      <c r="L137" s="24">
        <v>6</v>
      </c>
      <c r="M137" s="24">
        <v>8</v>
      </c>
      <c r="N137" s="24">
        <f t="shared" si="29"/>
        <v>117</v>
      </c>
      <c r="O137" s="25">
        <f t="shared" si="30"/>
        <v>2.7771184429147874E-2</v>
      </c>
      <c r="P137" s="29"/>
      <c r="Q137" s="29"/>
      <c r="R137" s="29"/>
    </row>
    <row r="138" spans="1:18" x14ac:dyDescent="0.25">
      <c r="A138" s="26" t="s">
        <v>15</v>
      </c>
      <c r="B138" s="27">
        <v>0</v>
      </c>
      <c r="C138" s="27">
        <v>0</v>
      </c>
      <c r="D138" s="27">
        <v>0</v>
      </c>
      <c r="E138" s="27">
        <v>0</v>
      </c>
      <c r="F138" s="27">
        <v>1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4">
        <f t="shared" si="29"/>
        <v>2</v>
      </c>
      <c r="O138" s="33">
        <f t="shared" si="30"/>
        <v>4.7472110135295516E-4</v>
      </c>
      <c r="P138" s="29"/>
      <c r="Q138" s="29"/>
      <c r="R138" s="29"/>
    </row>
    <row r="139" spans="1:18" x14ac:dyDescent="0.25">
      <c r="A139" s="26" t="s">
        <v>10</v>
      </c>
      <c r="B139" s="27">
        <v>5</v>
      </c>
      <c r="C139" s="27">
        <v>1</v>
      </c>
      <c r="D139" s="27">
        <v>3</v>
      </c>
      <c r="E139" s="27">
        <v>0</v>
      </c>
      <c r="F139" s="15">
        <v>1</v>
      </c>
      <c r="G139" s="27">
        <v>2</v>
      </c>
      <c r="H139" s="27">
        <v>4</v>
      </c>
      <c r="I139" s="27">
        <v>4</v>
      </c>
      <c r="J139" s="27">
        <v>1</v>
      </c>
      <c r="K139" s="27">
        <v>0</v>
      </c>
      <c r="L139" s="27">
        <v>1</v>
      </c>
      <c r="M139" s="27">
        <v>0</v>
      </c>
      <c r="N139" s="24">
        <f t="shared" si="29"/>
        <v>22</v>
      </c>
      <c r="O139" s="33">
        <f t="shared" si="30"/>
        <v>5.2219321148825066E-3</v>
      </c>
      <c r="P139" s="29"/>
      <c r="Q139" s="29"/>
      <c r="R139" s="29"/>
    </row>
    <row r="140" spans="1:18" x14ac:dyDescent="0.25">
      <c r="A140" s="26" t="s">
        <v>6</v>
      </c>
      <c r="B140" s="27">
        <v>4</v>
      </c>
      <c r="C140" s="27">
        <v>1</v>
      </c>
      <c r="D140" s="27">
        <v>2</v>
      </c>
      <c r="E140" s="27">
        <v>0</v>
      </c>
      <c r="F140" s="15">
        <v>4</v>
      </c>
      <c r="G140" s="27">
        <v>4</v>
      </c>
      <c r="H140" s="27">
        <v>7</v>
      </c>
      <c r="I140" s="27">
        <v>3</v>
      </c>
      <c r="J140" s="27">
        <v>3</v>
      </c>
      <c r="K140" s="27">
        <v>4</v>
      </c>
      <c r="L140" s="27">
        <v>2</v>
      </c>
      <c r="M140" s="27">
        <v>4</v>
      </c>
      <c r="N140" s="24">
        <f t="shared" si="29"/>
        <v>38</v>
      </c>
      <c r="O140" s="33">
        <f t="shared" si="30"/>
        <v>9.0197009257061474E-3</v>
      </c>
      <c r="P140" s="29"/>
      <c r="Q140" s="29"/>
      <c r="R140" s="29"/>
    </row>
    <row r="141" spans="1:18" x14ac:dyDescent="0.25">
      <c r="A141" s="26" t="s">
        <v>14</v>
      </c>
      <c r="B141" s="27">
        <v>2</v>
      </c>
      <c r="C141" s="27">
        <v>2</v>
      </c>
      <c r="D141" s="27">
        <v>2</v>
      </c>
      <c r="E141" s="27">
        <v>3</v>
      </c>
      <c r="F141" s="15">
        <v>2</v>
      </c>
      <c r="G141" s="27">
        <v>3</v>
      </c>
      <c r="H141" s="27">
        <v>1</v>
      </c>
      <c r="I141" s="27">
        <v>0</v>
      </c>
      <c r="J141" s="27">
        <v>0</v>
      </c>
      <c r="K141" s="27">
        <v>2</v>
      </c>
      <c r="L141" s="27">
        <v>2</v>
      </c>
      <c r="M141" s="27">
        <v>2</v>
      </c>
      <c r="N141" s="24">
        <f t="shared" si="29"/>
        <v>21</v>
      </c>
      <c r="O141" s="33">
        <f t="shared" si="30"/>
        <v>4.9845715642060293E-3</v>
      </c>
      <c r="P141" s="29"/>
      <c r="Q141" s="29"/>
      <c r="R141" s="29"/>
    </row>
    <row r="142" spans="1:18" x14ac:dyDescent="0.25">
      <c r="A142" s="26" t="s">
        <v>8</v>
      </c>
      <c r="B142" s="27">
        <v>4</v>
      </c>
      <c r="C142" s="27">
        <v>2</v>
      </c>
      <c r="D142" s="27">
        <v>1</v>
      </c>
      <c r="E142" s="27">
        <v>2</v>
      </c>
      <c r="F142" s="15">
        <v>3</v>
      </c>
      <c r="G142" s="27">
        <v>1</v>
      </c>
      <c r="H142" s="27">
        <v>3</v>
      </c>
      <c r="I142" s="27">
        <v>1</v>
      </c>
      <c r="J142" s="27">
        <v>2</v>
      </c>
      <c r="K142" s="27">
        <v>6</v>
      </c>
      <c r="L142" s="27">
        <v>0</v>
      </c>
      <c r="M142" s="27">
        <v>2</v>
      </c>
      <c r="N142" s="24">
        <f t="shared" si="29"/>
        <v>27</v>
      </c>
      <c r="O142" s="33">
        <f t="shared" si="30"/>
        <v>6.4087348682648941E-3</v>
      </c>
      <c r="P142" s="29"/>
      <c r="Q142" s="29"/>
      <c r="R142" s="29"/>
    </row>
    <row r="143" spans="1:18" x14ac:dyDescent="0.25">
      <c r="A143" s="26" t="s">
        <v>12</v>
      </c>
      <c r="B143" s="27">
        <v>1</v>
      </c>
      <c r="C143" s="27">
        <v>3</v>
      </c>
      <c r="D143" s="27">
        <v>0</v>
      </c>
      <c r="E143" s="27">
        <v>0</v>
      </c>
      <c r="F143" s="27">
        <v>2</v>
      </c>
      <c r="G143" s="27">
        <v>0</v>
      </c>
      <c r="H143" s="27">
        <v>0</v>
      </c>
      <c r="I143" s="27">
        <v>1</v>
      </c>
      <c r="J143" s="27">
        <v>0</v>
      </c>
      <c r="K143" s="27">
        <v>0</v>
      </c>
      <c r="L143" s="27">
        <v>0</v>
      </c>
      <c r="M143" s="27">
        <v>0</v>
      </c>
      <c r="N143" s="24">
        <f t="shared" si="29"/>
        <v>7</v>
      </c>
      <c r="O143" s="33">
        <f t="shared" si="30"/>
        <v>1.6615238547353431E-3</v>
      </c>
      <c r="P143" s="29"/>
      <c r="Q143" s="29"/>
      <c r="R143" s="29"/>
    </row>
    <row r="144" spans="1:18" x14ac:dyDescent="0.25">
      <c r="A144" s="26" t="s">
        <v>36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4">
        <f t="shared" si="29"/>
        <v>0</v>
      </c>
      <c r="O144" s="33">
        <f t="shared" si="30"/>
        <v>0</v>
      </c>
      <c r="P144" s="29"/>
      <c r="Q144" s="29"/>
      <c r="R144" s="29"/>
    </row>
    <row r="145" spans="1:18" x14ac:dyDescent="0.25">
      <c r="A145" s="22" t="s">
        <v>3</v>
      </c>
      <c r="B145" s="24">
        <v>170</v>
      </c>
      <c r="C145" s="24">
        <v>156</v>
      </c>
      <c r="D145" s="24">
        <v>175</v>
      </c>
      <c r="E145" s="24">
        <v>261</v>
      </c>
      <c r="F145" s="24">
        <v>169</v>
      </c>
      <c r="G145" s="24">
        <v>151</v>
      </c>
      <c r="H145" s="24">
        <v>94</v>
      </c>
      <c r="I145" s="24">
        <v>99</v>
      </c>
      <c r="J145" s="24">
        <v>140</v>
      </c>
      <c r="K145" s="24">
        <v>130</v>
      </c>
      <c r="L145" s="24">
        <v>109</v>
      </c>
      <c r="M145" s="24">
        <v>100</v>
      </c>
      <c r="N145" s="24">
        <f t="shared" si="29"/>
        <v>1754</v>
      </c>
      <c r="O145" s="25">
        <f t="shared" si="30"/>
        <v>0.41633040588654163</v>
      </c>
      <c r="P145" s="29"/>
      <c r="Q145" s="29"/>
      <c r="R145" s="29"/>
    </row>
    <row r="146" spans="1:18" x14ac:dyDescent="0.25">
      <c r="A146" s="26" t="s">
        <v>10</v>
      </c>
      <c r="B146" s="27">
        <v>63</v>
      </c>
      <c r="C146" s="27">
        <v>63</v>
      </c>
      <c r="D146" s="27">
        <v>75</v>
      </c>
      <c r="E146" s="27">
        <v>103</v>
      </c>
      <c r="F146" s="15">
        <v>75</v>
      </c>
      <c r="G146" s="27">
        <v>57</v>
      </c>
      <c r="H146" s="27">
        <v>35</v>
      </c>
      <c r="I146" s="27">
        <v>45</v>
      </c>
      <c r="J146" s="27">
        <v>57</v>
      </c>
      <c r="K146" s="27">
        <v>43</v>
      </c>
      <c r="L146" s="27">
        <v>36</v>
      </c>
      <c r="M146" s="27">
        <v>37</v>
      </c>
      <c r="N146" s="24">
        <f t="shared" si="29"/>
        <v>689</v>
      </c>
      <c r="O146" s="33">
        <f t="shared" si="30"/>
        <v>0.16354141941609304</v>
      </c>
      <c r="P146" s="29"/>
      <c r="Q146" s="29"/>
      <c r="R146" s="29"/>
    </row>
    <row r="147" spans="1:18" x14ac:dyDescent="0.25">
      <c r="A147" s="26" t="s">
        <v>6</v>
      </c>
      <c r="B147" s="27">
        <v>12</v>
      </c>
      <c r="C147" s="27">
        <v>13</v>
      </c>
      <c r="D147" s="27">
        <v>9</v>
      </c>
      <c r="E147" s="27">
        <v>85</v>
      </c>
      <c r="F147" s="15">
        <v>12</v>
      </c>
      <c r="G147" s="27">
        <v>19</v>
      </c>
      <c r="H147" s="27">
        <v>16</v>
      </c>
      <c r="I147" s="27">
        <v>5</v>
      </c>
      <c r="J147" s="27">
        <v>21</v>
      </c>
      <c r="K147" s="27">
        <v>14</v>
      </c>
      <c r="L147" s="27">
        <v>10</v>
      </c>
      <c r="M147" s="27">
        <v>10</v>
      </c>
      <c r="N147" s="24">
        <f t="shared" si="29"/>
        <v>226</v>
      </c>
      <c r="O147" s="33">
        <f t="shared" si="30"/>
        <v>5.364348445288393E-2</v>
      </c>
      <c r="P147" s="29"/>
      <c r="Q147" s="29"/>
      <c r="R147" s="29"/>
    </row>
    <row r="148" spans="1:18" x14ac:dyDescent="0.25">
      <c r="A148" s="26" t="s">
        <v>4</v>
      </c>
      <c r="B148" s="27">
        <v>95</v>
      </c>
      <c r="C148" s="27">
        <v>73</v>
      </c>
      <c r="D148" s="27">
        <v>90</v>
      </c>
      <c r="E148" s="27">
        <v>68</v>
      </c>
      <c r="F148" s="15">
        <v>78</v>
      </c>
      <c r="G148" s="27">
        <v>71</v>
      </c>
      <c r="H148" s="27">
        <v>43</v>
      </c>
      <c r="I148" s="27">
        <v>45</v>
      </c>
      <c r="J148" s="27">
        <v>61</v>
      </c>
      <c r="K148" s="27">
        <v>71</v>
      </c>
      <c r="L148" s="27">
        <v>62</v>
      </c>
      <c r="M148" s="27">
        <v>53</v>
      </c>
      <c r="N148" s="24">
        <f t="shared" si="29"/>
        <v>810</v>
      </c>
      <c r="O148" s="33">
        <f t="shared" si="30"/>
        <v>0.19226204604794683</v>
      </c>
      <c r="P148" s="29"/>
      <c r="Q148" s="29"/>
      <c r="R148" s="29"/>
    </row>
    <row r="149" spans="1:18" x14ac:dyDescent="0.25">
      <c r="A149" s="26" t="s">
        <v>80</v>
      </c>
      <c r="B149" s="27">
        <v>0</v>
      </c>
      <c r="C149" s="27">
        <v>7</v>
      </c>
      <c r="D149" s="27">
        <v>1</v>
      </c>
      <c r="E149" s="27">
        <v>5</v>
      </c>
      <c r="F149" s="15">
        <v>4</v>
      </c>
      <c r="G149" s="27">
        <v>4</v>
      </c>
      <c r="H149" s="27">
        <v>0</v>
      </c>
      <c r="I149" s="27">
        <v>4</v>
      </c>
      <c r="J149" s="27">
        <v>1</v>
      </c>
      <c r="K149" s="27">
        <v>2</v>
      </c>
      <c r="L149" s="27">
        <v>1</v>
      </c>
      <c r="M149" s="27">
        <v>0</v>
      </c>
      <c r="N149" s="24">
        <f t="shared" si="29"/>
        <v>29</v>
      </c>
      <c r="O149" s="33">
        <f t="shared" si="30"/>
        <v>6.8834559696178497E-3</v>
      </c>
      <c r="P149" s="29"/>
      <c r="Q149" s="29"/>
      <c r="R149" s="29"/>
    </row>
    <row r="150" spans="1:18" x14ac:dyDescent="0.25">
      <c r="A150" s="22" t="s">
        <v>70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f t="shared" si="29"/>
        <v>0</v>
      </c>
      <c r="O150" s="25">
        <f t="shared" si="30"/>
        <v>0</v>
      </c>
      <c r="P150" s="29"/>
      <c r="Q150" s="29"/>
      <c r="R150" s="29"/>
    </row>
    <row r="151" spans="1:18" x14ac:dyDescent="0.25">
      <c r="A151" s="26" t="s">
        <v>12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4">
        <f t="shared" si="29"/>
        <v>0</v>
      </c>
      <c r="O151" s="33">
        <f t="shared" si="30"/>
        <v>0</v>
      </c>
      <c r="P151" s="29"/>
      <c r="Q151" s="29"/>
      <c r="R151" s="29"/>
    </row>
    <row r="152" spans="1:18" x14ac:dyDescent="0.25">
      <c r="A152" s="28" t="s">
        <v>16</v>
      </c>
      <c r="B152" s="24">
        <f>SUM(B116,B123,B132,B137,B145,B150)</f>
        <v>400</v>
      </c>
      <c r="C152" s="24">
        <f>SUM(C116,C123,C132,C137,C145,C150)</f>
        <v>369</v>
      </c>
      <c r="D152" s="24">
        <f>SUM(D116,D123,D132,D137,D145,D150)</f>
        <v>428</v>
      </c>
      <c r="E152" s="24">
        <f>SUM(E116,E123,E132,E137,E145,E150)</f>
        <v>385</v>
      </c>
      <c r="F152" s="24">
        <v>418</v>
      </c>
      <c r="G152" s="24">
        <f t="shared" ref="G152:L152" si="31">SUM(G116,G123,G132,G137,G145,G150)</f>
        <v>350</v>
      </c>
      <c r="H152" s="24">
        <f t="shared" si="31"/>
        <v>257</v>
      </c>
      <c r="I152" s="24">
        <f t="shared" si="31"/>
        <v>275</v>
      </c>
      <c r="J152" s="24">
        <f t="shared" si="31"/>
        <v>357</v>
      </c>
      <c r="K152" s="24">
        <f t="shared" si="31"/>
        <v>353</v>
      </c>
      <c r="L152" s="24">
        <f t="shared" si="31"/>
        <v>320</v>
      </c>
      <c r="M152" s="24">
        <v>301</v>
      </c>
      <c r="N152" s="24">
        <f>SUM(B152:M152)</f>
        <v>4213</v>
      </c>
      <c r="O152" s="34">
        <v>1</v>
      </c>
      <c r="P152" s="29"/>
      <c r="Q152" s="29"/>
      <c r="R152" s="29"/>
    </row>
    <row r="153" spans="1:18" x14ac:dyDescent="0.25">
      <c r="A153" s="29"/>
      <c r="B153" s="29"/>
      <c r="C153" s="29"/>
      <c r="Q153" s="29"/>
      <c r="R153" s="29"/>
    </row>
    <row r="180" spans="1:2" x14ac:dyDescent="0.25">
      <c r="A180" s="102" t="s">
        <v>142</v>
      </c>
      <c r="B180" s="102" t="s">
        <v>126</v>
      </c>
    </row>
    <row r="181" spans="1:2" x14ac:dyDescent="0.25">
      <c r="A181" s="103" t="s">
        <v>11</v>
      </c>
      <c r="B181" s="102">
        <v>144</v>
      </c>
    </row>
    <row r="182" spans="1:2" x14ac:dyDescent="0.25">
      <c r="A182" s="103" t="s">
        <v>71</v>
      </c>
      <c r="B182" s="102">
        <v>0</v>
      </c>
    </row>
    <row r="183" spans="1:2" x14ac:dyDescent="0.25">
      <c r="A183" s="103" t="s">
        <v>1</v>
      </c>
      <c r="B183" s="102">
        <v>2317</v>
      </c>
    </row>
    <row r="184" spans="1:2" x14ac:dyDescent="0.25">
      <c r="A184" s="103" t="s">
        <v>5</v>
      </c>
      <c r="B184" s="102">
        <v>265</v>
      </c>
    </row>
    <row r="185" spans="1:2" x14ac:dyDescent="0.25">
      <c r="A185" s="103" t="s">
        <v>7</v>
      </c>
      <c r="B185" s="102">
        <v>119</v>
      </c>
    </row>
    <row r="186" spans="1:2" x14ac:dyDescent="0.25">
      <c r="A186" s="103" t="s">
        <v>3</v>
      </c>
      <c r="B186" s="102">
        <v>1531</v>
      </c>
    </row>
    <row r="187" spans="1:2" x14ac:dyDescent="0.25">
      <c r="A187" s="102" t="s">
        <v>49</v>
      </c>
      <c r="B187" s="102">
        <f>SUM(B181:B186)</f>
        <v>4376</v>
      </c>
    </row>
  </sheetData>
  <sortState ref="A14:Q18">
    <sortCondition ref="A13:A18"/>
  </sortState>
  <mergeCells count="18">
    <mergeCell ref="F53:G53"/>
    <mergeCell ref="H53:I53"/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Abril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2025-06-06T17:36:49Z</dcterms:modified>
</cp:coreProperties>
</file>