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urdes.ruiz\Desktop\MATEO-LU 2022\01.  Estadísticas\6. ATENCION USUARIO\2022\07. Julio\"/>
    </mc:Choice>
  </mc:AlternateContent>
  <bookViews>
    <workbookView xWindow="0" yWindow="0" windowWidth="19200" windowHeight="10995" tabRatio="820"/>
  </bookViews>
  <sheets>
    <sheet name="Indice" sheetId="3" r:id="rId1"/>
    <sheet name="Requerimientos Jul 2022" sheetId="4" r:id="rId2"/>
    <sheet name="HISTORICO GOB.EC" sheetId="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5" l="1"/>
  <c r="H123" i="5"/>
  <c r="H137" i="5" s="1"/>
  <c r="H117" i="5"/>
  <c r="H107" i="5"/>
  <c r="H100" i="5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174" i="4"/>
  <c r="G137" i="5" l="1"/>
  <c r="G135" i="5"/>
  <c r="G131" i="5"/>
  <c r="G123" i="5"/>
  <c r="G117" i="5"/>
  <c r="G107" i="5"/>
  <c r="G100" i="5"/>
  <c r="G95" i="5"/>
  <c r="Z14" i="5"/>
  <c r="Z15" i="5"/>
  <c r="Z16" i="5"/>
  <c r="Z17" i="5"/>
  <c r="Z18" i="5"/>
  <c r="Z56" i="5"/>
  <c r="Z57" i="5"/>
  <c r="Z55" i="5"/>
  <c r="G50" i="4"/>
  <c r="H45" i="4" s="1"/>
  <c r="H44" i="4" l="1"/>
  <c r="H43" i="4"/>
  <c r="H42" i="4"/>
  <c r="H49" i="4"/>
  <c r="H48" i="4"/>
  <c r="H47" i="4"/>
  <c r="H46" i="4"/>
  <c r="H50" i="4" l="1"/>
  <c r="F135" i="5" l="1"/>
  <c r="F131" i="5"/>
  <c r="F123" i="5"/>
  <c r="F117" i="5"/>
  <c r="F107" i="5"/>
  <c r="F100" i="5"/>
  <c r="C17" i="4"/>
  <c r="D16" i="4" s="1"/>
  <c r="F137" i="5" l="1"/>
  <c r="D11" i="4"/>
  <c r="D14" i="4"/>
  <c r="D13" i="4"/>
  <c r="D12" i="4"/>
  <c r="Z13" i="5" l="1"/>
  <c r="C227" i="4" l="1"/>
  <c r="C221" i="4"/>
  <c r="C215" i="4"/>
  <c r="N137" i="5" l="1"/>
  <c r="N135" i="5"/>
  <c r="N136" i="5"/>
  <c r="N116" i="5"/>
  <c r="O136" i="5" l="1"/>
  <c r="O116" i="5"/>
  <c r="O135" i="5"/>
  <c r="N102" i="5" l="1"/>
  <c r="O102" i="5" s="1"/>
  <c r="N101" i="5"/>
  <c r="O101" i="5" s="1"/>
  <c r="N105" i="5"/>
  <c r="O105" i="5" s="1"/>
  <c r="N106" i="5"/>
  <c r="O106" i="5" s="1"/>
  <c r="N104" i="5"/>
  <c r="O104" i="5" s="1"/>
  <c r="N103" i="5"/>
  <c r="O103" i="5" s="1"/>
  <c r="N107" i="5"/>
  <c r="O107" i="5" s="1"/>
  <c r="N108" i="5"/>
  <c r="O108" i="5" s="1"/>
  <c r="N109" i="5"/>
  <c r="O109" i="5" s="1"/>
  <c r="N110" i="5"/>
  <c r="O110" i="5" s="1"/>
  <c r="N114" i="5"/>
  <c r="O114" i="5" s="1"/>
  <c r="N111" i="5"/>
  <c r="O111" i="5" s="1"/>
  <c r="N115" i="5"/>
  <c r="O115" i="5" s="1"/>
  <c r="N112" i="5"/>
  <c r="O112" i="5" s="1"/>
  <c r="N113" i="5"/>
  <c r="O113" i="5" s="1"/>
  <c r="N117" i="5"/>
  <c r="O117" i="5" s="1"/>
  <c r="N119" i="5"/>
  <c r="O119" i="5" s="1"/>
  <c r="N118" i="5"/>
  <c r="O118" i="5" s="1"/>
  <c r="N122" i="5"/>
  <c r="O122" i="5" s="1"/>
  <c r="N120" i="5"/>
  <c r="O120" i="5" s="1"/>
  <c r="N121" i="5"/>
  <c r="O121" i="5" s="1"/>
  <c r="N123" i="5"/>
  <c r="O123" i="5" s="1"/>
  <c r="N128" i="5"/>
  <c r="O128" i="5" s="1"/>
  <c r="N125" i="5"/>
  <c r="O125" i="5" s="1"/>
  <c r="N126" i="5"/>
  <c r="O126" i="5" s="1"/>
  <c r="N127" i="5"/>
  <c r="O127" i="5" s="1"/>
  <c r="N124" i="5"/>
  <c r="O124" i="5" s="1"/>
  <c r="N129" i="5"/>
  <c r="O129" i="5" s="1"/>
  <c r="N130" i="5"/>
  <c r="O130" i="5" s="1"/>
  <c r="N131" i="5"/>
  <c r="O131" i="5" s="1"/>
  <c r="N133" i="5"/>
  <c r="O133" i="5" s="1"/>
  <c r="N134" i="5"/>
  <c r="O134" i="5" s="1"/>
  <c r="N132" i="5"/>
  <c r="O132" i="5" s="1"/>
  <c r="N100" i="5"/>
  <c r="O100" i="5" s="1"/>
  <c r="C91" i="5" l="1"/>
  <c r="C84" i="5"/>
  <c r="C83" i="5"/>
  <c r="M95" i="5" l="1"/>
  <c r="L95" i="5"/>
  <c r="K95" i="5"/>
  <c r="J95" i="5"/>
  <c r="I95" i="5"/>
  <c r="H95" i="5"/>
  <c r="F95" i="5"/>
  <c r="E95" i="5"/>
  <c r="D95" i="5"/>
  <c r="C95" i="5"/>
  <c r="B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Z58" i="5"/>
  <c r="Y58" i="5"/>
  <c r="X58" i="5"/>
  <c r="W58" i="5"/>
  <c r="V58" i="5"/>
  <c r="U58" i="5"/>
  <c r="T58" i="5"/>
  <c r="S58" i="5"/>
  <c r="R58" i="5"/>
  <c r="Q58" i="5"/>
  <c r="P58" i="5"/>
  <c r="N58" i="5"/>
  <c r="L58" i="5"/>
  <c r="J58" i="5"/>
  <c r="H58" i="5"/>
  <c r="F58" i="5"/>
  <c r="D58" i="5"/>
  <c r="B58" i="5"/>
  <c r="Z19" i="5"/>
  <c r="Y19" i="5"/>
  <c r="X19" i="5"/>
  <c r="W19" i="5"/>
  <c r="V19" i="5"/>
  <c r="U19" i="5"/>
  <c r="T19" i="5"/>
  <c r="S19" i="5"/>
  <c r="R19" i="5"/>
  <c r="Q19" i="5"/>
  <c r="P19" i="5"/>
  <c r="N19" i="5"/>
  <c r="L19" i="5"/>
  <c r="J19" i="5"/>
  <c r="I19" i="5"/>
  <c r="H19" i="5"/>
  <c r="F19" i="5"/>
  <c r="G14" i="5" s="1"/>
  <c r="D19" i="5"/>
  <c r="B19" i="5"/>
  <c r="M283" i="4"/>
  <c r="M286" i="4" s="1"/>
  <c r="L283" i="4"/>
  <c r="L286" i="4" s="1"/>
  <c r="K283" i="4"/>
  <c r="K286" i="4" s="1"/>
  <c r="J283" i="4"/>
  <c r="J286" i="4" s="1"/>
  <c r="I283" i="4"/>
  <c r="I286" i="4" s="1"/>
  <c r="H283" i="4"/>
  <c r="H286" i="4" s="1"/>
  <c r="G283" i="4"/>
  <c r="G286" i="4" s="1"/>
  <c r="F283" i="4"/>
  <c r="F286" i="4" s="1"/>
  <c r="E283" i="4"/>
  <c r="E286" i="4" s="1"/>
  <c r="D283" i="4"/>
  <c r="D286" i="4" s="1"/>
  <c r="C283" i="4"/>
  <c r="C286" i="4" s="1"/>
  <c r="N246" i="4"/>
  <c r="M246" i="4"/>
  <c r="L246" i="4"/>
  <c r="K246" i="4"/>
  <c r="J246" i="4"/>
  <c r="I246" i="4"/>
  <c r="H246" i="4"/>
  <c r="G246" i="4"/>
  <c r="F246" i="4"/>
  <c r="E246" i="4"/>
  <c r="D246" i="4"/>
  <c r="C246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C45" i="4"/>
  <c r="D43" i="4" s="1"/>
  <c r="O55" i="5" l="1"/>
  <c r="O56" i="5"/>
  <c r="O57" i="5"/>
  <c r="O15" i="5"/>
  <c r="O16" i="5"/>
  <c r="O17" i="5"/>
  <c r="O18" i="5"/>
  <c r="O13" i="5"/>
  <c r="O14" i="5"/>
  <c r="K16" i="5"/>
  <c r="K18" i="5"/>
  <c r="K14" i="5"/>
  <c r="K15" i="5"/>
  <c r="K17" i="5"/>
  <c r="C55" i="5"/>
  <c r="C56" i="5"/>
  <c r="C57" i="5"/>
  <c r="M56" i="5"/>
  <c r="M57" i="5"/>
  <c r="M55" i="5"/>
  <c r="M16" i="5"/>
  <c r="M17" i="5"/>
  <c r="M18" i="5"/>
  <c r="M13" i="5"/>
  <c r="M14" i="5"/>
  <c r="M15" i="5"/>
  <c r="E56" i="5"/>
  <c r="E55" i="5"/>
  <c r="E57" i="5"/>
  <c r="AA17" i="5"/>
  <c r="AA16" i="5"/>
  <c r="AA18" i="5"/>
  <c r="AA14" i="5"/>
  <c r="AA15" i="5"/>
  <c r="K13" i="5"/>
  <c r="K56" i="5"/>
  <c r="K57" i="5"/>
  <c r="K55" i="5"/>
  <c r="E18" i="5"/>
  <c r="E17" i="5"/>
  <c r="E13" i="5"/>
  <c r="E14" i="5"/>
  <c r="E15" i="5"/>
  <c r="E16" i="5"/>
  <c r="I56" i="5"/>
  <c r="I57" i="5"/>
  <c r="I55" i="5"/>
  <c r="AA55" i="5"/>
  <c r="AA56" i="5"/>
  <c r="AA57" i="5"/>
  <c r="C13" i="5"/>
  <c r="C14" i="5"/>
  <c r="AA13" i="5"/>
  <c r="G17" i="5"/>
  <c r="G18" i="5"/>
  <c r="G13" i="5"/>
  <c r="G15" i="5"/>
  <c r="G16" i="5"/>
  <c r="G56" i="5"/>
  <c r="G57" i="5"/>
  <c r="G55" i="5"/>
  <c r="C15" i="5"/>
  <c r="C16" i="5"/>
  <c r="D44" i="4"/>
  <c r="O245" i="4"/>
  <c r="O246" i="4" s="1"/>
  <c r="O286" i="4" s="1"/>
  <c r="O234" i="4"/>
  <c r="O238" i="4" s="1"/>
  <c r="C17" i="5"/>
  <c r="N95" i="5"/>
  <c r="O85" i="5" s="1"/>
  <c r="C18" i="5"/>
  <c r="D15" i="4"/>
  <c r="D17" i="4" s="1"/>
  <c r="D42" i="4"/>
  <c r="E58" i="5" l="1"/>
  <c r="O58" i="5"/>
  <c r="O19" i="5"/>
  <c r="M58" i="5"/>
  <c r="M19" i="5"/>
  <c r="K19" i="5"/>
  <c r="K58" i="5"/>
  <c r="E19" i="5"/>
  <c r="C58" i="5"/>
  <c r="I58" i="5"/>
  <c r="AA58" i="5"/>
  <c r="AA19" i="5"/>
  <c r="G19" i="5"/>
  <c r="G58" i="5"/>
  <c r="D45" i="4"/>
  <c r="C19" i="5"/>
  <c r="N279" i="4"/>
  <c r="N283" i="4" s="1"/>
  <c r="N286" i="4" s="1"/>
  <c r="O279" i="4"/>
  <c r="O283" i="4" s="1"/>
  <c r="O90" i="5"/>
  <c r="O92" i="5"/>
  <c r="O93" i="5"/>
  <c r="O84" i="5"/>
  <c r="O82" i="5"/>
  <c r="O94" i="5"/>
  <c r="O91" i="5"/>
  <c r="O88" i="5"/>
  <c r="O87" i="5"/>
  <c r="O86" i="5"/>
  <c r="O83" i="5"/>
  <c r="O89" i="5"/>
  <c r="O95" i="5" l="1"/>
</calcChain>
</file>

<file path=xl/sharedStrings.xml><?xml version="1.0" encoding="utf-8"?>
<sst xmlns="http://schemas.openxmlformats.org/spreadsheetml/2006/main" count="504" uniqueCount="153">
  <si>
    <t>Servicio de Telecomunicaciones</t>
  </si>
  <si>
    <t>Operador de Telecomunicaciones</t>
  </si>
  <si>
    <t>No</t>
  </si>
  <si>
    <t>Servicio Acceso a Internet</t>
  </si>
  <si>
    <t>Megadatos - Netlife</t>
  </si>
  <si>
    <t>Plataforma Virtual GOB.EC</t>
  </si>
  <si>
    <t>Telefonía Celular</t>
  </si>
  <si>
    <t>Movistar - Otecel S.A.</t>
  </si>
  <si>
    <t>Servicio de Telefonía Fija</t>
  </si>
  <si>
    <t>Cnt Ep</t>
  </si>
  <si>
    <t>Sí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</si>
  <si>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</si>
  <si>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</si>
  <si>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</si>
  <si>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</si>
  <si>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</si>
  <si>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</si>
  <si>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Atencion Presencial</t>
  </si>
  <si>
    <t>Puntonet</t>
  </si>
  <si>
    <t>Direct Tv</t>
  </si>
  <si>
    <t>Univisa</t>
  </si>
  <si>
    <t>Cable Unión</t>
  </si>
  <si>
    <t>Total general</t>
  </si>
  <si>
    <t>ATENCIÓN AL USUARIO</t>
  </si>
  <si>
    <t>Categoria: Atención de requerimientos</t>
  </si>
  <si>
    <t>Indicador: Requerimientos atendidos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</si>
  <si>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</si>
  <si>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</si>
  <si>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</si>
  <si>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</si>
  <si>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</si>
  <si>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</si>
  <si>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</si>
  <si>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Información histórica de reclamos ingresados en la plataforma GOB.EC desde Octubre 2021</t>
  </si>
  <si>
    <t>ATENCIÓN AL USUARIO DE LOS SERVICIOS DE TELECOMUNICACIONES</t>
  </si>
  <si>
    <t>Requerimientos Generales de los Servicios de Telecomunicaciones</t>
  </si>
  <si>
    <t>Plataforma de Reclamos GOB.EC</t>
  </si>
  <si>
    <t xml:space="preserve">REQUERIMIENTOS POR SERVICIOS DE TELECOMUNICACIONES 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</si>
  <si>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</si>
  <si>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</si>
  <si>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</si>
  <si>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</si>
  <si>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</si>
  <si>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</si>
  <si>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Operador / Categoria de Reclamo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</si>
  <si>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</si>
  <si>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</si>
  <si>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</si>
  <si>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</si>
  <si>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REQUERIMIENTOS ATENDIDOS A PERSONAS VULNERABLES</t>
  </si>
  <si>
    <t>RECLAMOS PERSONAS ADULTAS MAYORES</t>
  </si>
  <si>
    <t>RECLAMOS PERSONAS CON DISCAPACIDAD</t>
  </si>
  <si>
    <t>CANAL DE ATENCIÓN</t>
  </si>
  <si>
    <t>EVOLUCION MENSUAL DE REQUERIMIENTOS AÑO 2021</t>
  </si>
  <si>
    <t>REQUERIMIENTOS</t>
  </si>
  <si>
    <t>MESES AÑO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</si>
  <si>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</si>
  <si>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</si>
  <si>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</si>
  <si>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</si>
  <si>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</si>
  <si>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</si>
  <si>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</si>
  <si>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</si>
  <si>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</si>
  <si>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</si>
  <si>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</si>
  <si>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</si>
  <si>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</si>
  <si>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Denuncia</t>
  </si>
  <si>
    <t>Información</t>
  </si>
  <si>
    <t>Reclamo</t>
  </si>
  <si>
    <t>Sugerencia</t>
  </si>
  <si>
    <t>EVOLUCION MENSUAL DE REQUERIMIENTOS AÑO 2022</t>
  </si>
  <si>
    <t>MESES AÑO 2022</t>
  </si>
  <si>
    <t>Requerimientos Plataforma GOB.EC
(Reclamos, denuncias, solicitudes de información)</t>
  </si>
  <si>
    <t>HISTÓRICO DE REQUERIMIENTOS</t>
  </si>
  <si>
    <t>REQUERIMIENTOS HISTÓRICOS</t>
  </si>
  <si>
    <t>AÑOS</t>
  </si>
  <si>
    <t>REQUERIMIENTOS TOTALES</t>
  </si>
  <si>
    <t>Año 2010</t>
  </si>
  <si>
    <t>Año 2011</t>
  </si>
  <si>
    <t>Año 2012</t>
  </si>
  <si>
    <t>Año 2013</t>
  </si>
  <si>
    <t>Año 2014</t>
  </si>
  <si>
    <t>Año 2015</t>
  </si>
  <si>
    <t>Año 2016</t>
  </si>
  <si>
    <t>Mes: Enero a Diciembre 2022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</si>
  <si>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</si>
  <si>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</si>
  <si>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</si>
  <si>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</si>
  <si>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</si>
  <si>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</si>
  <si>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REQUERIMIENTOS POR SERVICIOS DE TELECOMUNICACIONES PLATAFORMA GOB.EC AÑO 2022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</si>
  <si>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</si>
  <si>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</si>
  <si>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</si>
  <si>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</si>
  <si>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</si>
  <si>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</si>
  <si>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</si>
  <si>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</si>
  <si>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</si>
  <si>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</si>
  <si>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</si>
  <si>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</si>
  <si>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Total 2022</t>
  </si>
  <si>
    <t>AÑO 2022</t>
  </si>
  <si>
    <t>Total</t>
  </si>
  <si>
    <t>MEDIO DE INGRESO
SISTEMA SUARV2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</si>
  <si>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</si>
  <si>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</si>
  <si>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</si>
  <si>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</si>
  <si>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</si>
  <si>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</si>
  <si>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</si>
  <si>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</si>
  <si>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</si>
  <si>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</si>
  <si>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</si>
  <si>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</si>
  <si>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</si>
  <si>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</si>
  <si>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</si>
  <si>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RECLAMOS POR OPERADORES SERVICIOS DE TELECOMUNICACIONES</t>
  </si>
  <si>
    <t xml:space="preserve">Operador </t>
  </si>
  <si>
    <t>TÉCNICO. Inconvenientes en planes o cambio de servicios ofertados</t>
  </si>
  <si>
    <t>FACTURACIÓN. Cobro por servicios finalizados</t>
  </si>
  <si>
    <t>CONTRACTUAL. Terminación / Finalización del Contrato</t>
  </si>
  <si>
    <t>FACTURACIÓN. Cobro por servicios no proporcionados</t>
  </si>
  <si>
    <t>FACTURACIÓN. Cobro de valores diferentes al pactado en el contrato</t>
  </si>
  <si>
    <t>CONTRACTUAL. Promociones, tiempo de permanencia mínima, valores de instalación</t>
  </si>
  <si>
    <t>FACTURACIÓN. Cobro por servicios no solicitados</t>
  </si>
  <si>
    <t>TÉCNICO. Inconvenientes Técnicos del servicio, calidad, cortes, cobertura, velocidad de internet</t>
  </si>
  <si>
    <t>TÉCNICO. Portabilidad Numérica</t>
  </si>
  <si>
    <t>CONTRACTUAL. Bono de Permanencia o Fidelidad</t>
  </si>
  <si>
    <t>TÉCNICO. Llamadas, mensajes no deseados</t>
  </si>
  <si>
    <t>TÉCNICO. Consultas sobre homologación de equipos, hurto de teléfonos, Imeis, requisitos, cables aéreos, soterramiento</t>
  </si>
  <si>
    <t>CONTRACTUAL. Contratos suscritos y no suscritos por el abonado</t>
  </si>
  <si>
    <t>TÉCNICO. Equipos, terminales móviles</t>
  </si>
  <si>
    <t>TÉCNICO. Llamadas uso indebido ECU911, bloqueos de equipos telefónicos</t>
  </si>
  <si>
    <t>TÉCNICO. Reducción de velocidad en planes contratados</t>
  </si>
  <si>
    <t>REQUERIMIENTOS POR OPERADORES Y CATEGORÍAS DE RECLAMOS</t>
  </si>
  <si>
    <t xml:space="preserve">HISTÓRICO DE RECLAMOS DE SERVICIOS DE TELECOMUNICACIONES Y OPERADORES  DE SERVICIOS  DE TELEOCMUNICACIONES </t>
  </si>
  <si>
    <t>Cuenta de Operador de Telecomunicaciones Total</t>
  </si>
  <si>
    <t>HISTORICO DE RECLAMOS TOTALES  POR SERVICIOS DE TELECOMUNICACIONES PLATAFORMA GOB.EC AÑO 2022</t>
  </si>
  <si>
    <t>REQUERIMIENTOS OPERADORES Y CATEGORIAS DE RECLAMOS</t>
  </si>
  <si>
    <t>Cable Unión - AlfaTV</t>
  </si>
  <si>
    <r>
      <t>Fecha de publicación</t>
    </r>
    <r>
      <rPr>
        <sz val="11"/>
        <color theme="3" tint="-0.499984740745262"/>
        <rFont val="Arial"/>
        <family val="2"/>
      </rPr>
      <t>: Julio 2022</t>
    </r>
  </si>
  <si>
    <t>Mes: Julio 2022</t>
  </si>
  <si>
    <t>2022 (Hasta Julio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</si>
</sst>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1" fillId="3" borderId="1" xfId="3" applyFill="1" applyBorder="1"/>
    <xf numFmtId="0" fontId="1" fillId="3" borderId="2" xfId="3" applyFill="1" applyBorder="1"/>
    <xf numFmtId="0" fontId="1" fillId="2" borderId="2" xfId="3" applyFill="1" applyBorder="1"/>
    <xf numFmtId="0" fontId="1" fillId="2" borderId="3" xfId="3" applyFill="1" applyBorder="1"/>
    <xf numFmtId="0" fontId="1" fillId="3" borderId="4" xfId="3" applyFill="1" applyBorder="1"/>
    <xf numFmtId="0" fontId="4" fillId="3" borderId="0" xfId="3" applyFont="1" applyFill="1" applyBorder="1"/>
    <xf numFmtId="0" fontId="1" fillId="3" borderId="0" xfId="3" applyFill="1" applyBorder="1"/>
    <xf numFmtId="0" fontId="2" fillId="3" borderId="0" xfId="3" applyFont="1" applyFill="1" applyBorder="1"/>
    <xf numFmtId="0" fontId="5" fillId="3" borderId="0" xfId="3" applyFont="1" applyFill="1" applyBorder="1"/>
    <xf numFmtId="0" fontId="1" fillId="4" borderId="1" xfId="3" applyFill="1" applyBorder="1"/>
    <xf numFmtId="0" fontId="6" fillId="4" borderId="2" xfId="3" applyFont="1" applyFill="1" applyBorder="1"/>
    <xf numFmtId="0" fontId="1" fillId="4" borderId="2" xfId="3" applyFill="1" applyBorder="1"/>
    <xf numFmtId="0" fontId="1" fillId="4" borderId="3" xfId="3" applyFill="1" applyBorder="1"/>
    <xf numFmtId="0" fontId="1" fillId="4" borderId="4" xfId="3" applyFill="1" applyBorder="1"/>
    <xf numFmtId="0" fontId="8" fillId="4" borderId="0" xfId="3" applyFont="1" applyFill="1" applyBorder="1"/>
    <xf numFmtId="0" fontId="1" fillId="4" borderId="0" xfId="3" applyFill="1" applyBorder="1"/>
    <xf numFmtId="0" fontId="1" fillId="4" borderId="5" xfId="3" applyFill="1" applyBorder="1"/>
    <xf numFmtId="0" fontId="1" fillId="4" borderId="6" xfId="3" applyFill="1" applyBorder="1"/>
    <xf numFmtId="0" fontId="8" fillId="4" borderId="7" xfId="3" applyFont="1" applyFill="1" applyBorder="1"/>
    <xf numFmtId="0" fontId="1" fillId="4" borderId="7" xfId="3" applyFill="1" applyBorder="1"/>
    <xf numFmtId="0" fontId="1" fillId="4" borderId="8" xfId="3" applyFill="1" applyBorder="1"/>
    <xf numFmtId="0" fontId="1" fillId="2" borderId="1" xfId="3" applyFill="1" applyBorder="1"/>
    <xf numFmtId="0" fontId="8" fillId="2" borderId="2" xfId="3" applyFont="1" applyFill="1" applyBorder="1"/>
    <xf numFmtId="0" fontId="11" fillId="6" borderId="0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2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0" fillId="0" borderId="18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left"/>
    </xf>
    <xf numFmtId="0" fontId="2" fillId="3" borderId="18" xfId="0" applyNumberFormat="1" applyFont="1" applyFill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left"/>
    </xf>
    <xf numFmtId="0" fontId="2" fillId="8" borderId="1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10" fontId="2" fillId="3" borderId="18" xfId="2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NumberFormat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15" fillId="3" borderId="0" xfId="0" applyFont="1" applyFill="1"/>
    <xf numFmtId="0" fontId="2" fillId="9" borderId="18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1" borderId="18" xfId="0" applyFont="1" applyFill="1" applyBorder="1"/>
    <xf numFmtId="0" fontId="2" fillId="11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 readingOrder="1"/>
    </xf>
    <xf numFmtId="0" fontId="0" fillId="2" borderId="18" xfId="0" applyFont="1" applyFill="1" applyBorder="1" applyAlignment="1">
      <alignment horizontal="left" vertical="center" wrapText="1" readingOrder="1"/>
    </xf>
    <xf numFmtId="0" fontId="0" fillId="0" borderId="18" xfId="0" applyNumberFormat="1" applyFont="1" applyBorder="1" applyAlignment="1">
      <alignment horizontal="center" vertical="center" wrapText="1" readingOrder="1"/>
    </xf>
    <xf numFmtId="0" fontId="0" fillId="0" borderId="18" xfId="0" applyFont="1" applyBorder="1" applyAlignment="1">
      <alignment horizontal="center" vertical="center" wrapText="1" readingOrder="1"/>
    </xf>
    <xf numFmtId="0" fontId="0" fillId="0" borderId="0" xfId="0" applyFont="1"/>
    <xf numFmtId="0" fontId="0" fillId="0" borderId="18" xfId="0" applyNumberFormat="1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>
      <alignment horizontal="center" vertical="center" wrapText="1" readingOrder="1"/>
    </xf>
    <xf numFmtId="0" fontId="0" fillId="0" borderId="19" xfId="0" applyBorder="1" applyAlignment="1">
      <alignment vertical="center"/>
    </xf>
    <xf numFmtId="0" fontId="2" fillId="3" borderId="22" xfId="0" applyFont="1" applyFill="1" applyBorder="1" applyAlignment="1">
      <alignment vertical="center" wrapText="1" readingOrder="1"/>
    </xf>
    <xf numFmtId="0" fontId="0" fillId="2" borderId="18" xfId="0" applyFill="1" applyBorder="1" applyAlignment="1">
      <alignment horizontal="left" vertical="center" wrapText="1" readingOrder="1"/>
    </xf>
    <xf numFmtId="0" fontId="0" fillId="0" borderId="18" xfId="0" applyNumberFormat="1" applyBorder="1" applyAlignment="1">
      <alignment horizontal="center" vertical="center" wrapText="1" readingOrder="1"/>
    </xf>
    <xf numFmtId="0" fontId="0" fillId="0" borderId="18" xfId="0" applyBorder="1" applyAlignment="1">
      <alignment horizontal="center" vertical="center" wrapText="1" readingOrder="1"/>
    </xf>
    <xf numFmtId="0" fontId="0" fillId="2" borderId="18" xfId="0" applyFill="1" applyBorder="1" applyAlignment="1">
      <alignment horizontal="center" vertical="center" wrapText="1" readingOrder="1"/>
    </xf>
    <xf numFmtId="165" fontId="2" fillId="3" borderId="18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Alignment="1">
      <alignment vertical="center" wrapText="1"/>
    </xf>
    <xf numFmtId="3" fontId="17" fillId="6" borderId="18" xfId="0" applyNumberFormat="1" applyFont="1" applyFill="1" applyBorder="1" applyAlignment="1">
      <alignment horizontal="center" vertical="center" wrapText="1" readingOrder="1"/>
    </xf>
    <xf numFmtId="165" fontId="3" fillId="6" borderId="0" xfId="1" applyNumberFormat="1" applyFont="1" applyFill="1" applyAlignment="1">
      <alignment vertical="center" wrapText="1"/>
    </xf>
    <xf numFmtId="0" fontId="1" fillId="3" borderId="0" xfId="3" applyFill="1"/>
    <xf numFmtId="0" fontId="4" fillId="3" borderId="0" xfId="3" applyFont="1" applyFill="1"/>
    <xf numFmtId="0" fontId="5" fillId="3" borderId="0" xfId="3" applyFont="1" applyFill="1"/>
    <xf numFmtId="0" fontId="2" fillId="3" borderId="0" xfId="3" applyFont="1" applyFill="1"/>
    <xf numFmtId="0" fontId="18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3" borderId="18" xfId="0" applyFont="1" applyFill="1" applyBorder="1" applyAlignment="1">
      <alignment vertical="center" wrapText="1" readingOrder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0" fontId="1" fillId="0" borderId="18" xfId="2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 wrapText="1" readingOrder="1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/>
    <xf numFmtId="10" fontId="19" fillId="2" borderId="18" xfId="2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10" fontId="0" fillId="0" borderId="18" xfId="2" applyNumberFormat="1" applyFont="1" applyBorder="1"/>
    <xf numFmtId="0" fontId="0" fillId="0" borderId="18" xfId="0" applyBorder="1" applyAlignment="1">
      <alignment horizontal="center"/>
    </xf>
    <xf numFmtId="10" fontId="0" fillId="0" borderId="18" xfId="2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left" indent="1"/>
    </xf>
    <xf numFmtId="0" fontId="0" fillId="0" borderId="18" xfId="0" applyBorder="1" applyAlignment="1">
      <alignment horizontal="left"/>
    </xf>
    <xf numFmtId="10" fontId="0" fillId="0" borderId="0" xfId="2" applyNumberFormat="1" applyFont="1"/>
    <xf numFmtId="0" fontId="2" fillId="3" borderId="18" xfId="0" applyFont="1" applyFill="1" applyBorder="1" applyAlignment="1">
      <alignment horizontal="center" vertical="center" wrapText="1"/>
    </xf>
    <xf numFmtId="0" fontId="2" fillId="13" borderId="18" xfId="0" applyFont="1" applyFill="1" applyBorder="1"/>
    <xf numFmtId="0" fontId="2" fillId="13" borderId="18" xfId="0" applyFont="1" applyFill="1" applyBorder="1" applyAlignment="1">
      <alignment horizontal="center" vertical="center"/>
    </xf>
    <xf numFmtId="0" fontId="2" fillId="13" borderId="18" xfId="0" applyFont="1" applyFill="1" applyBorder="1" applyAlignment="1">
      <alignment horizontal="left"/>
    </xf>
    <xf numFmtId="0" fontId="2" fillId="13" borderId="18" xfId="0" applyNumberFormat="1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left"/>
    </xf>
    <xf numFmtId="0" fontId="2" fillId="9" borderId="18" xfId="0" applyFont="1" applyFill="1" applyBorder="1" applyAlignment="1">
      <alignment horizontal="center"/>
    </xf>
    <xf numFmtId="0" fontId="2" fillId="9" borderId="18" xfId="0" applyNumberFormat="1" applyFont="1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8" xfId="0" applyBorder="1" applyAlignment="1"/>
    <xf numFmtId="0" fontId="3" fillId="12" borderId="18" xfId="0" applyFont="1" applyFill="1" applyBorder="1" applyAlignment="1">
      <alignment horizontal="left"/>
    </xf>
    <xf numFmtId="0" fontId="2" fillId="11" borderId="18" xfId="0" applyFont="1" applyFill="1" applyBorder="1" applyAlignment="1"/>
    <xf numFmtId="0" fontId="2" fillId="11" borderId="18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/>
    </xf>
    <xf numFmtId="0" fontId="2" fillId="11" borderId="18" xfId="0" applyFont="1" applyFill="1" applyBorder="1" applyAlignment="1">
      <alignment horizontal="left"/>
    </xf>
    <xf numFmtId="0" fontId="2" fillId="11" borderId="18" xfId="0" applyNumberFormat="1" applyFont="1" applyFill="1" applyBorder="1" applyAlignment="1">
      <alignment horizontal="center"/>
    </xf>
    <xf numFmtId="0" fontId="2" fillId="11" borderId="18" xfId="0" applyFont="1" applyFill="1" applyBorder="1" applyAlignment="1">
      <alignment vertical="center"/>
    </xf>
    <xf numFmtId="0" fontId="3" fillId="12" borderId="18" xfId="0" applyFont="1" applyFill="1" applyBorder="1"/>
    <xf numFmtId="0" fontId="3" fillId="12" borderId="18" xfId="0" applyFont="1" applyFill="1" applyBorder="1" applyAlignment="1">
      <alignment horizontal="center" vertical="center"/>
    </xf>
    <xf numFmtId="0" fontId="3" fillId="12" borderId="18" xfId="0" applyNumberFormat="1" applyFont="1" applyFill="1" applyBorder="1" applyAlignment="1">
      <alignment horizontal="center" vertical="center"/>
    </xf>
    <xf numFmtId="0" fontId="2" fillId="14" borderId="18" xfId="0" applyFont="1" applyFill="1" applyBorder="1"/>
    <xf numFmtId="0" fontId="2" fillId="14" borderId="18" xfId="0" applyFont="1" applyFill="1" applyBorder="1" applyAlignment="1">
      <alignment horizontal="center" vertical="center"/>
    </xf>
    <xf numFmtId="0" fontId="2" fillId="14" borderId="18" xfId="0" applyFont="1" applyFill="1" applyBorder="1" applyAlignment="1">
      <alignment horizontal="left"/>
    </xf>
    <xf numFmtId="0" fontId="2" fillId="14" borderId="18" xfId="0" applyNumberFormat="1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left" vertical="center" wrapText="1"/>
    </xf>
    <xf numFmtId="0" fontId="2" fillId="9" borderId="18" xfId="0" applyFont="1" applyFill="1" applyBorder="1" applyAlignment="1">
      <alignment horizontal="left" vertical="center"/>
    </xf>
    <xf numFmtId="0" fontId="3" fillId="12" borderId="18" xfId="0" applyFont="1" applyFill="1" applyBorder="1" applyAlignment="1">
      <alignment vertical="center" wrapText="1"/>
    </xf>
    <xf numFmtId="0" fontId="3" fillId="12" borderId="18" xfId="0" applyFont="1" applyFill="1" applyBorder="1" applyAlignment="1">
      <alignment vertical="center"/>
    </xf>
    <xf numFmtId="0" fontId="2" fillId="8" borderId="18" xfId="0" applyFont="1" applyFill="1" applyBorder="1"/>
    <xf numFmtId="0" fontId="2" fillId="8" borderId="18" xfId="0" applyFont="1" applyFill="1" applyBorder="1" applyAlignment="1">
      <alignment horizontal="center" vertical="center"/>
    </xf>
    <xf numFmtId="0" fontId="12" fillId="0" borderId="4" xfId="4" applyBorder="1" applyAlignment="1" applyProtection="1">
      <alignment horizontal="left" vertical="top"/>
    </xf>
    <xf numFmtId="0" fontId="12" fillId="0" borderId="0" xfId="4" applyBorder="1" applyAlignment="1" applyProtection="1">
      <alignment horizontal="left" vertical="top"/>
    </xf>
    <xf numFmtId="0" fontId="12" fillId="0" borderId="12" xfId="4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2" fillId="10" borderId="15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 readingOrder="1"/>
    </xf>
    <xf numFmtId="0" fontId="2" fillId="3" borderId="21" xfId="0" applyFont="1" applyFill="1" applyBorder="1" applyAlignment="1">
      <alignment horizontal="center" vertical="center" wrapText="1" readingOrder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 wrapText="1" readingOrder="1"/>
    </xf>
    <xf numFmtId="0" fontId="0" fillId="6" borderId="20" xfId="0" applyFont="1" applyFill="1" applyBorder="1" applyAlignment="1">
      <alignment horizontal="center" vertical="center" wrapText="1" readingOrder="1"/>
    </xf>
    <xf numFmtId="0" fontId="0" fillId="6" borderId="21" xfId="0" applyFont="1" applyFill="1" applyBorder="1" applyAlignment="1">
      <alignment horizontal="center" vertical="center" wrapText="1" readingOrder="1"/>
    </xf>
    <xf numFmtId="0" fontId="2" fillId="3" borderId="18" xfId="0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 readingOrder="1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Normal" xfId="0" builtinId="0"/>
    <cellStyle name="Normal 43" xfId="3"/>
    <cellStyle name="Porcentaje" xfId="2" builtinId="5"/>
  </cellStyles>
  <dxfs count="0"/>
  <tableStyles count="0" defaultTableStyle="TableStyleMedium2" defaultPivotStyle="PivotStyleLight16"/>
  <colors>
    <mruColors>
      <color rgb="FFFF7C80"/>
      <color rgb="FFFF3300"/>
      <color rgb="FFCC6600"/>
      <color rgb="FFFFCCCC"/>
      <color rgb="FFCC0000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s-EC" b="1">
                <a:latin typeface="Arial" pitchFamily="34" charset="0"/>
                <a:cs typeface="Arial" pitchFamily="34" charset="0"/>
              </a:rPr>
              <a:t>EVOLUCION MENSUAL REQUERIMIENTOS</a:t>
            </a:r>
          </a:p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s-EC" b="1">
                <a:latin typeface="Arial" pitchFamily="34" charset="0"/>
                <a:cs typeface="Arial" pitchFamily="34" charset="0"/>
              </a:rPr>
              <a:t>AÑO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1.3352007273326021E-2"/>
                  <c:y val="-2.10210210210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F-4F48-82C0-021D0191EF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'Requerimientos Jul 2022'!$B$243:$O$244</c:f>
              <c:multiLvlStrCache>
                <c:ptCount val="14"/>
                <c:lvl>
                  <c:pt idx="1">
                    <c:v>Enero</c:v>
                  </c:pt>
                  <c:pt idx="2">
                    <c:v>Febrero</c:v>
                  </c:pt>
                  <c:pt idx="3">
                    <c:v>Marzo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Julio</c:v>
                  </c:pt>
                  <c:pt idx="8">
                    <c:v>Agosto</c:v>
                  </c:pt>
                  <c:pt idx="9">
                    <c:v>Septiembre</c:v>
                  </c:pt>
                  <c:pt idx="10">
                    <c:v>Octubre</c:v>
                  </c:pt>
                  <c:pt idx="11">
                    <c:v>Noviembre</c:v>
                  </c:pt>
                  <c:pt idx="12">
                    <c:v>Diciembre</c:v>
                  </c:pt>
                  <c:pt idx="13">
                    <c:v>TOTAL</c:v>
                  </c:pt>
                </c:lvl>
                <c:lvl>
                  <c:pt idx="0">
                    <c:v>REQUERIMIENTOS</c:v>
                  </c:pt>
                  <c:pt idx="1">
                    <c:v>MESES AÑO 2022</c:v>
                  </c:pt>
                </c:lvl>
              </c:multiLvlStrCache>
            </c:multiLvlStrRef>
          </c:cat>
          <c:val>
            <c:numRef>
              <c:f>'Requerimientos Jul 2022'!$B$245:$O$245</c:f>
              <c:numCache>
                <c:formatCode>General</c:formatCode>
                <c:ptCount val="14"/>
                <c:pt idx="0">
                  <c:v>0</c:v>
                </c:pt>
                <c:pt idx="1">
                  <c:v>452</c:v>
                </c:pt>
                <c:pt idx="2">
                  <c:v>563</c:v>
                </c:pt>
                <c:pt idx="3">
                  <c:v>586</c:v>
                </c:pt>
                <c:pt idx="4">
                  <c:v>491</c:v>
                </c:pt>
                <c:pt idx="5">
                  <c:v>476</c:v>
                </c:pt>
                <c:pt idx="6">
                  <c:v>461</c:v>
                </c:pt>
                <c:pt idx="7">
                  <c:v>470</c:v>
                </c:pt>
                <c:pt idx="13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51-4E8B-966E-56A1153EB5E4}"/>
            </c:ext>
          </c:extLst>
        </c:ser>
        <c:ser>
          <c:idx val="1"/>
          <c:order val="1"/>
          <c:marker>
            <c:symbol val="none"/>
          </c:marker>
          <c:cat>
            <c:multiLvlStrRef>
              <c:f>'Requerimientos Jul 2022'!$B$243:$O$244</c:f>
              <c:multiLvlStrCache>
                <c:ptCount val="14"/>
                <c:lvl>
                  <c:pt idx="1">
                    <c:v>Enero</c:v>
                  </c:pt>
                  <c:pt idx="2">
                    <c:v>Febrero</c:v>
                  </c:pt>
                  <c:pt idx="3">
                    <c:v>Marzo</c:v>
                  </c:pt>
                  <c:pt idx="4">
                    <c:v>Abril</c:v>
                  </c:pt>
                  <c:pt idx="5">
                    <c:v>Mayo</c:v>
                  </c:pt>
                  <c:pt idx="6">
                    <c:v>Junio</c:v>
                  </c:pt>
                  <c:pt idx="7">
                    <c:v>Julio</c:v>
                  </c:pt>
                  <c:pt idx="8">
                    <c:v>Agosto</c:v>
                  </c:pt>
                  <c:pt idx="9">
                    <c:v>Septiembre</c:v>
                  </c:pt>
                  <c:pt idx="10">
                    <c:v>Octubre</c:v>
                  </c:pt>
                  <c:pt idx="11">
                    <c:v>Noviembre</c:v>
                  </c:pt>
                  <c:pt idx="12">
                    <c:v>Diciembre</c:v>
                  </c:pt>
                  <c:pt idx="13">
                    <c:v>TOTAL</c:v>
                  </c:pt>
                </c:lvl>
                <c:lvl>
                  <c:pt idx="0">
                    <c:v>REQUERIMIENTOS</c:v>
                  </c:pt>
                  <c:pt idx="1">
                    <c:v>MESES AÑO 2022</c:v>
                  </c:pt>
                </c:lvl>
              </c:multiLvlStrCache>
            </c:multiLvlStrRef>
          </c:cat>
          <c:val>
            <c:numRef>
              <c:f>'Requerimientos Jul 2022'!$B$246:$O$246</c:f>
              <c:numCache>
                <c:formatCode>General</c:formatCode>
                <c:ptCount val="14"/>
                <c:pt idx="1">
                  <c:v>452</c:v>
                </c:pt>
                <c:pt idx="2">
                  <c:v>563</c:v>
                </c:pt>
                <c:pt idx="3">
                  <c:v>586</c:v>
                </c:pt>
                <c:pt idx="4">
                  <c:v>491</c:v>
                </c:pt>
                <c:pt idx="5">
                  <c:v>476</c:v>
                </c:pt>
                <c:pt idx="6">
                  <c:v>461</c:v>
                </c:pt>
                <c:pt idx="7">
                  <c:v>470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A-4FF8-BE02-2BA60596E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03569104"/>
        <c:axId val="-1303571280"/>
      </c:lineChart>
      <c:catAx>
        <c:axId val="-130356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3571280"/>
        <c:crosses val="autoZero"/>
        <c:auto val="1"/>
        <c:lblAlgn val="ctr"/>
        <c:lblOffset val="100"/>
        <c:noMultiLvlLbl val="0"/>
      </c:catAx>
      <c:valAx>
        <c:axId val="-130357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356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INGRESADOS</a:t>
            </a:r>
            <a:r>
              <a:rPr lang="es-EC" b="1" baseline="0"/>
              <a:t> OPERADORES DE SERVICIOS DE TELECOMUNICACIONES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'Requerimientos Jul 2022'!$G$41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116002704375525E-3"/>
                  <c:y val="-7.8490121987246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4-4795-889D-868EC816EED7}"/>
                </c:ext>
              </c:extLst>
            </c:dLbl>
            <c:dLbl>
              <c:idx val="1"/>
              <c:layout>
                <c:manualLayout>
                  <c:x val="-2.5126155837621966E-17"/>
                  <c:y val="-5.1018579291710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4-4795-889D-868EC816EED7}"/>
                </c:ext>
              </c:extLst>
            </c:dLbl>
            <c:dLbl>
              <c:idx val="2"/>
              <c:layout>
                <c:manualLayout>
                  <c:x val="1.3705334234791801E-3"/>
                  <c:y val="-4.709407319234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04-4795-889D-868EC816EED7}"/>
                </c:ext>
              </c:extLst>
            </c:dLbl>
            <c:dLbl>
              <c:idx val="3"/>
              <c:layout>
                <c:manualLayout>
                  <c:x val="0"/>
                  <c:y val="-8.633913418597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04-4795-889D-868EC816EED7}"/>
                </c:ext>
              </c:extLst>
            </c:dLbl>
            <c:dLbl>
              <c:idx val="4"/>
              <c:layout>
                <c:manualLayout>
                  <c:x val="5.0252311675243933E-17"/>
                  <c:y val="-3.5320554894260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04-4795-889D-868EC816EED7}"/>
                </c:ext>
              </c:extLst>
            </c:dLbl>
            <c:dLbl>
              <c:idx val="5"/>
              <c:layout>
                <c:manualLayout>
                  <c:x val="-1.3705334234791801E-3"/>
                  <c:y val="-8.6339134185970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04-4795-889D-868EC816EED7}"/>
                </c:ext>
              </c:extLst>
            </c:dLbl>
            <c:dLbl>
              <c:idx val="6"/>
              <c:layout>
                <c:manualLayout>
                  <c:x val="0"/>
                  <c:y val="-5.8867591490434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4-4795-889D-868EC816EED7}"/>
                </c:ext>
              </c:extLst>
            </c:dLbl>
            <c:dLbl>
              <c:idx val="7"/>
              <c:layout>
                <c:manualLayout>
                  <c:x val="-1.3705334234791801E-3"/>
                  <c:y val="-5.8867591490434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04-4795-889D-868EC816EED7}"/>
                </c:ext>
              </c:extLst>
            </c:dLbl>
            <c:dLbl>
              <c:idx val="8"/>
              <c:layout>
                <c:manualLayout>
                  <c:x val="-1.3705334234791801E-3"/>
                  <c:y val="-3.139604879489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04-4795-889D-868EC816E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2022'!$F$42:$F$50</c:f>
              <c:strCache>
                <c:ptCount val="9"/>
                <c:pt idx="0">
                  <c:v>Claro - Conecel S.A.</c:v>
                </c:pt>
                <c:pt idx="1">
                  <c:v>Cnt Ep</c:v>
                </c:pt>
                <c:pt idx="2">
                  <c:v>Grupo Tv Cable</c:v>
                </c:pt>
                <c:pt idx="3">
                  <c:v>Otros Operadores</c:v>
                </c:pt>
                <c:pt idx="4">
                  <c:v>Megadatos - Netlife</c:v>
                </c:pt>
                <c:pt idx="5">
                  <c:v>Puntonet</c:v>
                </c:pt>
                <c:pt idx="6">
                  <c:v>Iplanet - Fibramax</c:v>
                </c:pt>
                <c:pt idx="7">
                  <c:v>Etapa Ep</c:v>
                </c:pt>
                <c:pt idx="8">
                  <c:v>Total general</c:v>
                </c:pt>
              </c:strCache>
            </c:strRef>
          </c:cat>
          <c:val>
            <c:numRef>
              <c:f>'Requerimientos Jul 2022'!$G$42:$G$50</c:f>
              <c:numCache>
                <c:formatCode>General</c:formatCode>
                <c:ptCount val="9"/>
                <c:pt idx="0">
                  <c:v>104</c:v>
                </c:pt>
                <c:pt idx="1">
                  <c:v>99</c:v>
                </c:pt>
                <c:pt idx="2">
                  <c:v>59</c:v>
                </c:pt>
                <c:pt idx="3">
                  <c:v>23</c:v>
                </c:pt>
                <c:pt idx="4">
                  <c:v>10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04-4795-889D-868EC816EED7}"/>
            </c:ext>
          </c:extLst>
        </c:ser>
        <c:ser>
          <c:idx val="1"/>
          <c:order val="1"/>
          <c:tx>
            <c:strRef>
              <c:f>'Requerimientos Jul 2022'!$H$41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700635082224035E-2"/>
                  <c:y val="-4.5751603377549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04-4795-889D-868EC816EED7}"/>
                </c:ext>
              </c:extLst>
            </c:dLbl>
            <c:dLbl>
              <c:idx val="1"/>
              <c:layout>
                <c:manualLayout>
                  <c:x val="8.3227161750631176E-3"/>
                  <c:y val="-4.5751603377549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04-4795-889D-868EC816EED7}"/>
                </c:ext>
              </c:extLst>
            </c:dLbl>
            <c:dLbl>
              <c:idx val="2"/>
              <c:layout>
                <c:manualLayout>
                  <c:x val="1.2208553973469684E-2"/>
                  <c:y val="-2.053418419307320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04-4795-889D-868EC816EED7}"/>
                </c:ext>
              </c:extLst>
            </c:dLbl>
            <c:dLbl>
              <c:idx val="5"/>
              <c:layout>
                <c:manualLayout>
                  <c:x val="5.48213369391672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04-4795-889D-868EC816EED7}"/>
                </c:ext>
              </c:extLst>
            </c:dLbl>
            <c:dLbl>
              <c:idx val="6"/>
              <c:layout>
                <c:manualLayout>
                  <c:x val="6.7825163178263648E-3"/>
                  <c:y val="-1.1773518298086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04-4795-889D-868EC816EED7}"/>
                </c:ext>
              </c:extLst>
            </c:dLbl>
            <c:dLbl>
              <c:idx val="8"/>
              <c:layout>
                <c:manualLayout>
                  <c:x val="1.2225918828972754E-2"/>
                  <c:y val="-8.576942804929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04-4795-889D-868EC816E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2022'!$F$42:$F$50</c:f>
              <c:strCache>
                <c:ptCount val="9"/>
                <c:pt idx="0">
                  <c:v>Claro - Conecel S.A.</c:v>
                </c:pt>
                <c:pt idx="1">
                  <c:v>Cnt Ep</c:v>
                </c:pt>
                <c:pt idx="2">
                  <c:v>Grupo Tv Cable</c:v>
                </c:pt>
                <c:pt idx="3">
                  <c:v>Otros Operadores</c:v>
                </c:pt>
                <c:pt idx="4">
                  <c:v>Megadatos - Netlife</c:v>
                </c:pt>
                <c:pt idx="5">
                  <c:v>Puntonet</c:v>
                </c:pt>
                <c:pt idx="6">
                  <c:v>Iplanet - Fibramax</c:v>
                </c:pt>
                <c:pt idx="7">
                  <c:v>Etapa Ep</c:v>
                </c:pt>
                <c:pt idx="8">
                  <c:v>Total general</c:v>
                </c:pt>
              </c:strCache>
            </c:strRef>
          </c:cat>
          <c:val>
            <c:numRef>
              <c:f>'Requerimientos Jul 2022'!$H$42:$H$50</c:f>
              <c:numCache>
                <c:formatCode>0.00%</c:formatCode>
                <c:ptCount val="9"/>
                <c:pt idx="0">
                  <c:v>0.35016835016835018</c:v>
                </c:pt>
                <c:pt idx="1">
                  <c:v>0.33333333333333331</c:v>
                </c:pt>
                <c:pt idx="2">
                  <c:v>0.19865319865319866</c:v>
                </c:pt>
                <c:pt idx="3">
                  <c:v>7.7441077441077436E-2</c:v>
                </c:pt>
                <c:pt idx="4">
                  <c:v>3.3670033670033669E-2</c:v>
                </c:pt>
                <c:pt idx="5">
                  <c:v>6.7340067340067337E-3</c:v>
                </c:pt>
                <c:pt idx="6">
                  <c:v>0</c:v>
                </c:pt>
                <c:pt idx="7">
                  <c:v>0</c:v>
                </c:pt>
                <c:pt idx="8">
                  <c:v>0.99999999999999989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D04-4795-889D-868EC816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0839888"/>
        <c:axId val="-1250842064"/>
      </c:barChart>
      <c:catAx>
        <c:axId val="-125083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50842064"/>
        <c:crosses val="autoZero"/>
        <c:auto val="1"/>
        <c:lblAlgn val="ctr"/>
        <c:lblOffset val="100"/>
        <c:noMultiLvlLbl val="0"/>
      </c:catAx>
      <c:valAx>
        <c:axId val="-12508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5083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Información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61-4912-9760-58292B5FF2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2022'!$B$174:$B$178</c:f>
              <c:strCache>
                <c:ptCount val="5"/>
                <c:pt idx="0">
                  <c:v>Información de Telecomunicaciones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Movistar - Otecel S.A.</c:v>
                </c:pt>
                <c:pt idx="4">
                  <c:v>Otros Operadores</c:v>
                </c:pt>
              </c:strCache>
            </c:strRef>
          </c:cat>
          <c:val>
            <c:numRef>
              <c:f>'Requerimientos Jul 2022'!$D$174:$D$178</c:f>
              <c:numCache>
                <c:formatCode>0.00%</c:formatCode>
                <c:ptCount val="5"/>
                <c:pt idx="0">
                  <c:v>2.7659574468085105E-2</c:v>
                </c:pt>
                <c:pt idx="1">
                  <c:v>8.5106382978723406E-3</c:v>
                </c:pt>
                <c:pt idx="2">
                  <c:v>1.0638297872340425E-2</c:v>
                </c:pt>
                <c:pt idx="3">
                  <c:v>2.1276595744680851E-3</c:v>
                </c:pt>
                <c:pt idx="4">
                  <c:v>6.382978723404255E-3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1-4912-9760-58292B5F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50840432"/>
        <c:axId val="-1250845872"/>
      </c:barChart>
      <c:catAx>
        <c:axId val="-125084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50845872"/>
        <c:crosses val="autoZero"/>
        <c:auto val="1"/>
        <c:lblAlgn val="ctr"/>
        <c:lblOffset val="100"/>
        <c:noMultiLvlLbl val="0"/>
      </c:catAx>
      <c:valAx>
        <c:axId val="-12508458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125084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2022'!$B$181:$B$188</c:f>
              <c:strCache>
                <c:ptCount val="8"/>
                <c:pt idx="0">
                  <c:v>Servicio Acceso a Internet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Grupo Tv Cable</c:v>
                </c:pt>
                <c:pt idx="4">
                  <c:v>Iplanet - Fibramax</c:v>
                </c:pt>
                <c:pt idx="5">
                  <c:v>Megadatos - Netlife</c:v>
                </c:pt>
                <c:pt idx="6">
                  <c:v>Otros Operadores</c:v>
                </c:pt>
                <c:pt idx="7">
                  <c:v>Puntonet</c:v>
                </c:pt>
              </c:strCache>
            </c:strRef>
          </c:cat>
          <c:val>
            <c:numRef>
              <c:f>'Requerimientos Jul 2022'!$D$181:$D$188</c:f>
              <c:numCache>
                <c:formatCode>0.00%</c:formatCode>
                <c:ptCount val="8"/>
                <c:pt idx="0">
                  <c:v>0.34468085106382979</c:v>
                </c:pt>
                <c:pt idx="1">
                  <c:v>0.16808510638297872</c:v>
                </c:pt>
                <c:pt idx="2">
                  <c:v>5.3191489361702128E-2</c:v>
                </c:pt>
                <c:pt idx="3">
                  <c:v>7.2340425531914887E-2</c:v>
                </c:pt>
                <c:pt idx="4">
                  <c:v>6.382978723404255E-3</c:v>
                </c:pt>
                <c:pt idx="5">
                  <c:v>2.1276595744680851E-2</c:v>
                </c:pt>
                <c:pt idx="6">
                  <c:v>1.9148936170212766E-2</c:v>
                </c:pt>
                <c:pt idx="7">
                  <c:v>4.2553191489361703E-3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14D-BDA6-37628DA5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50846416"/>
        <c:axId val="-1250844784"/>
      </c:barChart>
      <c:catAx>
        <c:axId val="-125084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50844784"/>
        <c:crosses val="autoZero"/>
        <c:auto val="1"/>
        <c:lblAlgn val="ctr"/>
        <c:lblOffset val="100"/>
        <c:noMultiLvlLbl val="0"/>
      </c:catAx>
      <c:valAx>
        <c:axId val="-12508447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125084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2022'!$B$189:$B$193</c:f>
              <c:strCache>
                <c:ptCount val="5"/>
                <c:pt idx="0">
                  <c:v>Servicio de Telefonía Fija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Grupo Tv Cable</c:v>
                </c:pt>
                <c:pt idx="4">
                  <c:v>Otros Operadores</c:v>
                </c:pt>
              </c:strCache>
            </c:strRef>
          </c:cat>
          <c:val>
            <c:numRef>
              <c:f>'Requerimientos Jul 2022'!$D$189:$D$193</c:f>
              <c:numCache>
                <c:formatCode>0.00%</c:formatCode>
                <c:ptCount val="5"/>
                <c:pt idx="0">
                  <c:v>0.17446808510638298</c:v>
                </c:pt>
                <c:pt idx="1">
                  <c:v>2.7659574468085105E-2</c:v>
                </c:pt>
                <c:pt idx="2">
                  <c:v>0.13191489361702127</c:v>
                </c:pt>
                <c:pt idx="3">
                  <c:v>1.0638297872340425E-2</c:v>
                </c:pt>
                <c:pt idx="4">
                  <c:v>4.2553191489361703E-3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2-4DEC-AE5D-6D009821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73062720"/>
        <c:axId val="-1373069792"/>
      </c:barChart>
      <c:catAx>
        <c:axId val="-1373062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69792"/>
        <c:crosses val="autoZero"/>
        <c:auto val="1"/>
        <c:lblAlgn val="ctr"/>
        <c:lblOffset val="100"/>
        <c:noMultiLvlLbl val="0"/>
      </c:catAx>
      <c:valAx>
        <c:axId val="-13730697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137306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2022'!$B$194:$B$199</c:f>
              <c:strCache>
                <c:ptCount val="6"/>
                <c:pt idx="0">
                  <c:v>Servicio de Televisión Pagada</c:v>
                </c:pt>
                <c:pt idx="1">
                  <c:v>Cable Unión - AlfaTV</c:v>
                </c:pt>
                <c:pt idx="2">
                  <c:v>Claro - Conecel S.A.</c:v>
                </c:pt>
                <c:pt idx="3">
                  <c:v>Cnt Ep</c:v>
                </c:pt>
                <c:pt idx="4">
                  <c:v>Direct Tv</c:v>
                </c:pt>
                <c:pt idx="5">
                  <c:v>Grupo Tv Cable</c:v>
                </c:pt>
              </c:strCache>
            </c:strRef>
          </c:cat>
          <c:val>
            <c:numRef>
              <c:f>'Requerimientos Jul 2022'!$D$194:$D$199</c:f>
              <c:numCache>
                <c:formatCode>0.00%</c:formatCode>
                <c:ptCount val="6"/>
                <c:pt idx="0">
                  <c:v>8.085106382978724E-2</c:v>
                </c:pt>
                <c:pt idx="1">
                  <c:v>2.1276595744680851E-3</c:v>
                </c:pt>
                <c:pt idx="2">
                  <c:v>1.4893617021276596E-2</c:v>
                </c:pt>
                <c:pt idx="3">
                  <c:v>1.4893617021276596E-2</c:v>
                </c:pt>
                <c:pt idx="4">
                  <c:v>6.382978723404255E-3</c:v>
                </c:pt>
                <c:pt idx="5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6-41E5-B6A9-E96C5A6DA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73068160"/>
        <c:axId val="-1373067616"/>
      </c:barChart>
      <c:catAx>
        <c:axId val="-137306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67616"/>
        <c:crosses val="autoZero"/>
        <c:auto val="1"/>
        <c:lblAlgn val="ctr"/>
        <c:lblOffset val="100"/>
        <c:noMultiLvlLbl val="0"/>
      </c:catAx>
      <c:valAx>
        <c:axId val="-13730676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13730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'Requerimientos Jul 2022'!$B$200:$B$203</c:f>
              <c:strCache>
                <c:ptCount val="4"/>
                <c:pt idx="0">
                  <c:v>Telefonía Celular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Movistar - Otecel S.A.</c:v>
                </c:pt>
              </c:strCache>
            </c:strRef>
          </c:cat>
          <c:val>
            <c:numRef>
              <c:f>'Requerimientos Jul 2022'!$D$200:$D$203</c:f>
              <c:numCache>
                <c:formatCode>0.00%</c:formatCode>
                <c:ptCount val="4"/>
                <c:pt idx="0">
                  <c:v>0.3680851063829787</c:v>
                </c:pt>
                <c:pt idx="1">
                  <c:v>0.17446808510638298</c:v>
                </c:pt>
                <c:pt idx="2">
                  <c:v>2.1276595744680851E-2</c:v>
                </c:pt>
                <c:pt idx="3">
                  <c:v>0.17234042553191489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D-4E13-B523-E7FBC478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73066528"/>
        <c:axId val="-1373065984"/>
      </c:barChart>
      <c:catAx>
        <c:axId val="-137306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65984"/>
        <c:crosses val="autoZero"/>
        <c:auto val="1"/>
        <c:lblAlgn val="ctr"/>
        <c:lblOffset val="100"/>
        <c:noMultiLvlLbl val="0"/>
      </c:catAx>
      <c:valAx>
        <c:axId val="-13730659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137306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42-40C6-A889-DB6F9835240F}"/>
                </c:ext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42-40C6-A889-DB6F98352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1373063808"/>
        <c:axId val="-1373054800"/>
      </c:barChart>
      <c:catAx>
        <c:axId val="-137306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54800"/>
        <c:crosses val="autoZero"/>
        <c:auto val="1"/>
        <c:lblAlgn val="ctr"/>
        <c:lblOffset val="100"/>
        <c:noMultiLvlLbl val="0"/>
      </c:catAx>
      <c:valAx>
        <c:axId val="-13730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6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GOB.EC'!$A$55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31-4EFB-957E-7698382459E3}"/>
                </c:ext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5A-47ED-B815-DB927938EAA3}"/>
                </c:ext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75A-47ED-B815-DB927938EAA3}"/>
                </c:ext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75A-47ED-B815-DB927938EAA3}"/>
                </c:ext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75A-47ED-B815-DB927938EAA3}"/>
                </c:ext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75A-47ED-B815-DB927938EAA3}"/>
                </c:ext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75A-47ED-B815-DB927938E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GOB.EC'!$B$53:$O$54</c:f>
              <c:multiLvlStrCache>
                <c:ptCount val="1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</c:lvl>
                <c:lvl>
                  <c:pt idx="0">
                    <c:v>Enero 2022</c:v>
                  </c:pt>
                  <c:pt idx="2">
                    <c:v>Febrero 2022</c:v>
                  </c:pt>
                  <c:pt idx="4">
                    <c:v>Marzo 2022</c:v>
                  </c:pt>
                  <c:pt idx="6">
                    <c:v>Abril 2022</c:v>
                  </c:pt>
                  <c:pt idx="8">
                    <c:v>Mayo 2022</c:v>
                  </c:pt>
                  <c:pt idx="10">
                    <c:v>Junio 2022</c:v>
                  </c:pt>
                  <c:pt idx="12">
                    <c:v>Julio 2022</c:v>
                  </c:pt>
                </c:lvl>
              </c:multiLvlStrCache>
            </c:multiLvlStrRef>
          </c:cat>
          <c:val>
            <c:numRef>
              <c:f>'HISTORICO GOB.EC'!$B$55:$O$55</c:f>
              <c:numCache>
                <c:formatCode>0.00%</c:formatCode>
                <c:ptCount val="14"/>
                <c:pt idx="0" formatCode="General">
                  <c:v>93</c:v>
                </c:pt>
                <c:pt idx="1">
                  <c:v>0.39574468085106385</c:v>
                </c:pt>
                <c:pt idx="2" formatCode="General">
                  <c:v>87</c:v>
                </c:pt>
                <c:pt idx="3">
                  <c:v>0.32954545454545453</c:v>
                </c:pt>
                <c:pt idx="4" formatCode="General">
                  <c:v>100</c:v>
                </c:pt>
                <c:pt idx="5">
                  <c:v>0.45871559633027525</c:v>
                </c:pt>
                <c:pt idx="6" formatCode="General">
                  <c:v>101</c:v>
                </c:pt>
                <c:pt idx="7">
                  <c:v>0.51269035532994922</c:v>
                </c:pt>
                <c:pt idx="8" formatCode="General">
                  <c:v>112</c:v>
                </c:pt>
                <c:pt idx="9">
                  <c:v>0.5803108808290155</c:v>
                </c:pt>
                <c:pt idx="10" formatCode="General">
                  <c:v>114</c:v>
                </c:pt>
                <c:pt idx="11">
                  <c:v>0.54545454545454541</c:v>
                </c:pt>
                <c:pt idx="12" formatCode="General">
                  <c:v>82</c:v>
                </c:pt>
                <c:pt idx="13">
                  <c:v>0.47398843930635837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GOB.EC'!$A$56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31-4EFB-957E-7698382459E3}"/>
                </c:ext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75A-47ED-B815-DB927938EAA3}"/>
                </c:ext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75A-47ED-B815-DB927938EAA3}"/>
                </c:ext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75A-47ED-B815-DB927938EAA3}"/>
                </c:ext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75A-47ED-B815-DB927938EAA3}"/>
                </c:ext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75A-47ED-B815-DB927938EAA3}"/>
                </c:ext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75A-47ED-B815-DB927938E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GOB.EC'!$B$53:$O$54</c:f>
              <c:multiLvlStrCache>
                <c:ptCount val="1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</c:lvl>
                <c:lvl>
                  <c:pt idx="0">
                    <c:v>Enero 2022</c:v>
                  </c:pt>
                  <c:pt idx="2">
                    <c:v>Febrero 2022</c:v>
                  </c:pt>
                  <c:pt idx="4">
                    <c:v>Marzo 2022</c:v>
                  </c:pt>
                  <c:pt idx="6">
                    <c:v>Abril 2022</c:v>
                  </c:pt>
                  <c:pt idx="8">
                    <c:v>Mayo 2022</c:v>
                  </c:pt>
                  <c:pt idx="10">
                    <c:v>Junio 2022</c:v>
                  </c:pt>
                  <c:pt idx="12">
                    <c:v>Julio 2022</c:v>
                  </c:pt>
                </c:lvl>
              </c:multiLvlStrCache>
            </c:multiLvlStrRef>
          </c:cat>
          <c:val>
            <c:numRef>
              <c:f>'HISTORICO GOB.EC'!$B$56:$O$56</c:f>
              <c:numCache>
                <c:formatCode>0.00%</c:formatCode>
                <c:ptCount val="14"/>
                <c:pt idx="0" formatCode="General">
                  <c:v>16</c:v>
                </c:pt>
                <c:pt idx="1">
                  <c:v>6.8085106382978725E-2</c:v>
                </c:pt>
                <c:pt idx="2" formatCode="General">
                  <c:v>18</c:v>
                </c:pt>
                <c:pt idx="3">
                  <c:v>6.8181818181818177E-2</c:v>
                </c:pt>
                <c:pt idx="4" formatCode="General">
                  <c:v>23</c:v>
                </c:pt>
                <c:pt idx="5">
                  <c:v>0.10550458715596331</c:v>
                </c:pt>
                <c:pt idx="6" formatCode="General">
                  <c:v>17</c:v>
                </c:pt>
                <c:pt idx="7">
                  <c:v>8.6294416243654817E-2</c:v>
                </c:pt>
                <c:pt idx="8" formatCode="General">
                  <c:v>12</c:v>
                </c:pt>
                <c:pt idx="9">
                  <c:v>6.2176165803108807E-2</c:v>
                </c:pt>
                <c:pt idx="10" formatCode="General">
                  <c:v>16</c:v>
                </c:pt>
                <c:pt idx="11">
                  <c:v>7.6555023923444973E-2</c:v>
                </c:pt>
                <c:pt idx="12" formatCode="General">
                  <c:v>10</c:v>
                </c:pt>
                <c:pt idx="13">
                  <c:v>5.7803468208092484E-2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GOB.EC'!$A$57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31-4EFB-957E-7698382459E3}"/>
                </c:ext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31-4EFB-957E-7698382459E3}"/>
                </c:ext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75A-47ED-B815-DB927938EAA3}"/>
                </c:ext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75A-47ED-B815-DB927938EAA3}"/>
                </c:ext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75A-47ED-B815-DB927938EAA3}"/>
                </c:ext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75A-47ED-B815-DB927938EAA3}"/>
                </c:ext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75A-47ED-B815-DB927938E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GOB.EC'!$B$53:$O$54</c:f>
              <c:multiLvlStrCache>
                <c:ptCount val="1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</c:lvl>
                <c:lvl>
                  <c:pt idx="0">
                    <c:v>Enero 2022</c:v>
                  </c:pt>
                  <c:pt idx="2">
                    <c:v>Febrero 2022</c:v>
                  </c:pt>
                  <c:pt idx="4">
                    <c:v>Marzo 2022</c:v>
                  </c:pt>
                  <c:pt idx="6">
                    <c:v>Abril 2022</c:v>
                  </c:pt>
                  <c:pt idx="8">
                    <c:v>Mayo 2022</c:v>
                  </c:pt>
                  <c:pt idx="10">
                    <c:v>Junio 2022</c:v>
                  </c:pt>
                  <c:pt idx="12">
                    <c:v>Julio 2022</c:v>
                  </c:pt>
                </c:lvl>
              </c:multiLvlStrCache>
            </c:multiLvlStrRef>
          </c:cat>
          <c:val>
            <c:numRef>
              <c:f>'HISTORICO GOB.EC'!$B$57:$O$57</c:f>
              <c:numCache>
                <c:formatCode>0.00%</c:formatCode>
                <c:ptCount val="14"/>
                <c:pt idx="0" formatCode="General">
                  <c:v>126</c:v>
                </c:pt>
                <c:pt idx="1">
                  <c:v>0.53617021276595744</c:v>
                </c:pt>
                <c:pt idx="2" formatCode="General">
                  <c:v>159</c:v>
                </c:pt>
                <c:pt idx="3">
                  <c:v>0.60227272727272729</c:v>
                </c:pt>
                <c:pt idx="4" formatCode="General">
                  <c:v>95</c:v>
                </c:pt>
                <c:pt idx="5">
                  <c:v>0.43577981651376146</c:v>
                </c:pt>
                <c:pt idx="6" formatCode="General">
                  <c:v>79</c:v>
                </c:pt>
                <c:pt idx="7">
                  <c:v>0.40101522842639592</c:v>
                </c:pt>
                <c:pt idx="8" formatCode="General">
                  <c:v>69</c:v>
                </c:pt>
                <c:pt idx="9">
                  <c:v>0.35751295336787564</c:v>
                </c:pt>
                <c:pt idx="10" formatCode="General">
                  <c:v>79</c:v>
                </c:pt>
                <c:pt idx="11">
                  <c:v>0.37799043062200954</c:v>
                </c:pt>
                <c:pt idx="12" formatCode="General">
                  <c:v>81</c:v>
                </c:pt>
                <c:pt idx="13">
                  <c:v>0.46820809248554912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GOB.EC'!$A$58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31-4EFB-957E-7698382459E3}"/>
                </c:ext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75A-47ED-B815-DB927938EAA3}"/>
                </c:ext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75A-47ED-B815-DB927938EAA3}"/>
                </c:ext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75A-47ED-B815-DB927938EAA3}"/>
                </c:ext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75A-47ED-B815-DB927938EAA3}"/>
                </c:ext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75A-47ED-B815-DB927938EAA3}"/>
                </c:ext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75A-47ED-B815-DB927938E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GOB.EC'!$B$53:$O$54</c:f>
              <c:multiLvlStrCache>
                <c:ptCount val="1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</c:lvl>
                <c:lvl>
                  <c:pt idx="0">
                    <c:v>Enero 2022</c:v>
                  </c:pt>
                  <c:pt idx="2">
                    <c:v>Febrero 2022</c:v>
                  </c:pt>
                  <c:pt idx="4">
                    <c:v>Marzo 2022</c:v>
                  </c:pt>
                  <c:pt idx="6">
                    <c:v>Abril 2022</c:v>
                  </c:pt>
                  <c:pt idx="8">
                    <c:v>Mayo 2022</c:v>
                  </c:pt>
                  <c:pt idx="10">
                    <c:v>Junio 2022</c:v>
                  </c:pt>
                  <c:pt idx="12">
                    <c:v>Julio 2022</c:v>
                  </c:pt>
                </c:lvl>
              </c:multiLvlStrCache>
            </c:multiLvlStrRef>
          </c:cat>
          <c:val>
            <c:numRef>
              <c:f>'HISTORICO GOB.EC'!$B$58:$O$58</c:f>
              <c:numCache>
                <c:formatCode>0.00%</c:formatCode>
                <c:ptCount val="14"/>
                <c:pt idx="0" formatCode="General">
                  <c:v>235</c:v>
                </c:pt>
                <c:pt idx="1">
                  <c:v>1</c:v>
                </c:pt>
                <c:pt idx="2" formatCode="General">
                  <c:v>264</c:v>
                </c:pt>
                <c:pt idx="3">
                  <c:v>1</c:v>
                </c:pt>
                <c:pt idx="4" formatCode="General">
                  <c:v>218</c:v>
                </c:pt>
                <c:pt idx="5">
                  <c:v>1</c:v>
                </c:pt>
                <c:pt idx="6" formatCode="General">
                  <c:v>197</c:v>
                </c:pt>
                <c:pt idx="7">
                  <c:v>1</c:v>
                </c:pt>
                <c:pt idx="8" formatCode="General">
                  <c:v>193</c:v>
                </c:pt>
                <c:pt idx="9">
                  <c:v>1</c:v>
                </c:pt>
                <c:pt idx="10" formatCode="General">
                  <c:v>209</c:v>
                </c:pt>
                <c:pt idx="11">
                  <c:v>0.99999999999999989</c:v>
                </c:pt>
                <c:pt idx="12" formatCode="General">
                  <c:v>173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1373054256"/>
        <c:axId val="-1373049904"/>
      </c:barChart>
      <c:catAx>
        <c:axId val="-137305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49904"/>
        <c:crosses val="autoZero"/>
        <c:auto val="1"/>
        <c:lblAlgn val="ctr"/>
        <c:lblOffset val="100"/>
        <c:noMultiLvlLbl val="0"/>
      </c:catAx>
      <c:valAx>
        <c:axId val="-137304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5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552213738443231"/>
          <c:y val="0.89807890688715131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GOB.EC'!$A$82:$A$95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Otros Operadores</c:v>
                </c:pt>
                <c:pt idx="11">
                  <c:v>Puntonet</c:v>
                </c:pt>
                <c:pt idx="12">
                  <c:v>Univisa</c:v>
                </c:pt>
                <c:pt idx="13">
                  <c:v>Total general</c:v>
                </c:pt>
              </c:strCache>
            </c:strRef>
          </c:cat>
          <c:val>
            <c:numRef>
              <c:f>'HISTORICO GOB.EC'!$O$82:$O$95</c:f>
              <c:numCache>
                <c:formatCode>0.00%</c:formatCode>
                <c:ptCount val="14"/>
                <c:pt idx="0">
                  <c:v>1.918649270913277E-3</c:v>
                </c:pt>
                <c:pt idx="1">
                  <c:v>0.35993860322333077</c:v>
                </c:pt>
                <c:pt idx="2">
                  <c:v>0.26285495011511895</c:v>
                </c:pt>
                <c:pt idx="3">
                  <c:v>1.0744435917114352E-2</c:v>
                </c:pt>
                <c:pt idx="4">
                  <c:v>1.1511895625479663E-3</c:v>
                </c:pt>
                <c:pt idx="5">
                  <c:v>0.13660782808902533</c:v>
                </c:pt>
                <c:pt idx="6">
                  <c:v>7.6745970836531081E-4</c:v>
                </c:pt>
                <c:pt idx="7">
                  <c:v>1.0744435917114352E-2</c:v>
                </c:pt>
                <c:pt idx="8">
                  <c:v>4.9884881043745201E-2</c:v>
                </c:pt>
                <c:pt idx="9">
                  <c:v>0.10360706062931696</c:v>
                </c:pt>
                <c:pt idx="10">
                  <c:v>4.3745203376822715E-2</c:v>
                </c:pt>
                <c:pt idx="11">
                  <c:v>1.6500383729854181E-2</c:v>
                </c:pt>
                <c:pt idx="12">
                  <c:v>1.5349194167306216E-3</c:v>
                </c:pt>
                <c:pt idx="13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1-4F07-8250-B3B600DD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-1373056432"/>
        <c:axId val="-1373055344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F71-4F07-8250-B3B600DD56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71-4F07-8250-B3B600DD56C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F71-4F07-8250-B3B600DD56C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F71-4F07-8250-B3B600DD56C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F71-4F07-8250-B3B600DD56C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F71-4F07-8250-B3B600DD56C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F71-4F07-8250-B3B600DD56C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F71-4F07-8250-B3B600DD56C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F71-4F07-8250-B3B600DD56C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F71-4F07-8250-B3B600DD56C3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2EC96605-141C-4991-87AF-F9044107C58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B21BCCB-CBD4-40B4-AFD6-21D7A65763A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F71-4F07-8250-B3B600DD56C3}"/>
                </c:ext>
              </c:extLst>
            </c:dLbl>
            <c:dLbl>
              <c:idx val="1"/>
              <c:layout>
                <c:manualLayout>
                  <c:x val="0.16302266972466398"/>
                  <c:y val="-3.5779243756382411E-3"/>
                </c:manualLayout>
              </c:layout>
              <c:tx>
                <c:rich>
                  <a:bodyPr/>
                  <a:lstStyle/>
                  <a:p>
                    <a:fld id="{9443406E-A470-4D2F-BD9C-AC9A01B2638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429AFD2-092C-44A6-BBD7-27F864668AA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F71-4F07-8250-B3B600DD56C3}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7DB3C5A7-77DC-4D53-9A01-92C686367E4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DA018B1-8DDE-4A43-B576-E4197D368DD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F71-4F07-8250-B3B600DD56C3}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5C27BA95-0F95-4E87-9A07-A678B1B3225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1234780-22C0-4804-B3E8-13BEECCF161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F71-4F07-8250-B3B600DD56C3}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E3CD374F-F576-4E20-9331-68EBDCDA31E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692C95E-895E-4DF9-A15E-FE74BBCB990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F71-4F07-8250-B3B600DD56C3}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A09C5E5A-B1C9-4A4C-B701-F35D56FC8E4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E83D459-3E32-487E-9566-2737538E337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F71-4F07-8250-B3B600DD56C3}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AF816E39-1D9A-43AB-9D77-1E7C7EF2FBB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FC603EE-1C55-4C7A-8F5B-9213380E4FE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F71-4F07-8250-B3B600DD56C3}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E0D685E6-BB24-4F10-9C20-B58E5DE2DAF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9DAA05D-CE8D-4937-9AD3-88128AD1302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F71-4F07-8250-B3B600DD56C3}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25014632-FA3C-436A-961C-79BEB1C27CA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047C13E-E39B-461F-A76A-FB94A7AE009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F71-4F07-8250-B3B600DD56C3}"/>
                </c:ext>
              </c:extLst>
            </c:dLbl>
            <c:dLbl>
              <c:idx val="9"/>
              <c:layout>
                <c:manualLayout>
                  <c:x val="7.1385704160663963E-2"/>
                  <c:y val="0"/>
                </c:manualLayout>
              </c:layout>
              <c:tx>
                <c:rich>
                  <a:bodyPr/>
                  <a:lstStyle/>
                  <a:p>
                    <a:fld id="{02DCF95C-26D5-46C2-9447-7CA8616D475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47AE22C-6CC2-4611-8697-27878CAC12D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F71-4F07-8250-B3B600DD56C3}"/>
                </c:ext>
              </c:extLst>
            </c:dLbl>
            <c:dLbl>
              <c:idx val="10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58C3681F-6DD0-4434-9796-33D242B6902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CCD9403-92CC-4F29-95DC-E3A071C6CED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F71-4F07-8250-B3B600DD56C3}"/>
                </c:ext>
              </c:extLst>
            </c:dLbl>
            <c:dLbl>
              <c:idx val="11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214B57B5-5C38-4E64-8336-916602A0D59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856EF94-9076-43B0-9D5D-6E8D4503B2F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F71-4F07-8250-B3B600DD56C3}"/>
                </c:ext>
              </c:extLst>
            </c:dLbl>
            <c:dLbl>
              <c:idx val="12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28EA43CD-D557-4DA7-AF3E-C6FA888092D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0BF008F-EB89-497C-8066-36EAA77DB90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F71-4F07-8250-B3B600DD56C3}"/>
                </c:ext>
              </c:extLst>
            </c:dLbl>
            <c:dLbl>
              <c:idx val="13"/>
              <c:layout>
                <c:manualLayout>
                  <c:x val="0.41433940596126762"/>
                  <c:y val="-1.6474413371123478E-17"/>
                </c:manualLayout>
              </c:layout>
              <c:tx>
                <c:rich>
                  <a:bodyPr/>
                  <a:lstStyle/>
                  <a:p>
                    <a:fld id="{2B072872-6A5B-4C9B-8504-06BBB722548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7976607-737A-496B-8468-E2ACA3B9E15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F71-4F07-8250-B3B600DD5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GOB.EC'!$A$82:$A$95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Otros Operadores</c:v>
                </c:pt>
                <c:pt idx="11">
                  <c:v>Puntonet</c:v>
                </c:pt>
                <c:pt idx="12">
                  <c:v>Univisa</c:v>
                </c:pt>
                <c:pt idx="13">
                  <c:v>Total general</c:v>
                </c:pt>
              </c:strCache>
            </c:strRef>
          </c:cat>
          <c:val>
            <c:numRef>
              <c:f>'HISTORICO GOB.EC'!$N$82:$N$95</c:f>
              <c:numCache>
                <c:formatCode>General</c:formatCode>
                <c:ptCount val="14"/>
                <c:pt idx="0">
                  <c:v>5</c:v>
                </c:pt>
                <c:pt idx="1">
                  <c:v>938</c:v>
                </c:pt>
                <c:pt idx="2">
                  <c:v>685</c:v>
                </c:pt>
                <c:pt idx="3">
                  <c:v>28</c:v>
                </c:pt>
                <c:pt idx="4">
                  <c:v>3</c:v>
                </c:pt>
                <c:pt idx="5">
                  <c:v>356</c:v>
                </c:pt>
                <c:pt idx="6">
                  <c:v>2</c:v>
                </c:pt>
                <c:pt idx="7">
                  <c:v>28</c:v>
                </c:pt>
                <c:pt idx="8">
                  <c:v>130</c:v>
                </c:pt>
                <c:pt idx="9">
                  <c:v>270</c:v>
                </c:pt>
                <c:pt idx="10">
                  <c:v>114</c:v>
                </c:pt>
                <c:pt idx="11">
                  <c:v>43</c:v>
                </c:pt>
                <c:pt idx="12">
                  <c:v>4</c:v>
                </c:pt>
                <c:pt idx="13">
                  <c:v>2606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'HISTORICO GOB.EC'!$O$82:$O$95</c15:f>
                <c15:dlblRangeCache>
                  <c:ptCount val="14"/>
                  <c:pt idx="0">
                    <c:v>0,19%</c:v>
                  </c:pt>
                  <c:pt idx="1">
                    <c:v>35,99%</c:v>
                  </c:pt>
                  <c:pt idx="2">
                    <c:v>26,29%</c:v>
                  </c:pt>
                  <c:pt idx="3">
                    <c:v>1,07%</c:v>
                  </c:pt>
                  <c:pt idx="4">
                    <c:v>0,12%</c:v>
                  </c:pt>
                  <c:pt idx="5">
                    <c:v>13,66%</c:v>
                  </c:pt>
                  <c:pt idx="6">
                    <c:v>0,08%</c:v>
                  </c:pt>
                  <c:pt idx="7">
                    <c:v>1,07%</c:v>
                  </c:pt>
                  <c:pt idx="8">
                    <c:v>4,99%</c:v>
                  </c:pt>
                  <c:pt idx="9">
                    <c:v>10,36%</c:v>
                  </c:pt>
                  <c:pt idx="10">
                    <c:v>4,37%</c:v>
                  </c:pt>
                  <c:pt idx="11">
                    <c:v>1,65%</c:v>
                  </c:pt>
                  <c:pt idx="12">
                    <c:v>0,15%</c:v>
                  </c:pt>
                  <c:pt idx="13">
                    <c:v>100,00%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3F71-4F07-8250-B3B600DD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373053712"/>
        <c:axId val="-1373052080"/>
      </c:barChart>
      <c:catAx>
        <c:axId val="-1373056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55344"/>
        <c:crosses val="autoZero"/>
        <c:auto val="1"/>
        <c:lblAlgn val="ctr"/>
        <c:lblOffset val="100"/>
        <c:noMultiLvlLbl val="0"/>
      </c:catAx>
      <c:valAx>
        <c:axId val="-137305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56432"/>
        <c:crosses val="autoZero"/>
        <c:crossBetween val="between"/>
      </c:valAx>
      <c:valAx>
        <c:axId val="-137305208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53712"/>
        <c:crosses val="max"/>
        <c:crossBetween val="between"/>
      </c:valAx>
      <c:catAx>
        <c:axId val="-1373053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373052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GOB.EC'!$L$11,'HISTORICO GOB.EC'!$N$11)</c:f>
              <c:strCache>
                <c:ptCount val="7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  <c:pt idx="6">
                  <c:v>Julio 2022</c:v>
                </c:pt>
              </c:strCache>
            </c:strRef>
          </c:cat>
          <c:val>
            <c:numRef>
              <c:f>('HISTORICO GOB.EC'!$B$13,'HISTORICO GOB.EC'!$D$13,'HISTORICO GOB.EC'!$F$13,'HISTORICO GOB.EC'!$H$13,'HISTORICO GOB.EC'!$J$13,'HISTORICO GOB.EC'!$L$13)</c:f>
              <c:numCache>
                <c:formatCode>General</c:formatCode>
                <c:ptCount val="6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17</c:v>
                </c:pt>
                <c:pt idx="4">
                  <c:v>11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6-452A-A3E1-2E462461F6A2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('HISTORICO GOB.EC'!$B$11,'HISTORICO GOB.EC'!$D$11,'HISTORICO GOB.EC'!$F$11,'HISTORICO GOB.EC'!$H$11,'HISTORICO GOB.EC'!$J$11,'HISTORICO GOB.EC'!$L$11,'HISTORICO GOB.EC'!$N$11)</c:f>
              <c:strCache>
                <c:ptCount val="7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  <c:pt idx="6">
                  <c:v>Julio 2022</c:v>
                </c:pt>
              </c:strCache>
            </c:strRef>
          </c:cat>
          <c:val>
            <c:numRef>
              <c:f>('HISTORICO GOB.EC'!$B$14,'HISTORICO GOB.EC'!$D$14,'HISTORICO GOB.EC'!$F$14,'HISTORICO GOB.EC'!$H$14,'HISTORICO GOB.EC'!$J$14,'HISTORICO GOB.EC'!$L$14)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6-452A-A3E1-2E462461F6A2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GOB.EC'!$L$11,'HISTORICO GOB.EC'!$N$11)</c:f>
              <c:strCache>
                <c:ptCount val="7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  <c:pt idx="6">
                  <c:v>Julio 2022</c:v>
                </c:pt>
              </c:strCache>
            </c:strRef>
          </c:cat>
          <c:val>
            <c:numRef>
              <c:f>('HISTORICO GOB.EC'!$B$15,'HISTORICO GOB.EC'!$D$15,'HISTORICO GOB.EC'!$F$15,'HISTORICO GOB.EC'!$H$15,'HISTORICO GOB.EC'!$J$15,'HISTORICO GOB.EC'!$L$15)</c:f>
              <c:numCache>
                <c:formatCode>General</c:formatCode>
                <c:ptCount val="6"/>
                <c:pt idx="0">
                  <c:v>130</c:v>
                </c:pt>
                <c:pt idx="1">
                  <c:v>187</c:v>
                </c:pt>
                <c:pt idx="2">
                  <c:v>234</c:v>
                </c:pt>
                <c:pt idx="3">
                  <c:v>188</c:v>
                </c:pt>
                <c:pt idx="4">
                  <c:v>187</c:v>
                </c:pt>
                <c:pt idx="5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6-452A-A3E1-2E462461F6A2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GOB.EC'!$L$11,'HISTORICO GOB.EC'!$N$11)</c:f>
              <c:strCache>
                <c:ptCount val="7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  <c:pt idx="6">
                  <c:v>Julio 2022</c:v>
                </c:pt>
              </c:strCache>
            </c:strRef>
          </c:cat>
          <c:val>
            <c:numRef>
              <c:f>('HISTORICO GOB.EC'!$B$16,'HISTORICO GOB.EC'!$D$16,'HISTORICO GOB.EC'!$F$16,'HISTORICO GOB.EC'!$H$16,'HISTORICO GOB.EC'!$J$16,'HISTORICO GOB.EC'!$L$16)</c:f>
              <c:numCache>
                <c:formatCode>General</c:formatCode>
                <c:ptCount val="6"/>
                <c:pt idx="0">
                  <c:v>44</c:v>
                </c:pt>
                <c:pt idx="1">
                  <c:v>63</c:v>
                </c:pt>
                <c:pt idx="2">
                  <c:v>66</c:v>
                </c:pt>
                <c:pt idx="3">
                  <c:v>52</c:v>
                </c:pt>
                <c:pt idx="4">
                  <c:v>60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6-452A-A3E1-2E462461F6A2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GOB.EC'!$L$11,'HISTORICO GOB.EC'!$N$11)</c:f>
              <c:strCache>
                <c:ptCount val="7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  <c:pt idx="6">
                  <c:v>Julio 2022</c:v>
                </c:pt>
              </c:strCache>
            </c:strRef>
          </c:cat>
          <c:val>
            <c:numRef>
              <c:f>('HISTORICO GOB.EC'!$B$17,'HISTORICO GOB.EC'!$D$17,'HISTORICO GOB.EC'!$F$17,'HISTORICO GOB.EC'!$H$17,'HISTORICO GOB.EC'!$J$17,'HISTORICO GOB.EC'!$L$17)</c:f>
              <c:numCache>
                <c:formatCode>General</c:formatCode>
                <c:ptCount val="6"/>
                <c:pt idx="0">
                  <c:v>27</c:v>
                </c:pt>
                <c:pt idx="1">
                  <c:v>35</c:v>
                </c:pt>
                <c:pt idx="2">
                  <c:v>52</c:v>
                </c:pt>
                <c:pt idx="3">
                  <c:v>37</c:v>
                </c:pt>
                <c:pt idx="4">
                  <c:v>25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26-452A-A3E1-2E462461F6A2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GOB.EC'!$L$11,'HISTORICO GOB.EC'!$N$11)</c:f>
              <c:strCache>
                <c:ptCount val="7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  <c:pt idx="6">
                  <c:v>Julio 2022</c:v>
                </c:pt>
              </c:strCache>
            </c:strRef>
          </c:cat>
          <c:val>
            <c:numRef>
              <c:f>('HISTORICO GOB.EC'!$B$18,'HISTORICO GOB.EC'!$D$18,'HISTORICO GOB.EC'!$F$18,'HISTORICO GOB.EC'!$H$18,'HISTORICO GOB.EC'!$J$18,'HISTORICO GOB.EC'!$L$18)</c:f>
              <c:numCache>
                <c:formatCode>General</c:formatCode>
                <c:ptCount val="6"/>
                <c:pt idx="0">
                  <c:v>235</c:v>
                </c:pt>
                <c:pt idx="1">
                  <c:v>264</c:v>
                </c:pt>
                <c:pt idx="2">
                  <c:v>218</c:v>
                </c:pt>
                <c:pt idx="3">
                  <c:v>197</c:v>
                </c:pt>
                <c:pt idx="4">
                  <c:v>193</c:v>
                </c:pt>
                <c:pt idx="5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26-452A-A3E1-2E462461F6A2}"/>
            </c:ext>
          </c:extLst>
        </c:ser>
        <c:ser>
          <c:idx val="6"/>
          <c:order val="6"/>
          <c:tx>
            <c:strRef>
              <c:f>'HISTORICO GOB.EC'!$A$19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GOB.EC'!$L$11,'HISTORICO GOB.EC'!$N$11)</c:f>
              <c:strCache>
                <c:ptCount val="7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  <c:pt idx="6">
                  <c:v>Julio 2022</c:v>
                </c:pt>
              </c:strCache>
            </c:strRef>
          </c:cat>
          <c:val>
            <c:numRef>
              <c:f>('HISTORICO GOB.EC'!$B$19,'HISTORICO GOB.EC'!$D$19,'HISTORICO GOB.EC'!$F$19,'HISTORICO GOB.EC'!$H$19,'HISTORICO GOB.EC'!$J$19,'HISTORICO GOB.EC'!$L$19)</c:f>
              <c:numCache>
                <c:formatCode>General</c:formatCode>
                <c:ptCount val="6"/>
                <c:pt idx="0">
                  <c:v>452</c:v>
                </c:pt>
                <c:pt idx="1">
                  <c:v>563</c:v>
                </c:pt>
                <c:pt idx="2">
                  <c:v>586</c:v>
                </c:pt>
                <c:pt idx="3">
                  <c:v>491</c:v>
                </c:pt>
                <c:pt idx="4">
                  <c:v>476</c:v>
                </c:pt>
                <c:pt idx="5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26-452A-A3E1-2E462461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73051536"/>
        <c:axId val="-1307798032"/>
      </c:barChart>
      <c:catAx>
        <c:axId val="-137305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7798032"/>
        <c:crosses val="autoZero"/>
        <c:auto val="1"/>
        <c:lblAlgn val="ctr"/>
        <c:lblOffset val="100"/>
        <c:noMultiLvlLbl val="0"/>
      </c:catAx>
      <c:valAx>
        <c:axId val="-130779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305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n-US" b="1">
                <a:latin typeface="Arial" pitchFamily="34" charset="0"/>
                <a:cs typeface="Arial" pitchFamily="34" charset="0"/>
              </a:rPr>
              <a:t>Totales de</a:t>
            </a:r>
            <a:r>
              <a:rPr lang="en-US" b="1" baseline="0">
                <a:latin typeface="Arial" pitchFamily="34" charset="0"/>
                <a:cs typeface="Arial" pitchFamily="34" charset="0"/>
              </a:rPr>
              <a:t> Requerimientos </a:t>
            </a:r>
          </a:p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+mj-ea"/>
                <a:cs typeface="Arial" pitchFamily="34" charset="0"/>
              </a:defRPr>
            </a:pPr>
            <a:r>
              <a:rPr lang="en-US" b="1" baseline="0">
                <a:latin typeface="Arial" pitchFamily="34" charset="0"/>
                <a:cs typeface="Arial" pitchFamily="34" charset="0"/>
              </a:rPr>
              <a:t>Año 2022</a:t>
            </a:r>
            <a:endParaRPr lang="en-US" b="1">
              <a:latin typeface="Arial" pitchFamily="34" charset="0"/>
              <a:cs typeface="Arial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626-4A61-AF0B-36973B90AA9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626-4A61-AF0B-36973B90AA9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626-4A61-AF0B-36973B90AA98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626-4A61-AF0B-36973B90AA98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626-4A61-AF0B-36973B90AA98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5626-4A61-AF0B-36973B90AA98}"/>
              </c:ext>
            </c:extLst>
          </c:dPt>
          <c:dLbls>
            <c:dLbl>
              <c:idx val="0"/>
              <c:layout>
                <c:manualLayout>
                  <c:x val="1.9735427174097987E-3"/>
                  <c:y val="-4.74375217256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6-4A61-AF0B-36973B90AA98}"/>
                </c:ext>
              </c:extLst>
            </c:dLbl>
            <c:dLbl>
              <c:idx val="1"/>
              <c:layout>
                <c:manualLayout>
                  <c:x val="9.8677135870489045E-4"/>
                  <c:y val="-5.0402366833515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6-4A61-AF0B-36973B90AA98}"/>
                </c:ext>
              </c:extLst>
            </c:dLbl>
            <c:dLbl>
              <c:idx val="2"/>
              <c:layout>
                <c:manualLayout>
                  <c:x val="0"/>
                  <c:y val="-3.557814129424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26-4A61-AF0B-36973B90AA98}"/>
                </c:ext>
              </c:extLst>
            </c:dLbl>
            <c:dLbl>
              <c:idx val="3"/>
              <c:layout>
                <c:manualLayout>
                  <c:x val="-3.5731306726457007E-17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26-4A61-AF0B-36973B90AA98}"/>
                </c:ext>
              </c:extLst>
            </c:dLbl>
            <c:dLbl>
              <c:idx val="4"/>
              <c:layout>
                <c:manualLayout>
                  <c:x val="9.745014408425116E-4"/>
                  <c:y val="-2.964845107853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26-4A61-AF0B-36973B90AA98}"/>
                </c:ext>
              </c:extLst>
            </c:dLbl>
            <c:dLbl>
              <c:idx val="5"/>
              <c:layout>
                <c:manualLayout>
                  <c:x val="1.9490028816851663E-3"/>
                  <c:y val="-2.668360597068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26-4A61-AF0B-36973B90AA98}"/>
                </c:ext>
              </c:extLst>
            </c:dLbl>
            <c:dLbl>
              <c:idx val="6"/>
              <c:layout>
                <c:manualLayout>
                  <c:x val="2.9235045468551891E-3"/>
                  <c:y val="-2.9648451078538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26-4A61-AF0B-36973B90AA98}"/>
                </c:ext>
              </c:extLst>
            </c:dLbl>
            <c:dLbl>
              <c:idx val="12"/>
              <c:layout>
                <c:manualLayout>
                  <c:x val="3.9470854348196338E-3"/>
                  <c:y val="-4.74375217256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26-4A61-AF0B-36973B90AA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2022'!$C$244:$O$244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'Requerimientos Jul 2022'!$C$245:$O$245</c:f>
              <c:numCache>
                <c:formatCode>General</c:formatCode>
                <c:ptCount val="13"/>
                <c:pt idx="0">
                  <c:v>452</c:v>
                </c:pt>
                <c:pt idx="1">
                  <c:v>563</c:v>
                </c:pt>
                <c:pt idx="2">
                  <c:v>586</c:v>
                </c:pt>
                <c:pt idx="3">
                  <c:v>491</c:v>
                </c:pt>
                <c:pt idx="4">
                  <c:v>476</c:v>
                </c:pt>
                <c:pt idx="5">
                  <c:v>461</c:v>
                </c:pt>
                <c:pt idx="6">
                  <c:v>470</c:v>
                </c:pt>
                <c:pt idx="12">
                  <c:v>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8-4628-87B5-C7EE025C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303573456"/>
        <c:axId val="-1303572912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'Requerimientos Jul 2022'!$C$244:$O$244</c15:sqref>
                        </c15:formulaRef>
                      </c:ext>
                    </c:extLst>
                    <c:strCache>
                      <c:ptCount val="1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'Requerimientos Jul 2022'!$C$246:$O$246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452</c:v>
                      </c:pt>
                      <c:pt idx="1">
                        <c:v>563</c:v>
                      </c:pt>
                      <c:pt idx="2">
                        <c:v>586</c:v>
                      </c:pt>
                      <c:pt idx="3">
                        <c:v>491</c:v>
                      </c:pt>
                      <c:pt idx="4">
                        <c:v>476</c:v>
                      </c:pt>
                      <c:pt idx="5">
                        <c:v>461</c:v>
                      </c:pt>
                      <c:pt idx="6">
                        <c:v>470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3499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5626-4A61-AF0B-36973B90AA98}"/>
                  </c:ext>
                </c:extLst>
              </c15:ser>
            </c15:filteredBarSeries>
          </c:ext>
        </c:extLst>
      </c:bar3DChart>
      <c:catAx>
        <c:axId val="-130357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3572912"/>
        <c:crosses val="autoZero"/>
        <c:auto val="1"/>
        <c:lblAlgn val="ctr"/>
        <c:lblOffset val="100"/>
        <c:noMultiLvlLbl val="0"/>
      </c:catAx>
      <c:valAx>
        <c:axId val="-130357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357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71145967197764E-3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C9-4A23-9928-7CE2F4910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GOB.EC'!$L$11)</c:f>
              <c:strCache>
                <c:ptCount val="6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</c:strCache>
            </c:strRef>
          </c:cat>
          <c:val>
            <c:numRef>
              <c:f>('HISTORICO GOB.EC'!$C$13,'HISTORICO GOB.EC'!$E$13,'HISTORICO GOB.EC'!$G$13,'HISTORICO GOB.EC'!$I$13,'HISTORICO GOB.EC'!$K$13,'HISTORICO GOB.EC'!$M$13)</c:f>
              <c:numCache>
                <c:formatCode>0.00%</c:formatCode>
                <c:ptCount val="6"/>
                <c:pt idx="0">
                  <c:v>3.3185840707964605E-2</c:v>
                </c:pt>
                <c:pt idx="1">
                  <c:v>2.4866785079928951E-2</c:v>
                </c:pt>
                <c:pt idx="2">
                  <c:v>2.5597269624573378E-2</c:v>
                </c:pt>
                <c:pt idx="3">
                  <c:v>3.4623217922606926E-2</c:v>
                </c:pt>
                <c:pt idx="4">
                  <c:v>2.3109243697478993E-2</c:v>
                </c:pt>
                <c:pt idx="5">
                  <c:v>3.4707158351409979E-2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9-4A23-9928-7CE2F49104A2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('HISTORICO GOB.EC'!$B$11,'HISTORICO GOB.EC'!$D$11,'HISTORICO GOB.EC'!$F$11,'HISTORICO GOB.EC'!$H$11,'HISTORICO GOB.EC'!$J$11,'HISTORICO GOB.EC'!$L$11)</c:f>
              <c:strCache>
                <c:ptCount val="6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</c:strCache>
            </c:strRef>
          </c:cat>
          <c:val>
            <c:numRef>
              <c:f>('HISTORICO GOB.EC'!$C$14,'HISTORICO GOB.EC'!$E$14,'HISTORICO GOB.EC'!$G$14,'HISTORICO GOB.EC'!$I$14,'HISTORICO GOB.EC'!$K$14,'HISTORICO GOB.EC'!$M$14)</c:f>
              <c:numCache>
                <c:formatCode>0.00%</c:formatCode>
                <c:ptCount val="6"/>
                <c:pt idx="0">
                  <c:v>2.2123893805309734E-3</c:v>
                </c:pt>
                <c:pt idx="1">
                  <c:v>0</c:v>
                </c:pt>
                <c:pt idx="2">
                  <c:v>1.7064846416382253E-3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C9-4A23-9928-7CE2F49104A2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C9-4A23-9928-7CE2F4910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GOB.EC'!$L$11)</c:f>
              <c:strCache>
                <c:ptCount val="6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</c:strCache>
            </c:strRef>
          </c:cat>
          <c:val>
            <c:numRef>
              <c:f>('HISTORICO GOB.EC'!$C$15,'HISTORICO GOB.EC'!$E$15,'HISTORICO GOB.EC'!$G$15,'HISTORICO GOB.EC'!$I$15,'HISTORICO GOB.EC'!$K$15,'HISTORICO GOB.EC'!$M$15)</c:f>
              <c:numCache>
                <c:formatCode>0.00%</c:formatCode>
                <c:ptCount val="6"/>
                <c:pt idx="0">
                  <c:v>0.28761061946902655</c:v>
                </c:pt>
                <c:pt idx="1">
                  <c:v>0.3321492007104796</c:v>
                </c:pt>
                <c:pt idx="2">
                  <c:v>0.39931740614334471</c:v>
                </c:pt>
                <c:pt idx="3">
                  <c:v>0.38289205702647655</c:v>
                </c:pt>
                <c:pt idx="4">
                  <c:v>0.39285714285714285</c:v>
                </c:pt>
                <c:pt idx="5">
                  <c:v>0.39479392624728848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9-4A23-9928-7CE2F49104A2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GOB.EC'!$L$11)</c:f>
              <c:strCache>
                <c:ptCount val="6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</c:strCache>
            </c:strRef>
          </c:cat>
          <c:val>
            <c:numRef>
              <c:f>('HISTORICO GOB.EC'!$C$16,'HISTORICO GOB.EC'!$E$16,'HISTORICO GOB.EC'!$G$16,'HISTORICO GOB.EC'!$I$16,'HISTORICO GOB.EC'!$K$16,'HISTORICO GOB.EC'!$M$16)</c:f>
              <c:numCache>
                <c:formatCode>0.00%</c:formatCode>
                <c:ptCount val="6"/>
                <c:pt idx="0">
                  <c:v>9.7345132743362831E-2</c:v>
                </c:pt>
                <c:pt idx="1">
                  <c:v>0.11190053285968028</c:v>
                </c:pt>
                <c:pt idx="2">
                  <c:v>0.11262798634812286</c:v>
                </c:pt>
                <c:pt idx="3">
                  <c:v>0.10590631364562118</c:v>
                </c:pt>
                <c:pt idx="4">
                  <c:v>0.12605042016806722</c:v>
                </c:pt>
                <c:pt idx="5">
                  <c:v>7.8091106290672452E-2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C9-4A23-9928-7CE2F49104A2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GOB.EC'!$L$11)</c:f>
              <c:strCache>
                <c:ptCount val="6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</c:strCache>
            </c:strRef>
          </c:cat>
          <c:val>
            <c:numRef>
              <c:f>('HISTORICO GOB.EC'!$C$17,'HISTORICO GOB.EC'!$E$17,'HISTORICO GOB.EC'!$G$17,'HISTORICO GOB.EC'!$I$17,'HISTORICO GOB.EC'!$K$17,'HISTORICO GOB.EC'!$M$17)</c:f>
              <c:numCache>
                <c:formatCode>0.00%</c:formatCode>
                <c:ptCount val="6"/>
                <c:pt idx="0">
                  <c:v>5.9734513274336286E-2</c:v>
                </c:pt>
                <c:pt idx="1">
                  <c:v>6.216696269982238E-2</c:v>
                </c:pt>
                <c:pt idx="2">
                  <c:v>8.8737201365187715E-2</c:v>
                </c:pt>
                <c:pt idx="3">
                  <c:v>7.5356415478615074E-2</c:v>
                </c:pt>
                <c:pt idx="4">
                  <c:v>5.2521008403361345E-2</c:v>
                </c:pt>
                <c:pt idx="5">
                  <c:v>3.9045553145336226E-2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C9-4A23-9928-7CE2F49104A2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GOB.EC'!$L$11)</c:f>
              <c:strCache>
                <c:ptCount val="6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</c:strCache>
            </c:strRef>
          </c:cat>
          <c:val>
            <c:numRef>
              <c:f>('HISTORICO GOB.EC'!$C$18,'HISTORICO GOB.EC'!$E$18,'HISTORICO GOB.EC'!$G$18,'HISTORICO GOB.EC'!$I$18,'HISTORICO GOB.EC'!$K$18,'HISTORICO GOB.EC'!$M$18)</c:f>
              <c:numCache>
                <c:formatCode>0.00%</c:formatCode>
                <c:ptCount val="6"/>
                <c:pt idx="0">
                  <c:v>0.51991150442477874</c:v>
                </c:pt>
                <c:pt idx="1">
                  <c:v>0.46891651865008882</c:v>
                </c:pt>
                <c:pt idx="2">
                  <c:v>0.37201365187713309</c:v>
                </c:pt>
                <c:pt idx="3">
                  <c:v>0.40122199592668023</c:v>
                </c:pt>
                <c:pt idx="4">
                  <c:v>0.40546218487394958</c:v>
                </c:pt>
                <c:pt idx="5">
                  <c:v>0.45336225596529284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C9-4A23-9928-7CE2F49104A2}"/>
            </c:ext>
          </c:extLst>
        </c:ser>
        <c:ser>
          <c:idx val="6"/>
          <c:order val="6"/>
          <c:tx>
            <c:strRef>
              <c:f>'HISTORICO GOB.EC'!$A$19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('HISTORICO GOB.EC'!$B$11,'HISTORICO GOB.EC'!$D$11,'HISTORICO GOB.EC'!$F$11,'HISTORICO GOB.EC'!$H$11,'HISTORICO GOB.EC'!$J$11,'HISTORICO GOB.EC'!$L$11)</c:f>
              <c:strCache>
                <c:ptCount val="6"/>
                <c:pt idx="0">
                  <c:v>Enero 2022</c:v>
                </c:pt>
                <c:pt idx="1">
                  <c:v>Febrero 2022</c:v>
                </c:pt>
                <c:pt idx="2">
                  <c:v>Marzo 2022</c:v>
                </c:pt>
                <c:pt idx="3">
                  <c:v>Abril 2022</c:v>
                </c:pt>
                <c:pt idx="4">
                  <c:v>Mayo 2022</c:v>
                </c:pt>
                <c:pt idx="5">
                  <c:v>Junio 2022</c:v>
                </c:pt>
              </c:strCache>
            </c:strRef>
          </c:cat>
          <c:val>
            <c:numRef>
              <c:f>('HISTORICO GOB.EC'!$C$19,'HISTORICO GOB.EC'!$E$19,'HISTORICO GOB.EC'!$G$19,'HISTORICO GOB.EC'!$I$19,'HISTORICO GOB.EC'!$K$19,'HISTORICO GOB.EC'!$M$19)</c:f>
              <c:numCache>
                <c:formatCode>0.00%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C9-4A23-9928-7CE2F491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07801840"/>
        <c:axId val="-1307795856"/>
      </c:barChart>
      <c:catAx>
        <c:axId val="-130780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7795856"/>
        <c:crosses val="autoZero"/>
        <c:auto val="1"/>
        <c:lblAlgn val="ctr"/>
        <c:lblOffset val="100"/>
        <c:noMultiLvlLbl val="0"/>
      </c:catAx>
      <c:valAx>
        <c:axId val="-130779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780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GOB.EC'!$A$100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GOB.EC'!$B$99:$M$99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GOB.EC'!$B$100:$M$100</c:f>
              <c:numCache>
                <c:formatCode>General</c:formatCode>
                <c:ptCount val="12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17</c:v>
                </c:pt>
                <c:pt idx="4">
                  <c:v>11</c:v>
                </c:pt>
                <c:pt idx="5">
                  <c:v>16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2-4A09-B385-B09B9A95DA44}"/>
            </c:ext>
          </c:extLst>
        </c:ser>
        <c:ser>
          <c:idx val="1"/>
          <c:order val="1"/>
          <c:tx>
            <c:strRef>
              <c:f>'HISTORICO GOB.EC'!$A$107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GOB.EC'!$B$99:$M$99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GOB.EC'!$B$107:$M$107</c:f>
              <c:numCache>
                <c:formatCode>General</c:formatCode>
                <c:ptCount val="12"/>
                <c:pt idx="0">
                  <c:v>129</c:v>
                </c:pt>
                <c:pt idx="1">
                  <c:v>187</c:v>
                </c:pt>
                <c:pt idx="2">
                  <c:v>234</c:v>
                </c:pt>
                <c:pt idx="3">
                  <c:v>188</c:v>
                </c:pt>
                <c:pt idx="4">
                  <c:v>187</c:v>
                </c:pt>
                <c:pt idx="5">
                  <c:v>182</c:v>
                </c:pt>
                <c:pt idx="6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2-4A09-B385-B09B9A95DA44}"/>
            </c:ext>
          </c:extLst>
        </c:ser>
        <c:ser>
          <c:idx val="2"/>
          <c:order val="2"/>
          <c:tx>
            <c:strRef>
              <c:f>'HISTORICO GOB.EC'!$A$117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GOB.EC'!$B$99:$M$99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GOB.EC'!$B$117:$M$117</c:f>
              <c:numCache>
                <c:formatCode>General</c:formatCode>
                <c:ptCount val="12"/>
                <c:pt idx="0">
                  <c:v>44</c:v>
                </c:pt>
                <c:pt idx="1">
                  <c:v>63</c:v>
                </c:pt>
                <c:pt idx="2">
                  <c:v>66</c:v>
                </c:pt>
                <c:pt idx="3">
                  <c:v>52</c:v>
                </c:pt>
                <c:pt idx="4">
                  <c:v>60</c:v>
                </c:pt>
                <c:pt idx="5">
                  <c:v>36</c:v>
                </c:pt>
                <c:pt idx="6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72-4A09-B385-B09B9A95DA44}"/>
            </c:ext>
          </c:extLst>
        </c:ser>
        <c:ser>
          <c:idx val="3"/>
          <c:order val="3"/>
          <c:tx>
            <c:strRef>
              <c:f>'HISTORICO GOB.EC'!$A$123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GOB.EC'!$B$99:$M$99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GOB.EC'!$B$123:$M$123</c:f>
              <c:numCache>
                <c:formatCode>General</c:formatCode>
                <c:ptCount val="12"/>
                <c:pt idx="0">
                  <c:v>27</c:v>
                </c:pt>
                <c:pt idx="1">
                  <c:v>35</c:v>
                </c:pt>
                <c:pt idx="2">
                  <c:v>52</c:v>
                </c:pt>
                <c:pt idx="3">
                  <c:v>35</c:v>
                </c:pt>
                <c:pt idx="4">
                  <c:v>25</c:v>
                </c:pt>
                <c:pt idx="5">
                  <c:v>18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72-4A09-B385-B09B9A95DA44}"/>
            </c:ext>
          </c:extLst>
        </c:ser>
        <c:ser>
          <c:idx val="4"/>
          <c:order val="4"/>
          <c:tx>
            <c:strRef>
              <c:f>'HISTORICO GOB.EC'!$A$131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GOB.EC'!$B$99:$M$99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GOB.EC'!$B$131:$M$131</c:f>
              <c:numCache>
                <c:formatCode>General</c:formatCode>
                <c:ptCount val="12"/>
                <c:pt idx="0">
                  <c:v>235</c:v>
                </c:pt>
                <c:pt idx="1">
                  <c:v>264</c:v>
                </c:pt>
                <c:pt idx="2">
                  <c:v>218</c:v>
                </c:pt>
                <c:pt idx="3">
                  <c:v>197</c:v>
                </c:pt>
                <c:pt idx="4">
                  <c:v>193</c:v>
                </c:pt>
                <c:pt idx="5">
                  <c:v>209</c:v>
                </c:pt>
                <c:pt idx="6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72-4A09-B385-B09B9A95DA44}"/>
            </c:ext>
          </c:extLst>
        </c:ser>
        <c:ser>
          <c:idx val="5"/>
          <c:order val="5"/>
          <c:tx>
            <c:strRef>
              <c:f>'HISTORICO GOB.EC'!$A$135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GOB.EC'!$B$99:$M$99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GOB.EC'!$B$135:$M$135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72-4A09-B385-B09B9A95D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07801296"/>
        <c:axId val="-1307799120"/>
      </c:barChart>
      <c:catAx>
        <c:axId val="-130780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7799120"/>
        <c:crosses val="autoZero"/>
        <c:auto val="1"/>
        <c:lblAlgn val="ctr"/>
        <c:lblOffset val="100"/>
        <c:noMultiLvlLbl val="0"/>
      </c:catAx>
      <c:valAx>
        <c:axId val="-130779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780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PORCENTAJE RECLAMOS</a:t>
            </a:r>
            <a:r>
              <a:rPr lang="es-EC" baseline="0"/>
              <a:t> </a:t>
            </a:r>
            <a:r>
              <a:rPr lang="es-EC"/>
              <a:t>SERVICIOS TELECOMUNICACIONES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82-4309-9865-D119797F12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82-4309-9865-D119797F12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82-4309-9865-D119797F12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82-4309-9865-D119797F12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182-4309-9865-D119797F12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182-4309-9865-D119797F1211}"/>
              </c:ext>
            </c:extLst>
          </c:dPt>
          <c:dLbls>
            <c:dLbl>
              <c:idx val="0"/>
              <c:layout>
                <c:manualLayout>
                  <c:x val="9.5691502364958977E-2"/>
                  <c:y val="-7.4739692176512691E-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82-4309-9865-D119797F1211}"/>
                </c:ext>
              </c:extLst>
            </c:dLbl>
            <c:dLbl>
              <c:idx val="1"/>
              <c:layout>
                <c:manualLayout>
                  <c:x val="0"/>
                  <c:y val="-0.123118078821250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65540008161466"/>
                      <c:h val="5.2851085226446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82-4309-9865-D119797F1211}"/>
                </c:ext>
              </c:extLst>
            </c:dLbl>
            <c:dLbl>
              <c:idx val="2"/>
              <c:layout>
                <c:manualLayout>
                  <c:x val="7.2907811325683122E-2"/>
                  <c:y val="-1.46763272767053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82-4309-9865-D119797F1211}"/>
                </c:ext>
              </c:extLst>
            </c:dLbl>
            <c:dLbl>
              <c:idx val="3"/>
              <c:layout>
                <c:manualLayout>
                  <c:x val="-9.265367689305562E-2"/>
                  <c:y val="1.63070303074504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82-4309-9865-D119797F1211}"/>
                </c:ext>
              </c:extLst>
            </c:dLbl>
            <c:dLbl>
              <c:idx val="4"/>
              <c:layout>
                <c:manualLayout>
                  <c:x val="4.0636574327178912E-6"/>
                  <c:y val="-0.10109744952571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14473109503801"/>
                      <c:h val="5.740896439828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82-4309-9865-D119797F1211}"/>
                </c:ext>
              </c:extLst>
            </c:dLbl>
            <c:dLbl>
              <c:idx val="5"/>
              <c:layout>
                <c:manualLayout>
                  <c:x val="-9.4172589629007361E-2"/>
                  <c:y val="-9.78421818447027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182-4309-9865-D119797F121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('HISTORICO GOB.EC'!$A$100,'HISTORICO GOB.EC'!$A$107,'HISTORICO GOB.EC'!$A$117,'HISTORICO GOB.EC'!$A$123,'HISTORICO GOB.EC'!$A$131,'HISTORICO GOB.EC'!$A$135)</c:f>
              <c:strCache>
                <c:ptCount val="6"/>
                <c:pt idx="0">
                  <c:v>Información de Telecomunicaciones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Telefonía Celular</c:v>
                </c:pt>
                <c:pt idx="5">
                  <c:v>Televisión Abierta</c:v>
                </c:pt>
              </c:strCache>
            </c:strRef>
          </c:cat>
          <c:val>
            <c:numRef>
              <c:f>('HISTORICO GOB.EC'!$N$100,'HISTORICO GOB.EC'!$N$107,'HISTORICO GOB.EC'!$N$117,'HISTORICO GOB.EC'!$N$123,'HISTORICO GOB.EC'!$N$131,'HISTORICO GOB.EC'!$N$135)</c:f>
              <c:numCache>
                <c:formatCode>General</c:formatCode>
                <c:ptCount val="6"/>
                <c:pt idx="0">
                  <c:v>101</c:v>
                </c:pt>
                <c:pt idx="1">
                  <c:v>1269</c:v>
                </c:pt>
                <c:pt idx="2">
                  <c:v>403</c:v>
                </c:pt>
                <c:pt idx="3">
                  <c:v>230</c:v>
                </c:pt>
                <c:pt idx="4">
                  <c:v>1489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82-4309-9865-D119797F12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182-4309-9865-D119797F12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182-4309-9865-D119797F12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A182-4309-9865-D119797F12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A182-4309-9865-D119797F12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182-4309-9865-D119797F12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182-4309-9865-D119797F121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182-4309-9865-D119797F121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182-4309-9865-D119797F121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182-4309-9865-D119797F121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182-4309-9865-D119797F121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182-4309-9865-D119797F121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182-4309-9865-D119797F121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('HISTORICO GOB.EC'!$A$100,'HISTORICO GOB.EC'!$A$107,'HISTORICO GOB.EC'!$A$117,'HISTORICO GOB.EC'!$A$123,'HISTORICO GOB.EC'!$A$131,'HISTORICO GOB.EC'!$A$135)</c:f>
              <c:strCache>
                <c:ptCount val="6"/>
                <c:pt idx="0">
                  <c:v>Información de Telecomunicaciones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Telefonía Celular</c:v>
                </c:pt>
                <c:pt idx="5">
                  <c:v>Televisión Abierta</c:v>
                </c:pt>
              </c:strCache>
            </c:strRef>
          </c:cat>
          <c:val>
            <c:numRef>
              <c:f>('HISTORICO GOB.EC'!$O$100,'HISTORICO GOB.EC'!$O$107,'HISTORICO GOB.EC'!$O$117,'HISTORICO GOB.EC'!$O$123,'HISTORICO GOB.EC'!$O$131,'HISTORICO GOB.EC'!$O$135)</c:f>
              <c:numCache>
                <c:formatCode>0.00%</c:formatCode>
                <c:ptCount val="6"/>
                <c:pt idx="0">
                  <c:v>2.8865390111460418E-2</c:v>
                </c:pt>
                <c:pt idx="1">
                  <c:v>0.36267505001428979</c:v>
                </c:pt>
                <c:pt idx="2">
                  <c:v>0.11517576450414405</c:v>
                </c:pt>
                <c:pt idx="3">
                  <c:v>6.5733066590454414E-2</c:v>
                </c:pt>
                <c:pt idx="4">
                  <c:v>0.42555015718776795</c:v>
                </c:pt>
                <c:pt idx="5">
                  <c:v>1.4289797084881394E-3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82-4309-9865-D119797F121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REQUERIMIENTOS TOTALES 2010 - 2022</a:t>
            </a:r>
          </a:p>
        </c:rich>
      </c:tx>
      <c:layout>
        <c:manualLayout>
          <c:xMode val="edge"/>
          <c:yMode val="edge"/>
          <c:x val="0.40598976690214361"/>
          <c:y val="1.16317172913184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30F-4042-B7A6-AE49FD942EC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30F-4042-B7A6-AE49FD942EC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130F-4042-B7A6-AE49FD942EC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30F-4042-B7A6-AE49FD942EC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30F-4042-B7A6-AE49FD942EC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30F-4042-B7A6-AE49FD942ECB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983-45DE-A167-9070B8B6DF82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E-6C12-46CA-A013-F8DC99C5F01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8FB0-4900-B20E-3634AB37651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983-45DE-A167-9070B8B6DF82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5-4983-45DE-A167-9070B8B6DF82}"/>
              </c:ext>
            </c:extLst>
          </c:dPt>
          <c:dLbls>
            <c:dLbl>
              <c:idx val="5"/>
              <c:layout>
                <c:manualLayout>
                  <c:x val="5.5243016858559299E-4"/>
                  <c:y val="-3.9729122463455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0F-4042-B7A6-AE49FD942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2022'!$C$285:$O$285</c:f>
              <c:strCache>
                <c:ptCount val="13"/>
                <c:pt idx="0">
                  <c:v>Año 2010</c:v>
                </c:pt>
                <c:pt idx="1">
                  <c:v>Año 2011</c:v>
                </c:pt>
                <c:pt idx="2">
                  <c:v>Año 2012</c:v>
                </c:pt>
                <c:pt idx="3">
                  <c:v>Año 2013</c:v>
                </c:pt>
                <c:pt idx="4">
                  <c:v>Año 2014</c:v>
                </c:pt>
                <c:pt idx="5">
                  <c:v>Año 2015</c:v>
                </c:pt>
                <c:pt idx="6">
                  <c:v>Año 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 (Hasta Julio 2022)</c:v>
                </c:pt>
              </c:strCache>
            </c:strRef>
          </c:cat>
          <c:val>
            <c:numRef>
              <c:f>'Requerimientos Jul 2022'!$C$286:$O$286</c:f>
              <c:numCache>
                <c:formatCode>#,##0</c:formatCode>
                <c:ptCount val="13"/>
                <c:pt idx="0">
                  <c:v>53492</c:v>
                </c:pt>
                <c:pt idx="1">
                  <c:v>64291</c:v>
                </c:pt>
                <c:pt idx="2">
                  <c:v>107112</c:v>
                </c:pt>
                <c:pt idx="3">
                  <c:v>144241</c:v>
                </c:pt>
                <c:pt idx="4">
                  <c:v>108086</c:v>
                </c:pt>
                <c:pt idx="5">
                  <c:v>111667</c:v>
                </c:pt>
                <c:pt idx="6">
                  <c:v>29777</c:v>
                </c:pt>
                <c:pt idx="7">
                  <c:v>13094</c:v>
                </c:pt>
                <c:pt idx="8">
                  <c:v>16308</c:v>
                </c:pt>
                <c:pt idx="9" formatCode="_-* #,##0\ _€_-;\-* #,##0\ _€_-;_-* &quot;-&quot;??\ _€_-;_-@_-">
                  <c:v>20840</c:v>
                </c:pt>
                <c:pt idx="10" formatCode="_-* #,##0\ _€_-;\-* #,##0\ _€_-;_-* &quot;-&quot;??\ _€_-;_-@_-">
                  <c:v>32845</c:v>
                </c:pt>
                <c:pt idx="11" formatCode="_-* #,##0\ _€_-;\-* #,##0\ _€_-;_-* &quot;-&quot;??\ _€_-;_-@_-">
                  <c:v>18207</c:v>
                </c:pt>
                <c:pt idx="12" formatCode="_-* #,##0\ _€_-;\-* #,##0\ _€_-;_-* &quot;-&quot;??\ _€_-;_-@_-">
                  <c:v>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0F-4042-B7A6-AE49FD942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716362272"/>
        <c:axId val="-1716361728"/>
      </c:barChart>
      <c:catAx>
        <c:axId val="-1716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 i="0" baseline="0"/>
            </a:pPr>
            <a:endParaRPr lang="es-EC"/>
          </a:p>
        </c:txPr>
        <c:crossAx val="-1716361728"/>
        <c:crosses val="autoZero"/>
        <c:auto val="1"/>
        <c:lblAlgn val="ctr"/>
        <c:lblOffset val="100"/>
        <c:noMultiLvlLbl val="0"/>
      </c:catAx>
      <c:valAx>
        <c:axId val="-171636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171636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RECLAMOS DE SERVICIOS DE TELECOMUNICACIONES EN %</a:t>
            </a:r>
          </a:p>
        </c:rich>
      </c:tx>
      <c:layout>
        <c:manualLayout>
          <c:xMode val="edge"/>
          <c:yMode val="edge"/>
          <c:x val="0.21827138810983235"/>
          <c:y val="1.410757356151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'Requerimientos Jul 2022'!$C$10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40-44E5-B438-DA2BA098C69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40-44E5-B438-DA2BA098C69E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40-44E5-B438-DA2BA098C69E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40-44E5-B438-DA2BA098C69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40-44E5-B438-DA2BA098C69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40-44E5-B438-DA2BA098C69E}"/>
              </c:ext>
            </c:extLst>
          </c:dPt>
          <c:dLbls>
            <c:dLbl>
              <c:idx val="0"/>
              <c:layout>
                <c:manualLayout>
                  <c:x val="1.7389319756644313E-2"/>
                  <c:y val="1.162239188448334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40-44E5-B438-DA2BA098C69E}"/>
                </c:ext>
              </c:extLst>
            </c:dLbl>
            <c:dLbl>
              <c:idx val="1"/>
              <c:layout>
                <c:manualLayout>
                  <c:x val="-4.0071294030192384E-2"/>
                  <c:y val="2.32793048081904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40-44E5-B438-DA2BA098C69E}"/>
                </c:ext>
              </c:extLst>
            </c:dLbl>
            <c:dLbl>
              <c:idx val="2"/>
              <c:layout>
                <c:manualLayout>
                  <c:x val="3.5543588061832346E-2"/>
                  <c:y val="7.76695117896450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40-44E5-B438-DA2BA098C69E}"/>
                </c:ext>
              </c:extLst>
            </c:dLbl>
            <c:dLbl>
              <c:idx val="3"/>
              <c:layout>
                <c:manualLayout>
                  <c:x val="-7.0509948548353282E-2"/>
                  <c:y val="4.26112935541153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B40-44E5-B438-DA2BA098C69E}"/>
                </c:ext>
              </c:extLst>
            </c:dLbl>
            <c:dLbl>
              <c:idx val="4"/>
              <c:layout>
                <c:manualLayout>
                  <c:x val="0.40595042472031573"/>
                  <c:y val="0.1798007660972654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23776988248157"/>
                      <c:h val="0.141489699578129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B40-44E5-B438-DA2BA098C69E}"/>
                </c:ext>
              </c:extLst>
            </c:dLbl>
            <c:dLbl>
              <c:idx val="5"/>
              <c:layout>
                <c:manualLayout>
                  <c:x val="-4.2638504007284916E-2"/>
                  <c:y val="-2.1821285397596482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50860886171109"/>
                      <c:h val="7.15300572366007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B40-44E5-B438-DA2BA098C6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'Requerimientos Jul 2022'!$B$11:$B$16</c:f>
              <c:strCache>
                <c:ptCount val="6"/>
                <c:pt idx="0">
                  <c:v>Telefonía Celular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Información de Telecomunicaciones</c:v>
                </c:pt>
                <c:pt idx="5">
                  <c:v>Radiodifusión AM - FM</c:v>
                </c:pt>
              </c:strCache>
            </c:strRef>
          </c:cat>
          <c:val>
            <c:numRef>
              <c:f>'Requerimientos Jul 2022'!$C$11:$C$16</c:f>
              <c:numCache>
                <c:formatCode>General</c:formatCode>
                <c:ptCount val="6"/>
                <c:pt idx="0">
                  <c:v>173</c:v>
                </c:pt>
                <c:pt idx="1">
                  <c:v>162</c:v>
                </c:pt>
                <c:pt idx="2">
                  <c:v>82</c:v>
                </c:pt>
                <c:pt idx="3">
                  <c:v>38</c:v>
                </c:pt>
                <c:pt idx="4">
                  <c:v>13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40-44E5-B438-DA2BA098C69E}"/>
            </c:ext>
          </c:extLst>
        </c:ser>
        <c:ser>
          <c:idx val="1"/>
          <c:order val="1"/>
          <c:tx>
            <c:strRef>
              <c:f>'Requerimientos Jul 2022'!$D$10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536-4D1F-9920-6B1DE4D475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536-4D1F-9920-6B1DE4D475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536-4D1F-9920-6B1DE4D475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536-4D1F-9920-6B1DE4D475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536-4D1F-9920-6B1DE4D475FF}"/>
              </c:ext>
            </c:extLst>
          </c:dPt>
          <c:cat>
            <c:strRef>
              <c:f>'Requerimientos Jul 2022'!$B$11:$B$16</c:f>
              <c:strCache>
                <c:ptCount val="6"/>
                <c:pt idx="0">
                  <c:v>Telefonía Celular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Información de Telecomunicaciones</c:v>
                </c:pt>
                <c:pt idx="5">
                  <c:v>Radiodifusión AM - FM</c:v>
                </c:pt>
              </c:strCache>
            </c:strRef>
          </c:cat>
          <c:val>
            <c:numRef>
              <c:f>'Requerimientos Jul 2022'!$D$11:$D$15</c:f>
              <c:numCache>
                <c:formatCode>0.00%</c:formatCode>
                <c:ptCount val="5"/>
                <c:pt idx="0">
                  <c:v>0.3680851063829787</c:v>
                </c:pt>
                <c:pt idx="1">
                  <c:v>0.34468085106382979</c:v>
                </c:pt>
                <c:pt idx="2">
                  <c:v>0.17446808510638298</c:v>
                </c:pt>
                <c:pt idx="3">
                  <c:v>8.085106382978724E-2</c:v>
                </c:pt>
                <c:pt idx="4">
                  <c:v>2.7659574468085105E-2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536-4D1F-9920-6B1DE4D47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Jul 2022'!$C$10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DC7-4D55-8E7D-64401970B1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DC7-4D55-8E7D-64401970B1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AE5-40D8-83E5-8E0AA073D2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2022'!$B$11:$B$16</c:f>
              <c:strCache>
                <c:ptCount val="6"/>
                <c:pt idx="0">
                  <c:v>Telefonía Celular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Información de Telecomunicaciones</c:v>
                </c:pt>
                <c:pt idx="5">
                  <c:v>Radiodifusión AM - FM</c:v>
                </c:pt>
              </c:strCache>
            </c:strRef>
          </c:cat>
          <c:val>
            <c:numRef>
              <c:f>'Requerimientos Jul 2022'!$C$11:$C$16</c:f>
              <c:numCache>
                <c:formatCode>General</c:formatCode>
                <c:ptCount val="6"/>
                <c:pt idx="0">
                  <c:v>173</c:v>
                </c:pt>
                <c:pt idx="1">
                  <c:v>162</c:v>
                </c:pt>
                <c:pt idx="2">
                  <c:v>82</c:v>
                </c:pt>
                <c:pt idx="3">
                  <c:v>38</c:v>
                </c:pt>
                <c:pt idx="4">
                  <c:v>13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ser>
          <c:idx val="1"/>
          <c:order val="1"/>
          <c:tx>
            <c:strRef>
              <c:f>'Requerimientos Jul 2022'!$D$10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C7-4D55-8E7D-64401970B1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DC7-4D55-8E7D-64401970B19A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DC7-4D55-8E7D-64401970B19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DC7-4D55-8E7D-64401970B1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'Requerimientos Jul 2022'!$B$11:$B$16</c:f>
              <c:strCache>
                <c:ptCount val="6"/>
                <c:pt idx="0">
                  <c:v>Telefonía Celular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Información de Telecomunicaciones</c:v>
                </c:pt>
                <c:pt idx="5">
                  <c:v>Radiodifusión AM - FM</c:v>
                </c:pt>
              </c:strCache>
            </c:strRef>
          </c:cat>
          <c:val>
            <c:numRef>
              <c:f>'Requerimientos Jul 2022'!$D$11:$D$16</c:f>
              <c:numCache>
                <c:formatCode>0.00%</c:formatCode>
                <c:ptCount val="6"/>
                <c:pt idx="0">
                  <c:v>0.3680851063829787</c:v>
                </c:pt>
                <c:pt idx="1">
                  <c:v>0.34468085106382979</c:v>
                </c:pt>
                <c:pt idx="2">
                  <c:v>0.17446808510638298</c:v>
                </c:pt>
                <c:pt idx="3">
                  <c:v>8.085106382978724E-2</c:v>
                </c:pt>
                <c:pt idx="4">
                  <c:v>2.7659574468085105E-2</c:v>
                </c:pt>
                <c:pt idx="5">
                  <c:v>4.2553191489361703E-3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C7-4D55-8E7D-64401970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-1306794320"/>
        <c:axId val="-1306793776"/>
      </c:barChart>
      <c:catAx>
        <c:axId val="-130679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/>
            </a:pPr>
            <a:endParaRPr lang="es-EC"/>
          </a:p>
        </c:txPr>
        <c:crossAx val="-1306793776"/>
        <c:crosses val="autoZero"/>
        <c:auto val="1"/>
        <c:lblAlgn val="ctr"/>
        <c:lblOffset val="100"/>
        <c:noMultiLvlLbl val="0"/>
      </c:catAx>
      <c:valAx>
        <c:axId val="-130679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-130679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98D-4BA2-8565-D26F9CA9E77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01-44C6-913D-2A3B337620F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8D-4BA2-8565-D26F9CA9E77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8D-4BA2-8565-D26F9CA9E775}"/>
              </c:ext>
            </c:extLst>
          </c:dPt>
          <c:dLbls>
            <c:dLbl>
              <c:idx val="0"/>
              <c:layout>
                <c:manualLayout>
                  <c:x val="4.1010401572560279E-3"/>
                  <c:y val="-6.61957002542804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D-4BA2-8565-D26F9CA9E775}"/>
                </c:ext>
              </c:extLst>
            </c:dLbl>
            <c:dLbl>
              <c:idx val="1"/>
              <c:layout>
                <c:manualLayout>
                  <c:x val="-1.3670133857520178E-3"/>
                  <c:y val="-4.53048649571487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D-4BA2-8565-D26F9CA9E775}"/>
                </c:ext>
              </c:extLst>
            </c:dLbl>
            <c:dLbl>
              <c:idx val="2"/>
              <c:layout>
                <c:manualLayout>
                  <c:x val="-1.0024649023247177E-16"/>
                  <c:y val="-4.9148820040362259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D-4BA2-8565-D26F9CA9E775}"/>
                </c:ext>
              </c:extLst>
            </c:dLbl>
            <c:dLbl>
              <c:idx val="3"/>
              <c:layout>
                <c:manualLayout>
                  <c:x val="1.3670133857520178E-3"/>
                  <c:y val="-6.61957002542801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8D-4BA2-8565-D26F9CA9E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Jul 2022'!$B$42:$B$45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Total general</c:v>
                </c:pt>
              </c:strCache>
            </c:strRef>
          </c:cat>
          <c:val>
            <c:numRef>
              <c:f>'Requerimientos Jul 2022'!$C$42:$C$45</c:f>
              <c:numCache>
                <c:formatCode>General</c:formatCode>
                <c:ptCount val="4"/>
                <c:pt idx="0">
                  <c:v>82</c:v>
                </c:pt>
                <c:pt idx="1">
                  <c:v>10</c:v>
                </c:pt>
                <c:pt idx="2">
                  <c:v>81</c:v>
                </c:pt>
                <c:pt idx="3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8D-4BA2-8565-D26F9CA9E775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D-4BA2-8565-D26F9CA9E775}"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D-4BA2-8565-D26F9CA9E775}"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8D-4BA2-8565-D26F9CA9E775}"/>
                </c:ext>
              </c:extLst>
            </c:dLbl>
            <c:dLbl>
              <c:idx val="3"/>
              <c:layout>
                <c:manualLayout>
                  <c:x val="4.3410855892878413E-3"/>
                  <c:y val="6.4130100615076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8D-4BA2-8565-D26F9CA9E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'Requerimientos Jul 2022'!$B$42:$B$45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Total general</c:v>
                </c:pt>
              </c:strCache>
            </c:strRef>
          </c:cat>
          <c:val>
            <c:numRef>
              <c:f>'Requerimientos Jul 2022'!$D$42:$D$45</c:f>
              <c:numCache>
                <c:formatCode>0.00%</c:formatCode>
                <c:ptCount val="4"/>
                <c:pt idx="0">
                  <c:v>0.47398843930635837</c:v>
                </c:pt>
                <c:pt idx="1">
                  <c:v>5.7803468208092484E-2</c:v>
                </c:pt>
                <c:pt idx="2">
                  <c:v>0.46820809248554912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9F3-4C4C-9113-E25B340A7F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-1306798128"/>
        <c:axId val="-1306799216"/>
      </c:barChart>
      <c:catAx>
        <c:axId val="-130679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6799216"/>
        <c:crosses val="autoZero"/>
        <c:auto val="1"/>
        <c:lblAlgn val="ctr"/>
        <c:lblOffset val="100"/>
        <c:noMultiLvlLbl val="0"/>
      </c:catAx>
      <c:valAx>
        <c:axId val="-130679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0679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ATENDIDOS</a:t>
            </a:r>
            <a:r>
              <a:rPr lang="es-EC" b="1" baseline="0"/>
              <a:t> PERSONAS ADULTAS MAYORES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094592876935194E-2"/>
          <c:y val="0.27437571809460065"/>
          <c:w val="0.90790540712306478"/>
          <c:h val="0.604932724514662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D0B-4995-B87A-54117F1A216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D0B-4995-B87A-54117F1A21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Jul 2022'!$B$212:$B$215</c15:sqref>
                  </c15:fullRef>
                </c:ext>
              </c:extLst>
              <c:f>'Requerimientos Jul 2022'!$B$213:$B$214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Jul 2022'!$C$212:$C$215</c15:sqref>
                  </c15:fullRef>
                </c:ext>
              </c:extLst>
              <c:f>'Requerimientos Jul 2022'!$C$213:$C$214</c:f>
              <c:numCache>
                <c:formatCode>General</c:formatCode>
                <c:ptCount val="2"/>
                <c:pt idx="0">
                  <c:v>326</c:v>
                </c:pt>
                <c:pt idx="1">
                  <c:v>144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'Requerimientos Jul 2022'!$C$212</c15:sqref>
                  <c15:spPr xmlns:c15="http://schemas.microsoft.com/office/drawing/2012/chart"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A3D-42FF-9699-E269E0DF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ATENDIDOS PERSONAS</a:t>
            </a:r>
            <a:r>
              <a:rPr lang="es-EC" b="1" baseline="0"/>
              <a:t> CON DISCAPACIDAD</a:t>
            </a:r>
            <a:endParaRPr lang="es-EC" b="1"/>
          </a:p>
        </c:rich>
      </c:tx>
      <c:layout>
        <c:manualLayout>
          <c:xMode val="edge"/>
          <c:yMode val="edge"/>
          <c:x val="0.18891334788543163"/>
          <c:y val="2.9481376491769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306055869720335E-2"/>
          <c:y val="0.1970277801794372"/>
          <c:w val="0.90243711055170583"/>
          <c:h val="0.630290837262817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0A-4D19-85DF-7A048B0DE83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50A-4D19-85DF-7A048B0DE83E}"/>
              </c:ext>
            </c:extLst>
          </c:dPt>
          <c:dLbls>
            <c:dLbl>
              <c:idx val="1"/>
              <c:layout>
                <c:manualLayout>
                  <c:x val="-0.17203455102694221"/>
                  <c:y val="4.984872969756219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0A-4D19-85DF-7A048B0DE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Jul 2022'!$B$218:$B$221</c15:sqref>
                  </c15:fullRef>
                </c:ext>
              </c:extLst>
              <c:f>'Requerimientos Jul 2022'!$B$219:$B$220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Jul 2022'!$C$218:$C$221</c15:sqref>
                  </c15:fullRef>
                </c:ext>
              </c:extLst>
              <c:f>'Requerimientos Jul 2022'!$C$219:$C$220</c:f>
              <c:numCache>
                <c:formatCode>General</c:formatCode>
                <c:ptCount val="2"/>
                <c:pt idx="0">
                  <c:v>446</c:v>
                </c:pt>
                <c:pt idx="1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'Requerimientos Jul 2022'!$C$218</c15:sqref>
                  <c15:spPr xmlns:c15="http://schemas.microsoft.com/office/drawing/2012/chart"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96F7-42BB-90C4-396CD22F0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CANAL DE ATENCIÓN UTILIZADOS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976056111130663E-2"/>
          <c:y val="0.23195365494395731"/>
          <c:w val="0.93223321862621167"/>
          <c:h val="0.634065859107212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81A-4255-98E8-A6764FC3C99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81A-4255-98E8-A6764FC3C9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Jul 2022'!$B$224:$B$227</c15:sqref>
                  </c15:fullRef>
                </c:ext>
              </c:extLst>
              <c:f>'Requerimientos Jul 2022'!$B$225:$B$226</c:f>
              <c:strCache>
                <c:ptCount val="2"/>
                <c:pt idx="0">
                  <c:v>Atencion Presencial</c:v>
                </c:pt>
                <c:pt idx="1">
                  <c:v>Plataforma Virtual GOB.EC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Jul 2022'!$C$224:$C$227</c15:sqref>
                  </c15:fullRef>
                </c:ext>
              </c:extLst>
              <c:f>'Requerimientos Jul 2022'!$C$225:$C$226</c:f>
              <c:numCache>
                <c:formatCode>General</c:formatCode>
                <c:ptCount val="2"/>
                <c:pt idx="0">
                  <c:v>85</c:v>
                </c:pt>
                <c:pt idx="1">
                  <c:v>385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'Requerimientos Jul 2022'!$C$224</c15:sqref>
                  <c15:spPr xmlns:c15="http://schemas.microsoft.com/office/drawing/2012/chart"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CA73-4E47-8079-49A9672F0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605118</xdr:colOff>
      <xdr:row>1</xdr:row>
      <xdr:rowOff>1</xdr:rowOff>
    </xdr:from>
    <xdr:to>
      <xdr:col>12</xdr:col>
      <xdr:colOff>3576918</xdr:colOff>
      <xdr:row>3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18" y="190501"/>
          <a:ext cx="2971800" cy="55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249</xdr:row>
      <xdr:rowOff>55911</xdr:rowOff>
    </xdr:from>
    <xdr:to>
      <xdr:col>6</xdr:col>
      <xdr:colOff>762000</xdr:colOff>
      <xdr:row>271</xdr:row>
      <xdr:rowOff>94011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938829</xdr:colOff>
      <xdr:row>249</xdr:row>
      <xdr:rowOff>24369</xdr:rowOff>
    </xdr:from>
    <xdr:to>
      <xdr:col>14</xdr:col>
      <xdr:colOff>1166812</xdr:colOff>
      <xdr:row>271</xdr:row>
      <xdr:rowOff>116898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45087</xdr:colOff>
      <xdr:row>286</xdr:row>
      <xdr:rowOff>182397</xdr:rowOff>
    </xdr:from>
    <xdr:to>
      <xdr:col>14</xdr:col>
      <xdr:colOff>1265463</xdr:colOff>
      <xdr:row>307</xdr:row>
      <xdr:rowOff>17874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271645</xdr:colOff>
      <xdr:row>7</xdr:row>
      <xdr:rowOff>163286</xdr:rowOff>
    </xdr:from>
    <xdr:to>
      <xdr:col>10</xdr:col>
      <xdr:colOff>358734</xdr:colOff>
      <xdr:row>35</xdr:row>
      <xdr:rowOff>169470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185115</xdr:colOff>
      <xdr:row>17</xdr:row>
      <xdr:rowOff>95032</xdr:rowOff>
    </xdr:from>
    <xdr:to>
      <xdr:col>5</xdr:col>
      <xdr:colOff>1783772</xdr:colOff>
      <xdr:row>36</xdr:row>
      <xdr:rowOff>59378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13606</xdr:colOff>
      <xdr:row>46</xdr:row>
      <xdr:rowOff>27071</xdr:rowOff>
    </xdr:from>
    <xdr:to>
      <xdr:col>4</xdr:col>
      <xdr:colOff>666750</xdr:colOff>
      <xdr:row>66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249876</xdr:colOff>
      <xdr:row>211</xdr:row>
      <xdr:rowOff>30554</xdr:rowOff>
    </xdr:from>
    <xdr:to>
      <xdr:col>5</xdr:col>
      <xdr:colOff>1420090</xdr:colOff>
      <xdr:row>226</xdr:row>
      <xdr:rowOff>173181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1528640</xdr:colOff>
      <xdr:row>210</xdr:row>
      <xdr:rowOff>190188</xdr:rowOff>
    </xdr:from>
    <xdr:to>
      <xdr:col>8</xdr:col>
      <xdr:colOff>1091046</xdr:colOff>
      <xdr:row>226</xdr:row>
      <xdr:rowOff>149368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1182529</xdr:colOff>
      <xdr:row>211</xdr:row>
      <xdr:rowOff>4111</xdr:rowOff>
    </xdr:from>
    <xdr:to>
      <xdr:col>11</xdr:col>
      <xdr:colOff>432955</xdr:colOff>
      <xdr:row>226</xdr:row>
      <xdr:rowOff>155865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734784</xdr:colOff>
      <xdr:row>52</xdr:row>
      <xdr:rowOff>54427</xdr:rowOff>
    </xdr:from>
    <xdr:to>
      <xdr:col>10</xdr:col>
      <xdr:colOff>0</xdr:colOff>
      <xdr:row>66</xdr:row>
      <xdr:rowOff>163286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326570</xdr:colOff>
      <xdr:row>170</xdr:row>
      <xdr:rowOff>159203</xdr:rowOff>
    </xdr:from>
    <xdr:to>
      <xdr:col>6</xdr:col>
      <xdr:colOff>544286</xdr:colOff>
      <xdr:row>182</xdr:row>
      <xdr:rowOff>40823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312964</xdr:colOff>
      <xdr:row>182</xdr:row>
      <xdr:rowOff>108857</xdr:rowOff>
    </xdr:from>
    <xdr:to>
      <xdr:col>6</xdr:col>
      <xdr:colOff>530680</xdr:colOff>
      <xdr:row>195</xdr:row>
      <xdr:rowOff>31297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326571</xdr:colOff>
      <xdr:row>195</xdr:row>
      <xdr:rowOff>108858</xdr:rowOff>
    </xdr:from>
    <xdr:to>
      <xdr:col>6</xdr:col>
      <xdr:colOff>544287</xdr:colOff>
      <xdr:row>206</xdr:row>
      <xdr:rowOff>163286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789215</xdr:colOff>
      <xdr:row>170</xdr:row>
      <xdr:rowOff>136070</xdr:rowOff>
    </xdr:from>
    <xdr:to>
      <xdr:col>9</xdr:col>
      <xdr:colOff>1061358</xdr:colOff>
      <xdr:row>189</xdr:row>
      <xdr:rowOff>176891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830036</xdr:colOff>
      <xdr:row>190</xdr:row>
      <xdr:rowOff>81642</xdr:rowOff>
    </xdr:from>
    <xdr:to>
      <xdr:col>9</xdr:col>
      <xdr:colOff>1102179</xdr:colOff>
      <xdr:row>206</xdr:row>
      <xdr:rowOff>176893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7</xdr:col>
      <xdr:colOff>1197428</xdr:colOff>
      <xdr:row>0</xdr:row>
      <xdr:rowOff>163285</xdr:rowOff>
    </xdr:from>
    <xdr:to>
      <xdr:col>9</xdr:col>
      <xdr:colOff>1406978</xdr:colOff>
      <xdr:row>3</xdr:row>
      <xdr:rowOff>108457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6857" y="163285"/>
          <a:ext cx="2971800" cy="55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59</xdr:row>
      <xdr:rowOff>12326</xdr:rowOff>
    </xdr:from>
    <xdr:to>
      <xdr:col>26</xdr:col>
      <xdr:colOff>493058</xdr:colOff>
      <xdr:row>74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198CC24-D29D-458B-BEA1-85C4E4261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59</xdr:row>
      <xdr:rowOff>12326</xdr:rowOff>
    </xdr:from>
    <xdr:to>
      <xdr:col>26</xdr:col>
      <xdr:colOff>761999</xdr:colOff>
      <xdr:row>74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7AC3169-FC0A-421A-940E-094B2EF4B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77</xdr:row>
      <xdr:rowOff>154945</xdr:rowOff>
    </xdr:from>
    <xdr:to>
      <xdr:col>24</xdr:col>
      <xdr:colOff>779318</xdr:colOff>
      <xdr:row>95</xdr:row>
      <xdr:rowOff>30561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137</xdr:row>
      <xdr:rowOff>172810</xdr:rowOff>
    </xdr:from>
    <xdr:to>
      <xdr:col>24</xdr:col>
      <xdr:colOff>809624</xdr:colOff>
      <xdr:row>154</xdr:row>
      <xdr:rowOff>122464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127722</xdr:colOff>
      <xdr:row>97</xdr:row>
      <xdr:rowOff>21430</xdr:rowOff>
    </xdr:from>
    <xdr:to>
      <xdr:col>24</xdr:col>
      <xdr:colOff>779319</xdr:colOff>
      <xdr:row>136</xdr:row>
      <xdr:rowOff>155864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22</xdr:col>
      <xdr:colOff>571500</xdr:colOff>
      <xdr:row>1</xdr:row>
      <xdr:rowOff>69273</xdr:rowOff>
    </xdr:from>
    <xdr:to>
      <xdr:col>26</xdr:col>
      <xdr:colOff>218209</xdr:colOff>
      <xdr:row>4</xdr:row>
      <xdr:rowOff>20630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0" y="259773"/>
          <a:ext cx="2971800" cy="55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.%20INFORMES%20ESTADISTICAS_REPORTE%20SUARV2_FEBRERO%20-%20ABRIL%202020_INFORMES%20ZONALES\A&#209;O%202022\2.%20ESTADISTICAS%20FEBRERO%202022\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workbookViewId="0"/>
  </sheetViews>
  <sheetFormatPr baseColWidth="10" defaultRowHeight="15" x14ac:dyDescent="0.25"/>
  <cols>
    <col min="13" max="13" width="53.7109375" customWidth="1"/>
  </cols>
  <sheetData>
    <row r="1" spans="1:13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8" x14ac:dyDescent="0.25">
      <c r="A2" s="8"/>
      <c r="B2" s="9" t="s">
        <v>23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8"/>
      <c r="B3" s="12" t="s">
        <v>24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8"/>
      <c r="B4" s="12" t="s">
        <v>25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5.75" thickBot="1" x14ac:dyDescent="0.3">
      <c r="A5" s="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A6" s="13"/>
      <c r="B6" s="14" t="s">
        <v>26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1:13" x14ac:dyDescent="0.25">
      <c r="A7" s="17"/>
      <c r="B7" s="18" t="s">
        <v>150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</row>
    <row r="8" spans="1:13" ht="15.75" thickBot="1" x14ac:dyDescent="0.3">
      <c r="A8" s="21"/>
      <c r="B8" s="22" t="s">
        <v>27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</row>
    <row r="9" spans="1:13" ht="15.75" thickBot="1" x14ac:dyDescent="0.3">
      <c r="A9" s="25"/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x14ac:dyDescent="0.25">
      <c r="A10" s="154" t="s">
        <v>28</v>
      </c>
      <c r="B10" s="155"/>
      <c r="C10" s="155"/>
      <c r="D10" s="155"/>
      <c r="E10" s="155"/>
      <c r="F10" s="155"/>
      <c r="G10" s="156" t="s">
        <v>29</v>
      </c>
      <c r="H10" s="156"/>
      <c r="I10" s="156"/>
      <c r="J10" s="156"/>
      <c r="K10" s="156"/>
      <c r="L10" s="156"/>
      <c r="M10" s="157"/>
    </row>
    <row r="11" spans="1:13" x14ac:dyDescent="0.25">
      <c r="A11" s="158"/>
      <c r="B11" s="159"/>
      <c r="C11" s="159"/>
      <c r="D11" s="159"/>
      <c r="E11" s="159"/>
      <c r="F11" s="159"/>
      <c r="G11" s="27"/>
      <c r="H11" s="27"/>
      <c r="I11" s="27"/>
      <c r="J11" s="27"/>
      <c r="K11" s="27"/>
      <c r="L11" s="27"/>
      <c r="M11" s="28"/>
    </row>
    <row r="12" spans="1:13" ht="15" customHeight="1" x14ac:dyDescent="0.25">
      <c r="A12" s="148" t="s">
        <v>30</v>
      </c>
      <c r="B12" s="149"/>
      <c r="C12" s="149"/>
      <c r="D12" s="149"/>
      <c r="E12" s="149"/>
      <c r="F12" s="150"/>
      <c r="G12" s="151" t="s">
        <v>31</v>
      </c>
      <c r="H12" s="152"/>
      <c r="I12" s="152"/>
      <c r="J12" s="152"/>
      <c r="K12" s="152"/>
      <c r="L12" s="152"/>
      <c r="M12" s="153"/>
    </row>
    <row r="13" spans="1:13" ht="15" customHeight="1" x14ac:dyDescent="0.25">
      <c r="A13" s="148" t="s">
        <v>32</v>
      </c>
      <c r="B13" s="149"/>
      <c r="C13" s="149"/>
      <c r="D13" s="149"/>
      <c r="E13" s="149"/>
      <c r="F13" s="150"/>
      <c r="G13" s="151" t="s">
        <v>33</v>
      </c>
      <c r="H13" s="152"/>
      <c r="I13" s="152"/>
      <c r="J13" s="152"/>
      <c r="K13" s="152"/>
      <c r="L13" s="152"/>
      <c r="M13" s="153"/>
    </row>
    <row r="14" spans="1:13" ht="15.75" thickBot="1" x14ac:dyDescent="0.3">
      <c r="A14" s="29"/>
      <c r="B14" s="29"/>
      <c r="C14" s="29"/>
      <c r="D14" s="29"/>
      <c r="E14" s="29"/>
      <c r="F14" s="30"/>
      <c r="G14" s="29"/>
      <c r="H14" s="29"/>
      <c r="I14" s="29"/>
      <c r="J14" s="29"/>
      <c r="K14" s="29"/>
      <c r="L14" s="29"/>
      <c r="M14" s="31"/>
    </row>
  </sheetData>
  <mergeCells count="7">
    <mergeCell ref="A13:F13"/>
    <mergeCell ref="G13:M13"/>
    <mergeCell ref="A10:F10"/>
    <mergeCell ref="G10:M10"/>
    <mergeCell ref="A11:F11"/>
    <mergeCell ref="A12:F12"/>
    <mergeCell ref="G12:M12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6"/>
  <sheetViews>
    <sheetView zoomScale="70" zoomScaleNormal="70" workbookViewId="0">
      <selection activeCell="H2" sqref="H2"/>
    </sheetView>
  </sheetViews>
  <sheetFormatPr baseColWidth="10" defaultRowHeight="15" x14ac:dyDescent="0.25"/>
  <cols>
    <col min="1" max="1" width="2.85546875" customWidth="1"/>
    <col min="2" max="2" width="44.140625" customWidth="1"/>
    <col min="3" max="3" width="24.140625" customWidth="1"/>
    <col min="4" max="4" width="22.85546875" customWidth="1"/>
    <col min="5" max="5" width="46.42578125" customWidth="1"/>
    <col min="6" max="6" width="34.85546875" customWidth="1"/>
    <col min="7" max="7" width="25.5703125" customWidth="1"/>
    <col min="8" max="8" width="18.5703125" customWidth="1"/>
    <col min="9" max="10" width="22.85546875" customWidth="1"/>
    <col min="11" max="11" width="36.140625" customWidth="1"/>
    <col min="12" max="12" width="24.7109375" customWidth="1"/>
    <col min="13" max="13" width="20.140625" customWidth="1"/>
    <col min="14" max="14" width="21.28515625" customWidth="1"/>
    <col min="15" max="15" width="19.42578125" customWidth="1"/>
    <col min="16" max="18" width="15.5703125" customWidth="1"/>
    <col min="19" max="19" width="17.42578125" customWidth="1"/>
    <col min="20" max="20" width="23.85546875" customWidth="1"/>
  </cols>
  <sheetData>
    <row r="1" spans="2:20" x14ac:dyDescent="0.25">
      <c r="B1" s="10"/>
      <c r="C1" s="10"/>
      <c r="D1" s="10"/>
      <c r="E1" s="10"/>
      <c r="F1" s="10"/>
      <c r="G1" s="10"/>
      <c r="H1" s="10"/>
      <c r="I1" s="10"/>
      <c r="J1" s="10"/>
    </row>
    <row r="2" spans="2:20" ht="18" x14ac:dyDescent="0.25">
      <c r="B2" s="9" t="s">
        <v>34</v>
      </c>
      <c r="C2" s="12"/>
      <c r="D2" s="9"/>
      <c r="E2" s="10"/>
      <c r="F2" s="10"/>
      <c r="G2" s="10"/>
      <c r="H2" s="10"/>
      <c r="I2" s="10"/>
      <c r="J2" s="10"/>
    </row>
    <row r="3" spans="2:20" x14ac:dyDescent="0.25">
      <c r="B3" s="12" t="s">
        <v>151</v>
      </c>
      <c r="C3" s="12"/>
      <c r="D3" s="12"/>
      <c r="E3" s="10"/>
      <c r="F3" s="10"/>
      <c r="G3" s="10"/>
      <c r="H3" s="10"/>
      <c r="I3" s="10"/>
      <c r="J3" s="10"/>
      <c r="Q3" s="2"/>
      <c r="R3" s="3"/>
      <c r="S3" s="2"/>
      <c r="T3" s="3"/>
    </row>
    <row r="4" spans="2:20" x14ac:dyDescent="0.25">
      <c r="B4" s="12" t="s">
        <v>35</v>
      </c>
      <c r="C4" s="10"/>
      <c r="D4" s="12"/>
      <c r="E4" s="10"/>
      <c r="F4" s="10"/>
      <c r="G4" s="10"/>
      <c r="H4" s="10"/>
      <c r="I4" s="10"/>
      <c r="J4" s="10"/>
      <c r="Q4" s="2"/>
      <c r="R4" s="3"/>
      <c r="S4" s="2"/>
      <c r="T4" s="3"/>
    </row>
    <row r="5" spans="2:20" x14ac:dyDescent="0.25">
      <c r="B5" s="11" t="s">
        <v>36</v>
      </c>
      <c r="C5" s="10"/>
      <c r="D5" s="10"/>
      <c r="E5" s="10"/>
      <c r="F5" s="10"/>
      <c r="G5" s="10"/>
      <c r="H5" s="10"/>
      <c r="I5" s="10"/>
      <c r="J5" s="10"/>
      <c r="Q5" s="2"/>
      <c r="R5" s="3"/>
      <c r="S5" s="2"/>
      <c r="T5" s="3"/>
    </row>
    <row r="6" spans="2:20" x14ac:dyDescent="0.25">
      <c r="Q6" s="2"/>
      <c r="R6" s="3"/>
      <c r="S6" s="2"/>
      <c r="T6" s="3"/>
    </row>
    <row r="7" spans="2:20" ht="21" x14ac:dyDescent="0.25">
      <c r="B7" s="32" t="s">
        <v>37</v>
      </c>
      <c r="C7" s="33"/>
      <c r="D7" s="33"/>
      <c r="E7" s="33"/>
      <c r="F7" s="33"/>
      <c r="G7" s="33"/>
      <c r="H7" s="33"/>
      <c r="I7" s="33"/>
      <c r="J7" s="33"/>
      <c r="Q7" s="2"/>
      <c r="R7" s="3"/>
      <c r="S7" s="2"/>
      <c r="T7" s="3"/>
    </row>
    <row r="9" spans="2:20" ht="18.75" x14ac:dyDescent="0.25">
      <c r="B9" s="176" t="s">
        <v>38</v>
      </c>
      <c r="C9" s="177"/>
      <c r="D9" s="178"/>
    </row>
    <row r="10" spans="2:20" x14ac:dyDescent="0.25">
      <c r="B10" s="34" t="s">
        <v>39</v>
      </c>
      <c r="C10" s="34" t="s">
        <v>40</v>
      </c>
      <c r="D10" s="34" t="s">
        <v>41</v>
      </c>
    </row>
    <row r="11" spans="2:20" x14ac:dyDescent="0.25">
      <c r="B11" s="35" t="s">
        <v>6</v>
      </c>
      <c r="C11" s="36">
        <v>173</v>
      </c>
      <c r="D11" s="37">
        <f t="shared" ref="D11:D16" si="0">C11/$C$17</f>
        <v>0.3680851063829787</v>
      </c>
    </row>
    <row r="12" spans="2:20" x14ac:dyDescent="0.25">
      <c r="B12" s="35" t="s">
        <v>3</v>
      </c>
      <c r="C12" s="114">
        <v>162</v>
      </c>
      <c r="D12" s="37">
        <f t="shared" si="0"/>
        <v>0.34468085106382979</v>
      </c>
    </row>
    <row r="13" spans="2:20" x14ac:dyDescent="0.25">
      <c r="B13" s="35" t="s">
        <v>8</v>
      </c>
      <c r="C13" s="36">
        <v>82</v>
      </c>
      <c r="D13" s="37">
        <f t="shared" si="0"/>
        <v>0.17446808510638298</v>
      </c>
    </row>
    <row r="14" spans="2:20" x14ac:dyDescent="0.25">
      <c r="B14" s="35" t="s">
        <v>11</v>
      </c>
      <c r="C14" s="36">
        <v>38</v>
      </c>
      <c r="D14" s="37">
        <f t="shared" si="0"/>
        <v>8.085106382978724E-2</v>
      </c>
    </row>
    <row r="15" spans="2:20" x14ac:dyDescent="0.25">
      <c r="B15" s="35" t="s">
        <v>15</v>
      </c>
      <c r="C15" s="36">
        <v>13</v>
      </c>
      <c r="D15" s="37">
        <f t="shared" si="0"/>
        <v>2.7659574468085105E-2</v>
      </c>
    </row>
    <row r="16" spans="2:20" x14ac:dyDescent="0.25">
      <c r="B16" s="35" t="s">
        <v>125</v>
      </c>
      <c r="C16" s="36">
        <v>2</v>
      </c>
      <c r="D16" s="37">
        <f t="shared" si="0"/>
        <v>4.2553191489361703E-3</v>
      </c>
    </row>
    <row r="17" spans="2:21" x14ac:dyDescent="0.25">
      <c r="B17" s="34" t="s">
        <v>22</v>
      </c>
      <c r="C17" s="34">
        <f>SUM(C11:C16)</f>
        <v>470</v>
      </c>
      <c r="D17" s="38">
        <f>SUM(D11:D16)</f>
        <v>1</v>
      </c>
    </row>
    <row r="20" spans="2:21" x14ac:dyDescent="0.25">
      <c r="B20" s="1"/>
    </row>
    <row r="22" spans="2:21" x14ac:dyDescent="0.25">
      <c r="T22" s="2"/>
      <c r="U22" s="3"/>
    </row>
    <row r="23" spans="2:21" x14ac:dyDescent="0.25">
      <c r="T23" s="2"/>
      <c r="U23" s="3"/>
    </row>
    <row r="24" spans="2:21" x14ac:dyDescent="0.25">
      <c r="T24" s="2"/>
      <c r="U24" s="3"/>
    </row>
    <row r="25" spans="2:21" x14ac:dyDescent="0.25">
      <c r="T25" s="2"/>
      <c r="U25" s="3"/>
    </row>
    <row r="26" spans="2:21" x14ac:dyDescent="0.25">
      <c r="T26" s="2"/>
      <c r="U26" s="3"/>
    </row>
    <row r="38" spans="2:10" ht="18.75" x14ac:dyDescent="0.3">
      <c r="B38" s="39" t="s">
        <v>148</v>
      </c>
      <c r="C38" s="40"/>
      <c r="D38" s="40"/>
      <c r="E38" s="40"/>
      <c r="F38" s="40"/>
      <c r="G38" s="40"/>
      <c r="H38" s="40"/>
      <c r="I38" s="40"/>
      <c r="J38" s="40"/>
    </row>
    <row r="40" spans="2:10" ht="18.75" x14ac:dyDescent="0.25">
      <c r="B40" s="176" t="s">
        <v>42</v>
      </c>
      <c r="C40" s="177"/>
      <c r="D40" s="178"/>
      <c r="F40" s="182" t="s">
        <v>126</v>
      </c>
      <c r="G40" s="182"/>
      <c r="H40" s="182"/>
    </row>
    <row r="41" spans="2:10" x14ac:dyDescent="0.25">
      <c r="B41" s="34" t="s">
        <v>43</v>
      </c>
      <c r="C41" s="34" t="s">
        <v>40</v>
      </c>
      <c r="D41" s="34" t="s">
        <v>41</v>
      </c>
      <c r="F41" s="96" t="s">
        <v>127</v>
      </c>
      <c r="G41" s="96" t="s">
        <v>40</v>
      </c>
      <c r="H41" s="96" t="s">
        <v>41</v>
      </c>
    </row>
    <row r="42" spans="2:10" x14ac:dyDescent="0.25">
      <c r="B42" s="41" t="s">
        <v>14</v>
      </c>
      <c r="C42" s="42">
        <v>82</v>
      </c>
      <c r="D42" s="37">
        <f>C42/$C$45</f>
        <v>0.47398843930635837</v>
      </c>
      <c r="F42" s="85" t="s">
        <v>14</v>
      </c>
      <c r="G42" s="36">
        <v>104</v>
      </c>
      <c r="H42" s="37">
        <f t="shared" ref="H42:H49" si="1">G42/$G$50</f>
        <v>0.35016835016835018</v>
      </c>
    </row>
    <row r="43" spans="2:10" ht="15" customHeight="1" x14ac:dyDescent="0.25">
      <c r="B43" s="41" t="s">
        <v>9</v>
      </c>
      <c r="C43" s="42">
        <v>10</v>
      </c>
      <c r="D43" s="37">
        <f>C43/$C$45</f>
        <v>5.7803468208092484E-2</v>
      </c>
      <c r="F43" s="85" t="s">
        <v>9</v>
      </c>
      <c r="G43" s="36">
        <v>99</v>
      </c>
      <c r="H43" s="37">
        <f t="shared" si="1"/>
        <v>0.33333333333333331</v>
      </c>
    </row>
    <row r="44" spans="2:10" x14ac:dyDescent="0.25">
      <c r="B44" s="41" t="s">
        <v>7</v>
      </c>
      <c r="C44" s="42">
        <v>81</v>
      </c>
      <c r="D44" s="37">
        <f>C44/$C$45</f>
        <v>0.46820809248554912</v>
      </c>
      <c r="F44" s="85" t="s">
        <v>12</v>
      </c>
      <c r="G44" s="36">
        <v>59</v>
      </c>
      <c r="H44" s="37">
        <f t="shared" si="1"/>
        <v>0.19865319865319866</v>
      </c>
    </row>
    <row r="45" spans="2:10" x14ac:dyDescent="0.25">
      <c r="B45" s="46" t="s">
        <v>22</v>
      </c>
      <c r="C45" s="34">
        <f>SUM(C42:C44)</f>
        <v>173</v>
      </c>
      <c r="D45" s="38">
        <f>SUM(D42:D44)</f>
        <v>1</v>
      </c>
      <c r="F45" s="85" t="s">
        <v>16</v>
      </c>
      <c r="G45" s="36">
        <v>23</v>
      </c>
      <c r="H45" s="37">
        <f t="shared" si="1"/>
        <v>7.7441077441077436E-2</v>
      </c>
    </row>
    <row r="46" spans="2:10" x14ac:dyDescent="0.25">
      <c r="F46" s="85" t="s">
        <v>4</v>
      </c>
      <c r="G46" s="36">
        <v>10</v>
      </c>
      <c r="H46" s="37">
        <f t="shared" si="1"/>
        <v>3.3670033670033669E-2</v>
      </c>
    </row>
    <row r="47" spans="2:10" x14ac:dyDescent="0.25">
      <c r="F47" s="85" t="s">
        <v>18</v>
      </c>
      <c r="G47" s="36">
        <v>2</v>
      </c>
      <c r="H47" s="37">
        <f t="shared" si="1"/>
        <v>6.7340067340067337E-3</v>
      </c>
    </row>
    <row r="48" spans="2:10" x14ac:dyDescent="0.25">
      <c r="F48" s="85" t="s">
        <v>13</v>
      </c>
      <c r="G48" s="36">
        <v>0</v>
      </c>
      <c r="H48" s="37">
        <f t="shared" si="1"/>
        <v>0</v>
      </c>
    </row>
    <row r="49" spans="6:8" x14ac:dyDescent="0.25">
      <c r="F49" s="85" t="s">
        <v>92</v>
      </c>
      <c r="G49" s="36">
        <v>0</v>
      </c>
      <c r="H49" s="37">
        <f t="shared" si="1"/>
        <v>0</v>
      </c>
    </row>
    <row r="50" spans="6:8" x14ac:dyDescent="0.25">
      <c r="F50" s="97" t="s">
        <v>22</v>
      </c>
      <c r="G50" s="96">
        <f>SUM(G42:G49)</f>
        <v>297</v>
      </c>
      <c r="H50" s="38">
        <f>SUM(H42:H49)</f>
        <v>0.99999999999999989</v>
      </c>
    </row>
    <row r="69" spans="2:6" x14ac:dyDescent="0.25">
      <c r="B69" s="119" t="s">
        <v>0</v>
      </c>
      <c r="C69" s="119" t="s">
        <v>6</v>
      </c>
      <c r="E69" s="138" t="s">
        <v>0</v>
      </c>
      <c r="F69" s="138" t="s">
        <v>3</v>
      </c>
    </row>
    <row r="70" spans="2:6" x14ac:dyDescent="0.25">
      <c r="B70" s="85"/>
      <c r="C70" s="85"/>
      <c r="E70" s="85"/>
      <c r="F70" s="85"/>
    </row>
    <row r="71" spans="2:6" ht="14.25" customHeight="1" x14ac:dyDescent="0.25">
      <c r="B71" s="119" t="s">
        <v>44</v>
      </c>
      <c r="C71" s="120" t="s">
        <v>40</v>
      </c>
      <c r="E71" s="138" t="s">
        <v>44</v>
      </c>
      <c r="F71" s="139" t="s">
        <v>40</v>
      </c>
    </row>
    <row r="72" spans="2:6" ht="14.25" customHeight="1" x14ac:dyDescent="0.25">
      <c r="B72" s="121" t="s">
        <v>14</v>
      </c>
      <c r="C72" s="122">
        <v>82</v>
      </c>
      <c r="D72" s="117"/>
      <c r="E72" s="140" t="s">
        <v>14</v>
      </c>
      <c r="F72" s="141">
        <v>79</v>
      </c>
    </row>
    <row r="73" spans="2:6" ht="14.25" customHeight="1" x14ac:dyDescent="0.25">
      <c r="B73" s="115" t="s">
        <v>137</v>
      </c>
      <c r="C73" s="45">
        <v>5</v>
      </c>
      <c r="D73" s="117"/>
      <c r="E73" s="115" t="s">
        <v>137</v>
      </c>
      <c r="F73" s="45">
        <v>1</v>
      </c>
    </row>
    <row r="74" spans="2:6" ht="14.25" customHeight="1" x14ac:dyDescent="0.25">
      <c r="B74" s="115" t="s">
        <v>140</v>
      </c>
      <c r="C74" s="45">
        <v>3</v>
      </c>
      <c r="D74" s="117"/>
      <c r="E74" s="115" t="s">
        <v>140</v>
      </c>
      <c r="F74" s="45">
        <v>5</v>
      </c>
    </row>
    <row r="75" spans="2:6" ht="14.25" customHeight="1" x14ac:dyDescent="0.25">
      <c r="B75" s="115" t="s">
        <v>130</v>
      </c>
      <c r="C75" s="45">
        <v>11</v>
      </c>
      <c r="D75" s="117"/>
      <c r="E75" s="115" t="s">
        <v>133</v>
      </c>
      <c r="F75" s="45">
        <v>2</v>
      </c>
    </row>
    <row r="76" spans="2:6" ht="14.25" customHeight="1" x14ac:dyDescent="0.25">
      <c r="B76" s="115" t="s">
        <v>132</v>
      </c>
      <c r="C76" s="45">
        <v>6</v>
      </c>
      <c r="D76" s="117"/>
      <c r="E76" s="115" t="s">
        <v>130</v>
      </c>
      <c r="F76" s="45">
        <v>19</v>
      </c>
    </row>
    <row r="77" spans="2:6" ht="14.25" customHeight="1" x14ac:dyDescent="0.25">
      <c r="B77" s="115" t="s">
        <v>129</v>
      </c>
      <c r="C77" s="45">
        <v>6</v>
      </c>
      <c r="D77" s="117"/>
      <c r="E77" s="115" t="s">
        <v>132</v>
      </c>
      <c r="F77" s="45">
        <v>11</v>
      </c>
    </row>
    <row r="78" spans="2:6" ht="14.25" customHeight="1" x14ac:dyDescent="0.25">
      <c r="B78" s="115" t="s">
        <v>131</v>
      </c>
      <c r="C78" s="45">
        <v>8</v>
      </c>
      <c r="D78" s="117"/>
      <c r="E78" s="115" t="s">
        <v>129</v>
      </c>
      <c r="F78" s="45">
        <v>6</v>
      </c>
    </row>
    <row r="79" spans="2:6" ht="14.25" customHeight="1" x14ac:dyDescent="0.25">
      <c r="B79" s="115" t="s">
        <v>134</v>
      </c>
      <c r="C79" s="45">
        <v>19</v>
      </c>
      <c r="D79" s="117"/>
      <c r="E79" s="115" t="s">
        <v>131</v>
      </c>
      <c r="F79" s="45">
        <v>7</v>
      </c>
    </row>
    <row r="80" spans="2:6" ht="14.25" customHeight="1" x14ac:dyDescent="0.25">
      <c r="B80" s="115" t="s">
        <v>139</v>
      </c>
      <c r="C80" s="45">
        <v>1</v>
      </c>
      <c r="D80" s="117"/>
      <c r="E80" s="115" t="s">
        <v>134</v>
      </c>
      <c r="F80" s="45">
        <v>6</v>
      </c>
    </row>
    <row r="81" spans="2:6" ht="14.25" customHeight="1" x14ac:dyDescent="0.25">
      <c r="B81" s="115" t="s">
        <v>141</v>
      </c>
      <c r="C81" s="45">
        <v>2</v>
      </c>
      <c r="D81" s="117"/>
      <c r="E81" s="115" t="s">
        <v>128</v>
      </c>
      <c r="F81" s="45">
        <v>3</v>
      </c>
    </row>
    <row r="82" spans="2:6" ht="14.25" customHeight="1" x14ac:dyDescent="0.25">
      <c r="B82" s="115" t="s">
        <v>128</v>
      </c>
      <c r="C82" s="45">
        <v>3</v>
      </c>
      <c r="D82" s="117"/>
      <c r="E82" s="115" t="s">
        <v>135</v>
      </c>
      <c r="F82" s="45">
        <v>19</v>
      </c>
    </row>
    <row r="83" spans="2:6" ht="14.25" customHeight="1" x14ac:dyDescent="0.25">
      <c r="B83" s="115" t="s">
        <v>135</v>
      </c>
      <c r="C83" s="45">
        <v>8</v>
      </c>
      <c r="D83" s="117"/>
      <c r="E83" s="140" t="s">
        <v>9</v>
      </c>
      <c r="F83" s="141">
        <v>25</v>
      </c>
    </row>
    <row r="84" spans="2:6" ht="14.25" customHeight="1" x14ac:dyDescent="0.25">
      <c r="B84" s="115" t="s">
        <v>138</v>
      </c>
      <c r="C84" s="45">
        <v>2</v>
      </c>
      <c r="D84" s="117"/>
      <c r="E84" s="115" t="s">
        <v>132</v>
      </c>
      <c r="F84" s="45">
        <v>2</v>
      </c>
    </row>
    <row r="85" spans="2:6" ht="14.25" customHeight="1" x14ac:dyDescent="0.25">
      <c r="B85" s="115" t="s">
        <v>136</v>
      </c>
      <c r="C85" s="45">
        <v>8</v>
      </c>
      <c r="D85" s="117"/>
      <c r="E85" s="115" t="s">
        <v>129</v>
      </c>
      <c r="F85" s="45">
        <v>4</v>
      </c>
    </row>
    <row r="86" spans="2:6" ht="14.25" customHeight="1" x14ac:dyDescent="0.25">
      <c r="B86" s="121" t="s">
        <v>9</v>
      </c>
      <c r="C86" s="122">
        <v>10</v>
      </c>
      <c r="D86" s="117"/>
      <c r="E86" s="115" t="s">
        <v>131</v>
      </c>
      <c r="F86" s="45">
        <v>10</v>
      </c>
    </row>
    <row r="87" spans="2:6" ht="14.25" customHeight="1" x14ac:dyDescent="0.25">
      <c r="B87" s="115" t="s">
        <v>130</v>
      </c>
      <c r="C87" s="45">
        <v>1</v>
      </c>
      <c r="D87" s="117"/>
      <c r="E87" s="115" t="s">
        <v>134</v>
      </c>
      <c r="F87" s="45">
        <v>6</v>
      </c>
    </row>
    <row r="88" spans="2:6" ht="14.25" customHeight="1" x14ac:dyDescent="0.25">
      <c r="B88" s="115" t="s">
        <v>129</v>
      </c>
      <c r="C88" s="45">
        <v>1</v>
      </c>
      <c r="D88" s="117"/>
      <c r="E88" s="115" t="s">
        <v>135</v>
      </c>
      <c r="F88" s="45">
        <v>3</v>
      </c>
    </row>
    <row r="89" spans="2:6" ht="14.25" customHeight="1" x14ac:dyDescent="0.25">
      <c r="B89" s="115" t="s">
        <v>131</v>
      </c>
      <c r="C89" s="45">
        <v>2</v>
      </c>
      <c r="D89" s="117"/>
      <c r="E89" s="140" t="s">
        <v>12</v>
      </c>
      <c r="F89" s="141">
        <v>34</v>
      </c>
    </row>
    <row r="90" spans="2:6" ht="14.25" customHeight="1" x14ac:dyDescent="0.25">
      <c r="B90" s="115" t="s">
        <v>134</v>
      </c>
      <c r="C90" s="45">
        <v>3</v>
      </c>
      <c r="D90" s="117"/>
      <c r="E90" s="115" t="s">
        <v>140</v>
      </c>
      <c r="F90" s="45">
        <v>1</v>
      </c>
    </row>
    <row r="91" spans="2:6" ht="14.25" customHeight="1" x14ac:dyDescent="0.25">
      <c r="B91" s="115" t="s">
        <v>139</v>
      </c>
      <c r="C91" s="45">
        <v>2</v>
      </c>
      <c r="D91" s="117"/>
      <c r="E91" s="115" t="s">
        <v>133</v>
      </c>
      <c r="F91" s="45">
        <v>2</v>
      </c>
    </row>
    <row r="92" spans="2:6" ht="14.25" customHeight="1" x14ac:dyDescent="0.25">
      <c r="B92" s="115" t="s">
        <v>136</v>
      </c>
      <c r="C92" s="45">
        <v>1</v>
      </c>
      <c r="D92" s="117"/>
      <c r="E92" s="115" t="s">
        <v>130</v>
      </c>
      <c r="F92" s="45">
        <v>9</v>
      </c>
    </row>
    <row r="93" spans="2:6" ht="14.25" customHeight="1" x14ac:dyDescent="0.25">
      <c r="B93" s="121" t="s">
        <v>7</v>
      </c>
      <c r="C93" s="122">
        <v>81</v>
      </c>
      <c r="D93" s="117"/>
      <c r="E93" s="115" t="s">
        <v>132</v>
      </c>
      <c r="F93" s="45">
        <v>2</v>
      </c>
    </row>
    <row r="94" spans="2:6" ht="14.25" customHeight="1" x14ac:dyDescent="0.25">
      <c r="B94" s="115" t="s">
        <v>137</v>
      </c>
      <c r="C94" s="45">
        <v>9</v>
      </c>
      <c r="D94" s="117"/>
      <c r="E94" s="115" t="s">
        <v>129</v>
      </c>
      <c r="F94" s="45">
        <v>10</v>
      </c>
    </row>
    <row r="95" spans="2:6" ht="14.25" customHeight="1" x14ac:dyDescent="0.25">
      <c r="B95" s="115" t="s">
        <v>140</v>
      </c>
      <c r="C95" s="45">
        <v>4</v>
      </c>
      <c r="D95" s="117"/>
      <c r="E95" s="115" t="s">
        <v>131</v>
      </c>
      <c r="F95" s="45">
        <v>3</v>
      </c>
    </row>
    <row r="96" spans="2:6" ht="14.25" customHeight="1" x14ac:dyDescent="0.25">
      <c r="B96" s="115" t="s">
        <v>133</v>
      </c>
      <c r="C96" s="45">
        <v>4</v>
      </c>
      <c r="D96" s="117"/>
      <c r="E96" s="115" t="s">
        <v>134</v>
      </c>
      <c r="F96" s="45">
        <v>2</v>
      </c>
    </row>
    <row r="97" spans="2:6" ht="14.25" customHeight="1" x14ac:dyDescent="0.25">
      <c r="B97" s="115" t="s">
        <v>130</v>
      </c>
      <c r="C97" s="45">
        <v>2</v>
      </c>
      <c r="D97" s="117"/>
      <c r="E97" s="115" t="s">
        <v>135</v>
      </c>
      <c r="F97" s="45">
        <v>5</v>
      </c>
    </row>
    <row r="98" spans="2:6" ht="14.25" customHeight="1" x14ac:dyDescent="0.25">
      <c r="B98" s="115" t="s">
        <v>132</v>
      </c>
      <c r="C98" s="45">
        <v>8</v>
      </c>
      <c r="D98" s="117"/>
      <c r="E98" s="140" t="s">
        <v>13</v>
      </c>
      <c r="F98" s="141">
        <v>3</v>
      </c>
    </row>
    <row r="99" spans="2:6" ht="14.25" customHeight="1" x14ac:dyDescent="0.25">
      <c r="B99" s="115" t="s">
        <v>129</v>
      </c>
      <c r="C99" s="45">
        <v>9</v>
      </c>
      <c r="D99" s="117"/>
      <c r="E99" s="115" t="s">
        <v>129</v>
      </c>
      <c r="F99" s="45">
        <v>1</v>
      </c>
    </row>
    <row r="100" spans="2:6" ht="14.25" customHeight="1" x14ac:dyDescent="0.25">
      <c r="B100" s="115" t="s">
        <v>131</v>
      </c>
      <c r="C100" s="45">
        <v>5</v>
      </c>
      <c r="D100" s="117"/>
      <c r="E100" s="115" t="s">
        <v>135</v>
      </c>
      <c r="F100" s="45">
        <v>2</v>
      </c>
    </row>
    <row r="101" spans="2:6" ht="14.25" customHeight="1" x14ac:dyDescent="0.25">
      <c r="B101" s="115" t="s">
        <v>134</v>
      </c>
      <c r="C101" s="45">
        <v>17</v>
      </c>
      <c r="D101" s="117"/>
      <c r="E101" s="140" t="s">
        <v>4</v>
      </c>
      <c r="F101" s="141">
        <v>10</v>
      </c>
    </row>
    <row r="102" spans="2:6" ht="14.25" customHeight="1" x14ac:dyDescent="0.25">
      <c r="B102" s="115" t="s">
        <v>139</v>
      </c>
      <c r="C102" s="45">
        <v>2</v>
      </c>
      <c r="D102" s="117"/>
      <c r="E102" s="115" t="s">
        <v>133</v>
      </c>
      <c r="F102" s="45">
        <v>1</v>
      </c>
    </row>
    <row r="103" spans="2:6" ht="14.25" customHeight="1" x14ac:dyDescent="0.25">
      <c r="B103" s="115" t="s">
        <v>141</v>
      </c>
      <c r="C103" s="45">
        <v>3</v>
      </c>
      <c r="D103" s="117"/>
      <c r="E103" s="115" t="s">
        <v>130</v>
      </c>
      <c r="F103" s="45">
        <v>2</v>
      </c>
    </row>
    <row r="104" spans="2:6" ht="14.25" customHeight="1" x14ac:dyDescent="0.25">
      <c r="B104" s="115" t="s">
        <v>128</v>
      </c>
      <c r="C104" s="45">
        <v>6</v>
      </c>
      <c r="D104" s="117"/>
      <c r="E104" s="115" t="s">
        <v>132</v>
      </c>
      <c r="F104" s="45">
        <v>1</v>
      </c>
    </row>
    <row r="105" spans="2:6" ht="14.25" customHeight="1" x14ac:dyDescent="0.25">
      <c r="B105" s="115" t="s">
        <v>135</v>
      </c>
      <c r="C105" s="45">
        <v>4</v>
      </c>
      <c r="D105" s="117"/>
      <c r="E105" s="115" t="s">
        <v>129</v>
      </c>
      <c r="F105" s="45">
        <v>1</v>
      </c>
    </row>
    <row r="106" spans="2:6" ht="14.25" customHeight="1" x14ac:dyDescent="0.25">
      <c r="B106" s="115" t="s">
        <v>142</v>
      </c>
      <c r="C106" s="45">
        <v>1</v>
      </c>
      <c r="D106" s="117"/>
      <c r="E106" s="115" t="s">
        <v>135</v>
      </c>
      <c r="F106" s="45">
        <v>4</v>
      </c>
    </row>
    <row r="107" spans="2:6" ht="14.25" customHeight="1" x14ac:dyDescent="0.25">
      <c r="B107" s="115" t="s">
        <v>138</v>
      </c>
      <c r="C107" s="45">
        <v>2</v>
      </c>
      <c r="D107" s="117"/>
      <c r="E107" s="115" t="s">
        <v>143</v>
      </c>
      <c r="F107" s="45">
        <v>1</v>
      </c>
    </row>
    <row r="108" spans="2:6" ht="14.25" customHeight="1" x14ac:dyDescent="0.25">
      <c r="B108" s="115" t="s">
        <v>136</v>
      </c>
      <c r="C108" s="45">
        <v>5</v>
      </c>
      <c r="D108" s="117"/>
      <c r="E108" s="140" t="s">
        <v>16</v>
      </c>
      <c r="F108" s="141">
        <v>9</v>
      </c>
    </row>
    <row r="109" spans="2:6" ht="14.25" customHeight="1" x14ac:dyDescent="0.25">
      <c r="B109" s="121" t="s">
        <v>22</v>
      </c>
      <c r="C109" s="122">
        <v>173</v>
      </c>
      <c r="D109" s="117"/>
      <c r="E109" s="115" t="s">
        <v>130</v>
      </c>
      <c r="F109" s="45">
        <v>1</v>
      </c>
    </row>
    <row r="110" spans="2:6" ht="14.25" customHeight="1" x14ac:dyDescent="0.25">
      <c r="D110" s="117"/>
      <c r="E110" s="115" t="s">
        <v>132</v>
      </c>
      <c r="F110" s="45">
        <v>1</v>
      </c>
    </row>
    <row r="111" spans="2:6" ht="14.25" customHeight="1" x14ac:dyDescent="0.25">
      <c r="D111" s="117"/>
      <c r="E111" s="115" t="s">
        <v>129</v>
      </c>
      <c r="F111" s="45">
        <v>1</v>
      </c>
    </row>
    <row r="112" spans="2:6" ht="33" customHeight="1" x14ac:dyDescent="0.25">
      <c r="B112" s="143" t="s">
        <v>0</v>
      </c>
      <c r="C112" s="142" t="s">
        <v>8</v>
      </c>
      <c r="D112" s="117"/>
      <c r="E112" s="115" t="s">
        <v>131</v>
      </c>
      <c r="F112" s="45">
        <v>1</v>
      </c>
    </row>
    <row r="113" spans="2:6" ht="14.25" customHeight="1" x14ac:dyDescent="0.25">
      <c r="B113" s="85"/>
      <c r="C113" s="85"/>
      <c r="E113" s="115" t="s">
        <v>135</v>
      </c>
      <c r="F113" s="45">
        <v>5</v>
      </c>
    </row>
    <row r="114" spans="2:6" ht="14.25" customHeight="1" x14ac:dyDescent="0.25">
      <c r="B114" s="123" t="s">
        <v>44</v>
      </c>
      <c r="C114" s="124" t="s">
        <v>40</v>
      </c>
      <c r="E114" s="140" t="s">
        <v>18</v>
      </c>
      <c r="F114" s="141">
        <v>2</v>
      </c>
    </row>
    <row r="115" spans="2:6" ht="14.25" customHeight="1" x14ac:dyDescent="0.25">
      <c r="B115" s="123" t="s">
        <v>14</v>
      </c>
      <c r="C115" s="125">
        <v>13</v>
      </c>
      <c r="E115" s="115" t="s">
        <v>133</v>
      </c>
      <c r="F115" s="45">
        <v>1</v>
      </c>
    </row>
    <row r="116" spans="2:6" ht="14.25" customHeight="1" x14ac:dyDescent="0.25">
      <c r="B116" s="115" t="s">
        <v>140</v>
      </c>
      <c r="C116" s="126">
        <v>2</v>
      </c>
      <c r="E116" s="115" t="s">
        <v>135</v>
      </c>
      <c r="F116" s="45">
        <v>1</v>
      </c>
    </row>
    <row r="117" spans="2:6" ht="14.25" customHeight="1" x14ac:dyDescent="0.25">
      <c r="B117" s="115" t="s">
        <v>130</v>
      </c>
      <c r="C117" s="126">
        <v>4</v>
      </c>
      <c r="E117" s="140" t="s">
        <v>22</v>
      </c>
      <c r="F117" s="141">
        <v>162</v>
      </c>
    </row>
    <row r="118" spans="2:6" ht="14.25" customHeight="1" x14ac:dyDescent="0.25">
      <c r="B118" s="115" t="s">
        <v>132</v>
      </c>
      <c r="C118" s="126">
        <v>3</v>
      </c>
    </row>
    <row r="119" spans="2:6" ht="14.25" customHeight="1" x14ac:dyDescent="0.25">
      <c r="B119" s="115" t="s">
        <v>131</v>
      </c>
      <c r="C119" s="126">
        <v>1</v>
      </c>
    </row>
    <row r="120" spans="2:6" ht="29.25" customHeight="1" x14ac:dyDescent="0.25">
      <c r="B120" s="115" t="s">
        <v>134</v>
      </c>
      <c r="C120" s="126">
        <v>1</v>
      </c>
      <c r="E120" s="145" t="s">
        <v>0</v>
      </c>
      <c r="F120" s="144" t="s">
        <v>15</v>
      </c>
    </row>
    <row r="121" spans="2:6" ht="14.25" customHeight="1" x14ac:dyDescent="0.25">
      <c r="B121" s="115" t="s">
        <v>139</v>
      </c>
      <c r="C121" s="126">
        <v>1</v>
      </c>
      <c r="E121" s="85"/>
      <c r="F121" s="85"/>
    </row>
    <row r="122" spans="2:6" ht="14.25" customHeight="1" x14ac:dyDescent="0.25">
      <c r="B122" s="115" t="s">
        <v>128</v>
      </c>
      <c r="C122" s="126">
        <v>1</v>
      </c>
      <c r="E122" s="135" t="s">
        <v>44</v>
      </c>
      <c r="F122" s="136" t="s">
        <v>40</v>
      </c>
    </row>
    <row r="123" spans="2:6" ht="14.25" customHeight="1" x14ac:dyDescent="0.25">
      <c r="B123" s="123" t="s">
        <v>9</v>
      </c>
      <c r="C123" s="125">
        <v>62</v>
      </c>
      <c r="E123" s="128" t="s">
        <v>14</v>
      </c>
      <c r="F123" s="137">
        <v>4</v>
      </c>
    </row>
    <row r="124" spans="2:6" ht="14.25" customHeight="1" x14ac:dyDescent="0.25">
      <c r="B124" s="115" t="s">
        <v>130</v>
      </c>
      <c r="C124" s="126">
        <v>2</v>
      </c>
      <c r="E124" s="115" t="s">
        <v>132</v>
      </c>
      <c r="F124" s="45">
        <v>1</v>
      </c>
    </row>
    <row r="125" spans="2:6" ht="14.25" customHeight="1" x14ac:dyDescent="0.25">
      <c r="B125" s="115" t="s">
        <v>129</v>
      </c>
      <c r="C125" s="126">
        <v>6</v>
      </c>
      <c r="E125" s="115" t="s">
        <v>134</v>
      </c>
      <c r="F125" s="45">
        <v>3</v>
      </c>
    </row>
    <row r="126" spans="2:6" ht="14.25" customHeight="1" x14ac:dyDescent="0.25">
      <c r="B126" s="115" t="s">
        <v>131</v>
      </c>
      <c r="C126" s="126">
        <v>17</v>
      </c>
      <c r="E126" s="128" t="s">
        <v>9</v>
      </c>
      <c r="F126" s="137">
        <v>5</v>
      </c>
    </row>
    <row r="127" spans="2:6" ht="14.25" customHeight="1" x14ac:dyDescent="0.25">
      <c r="B127" s="115" t="s">
        <v>134</v>
      </c>
      <c r="C127" s="126">
        <v>5</v>
      </c>
      <c r="E127" s="115" t="s">
        <v>132</v>
      </c>
      <c r="F127" s="45">
        <v>1</v>
      </c>
    </row>
    <row r="128" spans="2:6" ht="14.25" customHeight="1" x14ac:dyDescent="0.25">
      <c r="B128" s="115" t="s">
        <v>135</v>
      </c>
      <c r="C128" s="126">
        <v>30</v>
      </c>
      <c r="E128" s="115" t="s">
        <v>135</v>
      </c>
      <c r="F128" s="45">
        <v>4</v>
      </c>
    </row>
    <row r="129" spans="2:6" ht="14.25" customHeight="1" x14ac:dyDescent="0.25">
      <c r="B129" s="115" t="s">
        <v>138</v>
      </c>
      <c r="C129" s="126">
        <v>2</v>
      </c>
      <c r="E129" s="128" t="s">
        <v>7</v>
      </c>
      <c r="F129" s="137">
        <v>1</v>
      </c>
    </row>
    <row r="130" spans="2:6" ht="14.25" customHeight="1" x14ac:dyDescent="0.25">
      <c r="B130" s="123" t="s">
        <v>12</v>
      </c>
      <c r="C130" s="125">
        <v>5</v>
      </c>
      <c r="E130" s="115" t="s">
        <v>136</v>
      </c>
      <c r="F130" s="45">
        <v>1</v>
      </c>
    </row>
    <row r="131" spans="2:6" ht="14.25" customHeight="1" x14ac:dyDescent="0.25">
      <c r="B131" s="115" t="s">
        <v>140</v>
      </c>
      <c r="C131" s="126">
        <v>1</v>
      </c>
      <c r="E131" s="128" t="s">
        <v>16</v>
      </c>
      <c r="F131" s="137">
        <v>3</v>
      </c>
    </row>
    <row r="132" spans="2:6" ht="14.25" customHeight="1" x14ac:dyDescent="0.25">
      <c r="B132" s="115" t="s">
        <v>130</v>
      </c>
      <c r="C132" s="126">
        <v>1</v>
      </c>
      <c r="E132" s="115" t="s">
        <v>131</v>
      </c>
      <c r="F132" s="45">
        <v>2</v>
      </c>
    </row>
    <row r="133" spans="2:6" ht="14.25" customHeight="1" x14ac:dyDescent="0.25">
      <c r="B133" s="115" t="s">
        <v>129</v>
      </c>
      <c r="C133" s="126">
        <v>1</v>
      </c>
      <c r="E133" s="115" t="s">
        <v>138</v>
      </c>
      <c r="F133" s="45">
        <v>1</v>
      </c>
    </row>
    <row r="134" spans="2:6" ht="14.25" customHeight="1" x14ac:dyDescent="0.25">
      <c r="B134" s="115" t="s">
        <v>131</v>
      </c>
      <c r="C134" s="126">
        <v>2</v>
      </c>
      <c r="E134" s="128" t="s">
        <v>22</v>
      </c>
      <c r="F134" s="137">
        <v>13</v>
      </c>
    </row>
    <row r="135" spans="2:6" ht="14.25" customHeight="1" x14ac:dyDescent="0.25">
      <c r="B135" s="123" t="s">
        <v>16</v>
      </c>
      <c r="C135" s="125">
        <v>2</v>
      </c>
    </row>
    <row r="136" spans="2:6" ht="14.25" customHeight="1" x14ac:dyDescent="0.25">
      <c r="B136" s="115" t="s">
        <v>130</v>
      </c>
      <c r="C136" s="126">
        <v>2</v>
      </c>
    </row>
    <row r="137" spans="2:6" ht="14.25" customHeight="1" x14ac:dyDescent="0.25">
      <c r="B137" s="123" t="s">
        <v>22</v>
      </c>
      <c r="C137" s="125">
        <v>82</v>
      </c>
    </row>
    <row r="138" spans="2:6" ht="14.25" customHeight="1" x14ac:dyDescent="0.25"/>
    <row r="139" spans="2:6" ht="14.25" customHeight="1" x14ac:dyDescent="0.25"/>
    <row r="140" spans="2:6" ht="30" customHeight="1" x14ac:dyDescent="0.25">
      <c r="B140" s="134" t="s">
        <v>0</v>
      </c>
      <c r="C140" s="130" t="s">
        <v>11</v>
      </c>
    </row>
    <row r="141" spans="2:6" ht="14.25" customHeight="1" x14ac:dyDescent="0.25">
      <c r="B141" s="127"/>
      <c r="C141" s="101"/>
    </row>
    <row r="142" spans="2:6" ht="14.25" customHeight="1" x14ac:dyDescent="0.25">
      <c r="B142" s="129" t="s">
        <v>44</v>
      </c>
      <c r="C142" s="131" t="s">
        <v>40</v>
      </c>
    </row>
    <row r="143" spans="2:6" ht="14.25" customHeight="1" x14ac:dyDescent="0.25">
      <c r="B143" s="132" t="s">
        <v>149</v>
      </c>
      <c r="C143" s="133">
        <v>1</v>
      </c>
    </row>
    <row r="144" spans="2:6" ht="14.25" customHeight="1" x14ac:dyDescent="0.25">
      <c r="B144" s="116" t="s">
        <v>135</v>
      </c>
      <c r="C144" s="126">
        <v>1</v>
      </c>
    </row>
    <row r="145" spans="2:3" ht="14.25" customHeight="1" x14ac:dyDescent="0.25">
      <c r="B145" s="132" t="s">
        <v>14</v>
      </c>
      <c r="C145" s="133">
        <v>7</v>
      </c>
    </row>
    <row r="146" spans="2:3" ht="14.25" customHeight="1" x14ac:dyDescent="0.25">
      <c r="B146" s="116" t="s">
        <v>130</v>
      </c>
      <c r="C146" s="126">
        <v>2</v>
      </c>
    </row>
    <row r="147" spans="2:3" ht="14.25" customHeight="1" x14ac:dyDescent="0.25">
      <c r="B147" s="116" t="s">
        <v>132</v>
      </c>
      <c r="C147" s="126">
        <v>1</v>
      </c>
    </row>
    <row r="148" spans="2:3" ht="14.25" customHeight="1" x14ac:dyDescent="0.25">
      <c r="B148" s="116" t="s">
        <v>129</v>
      </c>
      <c r="C148" s="126">
        <v>1</v>
      </c>
    </row>
    <row r="149" spans="2:3" ht="14.25" customHeight="1" x14ac:dyDescent="0.25">
      <c r="B149" s="116" t="s">
        <v>131</v>
      </c>
      <c r="C149" s="126">
        <v>1</v>
      </c>
    </row>
    <row r="150" spans="2:3" ht="14.25" customHeight="1" x14ac:dyDescent="0.25">
      <c r="B150" s="116" t="s">
        <v>134</v>
      </c>
      <c r="C150" s="126">
        <v>2</v>
      </c>
    </row>
    <row r="151" spans="2:3" ht="14.25" customHeight="1" x14ac:dyDescent="0.25">
      <c r="B151" s="132" t="s">
        <v>9</v>
      </c>
      <c r="C151" s="133">
        <v>7</v>
      </c>
    </row>
    <row r="152" spans="2:3" ht="14.25" customHeight="1" x14ac:dyDescent="0.25">
      <c r="B152" s="116" t="s">
        <v>133</v>
      </c>
      <c r="C152" s="126">
        <v>1</v>
      </c>
    </row>
    <row r="153" spans="2:3" ht="14.25" customHeight="1" x14ac:dyDescent="0.25">
      <c r="B153" s="116" t="s">
        <v>130</v>
      </c>
      <c r="C153" s="126">
        <v>1</v>
      </c>
    </row>
    <row r="154" spans="2:3" ht="14.25" customHeight="1" x14ac:dyDescent="0.25">
      <c r="B154" s="116" t="s">
        <v>132</v>
      </c>
      <c r="C154" s="126">
        <v>1</v>
      </c>
    </row>
    <row r="155" spans="2:3" ht="14.25" customHeight="1" x14ac:dyDescent="0.25">
      <c r="B155" s="116" t="s">
        <v>129</v>
      </c>
      <c r="C155" s="126">
        <v>4</v>
      </c>
    </row>
    <row r="156" spans="2:3" ht="14.25" customHeight="1" x14ac:dyDescent="0.25">
      <c r="B156" s="132" t="s">
        <v>19</v>
      </c>
      <c r="C156" s="133">
        <v>3</v>
      </c>
    </row>
    <row r="157" spans="2:3" ht="14.25" customHeight="1" x14ac:dyDescent="0.25">
      <c r="B157" s="116" t="s">
        <v>130</v>
      </c>
      <c r="C157" s="126">
        <v>1</v>
      </c>
    </row>
    <row r="158" spans="2:3" ht="14.25" customHeight="1" x14ac:dyDescent="0.25">
      <c r="B158" s="116" t="s">
        <v>129</v>
      </c>
      <c r="C158" s="126">
        <v>2</v>
      </c>
    </row>
    <row r="159" spans="2:3" ht="14.25" customHeight="1" x14ac:dyDescent="0.25">
      <c r="B159" s="132" t="s">
        <v>12</v>
      </c>
      <c r="C159" s="133">
        <v>20</v>
      </c>
    </row>
    <row r="160" spans="2:3" ht="14.25" customHeight="1" x14ac:dyDescent="0.25">
      <c r="B160" s="116" t="s">
        <v>137</v>
      </c>
      <c r="C160" s="126">
        <v>2</v>
      </c>
    </row>
    <row r="161" spans="2:10" ht="14.25" customHeight="1" x14ac:dyDescent="0.25">
      <c r="B161" s="116" t="s">
        <v>140</v>
      </c>
      <c r="C161" s="126">
        <v>1</v>
      </c>
    </row>
    <row r="162" spans="2:10" ht="14.25" customHeight="1" x14ac:dyDescent="0.25">
      <c r="B162" s="116" t="s">
        <v>133</v>
      </c>
      <c r="C162" s="126">
        <v>1</v>
      </c>
    </row>
    <row r="163" spans="2:10" ht="14.25" customHeight="1" x14ac:dyDescent="0.25">
      <c r="B163" s="116" t="s">
        <v>130</v>
      </c>
      <c r="C163" s="126">
        <v>7</v>
      </c>
    </row>
    <row r="164" spans="2:10" x14ac:dyDescent="0.25">
      <c r="B164" s="116" t="s">
        <v>129</v>
      </c>
      <c r="C164" s="126">
        <v>4</v>
      </c>
    </row>
    <row r="165" spans="2:10" x14ac:dyDescent="0.25">
      <c r="B165" s="116" t="s">
        <v>131</v>
      </c>
      <c r="C165" s="126">
        <v>4</v>
      </c>
    </row>
    <row r="166" spans="2:10" x14ac:dyDescent="0.25">
      <c r="B166" s="116" t="s">
        <v>134</v>
      </c>
      <c r="C166" s="126">
        <v>1</v>
      </c>
    </row>
    <row r="167" spans="2:10" x14ac:dyDescent="0.25">
      <c r="B167" s="132" t="s">
        <v>22</v>
      </c>
      <c r="C167" s="133">
        <v>38</v>
      </c>
    </row>
    <row r="170" spans="2:10" ht="18.75" x14ac:dyDescent="0.3">
      <c r="B170" s="39" t="s">
        <v>45</v>
      </c>
      <c r="C170" s="40"/>
      <c r="D170" s="40"/>
      <c r="E170" s="40"/>
      <c r="F170" s="40"/>
      <c r="G170" s="40"/>
      <c r="H170" s="40"/>
      <c r="I170" s="40"/>
      <c r="J170" s="40"/>
    </row>
    <row r="172" spans="2:10" ht="18.75" customHeight="1" x14ac:dyDescent="0.25">
      <c r="B172" s="179" t="s">
        <v>46</v>
      </c>
      <c r="C172" s="180"/>
      <c r="D172" s="181"/>
    </row>
    <row r="173" spans="2:10" x14ac:dyDescent="0.25">
      <c r="B173" s="146" t="s">
        <v>47</v>
      </c>
      <c r="C173" s="147" t="s">
        <v>146</v>
      </c>
      <c r="D173" s="118" t="s">
        <v>41</v>
      </c>
    </row>
    <row r="174" spans="2:10" ht="14.25" customHeight="1" x14ac:dyDescent="0.25">
      <c r="B174" s="43" t="s">
        <v>15</v>
      </c>
      <c r="C174" s="44">
        <v>13</v>
      </c>
      <c r="D174" s="52">
        <f>C174/$C$206</f>
        <v>2.7659574468085105E-2</v>
      </c>
    </row>
    <row r="175" spans="2:10" ht="14.25" customHeight="1" x14ac:dyDescent="0.25">
      <c r="B175" s="115" t="s">
        <v>14</v>
      </c>
      <c r="C175" s="45">
        <v>4</v>
      </c>
      <c r="D175" s="98">
        <f t="shared" ref="D175:D206" si="2">C175/$C$206</f>
        <v>8.5106382978723406E-3</v>
      </c>
    </row>
    <row r="176" spans="2:10" ht="14.25" customHeight="1" x14ac:dyDescent="0.25">
      <c r="B176" s="115" t="s">
        <v>9</v>
      </c>
      <c r="C176" s="45">
        <v>5</v>
      </c>
      <c r="D176" s="98">
        <f t="shared" si="2"/>
        <v>1.0638297872340425E-2</v>
      </c>
    </row>
    <row r="177" spans="2:4" ht="14.25" customHeight="1" x14ac:dyDescent="0.25">
      <c r="B177" s="115" t="s">
        <v>7</v>
      </c>
      <c r="C177" s="45">
        <v>1</v>
      </c>
      <c r="D177" s="98">
        <f t="shared" si="2"/>
        <v>2.1276595744680851E-3</v>
      </c>
    </row>
    <row r="178" spans="2:4" ht="14.25" customHeight="1" x14ac:dyDescent="0.25">
      <c r="B178" s="115" t="s">
        <v>16</v>
      </c>
      <c r="C178" s="45">
        <v>3</v>
      </c>
      <c r="D178" s="98">
        <f t="shared" si="2"/>
        <v>6.382978723404255E-3</v>
      </c>
    </row>
    <row r="179" spans="2:4" ht="14.25" customHeight="1" x14ac:dyDescent="0.25">
      <c r="B179" s="43" t="s">
        <v>125</v>
      </c>
      <c r="C179" s="44">
        <v>1</v>
      </c>
      <c r="D179" s="52">
        <f t="shared" si="2"/>
        <v>2.1276595744680851E-3</v>
      </c>
    </row>
    <row r="180" spans="2:4" ht="14.25" customHeight="1" x14ac:dyDescent="0.25">
      <c r="B180" s="115" t="s">
        <v>14</v>
      </c>
      <c r="C180" s="45">
        <v>1</v>
      </c>
      <c r="D180" s="98">
        <f t="shared" si="2"/>
        <v>2.1276595744680851E-3</v>
      </c>
    </row>
    <row r="181" spans="2:4" ht="14.25" customHeight="1" x14ac:dyDescent="0.25">
      <c r="B181" s="43" t="s">
        <v>3</v>
      </c>
      <c r="C181" s="44">
        <v>162</v>
      </c>
      <c r="D181" s="52">
        <f t="shared" si="2"/>
        <v>0.34468085106382979</v>
      </c>
    </row>
    <row r="182" spans="2:4" ht="14.25" customHeight="1" x14ac:dyDescent="0.25">
      <c r="B182" s="115" t="s">
        <v>14</v>
      </c>
      <c r="C182" s="45">
        <v>79</v>
      </c>
      <c r="D182" s="98">
        <f t="shared" si="2"/>
        <v>0.16808510638297872</v>
      </c>
    </row>
    <row r="183" spans="2:4" ht="14.25" customHeight="1" x14ac:dyDescent="0.25">
      <c r="B183" s="115" t="s">
        <v>9</v>
      </c>
      <c r="C183" s="45">
        <v>25</v>
      </c>
      <c r="D183" s="98">
        <f t="shared" si="2"/>
        <v>5.3191489361702128E-2</v>
      </c>
    </row>
    <row r="184" spans="2:4" ht="14.25" customHeight="1" x14ac:dyDescent="0.25">
      <c r="B184" s="115" t="s">
        <v>12</v>
      </c>
      <c r="C184" s="45">
        <v>34</v>
      </c>
      <c r="D184" s="98">
        <f t="shared" si="2"/>
        <v>7.2340425531914887E-2</v>
      </c>
    </row>
    <row r="185" spans="2:4" ht="14.25" customHeight="1" x14ac:dyDescent="0.25">
      <c r="B185" s="115" t="s">
        <v>13</v>
      </c>
      <c r="C185" s="45">
        <v>3</v>
      </c>
      <c r="D185" s="98">
        <f t="shared" si="2"/>
        <v>6.382978723404255E-3</v>
      </c>
    </row>
    <row r="186" spans="2:4" ht="14.25" customHeight="1" x14ac:dyDescent="0.25">
      <c r="B186" s="115" t="s">
        <v>4</v>
      </c>
      <c r="C186" s="45">
        <v>10</v>
      </c>
      <c r="D186" s="98">
        <f t="shared" si="2"/>
        <v>2.1276595744680851E-2</v>
      </c>
    </row>
    <row r="187" spans="2:4" ht="14.25" customHeight="1" x14ac:dyDescent="0.25">
      <c r="B187" s="115" t="s">
        <v>16</v>
      </c>
      <c r="C187" s="45">
        <v>9</v>
      </c>
      <c r="D187" s="98">
        <f t="shared" si="2"/>
        <v>1.9148936170212766E-2</v>
      </c>
    </row>
    <row r="188" spans="2:4" ht="14.25" customHeight="1" x14ac:dyDescent="0.25">
      <c r="B188" s="115" t="s">
        <v>18</v>
      </c>
      <c r="C188" s="45">
        <v>2</v>
      </c>
      <c r="D188" s="98">
        <f t="shared" si="2"/>
        <v>4.2553191489361703E-3</v>
      </c>
    </row>
    <row r="189" spans="2:4" ht="14.25" customHeight="1" x14ac:dyDescent="0.25">
      <c r="B189" s="43" t="s">
        <v>8</v>
      </c>
      <c r="C189" s="44">
        <v>82</v>
      </c>
      <c r="D189" s="52">
        <f t="shared" si="2"/>
        <v>0.17446808510638298</v>
      </c>
    </row>
    <row r="190" spans="2:4" ht="14.25" customHeight="1" x14ac:dyDescent="0.25">
      <c r="B190" s="115" t="s">
        <v>14</v>
      </c>
      <c r="C190" s="45">
        <v>13</v>
      </c>
      <c r="D190" s="98">
        <f t="shared" si="2"/>
        <v>2.7659574468085105E-2</v>
      </c>
    </row>
    <row r="191" spans="2:4" ht="14.25" customHeight="1" x14ac:dyDescent="0.25">
      <c r="B191" s="115" t="s">
        <v>9</v>
      </c>
      <c r="C191" s="45">
        <v>62</v>
      </c>
      <c r="D191" s="98">
        <f t="shared" si="2"/>
        <v>0.13191489361702127</v>
      </c>
    </row>
    <row r="192" spans="2:4" ht="14.25" customHeight="1" x14ac:dyDescent="0.25">
      <c r="B192" s="115" t="s">
        <v>12</v>
      </c>
      <c r="C192" s="45">
        <v>5</v>
      </c>
      <c r="D192" s="98">
        <f t="shared" si="2"/>
        <v>1.0638297872340425E-2</v>
      </c>
    </row>
    <row r="193" spans="2:4" ht="14.25" customHeight="1" x14ac:dyDescent="0.25">
      <c r="B193" s="115" t="s">
        <v>16</v>
      </c>
      <c r="C193" s="45">
        <v>2</v>
      </c>
      <c r="D193" s="98">
        <f t="shared" si="2"/>
        <v>4.2553191489361703E-3</v>
      </c>
    </row>
    <row r="194" spans="2:4" ht="14.25" customHeight="1" x14ac:dyDescent="0.25">
      <c r="B194" s="43" t="s">
        <v>11</v>
      </c>
      <c r="C194" s="44">
        <v>38</v>
      </c>
      <c r="D194" s="52">
        <f t="shared" si="2"/>
        <v>8.085106382978724E-2</v>
      </c>
    </row>
    <row r="195" spans="2:4" ht="14.25" customHeight="1" x14ac:dyDescent="0.25">
      <c r="B195" s="115" t="s">
        <v>149</v>
      </c>
      <c r="C195" s="45">
        <v>1</v>
      </c>
      <c r="D195" s="98">
        <f t="shared" si="2"/>
        <v>2.1276595744680851E-3</v>
      </c>
    </row>
    <row r="196" spans="2:4" ht="14.25" customHeight="1" x14ac:dyDescent="0.25">
      <c r="B196" s="115" t="s">
        <v>14</v>
      </c>
      <c r="C196" s="45">
        <v>7</v>
      </c>
      <c r="D196" s="98">
        <f t="shared" si="2"/>
        <v>1.4893617021276596E-2</v>
      </c>
    </row>
    <row r="197" spans="2:4" ht="14.25" customHeight="1" x14ac:dyDescent="0.25">
      <c r="B197" s="115" t="s">
        <v>9</v>
      </c>
      <c r="C197" s="45">
        <v>7</v>
      </c>
      <c r="D197" s="98">
        <f t="shared" si="2"/>
        <v>1.4893617021276596E-2</v>
      </c>
    </row>
    <row r="198" spans="2:4" ht="14.25" customHeight="1" x14ac:dyDescent="0.25">
      <c r="B198" s="115" t="s">
        <v>19</v>
      </c>
      <c r="C198" s="45">
        <v>3</v>
      </c>
      <c r="D198" s="98">
        <f t="shared" si="2"/>
        <v>6.382978723404255E-3</v>
      </c>
    </row>
    <row r="199" spans="2:4" ht="14.25" customHeight="1" x14ac:dyDescent="0.25">
      <c r="B199" s="115" t="s">
        <v>12</v>
      </c>
      <c r="C199" s="45">
        <v>20</v>
      </c>
      <c r="D199" s="98">
        <f t="shared" si="2"/>
        <v>4.2553191489361701E-2</v>
      </c>
    </row>
    <row r="200" spans="2:4" ht="14.25" customHeight="1" x14ac:dyDescent="0.25">
      <c r="B200" s="43" t="s">
        <v>6</v>
      </c>
      <c r="C200" s="44">
        <v>173</v>
      </c>
      <c r="D200" s="52">
        <f t="shared" si="2"/>
        <v>0.3680851063829787</v>
      </c>
    </row>
    <row r="201" spans="2:4" ht="14.25" customHeight="1" x14ac:dyDescent="0.25">
      <c r="B201" s="115" t="s">
        <v>14</v>
      </c>
      <c r="C201" s="45">
        <v>82</v>
      </c>
      <c r="D201" s="98">
        <f t="shared" si="2"/>
        <v>0.17446808510638298</v>
      </c>
    </row>
    <row r="202" spans="2:4" ht="14.25" customHeight="1" x14ac:dyDescent="0.25">
      <c r="B202" s="115" t="s">
        <v>9</v>
      </c>
      <c r="C202" s="45">
        <v>10</v>
      </c>
      <c r="D202" s="98">
        <f t="shared" si="2"/>
        <v>2.1276595744680851E-2</v>
      </c>
    </row>
    <row r="203" spans="2:4" ht="14.25" customHeight="1" x14ac:dyDescent="0.25">
      <c r="B203" s="115" t="s">
        <v>7</v>
      </c>
      <c r="C203" s="45">
        <v>81</v>
      </c>
      <c r="D203" s="98">
        <f t="shared" si="2"/>
        <v>0.17234042553191489</v>
      </c>
    </row>
    <row r="204" spans="2:4" ht="14.25" customHeight="1" x14ac:dyDescent="0.25">
      <c r="B204" s="43" t="s">
        <v>124</v>
      </c>
      <c r="C204" s="44">
        <v>1</v>
      </c>
      <c r="D204" s="52">
        <f t="shared" si="2"/>
        <v>2.1276595744680851E-3</v>
      </c>
    </row>
    <row r="205" spans="2:4" x14ac:dyDescent="0.25">
      <c r="B205" s="115" t="s">
        <v>19</v>
      </c>
      <c r="C205" s="45">
        <v>1</v>
      </c>
      <c r="D205" s="98">
        <f t="shared" si="2"/>
        <v>2.1276595744680851E-3</v>
      </c>
    </row>
    <row r="206" spans="2:4" x14ac:dyDescent="0.25">
      <c r="B206" s="47" t="s">
        <v>22</v>
      </c>
      <c r="C206" s="48">
        <v>470</v>
      </c>
      <c r="D206" s="52">
        <f t="shared" si="2"/>
        <v>1</v>
      </c>
    </row>
    <row r="209" spans="2:10" ht="21" x14ac:dyDescent="0.35">
      <c r="B209" s="57" t="s">
        <v>49</v>
      </c>
      <c r="C209" s="40"/>
      <c r="D209" s="40"/>
      <c r="E209" s="40"/>
      <c r="F209" s="40"/>
      <c r="G209" s="40"/>
      <c r="H209" s="40"/>
      <c r="I209" s="40"/>
      <c r="J209" s="40"/>
    </row>
    <row r="212" spans="2:10" x14ac:dyDescent="0.25">
      <c r="B212" s="183" t="s">
        <v>50</v>
      </c>
      <c r="C212" s="183"/>
    </row>
    <row r="213" spans="2:10" x14ac:dyDescent="0.25">
      <c r="B213" s="36" t="s">
        <v>2</v>
      </c>
      <c r="C213" s="126">
        <v>326</v>
      </c>
    </row>
    <row r="214" spans="2:10" x14ac:dyDescent="0.25">
      <c r="B214" s="36" t="s">
        <v>10</v>
      </c>
      <c r="C214" s="126">
        <v>144</v>
      </c>
    </row>
    <row r="215" spans="2:10" x14ac:dyDescent="0.25">
      <c r="B215" s="58" t="s">
        <v>22</v>
      </c>
      <c r="C215" s="58">
        <f>SUM(C213:C214)</f>
        <v>470</v>
      </c>
    </row>
    <row r="218" spans="2:10" x14ac:dyDescent="0.25">
      <c r="B218" s="160" t="s">
        <v>51</v>
      </c>
      <c r="C218" s="161"/>
    </row>
    <row r="219" spans="2:10" x14ac:dyDescent="0.25">
      <c r="B219" s="36" t="s">
        <v>2</v>
      </c>
      <c r="C219" s="36">
        <v>446</v>
      </c>
    </row>
    <row r="220" spans="2:10" x14ac:dyDescent="0.25">
      <c r="B220" s="36" t="s">
        <v>10</v>
      </c>
      <c r="C220" s="36">
        <v>24</v>
      </c>
    </row>
    <row r="221" spans="2:10" x14ac:dyDescent="0.25">
      <c r="B221" s="59" t="s">
        <v>22</v>
      </c>
      <c r="C221" s="59">
        <f>SUM(C219:C220)</f>
        <v>470</v>
      </c>
    </row>
    <row r="224" spans="2:10" x14ac:dyDescent="0.25">
      <c r="B224" s="162" t="s">
        <v>52</v>
      </c>
      <c r="C224" s="163"/>
    </row>
    <row r="225" spans="2:16" x14ac:dyDescent="0.25">
      <c r="B225" s="36" t="s">
        <v>17</v>
      </c>
      <c r="C225" s="36">
        <v>85</v>
      </c>
    </row>
    <row r="226" spans="2:16" x14ac:dyDescent="0.25">
      <c r="B226" s="36" t="s">
        <v>5</v>
      </c>
      <c r="C226" s="36">
        <v>385</v>
      </c>
    </row>
    <row r="227" spans="2:16" x14ac:dyDescent="0.25">
      <c r="B227" s="60" t="s">
        <v>22</v>
      </c>
      <c r="C227" s="61">
        <f>SUM(C225:C226)</f>
        <v>470</v>
      </c>
    </row>
    <row r="230" spans="2:16" ht="21" x14ac:dyDescent="0.25">
      <c r="B230" s="33" t="s">
        <v>53</v>
      </c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</row>
    <row r="232" spans="2:16" ht="30" customHeight="1" x14ac:dyDescent="0.25">
      <c r="B232" s="87" t="s">
        <v>110</v>
      </c>
      <c r="C232" s="166" t="s">
        <v>55</v>
      </c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</row>
    <row r="233" spans="2:16" s="66" customFormat="1" ht="15" customHeight="1" x14ac:dyDescent="0.25">
      <c r="B233" s="86" t="s">
        <v>54</v>
      </c>
      <c r="C233" s="62" t="s">
        <v>56</v>
      </c>
      <c r="D233" s="62" t="s">
        <v>57</v>
      </c>
      <c r="E233" s="62" t="s">
        <v>58</v>
      </c>
      <c r="F233" s="62" t="s">
        <v>59</v>
      </c>
      <c r="G233" s="62" t="s">
        <v>60</v>
      </c>
      <c r="H233" s="62" t="s">
        <v>61</v>
      </c>
      <c r="I233" s="62" t="s">
        <v>62</v>
      </c>
      <c r="J233" s="62" t="s">
        <v>63</v>
      </c>
      <c r="K233" s="62" t="s">
        <v>64</v>
      </c>
      <c r="L233" s="62" t="s">
        <v>65</v>
      </c>
      <c r="M233" s="62" t="s">
        <v>66</v>
      </c>
      <c r="N233" s="62" t="s">
        <v>67</v>
      </c>
      <c r="O233" s="62" t="s">
        <v>68</v>
      </c>
    </row>
    <row r="234" spans="2:16" s="66" customFormat="1" x14ac:dyDescent="0.25">
      <c r="B234" s="63" t="s">
        <v>69</v>
      </c>
      <c r="C234" s="64">
        <v>772</v>
      </c>
      <c r="D234" s="64">
        <v>722</v>
      </c>
      <c r="E234" s="36">
        <v>862</v>
      </c>
      <c r="F234" s="65">
        <v>792</v>
      </c>
      <c r="G234" s="64">
        <v>872</v>
      </c>
      <c r="H234" s="65">
        <v>925</v>
      </c>
      <c r="I234" s="65">
        <v>925</v>
      </c>
      <c r="J234" s="65">
        <v>669</v>
      </c>
      <c r="K234" s="65">
        <v>602</v>
      </c>
      <c r="L234" s="168">
        <v>475</v>
      </c>
      <c r="M234" s="168">
        <v>477</v>
      </c>
      <c r="N234" s="168">
        <v>280</v>
      </c>
      <c r="O234" s="171">
        <f>SUM(C238:N238)</f>
        <v>18207</v>
      </c>
    </row>
    <row r="235" spans="2:16" s="66" customFormat="1" x14ac:dyDescent="0.25">
      <c r="B235" s="63" t="s">
        <v>70</v>
      </c>
      <c r="C235" s="64">
        <v>123</v>
      </c>
      <c r="D235" s="64">
        <v>146</v>
      </c>
      <c r="E235" s="36">
        <v>106</v>
      </c>
      <c r="F235" s="65">
        <v>134</v>
      </c>
      <c r="G235" s="64">
        <v>68</v>
      </c>
      <c r="H235" s="65">
        <v>159</v>
      </c>
      <c r="I235" s="65">
        <v>159</v>
      </c>
      <c r="J235" s="65">
        <v>102</v>
      </c>
      <c r="K235" s="65">
        <v>15</v>
      </c>
      <c r="L235" s="169"/>
      <c r="M235" s="169"/>
      <c r="N235" s="169"/>
      <c r="O235" s="172"/>
    </row>
    <row r="236" spans="2:16" s="66" customFormat="1" x14ac:dyDescent="0.25">
      <c r="B236" s="63" t="s">
        <v>71</v>
      </c>
      <c r="C236" s="64">
        <v>905</v>
      </c>
      <c r="D236" s="64">
        <v>770</v>
      </c>
      <c r="E236" s="36">
        <v>1118</v>
      </c>
      <c r="F236" s="65">
        <v>1422</v>
      </c>
      <c r="G236" s="64">
        <v>900</v>
      </c>
      <c r="H236" s="65">
        <v>977</v>
      </c>
      <c r="I236" s="65">
        <v>977</v>
      </c>
      <c r="J236" s="65">
        <v>920</v>
      </c>
      <c r="K236" s="65">
        <v>809</v>
      </c>
      <c r="L236" s="169"/>
      <c r="M236" s="169"/>
      <c r="N236" s="169"/>
      <c r="O236" s="172"/>
    </row>
    <row r="237" spans="2:16" s="66" customFormat="1" x14ac:dyDescent="0.25">
      <c r="B237" s="63" t="s">
        <v>72</v>
      </c>
      <c r="C237" s="67">
        <v>1</v>
      </c>
      <c r="D237" s="67">
        <v>4</v>
      </c>
      <c r="E237" s="36">
        <v>0</v>
      </c>
      <c r="F237" s="65">
        <v>1</v>
      </c>
      <c r="G237" s="67">
        <v>3</v>
      </c>
      <c r="H237" s="65">
        <v>5</v>
      </c>
      <c r="I237" s="65">
        <v>5</v>
      </c>
      <c r="J237" s="65">
        <v>3</v>
      </c>
      <c r="K237" s="65">
        <v>2</v>
      </c>
      <c r="L237" s="170"/>
      <c r="M237" s="170"/>
      <c r="N237" s="170"/>
      <c r="O237" s="173"/>
    </row>
    <row r="238" spans="2:16" x14ac:dyDescent="0.25">
      <c r="B238" s="70" t="s">
        <v>68</v>
      </c>
      <c r="C238" s="68">
        <f t="shared" ref="C238:O238" si="3">SUM(C234:C237)</f>
        <v>1801</v>
      </c>
      <c r="D238" s="68">
        <f t="shared" si="3"/>
        <v>1642</v>
      </c>
      <c r="E238" s="68">
        <f t="shared" si="3"/>
        <v>2086</v>
      </c>
      <c r="F238" s="68">
        <f t="shared" si="3"/>
        <v>2349</v>
      </c>
      <c r="G238" s="68">
        <f t="shared" si="3"/>
        <v>1843</v>
      </c>
      <c r="H238" s="68">
        <f t="shared" si="3"/>
        <v>2066</v>
      </c>
      <c r="I238" s="68">
        <f t="shared" si="3"/>
        <v>2066</v>
      </c>
      <c r="J238" s="68">
        <f t="shared" si="3"/>
        <v>1694</v>
      </c>
      <c r="K238" s="68">
        <f t="shared" si="3"/>
        <v>1428</v>
      </c>
      <c r="L238" s="68">
        <f t="shared" si="3"/>
        <v>475</v>
      </c>
      <c r="M238" s="68">
        <f t="shared" si="3"/>
        <v>477</v>
      </c>
      <c r="N238" s="68">
        <f t="shared" si="3"/>
        <v>280</v>
      </c>
      <c r="O238" s="68">
        <f t="shared" si="3"/>
        <v>18207</v>
      </c>
    </row>
    <row r="239" spans="2:16" x14ac:dyDescent="0.25">
      <c r="B239" s="1"/>
      <c r="C239" s="1"/>
      <c r="D239" s="1"/>
    </row>
    <row r="240" spans="2:16" x14ac:dyDescent="0.25">
      <c r="B240" s="1"/>
      <c r="C240" s="1"/>
      <c r="D240" s="1"/>
    </row>
    <row r="241" spans="2:16" ht="21" x14ac:dyDescent="0.25">
      <c r="B241" s="33" t="s">
        <v>73</v>
      </c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</row>
    <row r="243" spans="2:16" x14ac:dyDescent="0.25">
      <c r="B243" s="164" t="s">
        <v>54</v>
      </c>
      <c r="C243" s="166" t="s">
        <v>74</v>
      </c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</row>
    <row r="244" spans="2:16" x14ac:dyDescent="0.25">
      <c r="B244" s="165"/>
      <c r="C244" s="62" t="s">
        <v>56</v>
      </c>
      <c r="D244" s="62" t="s">
        <v>57</v>
      </c>
      <c r="E244" s="62" t="s">
        <v>58</v>
      </c>
      <c r="F244" s="62" t="s">
        <v>59</v>
      </c>
      <c r="G244" s="62" t="s">
        <v>60</v>
      </c>
      <c r="H244" s="62" t="s">
        <v>61</v>
      </c>
      <c r="I244" s="62" t="s">
        <v>62</v>
      </c>
      <c r="J244" s="62" t="s">
        <v>63</v>
      </c>
      <c r="K244" s="62" t="s">
        <v>64</v>
      </c>
      <c r="L244" s="62" t="s">
        <v>65</v>
      </c>
      <c r="M244" s="62" t="s">
        <v>66</v>
      </c>
      <c r="N244" s="62" t="s">
        <v>67</v>
      </c>
      <c r="O244" s="62" t="s">
        <v>68</v>
      </c>
    </row>
    <row r="245" spans="2:16" ht="45" x14ac:dyDescent="0.25">
      <c r="B245" s="63" t="s">
        <v>75</v>
      </c>
      <c r="C245" s="64">
        <v>452</v>
      </c>
      <c r="D245" s="64">
        <v>563</v>
      </c>
      <c r="E245" s="36">
        <v>586</v>
      </c>
      <c r="F245" s="65">
        <v>491</v>
      </c>
      <c r="G245" s="64">
        <v>476</v>
      </c>
      <c r="H245" s="65">
        <v>461</v>
      </c>
      <c r="I245" s="65">
        <v>470</v>
      </c>
      <c r="J245" s="65"/>
      <c r="K245" s="65"/>
      <c r="L245" s="69"/>
      <c r="M245" s="69"/>
      <c r="N245" s="69"/>
      <c r="O245" s="95">
        <f>SUM(C246:N246)</f>
        <v>3499</v>
      </c>
    </row>
    <row r="246" spans="2:16" x14ac:dyDescent="0.25">
      <c r="B246" s="70"/>
      <c r="C246" s="68">
        <f t="shared" ref="C246:O246" si="4">SUM(C245:C245)</f>
        <v>452</v>
      </c>
      <c r="D246" s="68">
        <f t="shared" si="4"/>
        <v>563</v>
      </c>
      <c r="E246" s="68">
        <f t="shared" si="4"/>
        <v>586</v>
      </c>
      <c r="F246" s="68">
        <f t="shared" si="4"/>
        <v>491</v>
      </c>
      <c r="G246" s="68">
        <f t="shared" si="4"/>
        <v>476</v>
      </c>
      <c r="H246" s="68">
        <f t="shared" si="4"/>
        <v>461</v>
      </c>
      <c r="I246" s="68">
        <f t="shared" si="4"/>
        <v>470</v>
      </c>
      <c r="J246" s="68">
        <f t="shared" si="4"/>
        <v>0</v>
      </c>
      <c r="K246" s="68">
        <f t="shared" si="4"/>
        <v>0</v>
      </c>
      <c r="L246" s="68">
        <f t="shared" si="4"/>
        <v>0</v>
      </c>
      <c r="M246" s="68">
        <f t="shared" si="4"/>
        <v>0</v>
      </c>
      <c r="N246" s="68">
        <f t="shared" si="4"/>
        <v>0</v>
      </c>
      <c r="O246" s="68">
        <f t="shared" si="4"/>
        <v>3499</v>
      </c>
    </row>
    <row r="247" spans="2:16" x14ac:dyDescent="0.25">
      <c r="B247" s="1"/>
      <c r="C247" s="1"/>
      <c r="D247" s="1"/>
    </row>
    <row r="275" spans="2:16" ht="21" x14ac:dyDescent="0.25">
      <c r="B275" s="33" t="s">
        <v>76</v>
      </c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</row>
    <row r="277" spans="2:16" x14ac:dyDescent="0.25">
      <c r="B277" s="164" t="s">
        <v>77</v>
      </c>
      <c r="C277" s="174" t="s">
        <v>78</v>
      </c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</row>
    <row r="278" spans="2:16" x14ac:dyDescent="0.25">
      <c r="B278" s="165"/>
      <c r="C278" s="62">
        <v>2010</v>
      </c>
      <c r="D278" s="62">
        <v>2011</v>
      </c>
      <c r="E278" s="62">
        <v>2012</v>
      </c>
      <c r="F278" s="62">
        <v>2013</v>
      </c>
      <c r="G278" s="62">
        <v>2014</v>
      </c>
      <c r="H278" s="62">
        <v>2015</v>
      </c>
      <c r="I278" s="62">
        <v>2016</v>
      </c>
      <c r="J278" s="62">
        <v>2017</v>
      </c>
      <c r="K278" s="62">
        <v>2018</v>
      </c>
      <c r="L278" s="62">
        <v>2019</v>
      </c>
      <c r="M278" s="62">
        <v>2020</v>
      </c>
      <c r="N278" s="62">
        <v>2021</v>
      </c>
      <c r="O278" s="62">
        <v>2022</v>
      </c>
    </row>
    <row r="279" spans="2:16" x14ac:dyDescent="0.25">
      <c r="B279" s="71" t="s">
        <v>69</v>
      </c>
      <c r="C279" s="72">
        <v>142</v>
      </c>
      <c r="D279" s="72">
        <v>156</v>
      </c>
      <c r="E279" s="73">
        <v>332</v>
      </c>
      <c r="F279" s="73">
        <v>266</v>
      </c>
      <c r="G279" s="74">
        <v>374</v>
      </c>
      <c r="H279" s="72">
        <v>155</v>
      </c>
      <c r="I279" s="72">
        <v>75</v>
      </c>
      <c r="J279" s="72">
        <v>75</v>
      </c>
      <c r="K279" s="72">
        <v>652</v>
      </c>
      <c r="L279" s="72">
        <v>5938</v>
      </c>
      <c r="M279" s="72">
        <v>12614</v>
      </c>
      <c r="N279" s="175">
        <f>O234</f>
        <v>18207</v>
      </c>
      <c r="O279" s="168">
        <f>O246</f>
        <v>3499</v>
      </c>
    </row>
    <row r="280" spans="2:16" x14ac:dyDescent="0.25">
      <c r="B280" s="71" t="s">
        <v>70</v>
      </c>
      <c r="C280" s="72">
        <v>48400</v>
      </c>
      <c r="D280" s="72">
        <v>55559</v>
      </c>
      <c r="E280" s="73">
        <v>83699</v>
      </c>
      <c r="F280" s="73">
        <v>77651</v>
      </c>
      <c r="G280" s="74">
        <v>63982</v>
      </c>
      <c r="H280" s="72">
        <v>77247</v>
      </c>
      <c r="I280" s="72">
        <v>17519</v>
      </c>
      <c r="J280" s="72">
        <v>949</v>
      </c>
      <c r="K280" s="72">
        <v>2106</v>
      </c>
      <c r="L280" s="72">
        <v>5968</v>
      </c>
      <c r="M280" s="72">
        <v>1375</v>
      </c>
      <c r="N280" s="175"/>
      <c r="O280" s="169"/>
    </row>
    <row r="281" spans="2:16" x14ac:dyDescent="0.25">
      <c r="B281" s="71" t="s">
        <v>71</v>
      </c>
      <c r="C281" s="72">
        <v>4826</v>
      </c>
      <c r="D281" s="72">
        <v>8423</v>
      </c>
      <c r="E281" s="73">
        <v>22915</v>
      </c>
      <c r="F281" s="73">
        <v>66196</v>
      </c>
      <c r="G281" s="74">
        <v>43654</v>
      </c>
      <c r="H281" s="72">
        <v>34212</v>
      </c>
      <c r="I281" s="72">
        <v>12162</v>
      </c>
      <c r="J281" s="72">
        <v>12033</v>
      </c>
      <c r="K281" s="72">
        <v>13494</v>
      </c>
      <c r="L281" s="72">
        <v>8892</v>
      </c>
      <c r="M281" s="72">
        <v>18811</v>
      </c>
      <c r="N281" s="175"/>
      <c r="O281" s="169"/>
    </row>
    <row r="282" spans="2:16" x14ac:dyDescent="0.25">
      <c r="B282" s="71" t="s">
        <v>72</v>
      </c>
      <c r="C282" s="72">
        <v>124</v>
      </c>
      <c r="D282" s="72">
        <v>153</v>
      </c>
      <c r="E282" s="73">
        <v>166</v>
      </c>
      <c r="F282" s="73">
        <v>128</v>
      </c>
      <c r="G282" s="74">
        <v>76</v>
      </c>
      <c r="H282" s="72">
        <v>53</v>
      </c>
      <c r="I282" s="72">
        <v>21</v>
      </c>
      <c r="J282" s="72">
        <v>37</v>
      </c>
      <c r="K282" s="72">
        <v>56</v>
      </c>
      <c r="L282" s="72">
        <v>42</v>
      </c>
      <c r="M282" s="72">
        <v>45</v>
      </c>
      <c r="N282" s="175"/>
      <c r="O282" s="170"/>
    </row>
    <row r="283" spans="2:16" x14ac:dyDescent="0.25">
      <c r="B283" s="70"/>
      <c r="C283" s="75">
        <f t="shared" ref="C283:K283" si="5">SUM(C279:C282)</f>
        <v>53492</v>
      </c>
      <c r="D283" s="75">
        <f t="shared" si="5"/>
        <v>64291</v>
      </c>
      <c r="E283" s="75">
        <f t="shared" si="5"/>
        <v>107112</v>
      </c>
      <c r="F283" s="75">
        <f t="shared" si="5"/>
        <v>144241</v>
      </c>
      <c r="G283" s="75">
        <f t="shared" si="5"/>
        <v>108086</v>
      </c>
      <c r="H283" s="75">
        <f t="shared" si="5"/>
        <v>111667</v>
      </c>
      <c r="I283" s="75">
        <f t="shared" si="5"/>
        <v>29777</v>
      </c>
      <c r="J283" s="75">
        <f t="shared" si="5"/>
        <v>13094</v>
      </c>
      <c r="K283" s="75">
        <f t="shared" si="5"/>
        <v>16308</v>
      </c>
      <c r="L283" s="75">
        <f>SUM(L279:L282)</f>
        <v>20840</v>
      </c>
      <c r="M283" s="75">
        <f>SUM(M279:M282)</f>
        <v>32845</v>
      </c>
      <c r="N283" s="75">
        <f>SUM(N279:N282)</f>
        <v>18207</v>
      </c>
      <c r="O283" s="75">
        <f>SUM(O279)</f>
        <v>3499</v>
      </c>
    </row>
    <row r="284" spans="2:16" x14ac:dyDescent="0.25">
      <c r="C284" s="76"/>
      <c r="D284" s="76"/>
      <c r="E284" s="76"/>
      <c r="F284" s="76"/>
      <c r="G284" s="76"/>
      <c r="H284" s="76"/>
      <c r="I284" s="76"/>
      <c r="J284" s="76"/>
      <c r="K284" s="76"/>
    </row>
    <row r="285" spans="2:16" s="77" customFormat="1" ht="30" x14ac:dyDescent="0.25">
      <c r="B285" s="164" t="s">
        <v>79</v>
      </c>
      <c r="C285" s="62" t="s">
        <v>80</v>
      </c>
      <c r="D285" s="62" t="s">
        <v>81</v>
      </c>
      <c r="E285" s="62" t="s">
        <v>82</v>
      </c>
      <c r="F285" s="62" t="s">
        <v>83</v>
      </c>
      <c r="G285" s="62" t="s">
        <v>84</v>
      </c>
      <c r="H285" s="62" t="s">
        <v>85</v>
      </c>
      <c r="I285" s="62" t="s">
        <v>86</v>
      </c>
      <c r="J285" s="62">
        <v>2017</v>
      </c>
      <c r="K285" s="62">
        <v>2018</v>
      </c>
      <c r="L285" s="62">
        <v>2019</v>
      </c>
      <c r="M285" s="62">
        <v>2020</v>
      </c>
      <c r="N285" s="62">
        <v>2021</v>
      </c>
      <c r="O285" s="62" t="s">
        <v>152</v>
      </c>
    </row>
    <row r="286" spans="2:16" s="77" customFormat="1" ht="15.75" x14ac:dyDescent="0.25">
      <c r="B286" s="165"/>
      <c r="C286" s="78">
        <f>C283</f>
        <v>53492</v>
      </c>
      <c r="D286" s="78">
        <f>D283</f>
        <v>64291</v>
      </c>
      <c r="E286" s="78">
        <f t="shared" ref="E286:J286" si="6">E283</f>
        <v>107112</v>
      </c>
      <c r="F286" s="78">
        <f t="shared" si="6"/>
        <v>144241</v>
      </c>
      <c r="G286" s="78">
        <f t="shared" si="6"/>
        <v>108086</v>
      </c>
      <c r="H286" s="78">
        <f t="shared" si="6"/>
        <v>111667</v>
      </c>
      <c r="I286" s="78">
        <f t="shared" si="6"/>
        <v>29777</v>
      </c>
      <c r="J286" s="78">
        <f t="shared" si="6"/>
        <v>13094</v>
      </c>
      <c r="K286" s="78">
        <f>K283</f>
        <v>16308</v>
      </c>
      <c r="L286" s="79">
        <f>L283</f>
        <v>20840</v>
      </c>
      <c r="M286" s="79">
        <f>M283</f>
        <v>32845</v>
      </c>
      <c r="N286" s="79">
        <f>N283</f>
        <v>18207</v>
      </c>
      <c r="O286" s="79">
        <f>O246</f>
        <v>3499</v>
      </c>
    </row>
  </sheetData>
  <sortState ref="B11:D17">
    <sortCondition descending="1" ref="D11:D17"/>
  </sortState>
  <mergeCells count="19">
    <mergeCell ref="B9:D9"/>
    <mergeCell ref="B40:D40"/>
    <mergeCell ref="B172:D172"/>
    <mergeCell ref="F40:H40"/>
    <mergeCell ref="B212:C212"/>
    <mergeCell ref="B218:C218"/>
    <mergeCell ref="B224:C224"/>
    <mergeCell ref="B285:B286"/>
    <mergeCell ref="C232:O232"/>
    <mergeCell ref="L234:L237"/>
    <mergeCell ref="M234:M237"/>
    <mergeCell ref="N234:N237"/>
    <mergeCell ref="O234:O237"/>
    <mergeCell ref="B243:B244"/>
    <mergeCell ref="C243:O243"/>
    <mergeCell ref="B277:B278"/>
    <mergeCell ref="C277:O277"/>
    <mergeCell ref="N279:N282"/>
    <mergeCell ref="O279:O28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8"/>
  <sheetViews>
    <sheetView zoomScale="55" zoomScaleNormal="55" workbookViewId="0">
      <selection activeCell="V2" sqref="V2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0.140625" customWidth="1"/>
    <col min="11" max="11" width="10.7109375" customWidth="1"/>
    <col min="12" max="12" width="10.140625" customWidth="1"/>
    <col min="13" max="13" width="11.140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27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7" ht="18" x14ac:dyDescent="0.25">
      <c r="A2" s="81" t="s">
        <v>34</v>
      </c>
      <c r="B2" s="82"/>
      <c r="C2" s="81"/>
      <c r="D2" s="80"/>
      <c r="E2" s="80"/>
      <c r="F2" s="81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82" t="s">
        <v>87</v>
      </c>
      <c r="B3" s="82"/>
      <c r="C3" s="82"/>
      <c r="D3" s="80"/>
      <c r="E3" s="80"/>
      <c r="F3" s="82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82" t="s">
        <v>88</v>
      </c>
      <c r="B4" s="80"/>
      <c r="C4" s="82"/>
      <c r="D4" s="80"/>
      <c r="E4" s="80"/>
      <c r="F4" s="82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83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8" spans="1:27" ht="18.75" x14ac:dyDescent="0.25">
      <c r="A8" s="185" t="s">
        <v>94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</row>
    <row r="10" spans="1:27" ht="18.75" x14ac:dyDescent="0.25">
      <c r="A10" s="108" t="s">
        <v>147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</row>
    <row r="11" spans="1:27" x14ac:dyDescent="0.25">
      <c r="A11" s="186" t="s">
        <v>89</v>
      </c>
      <c r="B11" s="112" t="s">
        <v>95</v>
      </c>
      <c r="C11" s="113"/>
      <c r="D11" s="112" t="s">
        <v>96</v>
      </c>
      <c r="E11" s="113"/>
      <c r="F11" s="112" t="s">
        <v>97</v>
      </c>
      <c r="G11" s="113"/>
      <c r="H11" s="112" t="s">
        <v>98</v>
      </c>
      <c r="I11" s="113"/>
      <c r="J11" s="112" t="s">
        <v>99</v>
      </c>
      <c r="K11" s="113"/>
      <c r="L11" s="112" t="s">
        <v>100</v>
      </c>
      <c r="M11" s="113"/>
      <c r="N11" s="112" t="s">
        <v>101</v>
      </c>
      <c r="O11" s="113"/>
      <c r="P11" s="112" t="s">
        <v>102</v>
      </c>
      <c r="Q11" s="113"/>
      <c r="R11" s="112" t="s">
        <v>103</v>
      </c>
      <c r="S11" s="113"/>
      <c r="T11" s="112" t="s">
        <v>104</v>
      </c>
      <c r="U11" s="113"/>
      <c r="V11" s="112" t="s">
        <v>105</v>
      </c>
      <c r="W11" s="113"/>
      <c r="X11" s="112" t="s">
        <v>106</v>
      </c>
      <c r="Y11" s="113"/>
      <c r="Z11" s="112" t="s">
        <v>107</v>
      </c>
      <c r="AA11" s="113"/>
    </row>
    <row r="12" spans="1:27" x14ac:dyDescent="0.25">
      <c r="A12" s="186"/>
      <c r="B12" s="84" t="s">
        <v>40</v>
      </c>
      <c r="C12" s="84" t="s">
        <v>91</v>
      </c>
      <c r="D12" s="84" t="s">
        <v>40</v>
      </c>
      <c r="E12" s="84" t="s">
        <v>91</v>
      </c>
      <c r="F12" s="84" t="s">
        <v>40</v>
      </c>
      <c r="G12" s="84" t="s">
        <v>91</v>
      </c>
      <c r="H12" s="84" t="s">
        <v>40</v>
      </c>
      <c r="I12" s="84" t="s">
        <v>91</v>
      </c>
      <c r="J12" s="84" t="s">
        <v>40</v>
      </c>
      <c r="K12" s="84" t="s">
        <v>91</v>
      </c>
      <c r="L12" s="84" t="s">
        <v>40</v>
      </c>
      <c r="M12" s="84" t="s">
        <v>91</v>
      </c>
      <c r="N12" s="84" t="s">
        <v>40</v>
      </c>
      <c r="O12" s="84" t="s">
        <v>91</v>
      </c>
      <c r="P12" s="84" t="s">
        <v>40</v>
      </c>
      <c r="Q12" s="84" t="s">
        <v>91</v>
      </c>
      <c r="R12" s="84" t="s">
        <v>40</v>
      </c>
      <c r="S12" s="84" t="s">
        <v>91</v>
      </c>
      <c r="T12" s="84" t="s">
        <v>40</v>
      </c>
      <c r="U12" s="84" t="s">
        <v>91</v>
      </c>
      <c r="V12" s="84" t="s">
        <v>40</v>
      </c>
      <c r="W12" s="84" t="s">
        <v>91</v>
      </c>
      <c r="X12" s="84" t="s">
        <v>40</v>
      </c>
      <c r="Y12" s="84" t="s">
        <v>91</v>
      </c>
      <c r="Z12" s="84" t="s">
        <v>40</v>
      </c>
      <c r="AA12" s="84" t="s">
        <v>91</v>
      </c>
    </row>
    <row r="13" spans="1:27" x14ac:dyDescent="0.25">
      <c r="A13" s="35" t="s">
        <v>15</v>
      </c>
      <c r="B13" s="36">
        <v>15</v>
      </c>
      <c r="C13" s="37">
        <f t="shared" ref="C13:C18" si="0">B13/$B$19</f>
        <v>3.3185840707964605E-2</v>
      </c>
      <c r="D13" s="36">
        <v>14</v>
      </c>
      <c r="E13" s="37">
        <f>D13/$D$19</f>
        <v>2.4866785079928951E-2</v>
      </c>
      <c r="F13" s="36">
        <v>15</v>
      </c>
      <c r="G13" s="37">
        <f t="shared" ref="G13:G18" si="1">F13/$F$19</f>
        <v>2.5597269624573378E-2</v>
      </c>
      <c r="H13" s="36">
        <v>17</v>
      </c>
      <c r="I13" s="102">
        <v>3.4623217922606926E-2</v>
      </c>
      <c r="J13" s="36">
        <v>11</v>
      </c>
      <c r="K13" s="102">
        <f>J13/$J$19</f>
        <v>2.3109243697478993E-2</v>
      </c>
      <c r="L13" s="101">
        <v>16</v>
      </c>
      <c r="M13" s="102">
        <f>L13/$L$19</f>
        <v>3.4707158351409979E-2</v>
      </c>
      <c r="N13" s="101">
        <v>13</v>
      </c>
      <c r="O13" s="102">
        <f>N13/$N$19</f>
        <v>2.7659574468085105E-2</v>
      </c>
      <c r="P13" s="101"/>
      <c r="Q13" s="102"/>
      <c r="R13" s="101"/>
      <c r="S13" s="102"/>
      <c r="T13" s="101"/>
      <c r="U13" s="102"/>
      <c r="V13" s="101"/>
      <c r="W13" s="102"/>
      <c r="X13" s="101"/>
      <c r="Y13" s="102"/>
      <c r="Z13" s="101">
        <f>SUM(B13,D13,F13,H13,J13,L13,N13,P13,R13,T13,V13,X13)</f>
        <v>101</v>
      </c>
      <c r="AA13" s="100">
        <f>Z13/$Z$19</f>
        <v>2.8865390111460418E-2</v>
      </c>
    </row>
    <row r="14" spans="1:27" x14ac:dyDescent="0.25">
      <c r="A14" s="35" t="s">
        <v>125</v>
      </c>
      <c r="B14" s="36">
        <v>1</v>
      </c>
      <c r="C14" s="37">
        <f t="shared" si="0"/>
        <v>2.2123893805309734E-3</v>
      </c>
      <c r="D14" s="36">
        <v>0</v>
      </c>
      <c r="E14" s="37">
        <f t="shared" ref="E14:E18" si="2">D14/$D$19</f>
        <v>0</v>
      </c>
      <c r="F14" s="36">
        <v>1</v>
      </c>
      <c r="G14" s="37">
        <f t="shared" si="1"/>
        <v>1.7064846416382253E-3</v>
      </c>
      <c r="H14" s="107">
        <v>0</v>
      </c>
      <c r="I14" s="102">
        <v>0</v>
      </c>
      <c r="J14" s="107">
        <v>0</v>
      </c>
      <c r="K14" s="102">
        <f t="shared" ref="K14:K18" si="3">J14/$J$19</f>
        <v>0</v>
      </c>
      <c r="L14" s="101">
        <v>0</v>
      </c>
      <c r="M14" s="102">
        <f t="shared" ref="M14:M18" si="4">L14/$L$19</f>
        <v>0</v>
      </c>
      <c r="N14" s="101">
        <v>2</v>
      </c>
      <c r="O14" s="102">
        <f t="shared" ref="O14:O18" si="5">N14/$N$19</f>
        <v>4.2553191489361703E-3</v>
      </c>
      <c r="P14" s="101"/>
      <c r="Q14" s="102"/>
      <c r="R14" s="101"/>
      <c r="S14" s="102"/>
      <c r="T14" s="101"/>
      <c r="U14" s="102"/>
      <c r="V14" s="101"/>
      <c r="W14" s="102"/>
      <c r="X14" s="101"/>
      <c r="Y14" s="102"/>
      <c r="Z14" s="101">
        <f t="shared" ref="Z14:Z18" si="6">SUM(B14,D14,F14,H14,J14,L14,N14,P14,R14,T14,V14,X14)</f>
        <v>4</v>
      </c>
      <c r="AA14" s="100">
        <f t="shared" ref="AA14:AA18" si="7">Z14/$Z$19</f>
        <v>1.1431837667905116E-3</v>
      </c>
    </row>
    <row r="15" spans="1:27" x14ac:dyDescent="0.25">
      <c r="A15" s="35" t="s">
        <v>3</v>
      </c>
      <c r="B15" s="36">
        <v>130</v>
      </c>
      <c r="C15" s="37">
        <f t="shared" si="0"/>
        <v>0.28761061946902655</v>
      </c>
      <c r="D15" s="36">
        <v>187</v>
      </c>
      <c r="E15" s="37">
        <f t="shared" si="2"/>
        <v>0.3321492007104796</v>
      </c>
      <c r="F15" s="36">
        <v>234</v>
      </c>
      <c r="G15" s="37">
        <f t="shared" si="1"/>
        <v>0.39931740614334471</v>
      </c>
      <c r="H15" s="36">
        <v>188</v>
      </c>
      <c r="I15" s="102">
        <v>0.38289205702647655</v>
      </c>
      <c r="J15" s="36">
        <v>187</v>
      </c>
      <c r="K15" s="102">
        <f t="shared" si="3"/>
        <v>0.39285714285714285</v>
      </c>
      <c r="L15" s="101">
        <v>182</v>
      </c>
      <c r="M15" s="102">
        <f t="shared" si="4"/>
        <v>0.39479392624728848</v>
      </c>
      <c r="N15" s="101">
        <v>162</v>
      </c>
      <c r="O15" s="102">
        <f t="shared" si="5"/>
        <v>0.34468085106382979</v>
      </c>
      <c r="P15" s="101"/>
      <c r="Q15" s="102"/>
      <c r="R15" s="101"/>
      <c r="S15" s="102"/>
      <c r="T15" s="101"/>
      <c r="U15" s="102"/>
      <c r="V15" s="101"/>
      <c r="W15" s="102"/>
      <c r="X15" s="101"/>
      <c r="Y15" s="102"/>
      <c r="Z15" s="101">
        <f t="shared" si="6"/>
        <v>1270</v>
      </c>
      <c r="AA15" s="100">
        <f t="shared" si="7"/>
        <v>0.36296084595598743</v>
      </c>
    </row>
    <row r="16" spans="1:27" x14ac:dyDescent="0.25">
      <c r="A16" s="35" t="s">
        <v>8</v>
      </c>
      <c r="B16" s="36">
        <v>44</v>
      </c>
      <c r="C16" s="37">
        <f t="shared" si="0"/>
        <v>9.7345132743362831E-2</v>
      </c>
      <c r="D16" s="36">
        <v>63</v>
      </c>
      <c r="E16" s="37">
        <f t="shared" si="2"/>
        <v>0.11190053285968028</v>
      </c>
      <c r="F16" s="36">
        <v>66</v>
      </c>
      <c r="G16" s="37">
        <f t="shared" si="1"/>
        <v>0.11262798634812286</v>
      </c>
      <c r="H16" s="36">
        <v>52</v>
      </c>
      <c r="I16" s="102">
        <v>0.10590631364562118</v>
      </c>
      <c r="J16" s="36">
        <v>60</v>
      </c>
      <c r="K16" s="102">
        <f t="shared" si="3"/>
        <v>0.12605042016806722</v>
      </c>
      <c r="L16" s="101">
        <v>36</v>
      </c>
      <c r="M16" s="102">
        <f t="shared" si="4"/>
        <v>7.8091106290672452E-2</v>
      </c>
      <c r="N16" s="101">
        <v>82</v>
      </c>
      <c r="O16" s="102">
        <f t="shared" si="5"/>
        <v>0.17446808510638298</v>
      </c>
      <c r="P16" s="101"/>
      <c r="Q16" s="102"/>
      <c r="R16" s="101"/>
      <c r="S16" s="102"/>
      <c r="T16" s="101"/>
      <c r="U16" s="102"/>
      <c r="V16" s="101"/>
      <c r="W16" s="102"/>
      <c r="X16" s="101"/>
      <c r="Y16" s="102"/>
      <c r="Z16" s="101">
        <f t="shared" si="6"/>
        <v>403</v>
      </c>
      <c r="AA16" s="100">
        <f t="shared" si="7"/>
        <v>0.11517576450414405</v>
      </c>
    </row>
    <row r="17" spans="1:27" x14ac:dyDescent="0.25">
      <c r="A17" s="35" t="s">
        <v>11</v>
      </c>
      <c r="B17" s="36">
        <v>27</v>
      </c>
      <c r="C17" s="37">
        <f t="shared" si="0"/>
        <v>5.9734513274336286E-2</v>
      </c>
      <c r="D17" s="36">
        <v>35</v>
      </c>
      <c r="E17" s="37">
        <f t="shared" si="2"/>
        <v>6.216696269982238E-2</v>
      </c>
      <c r="F17" s="36">
        <v>52</v>
      </c>
      <c r="G17" s="37">
        <f t="shared" si="1"/>
        <v>8.8737201365187715E-2</v>
      </c>
      <c r="H17" s="36">
        <v>37</v>
      </c>
      <c r="I17" s="102">
        <v>7.5356415478615074E-2</v>
      </c>
      <c r="J17" s="36">
        <v>25</v>
      </c>
      <c r="K17" s="102">
        <f t="shared" si="3"/>
        <v>5.2521008403361345E-2</v>
      </c>
      <c r="L17" s="101">
        <v>18</v>
      </c>
      <c r="M17" s="102">
        <f t="shared" si="4"/>
        <v>3.9045553145336226E-2</v>
      </c>
      <c r="N17" s="101">
        <v>38</v>
      </c>
      <c r="O17" s="102">
        <f t="shared" si="5"/>
        <v>8.085106382978724E-2</v>
      </c>
      <c r="P17" s="101"/>
      <c r="Q17" s="102"/>
      <c r="R17" s="101"/>
      <c r="S17" s="102"/>
      <c r="T17" s="101"/>
      <c r="U17" s="102"/>
      <c r="V17" s="101"/>
      <c r="W17" s="102"/>
      <c r="X17" s="101"/>
      <c r="Y17" s="102"/>
      <c r="Z17" s="101">
        <f t="shared" si="6"/>
        <v>232</v>
      </c>
      <c r="AA17" s="100">
        <f t="shared" si="7"/>
        <v>6.630465847384967E-2</v>
      </c>
    </row>
    <row r="18" spans="1:27" x14ac:dyDescent="0.25">
      <c r="A18" s="35" t="s">
        <v>6</v>
      </c>
      <c r="B18" s="36">
        <v>235</v>
      </c>
      <c r="C18" s="37">
        <f t="shared" si="0"/>
        <v>0.51991150442477874</v>
      </c>
      <c r="D18" s="36">
        <v>264</v>
      </c>
      <c r="E18" s="37">
        <f t="shared" si="2"/>
        <v>0.46891651865008882</v>
      </c>
      <c r="F18" s="36">
        <v>218</v>
      </c>
      <c r="G18" s="37">
        <f t="shared" si="1"/>
        <v>0.37201365187713309</v>
      </c>
      <c r="H18" s="36">
        <v>197</v>
      </c>
      <c r="I18" s="102">
        <v>0.40122199592668023</v>
      </c>
      <c r="J18" s="36">
        <v>193</v>
      </c>
      <c r="K18" s="102">
        <f t="shared" si="3"/>
        <v>0.40546218487394958</v>
      </c>
      <c r="L18" s="101">
        <v>209</v>
      </c>
      <c r="M18" s="102">
        <f t="shared" si="4"/>
        <v>0.45336225596529284</v>
      </c>
      <c r="N18" s="101">
        <v>173</v>
      </c>
      <c r="O18" s="102">
        <f t="shared" si="5"/>
        <v>0.3680851063829787</v>
      </c>
      <c r="P18" s="101"/>
      <c r="Q18" s="102"/>
      <c r="R18" s="101"/>
      <c r="S18" s="102"/>
      <c r="T18" s="101"/>
      <c r="U18" s="102"/>
      <c r="V18" s="101"/>
      <c r="W18" s="102"/>
      <c r="X18" s="101"/>
      <c r="Y18" s="102"/>
      <c r="Z18" s="101">
        <f t="shared" si="6"/>
        <v>1489</v>
      </c>
      <c r="AA18" s="100">
        <f t="shared" si="7"/>
        <v>0.42555015718776795</v>
      </c>
    </row>
    <row r="19" spans="1:27" x14ac:dyDescent="0.25">
      <c r="A19" s="34" t="s">
        <v>22</v>
      </c>
      <c r="B19" s="34">
        <f t="shared" ref="B19:AA19" si="8">SUM(B13:B18)</f>
        <v>452</v>
      </c>
      <c r="C19" s="38">
        <f t="shared" si="8"/>
        <v>1</v>
      </c>
      <c r="D19" s="34">
        <f t="shared" si="8"/>
        <v>563</v>
      </c>
      <c r="E19" s="38">
        <f t="shared" si="8"/>
        <v>1</v>
      </c>
      <c r="F19" s="34">
        <f t="shared" si="8"/>
        <v>586</v>
      </c>
      <c r="G19" s="38">
        <f t="shared" si="8"/>
        <v>1</v>
      </c>
      <c r="H19" s="34">
        <f t="shared" si="8"/>
        <v>491</v>
      </c>
      <c r="I19" s="38">
        <f t="shared" si="8"/>
        <v>1</v>
      </c>
      <c r="J19" s="34">
        <f t="shared" si="8"/>
        <v>476</v>
      </c>
      <c r="K19" s="38">
        <f t="shared" si="8"/>
        <v>1</v>
      </c>
      <c r="L19" s="34">
        <f t="shared" si="8"/>
        <v>461</v>
      </c>
      <c r="M19" s="38">
        <f t="shared" si="8"/>
        <v>1</v>
      </c>
      <c r="N19" s="34">
        <f t="shared" si="8"/>
        <v>470</v>
      </c>
      <c r="O19" s="38">
        <f t="shared" si="8"/>
        <v>1</v>
      </c>
      <c r="P19" s="34">
        <f t="shared" si="8"/>
        <v>0</v>
      </c>
      <c r="Q19" s="38">
        <f t="shared" si="8"/>
        <v>0</v>
      </c>
      <c r="R19" s="34">
        <f t="shared" si="8"/>
        <v>0</v>
      </c>
      <c r="S19" s="38">
        <f t="shared" si="8"/>
        <v>0</v>
      </c>
      <c r="T19" s="34">
        <f t="shared" si="8"/>
        <v>0</v>
      </c>
      <c r="U19" s="38">
        <f t="shared" si="8"/>
        <v>0</v>
      </c>
      <c r="V19" s="34">
        <f t="shared" si="8"/>
        <v>0</v>
      </c>
      <c r="W19" s="38">
        <f t="shared" si="8"/>
        <v>0</v>
      </c>
      <c r="X19" s="34">
        <f t="shared" si="8"/>
        <v>0</v>
      </c>
      <c r="Y19" s="38">
        <f t="shared" si="8"/>
        <v>0</v>
      </c>
      <c r="Z19" s="34">
        <f t="shared" si="8"/>
        <v>3499</v>
      </c>
      <c r="AA19" s="38">
        <f t="shared" si="8"/>
        <v>1</v>
      </c>
    </row>
    <row r="52" spans="1:27" ht="18.75" x14ac:dyDescent="0.25">
      <c r="A52" s="108" t="s">
        <v>42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</row>
    <row r="53" spans="1:27" x14ac:dyDescent="0.25">
      <c r="A53" s="186" t="s">
        <v>89</v>
      </c>
      <c r="B53" s="112" t="s">
        <v>95</v>
      </c>
      <c r="C53" s="113"/>
      <c r="D53" s="112" t="s">
        <v>96</v>
      </c>
      <c r="E53" s="113"/>
      <c r="F53" s="112" t="s">
        <v>97</v>
      </c>
      <c r="G53" s="113"/>
      <c r="H53" s="112" t="s">
        <v>98</v>
      </c>
      <c r="I53" s="113"/>
      <c r="J53" s="112" t="s">
        <v>99</v>
      </c>
      <c r="K53" s="113"/>
      <c r="L53" s="112" t="s">
        <v>100</v>
      </c>
      <c r="M53" s="113"/>
      <c r="N53" s="112" t="s">
        <v>101</v>
      </c>
      <c r="O53" s="113"/>
      <c r="P53" s="112" t="s">
        <v>102</v>
      </c>
      <c r="Q53" s="113"/>
      <c r="R53" s="112" t="s">
        <v>103</v>
      </c>
      <c r="S53" s="113"/>
      <c r="T53" s="112" t="s">
        <v>104</v>
      </c>
      <c r="U53" s="113"/>
      <c r="V53" s="112" t="s">
        <v>105</v>
      </c>
      <c r="W53" s="113"/>
      <c r="X53" s="112" t="s">
        <v>106</v>
      </c>
      <c r="Y53" s="113"/>
      <c r="Z53" s="112" t="s">
        <v>107</v>
      </c>
      <c r="AA53" s="113"/>
    </row>
    <row r="54" spans="1:27" x14ac:dyDescent="0.25">
      <c r="A54" s="186"/>
      <c r="B54" s="84" t="s">
        <v>40</v>
      </c>
      <c r="C54" s="84" t="s">
        <v>91</v>
      </c>
      <c r="D54" s="84" t="s">
        <v>40</v>
      </c>
      <c r="E54" s="84" t="s">
        <v>91</v>
      </c>
      <c r="F54" s="84" t="s">
        <v>40</v>
      </c>
      <c r="G54" s="84" t="s">
        <v>91</v>
      </c>
      <c r="H54" s="84" t="s">
        <v>40</v>
      </c>
      <c r="I54" s="84" t="s">
        <v>91</v>
      </c>
      <c r="J54" s="84" t="s">
        <v>40</v>
      </c>
      <c r="K54" s="84" t="s">
        <v>91</v>
      </c>
      <c r="L54" s="84" t="s">
        <v>40</v>
      </c>
      <c r="M54" s="84" t="s">
        <v>91</v>
      </c>
      <c r="N54" s="84" t="s">
        <v>40</v>
      </c>
      <c r="O54" s="84" t="s">
        <v>91</v>
      </c>
      <c r="P54" s="84" t="s">
        <v>40</v>
      </c>
      <c r="Q54" s="84" t="s">
        <v>91</v>
      </c>
      <c r="R54" s="84" t="s">
        <v>40</v>
      </c>
      <c r="S54" s="84" t="s">
        <v>91</v>
      </c>
      <c r="T54" s="84" t="s">
        <v>40</v>
      </c>
      <c r="U54" s="84" t="s">
        <v>91</v>
      </c>
      <c r="V54" s="84" t="s">
        <v>40</v>
      </c>
      <c r="W54" s="84" t="s">
        <v>91</v>
      </c>
      <c r="X54" s="84" t="s">
        <v>40</v>
      </c>
      <c r="Y54" s="84" t="s">
        <v>91</v>
      </c>
      <c r="Z54" s="84" t="s">
        <v>40</v>
      </c>
      <c r="AA54" s="84" t="s">
        <v>91</v>
      </c>
    </row>
    <row r="55" spans="1:27" x14ac:dyDescent="0.25">
      <c r="A55" s="104" t="s">
        <v>14</v>
      </c>
      <c r="B55" s="101">
        <v>93</v>
      </c>
      <c r="C55" s="102">
        <f>B55/$B$58</f>
        <v>0.39574468085106385</v>
      </c>
      <c r="D55" s="101">
        <v>87</v>
      </c>
      <c r="E55" s="102">
        <f>D55/$D$58</f>
        <v>0.32954545454545453</v>
      </c>
      <c r="F55" s="103">
        <v>100</v>
      </c>
      <c r="G55" s="102">
        <f>F55/$F$58</f>
        <v>0.45871559633027525</v>
      </c>
      <c r="H55" s="42">
        <v>101</v>
      </c>
      <c r="I55" s="37">
        <f>H55/$H$58</f>
        <v>0.51269035532994922</v>
      </c>
      <c r="J55" s="101">
        <v>112</v>
      </c>
      <c r="K55" s="102">
        <f>J55/$J$58</f>
        <v>0.5803108808290155</v>
      </c>
      <c r="L55" s="101">
        <v>114</v>
      </c>
      <c r="M55" s="102">
        <f>L55/$L$58</f>
        <v>0.54545454545454541</v>
      </c>
      <c r="N55" s="101">
        <v>82</v>
      </c>
      <c r="O55" s="102">
        <f>N55/$N$58</f>
        <v>0.47398843930635837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>
        <f>SUM(B55,D55,F55,H55,J55,L55,N55,P55,R55,T55,V55,X55)</f>
        <v>689</v>
      </c>
      <c r="AA55" s="102">
        <f>Z55/$Z$58</f>
        <v>0.46272666218938885</v>
      </c>
    </row>
    <row r="56" spans="1:27" x14ac:dyDescent="0.25">
      <c r="A56" s="104" t="s">
        <v>9</v>
      </c>
      <c r="B56" s="101">
        <v>16</v>
      </c>
      <c r="C56" s="102">
        <f t="shared" ref="C56:C57" si="9">B56/$B$58</f>
        <v>6.8085106382978725E-2</v>
      </c>
      <c r="D56" s="101">
        <v>18</v>
      </c>
      <c r="E56" s="102">
        <f t="shared" ref="E56:E57" si="10">D56/$D$58</f>
        <v>6.8181818181818177E-2</v>
      </c>
      <c r="F56" s="103">
        <v>23</v>
      </c>
      <c r="G56" s="102">
        <f t="shared" ref="G56:G57" si="11">F56/$F$58</f>
        <v>0.10550458715596331</v>
      </c>
      <c r="H56" s="42">
        <v>17</v>
      </c>
      <c r="I56" s="37">
        <f t="shared" ref="I56:I57" si="12">H56/$H$58</f>
        <v>8.6294416243654817E-2</v>
      </c>
      <c r="J56" s="101">
        <v>12</v>
      </c>
      <c r="K56" s="102">
        <f t="shared" ref="K56:K57" si="13">J56/$J$58</f>
        <v>6.2176165803108807E-2</v>
      </c>
      <c r="L56" s="101">
        <v>16</v>
      </c>
      <c r="M56" s="102">
        <f t="shared" ref="M56:M57" si="14">L56/$L$58</f>
        <v>7.6555023923444973E-2</v>
      </c>
      <c r="N56" s="101">
        <v>10</v>
      </c>
      <c r="O56" s="102">
        <f t="shared" ref="O56:O57" si="15">N56/$N$58</f>
        <v>5.7803468208092484E-2</v>
      </c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>
        <f t="shared" ref="Z56:Z57" si="16">SUM(B56,D56,F56,H56,J56,L56,N56,P56,R56,T56,V56,X56)</f>
        <v>112</v>
      </c>
      <c r="AA56" s="102">
        <f t="shared" ref="AA56:AA57" si="17">Z56/$Z$58</f>
        <v>7.5218267293485561E-2</v>
      </c>
    </row>
    <row r="57" spans="1:27" x14ac:dyDescent="0.25">
      <c r="A57" s="104" t="s">
        <v>7</v>
      </c>
      <c r="B57" s="101">
        <v>126</v>
      </c>
      <c r="C57" s="102">
        <f t="shared" si="9"/>
        <v>0.53617021276595744</v>
      </c>
      <c r="D57" s="101">
        <v>159</v>
      </c>
      <c r="E57" s="102">
        <f t="shared" si="10"/>
        <v>0.60227272727272729</v>
      </c>
      <c r="F57" s="103">
        <v>95</v>
      </c>
      <c r="G57" s="102">
        <f t="shared" si="11"/>
        <v>0.43577981651376146</v>
      </c>
      <c r="H57" s="42">
        <v>79</v>
      </c>
      <c r="I57" s="37">
        <f t="shared" si="12"/>
        <v>0.40101522842639592</v>
      </c>
      <c r="J57" s="101">
        <v>69</v>
      </c>
      <c r="K57" s="102">
        <f t="shared" si="13"/>
        <v>0.35751295336787564</v>
      </c>
      <c r="L57" s="101">
        <v>79</v>
      </c>
      <c r="M57" s="102">
        <f t="shared" si="14"/>
        <v>0.37799043062200954</v>
      </c>
      <c r="N57" s="101">
        <v>81</v>
      </c>
      <c r="O57" s="102">
        <f t="shared" si="15"/>
        <v>0.46820809248554912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>
        <f t="shared" si="16"/>
        <v>688</v>
      </c>
      <c r="AA57" s="102">
        <f t="shared" si="17"/>
        <v>0.46205507051712558</v>
      </c>
    </row>
    <row r="58" spans="1:27" x14ac:dyDescent="0.25">
      <c r="A58" s="105" t="s">
        <v>22</v>
      </c>
      <c r="B58" s="99">
        <f t="shared" ref="B58:AA58" si="18">SUM(B55:B57)</f>
        <v>235</v>
      </c>
      <c r="C58" s="38">
        <f t="shared" si="18"/>
        <v>1</v>
      </c>
      <c r="D58" s="99">
        <f t="shared" si="18"/>
        <v>264</v>
      </c>
      <c r="E58" s="38">
        <f t="shared" si="18"/>
        <v>1</v>
      </c>
      <c r="F58" s="99">
        <f t="shared" si="18"/>
        <v>218</v>
      </c>
      <c r="G58" s="38">
        <f t="shared" si="18"/>
        <v>1</v>
      </c>
      <c r="H58" s="99">
        <f t="shared" si="18"/>
        <v>197</v>
      </c>
      <c r="I58" s="38">
        <f t="shared" si="18"/>
        <v>1</v>
      </c>
      <c r="J58" s="99">
        <f t="shared" si="18"/>
        <v>193</v>
      </c>
      <c r="K58" s="38">
        <f t="shared" si="18"/>
        <v>1</v>
      </c>
      <c r="L58" s="99">
        <f t="shared" si="18"/>
        <v>209</v>
      </c>
      <c r="M58" s="38">
        <f t="shared" si="18"/>
        <v>0.99999999999999989</v>
      </c>
      <c r="N58" s="99">
        <f t="shared" si="18"/>
        <v>173</v>
      </c>
      <c r="O58" s="38">
        <f t="shared" si="18"/>
        <v>1</v>
      </c>
      <c r="P58" s="99">
        <f t="shared" si="18"/>
        <v>0</v>
      </c>
      <c r="Q58" s="38">
        <f t="shared" si="18"/>
        <v>0</v>
      </c>
      <c r="R58" s="99">
        <f t="shared" si="18"/>
        <v>0</v>
      </c>
      <c r="S58" s="38">
        <f t="shared" si="18"/>
        <v>0</v>
      </c>
      <c r="T58" s="99">
        <f t="shared" si="18"/>
        <v>0</v>
      </c>
      <c r="U58" s="38">
        <f t="shared" si="18"/>
        <v>0</v>
      </c>
      <c r="V58" s="99">
        <f t="shared" si="18"/>
        <v>0</v>
      </c>
      <c r="W58" s="38">
        <f t="shared" si="18"/>
        <v>0</v>
      </c>
      <c r="X58" s="99">
        <f t="shared" si="18"/>
        <v>0</v>
      </c>
      <c r="Y58" s="38">
        <f t="shared" si="18"/>
        <v>0</v>
      </c>
      <c r="Z58" s="99">
        <f t="shared" si="18"/>
        <v>1489</v>
      </c>
      <c r="AA58" s="38">
        <f t="shared" si="18"/>
        <v>1</v>
      </c>
    </row>
    <row r="77" spans="1:31" ht="18.75" x14ac:dyDescent="0.3">
      <c r="A77" s="184" t="s">
        <v>144</v>
      </c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</row>
    <row r="79" spans="1:31" ht="18.75" x14ac:dyDescent="0.25">
      <c r="A79" s="108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</row>
    <row r="80" spans="1:31" ht="18.75" x14ac:dyDescent="0.25">
      <c r="A80" s="187" t="s">
        <v>1</v>
      </c>
      <c r="B80" s="108" t="s">
        <v>108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</row>
    <row r="81" spans="1:15" ht="25.5" customHeight="1" x14ac:dyDescent="0.25">
      <c r="A81" s="188"/>
      <c r="B81" s="34" t="s">
        <v>56</v>
      </c>
      <c r="C81" s="34" t="s">
        <v>57</v>
      </c>
      <c r="D81" s="34" t="s">
        <v>58</v>
      </c>
      <c r="E81" s="34" t="s">
        <v>59</v>
      </c>
      <c r="F81" s="34" t="s">
        <v>60</v>
      </c>
      <c r="G81" s="34" t="s">
        <v>61</v>
      </c>
      <c r="H81" s="34" t="s">
        <v>62</v>
      </c>
      <c r="I81" s="34" t="s">
        <v>63</v>
      </c>
      <c r="J81" s="34" t="s">
        <v>64</v>
      </c>
      <c r="K81" s="34" t="s">
        <v>65</v>
      </c>
      <c r="L81" s="34" t="s">
        <v>66</v>
      </c>
      <c r="M81" s="34" t="s">
        <v>67</v>
      </c>
      <c r="N81" s="34" t="s">
        <v>109</v>
      </c>
      <c r="O81" s="34" t="s">
        <v>91</v>
      </c>
    </row>
    <row r="82" spans="1:15" x14ac:dyDescent="0.25">
      <c r="A82" s="35" t="s">
        <v>21</v>
      </c>
      <c r="B82" s="36">
        <v>1</v>
      </c>
      <c r="C82" s="36">
        <v>1</v>
      </c>
      <c r="D82" s="36">
        <v>1</v>
      </c>
      <c r="E82" s="36">
        <v>1</v>
      </c>
      <c r="F82" s="36">
        <v>0</v>
      </c>
      <c r="G82" s="36">
        <v>0</v>
      </c>
      <c r="H82" s="36">
        <v>1</v>
      </c>
      <c r="I82" s="36"/>
      <c r="J82" s="36"/>
      <c r="K82" s="36"/>
      <c r="L82" s="36"/>
      <c r="M82" s="36"/>
      <c r="N82" s="36">
        <f t="shared" ref="N82:N94" si="19">SUM(B82:M82)</f>
        <v>5</v>
      </c>
      <c r="O82" s="37">
        <f t="shared" ref="O82:O94" si="20">N82/$N$95</f>
        <v>1.918649270913277E-3</v>
      </c>
    </row>
    <row r="83" spans="1:15" x14ac:dyDescent="0.25">
      <c r="A83" s="35" t="s">
        <v>14</v>
      </c>
      <c r="B83" s="36">
        <v>57</v>
      </c>
      <c r="C83" s="36">
        <f>75-6</f>
        <v>69</v>
      </c>
      <c r="D83" s="36">
        <v>109</v>
      </c>
      <c r="E83" s="36">
        <v>197</v>
      </c>
      <c r="F83" s="36">
        <v>106</v>
      </c>
      <c r="G83" s="36">
        <v>214</v>
      </c>
      <c r="H83" s="36">
        <v>186</v>
      </c>
      <c r="I83" s="36"/>
      <c r="J83" s="36"/>
      <c r="K83" s="36"/>
      <c r="L83" s="36"/>
      <c r="M83" s="36"/>
      <c r="N83" s="36">
        <f t="shared" si="19"/>
        <v>938</v>
      </c>
      <c r="O83" s="37">
        <f t="shared" si="20"/>
        <v>0.35993860322333077</v>
      </c>
    </row>
    <row r="84" spans="1:15" x14ac:dyDescent="0.25">
      <c r="A84" s="35" t="s">
        <v>9</v>
      </c>
      <c r="B84" s="36">
        <v>69</v>
      </c>
      <c r="C84" s="36">
        <f>109-5</f>
        <v>104</v>
      </c>
      <c r="D84" s="36">
        <v>124</v>
      </c>
      <c r="E84" s="36">
        <v>101</v>
      </c>
      <c r="F84" s="36">
        <v>90</v>
      </c>
      <c r="G84" s="36">
        <v>88</v>
      </c>
      <c r="H84" s="36">
        <v>109</v>
      </c>
      <c r="I84" s="36"/>
      <c r="J84" s="36"/>
      <c r="K84" s="36"/>
      <c r="L84" s="36"/>
      <c r="M84" s="36"/>
      <c r="N84" s="36">
        <f t="shared" si="19"/>
        <v>685</v>
      </c>
      <c r="O84" s="37">
        <f t="shared" si="20"/>
        <v>0.26285495011511895</v>
      </c>
    </row>
    <row r="85" spans="1:15" x14ac:dyDescent="0.25">
      <c r="A85" s="35" t="s">
        <v>19</v>
      </c>
      <c r="B85" s="36">
        <v>3</v>
      </c>
      <c r="C85" s="36">
        <v>8</v>
      </c>
      <c r="D85" s="36">
        <v>7</v>
      </c>
      <c r="E85" s="36">
        <v>4</v>
      </c>
      <c r="F85" s="36">
        <v>2</v>
      </c>
      <c r="G85" s="36">
        <v>0</v>
      </c>
      <c r="H85" s="36">
        <v>4</v>
      </c>
      <c r="I85" s="36"/>
      <c r="J85" s="36"/>
      <c r="K85" s="36"/>
      <c r="L85" s="36"/>
      <c r="M85" s="36"/>
      <c r="N85" s="36">
        <f t="shared" si="19"/>
        <v>28</v>
      </c>
      <c r="O85" s="37">
        <f t="shared" si="20"/>
        <v>1.0744435917114352E-2</v>
      </c>
    </row>
    <row r="86" spans="1:15" x14ac:dyDescent="0.25">
      <c r="A86" s="35" t="s">
        <v>92</v>
      </c>
      <c r="B86" s="36">
        <v>0</v>
      </c>
      <c r="C86" s="36">
        <v>0</v>
      </c>
      <c r="D86" s="36">
        <v>0</v>
      </c>
      <c r="E86" s="109">
        <v>0</v>
      </c>
      <c r="F86" s="36">
        <v>2</v>
      </c>
      <c r="G86" s="36">
        <v>1</v>
      </c>
      <c r="H86" s="36">
        <v>0</v>
      </c>
      <c r="I86" s="36"/>
      <c r="J86" s="36"/>
      <c r="K86" s="36"/>
      <c r="L86" s="36"/>
      <c r="M86" s="36"/>
      <c r="N86" s="36">
        <f t="shared" si="19"/>
        <v>3</v>
      </c>
      <c r="O86" s="37">
        <f t="shared" si="20"/>
        <v>1.1511895625479663E-3</v>
      </c>
    </row>
    <row r="87" spans="1:15" x14ac:dyDescent="0.25">
      <c r="A87" s="35" t="s">
        <v>12</v>
      </c>
      <c r="B87" s="36">
        <v>37</v>
      </c>
      <c r="C87" s="36">
        <v>58</v>
      </c>
      <c r="D87" s="36">
        <v>65</v>
      </c>
      <c r="E87" s="36">
        <v>55</v>
      </c>
      <c r="F87" s="36">
        <v>43</v>
      </c>
      <c r="G87" s="36">
        <v>39</v>
      </c>
      <c r="H87" s="36">
        <v>59</v>
      </c>
      <c r="I87" s="36"/>
      <c r="J87" s="36"/>
      <c r="K87" s="36"/>
      <c r="L87" s="36"/>
      <c r="M87" s="36"/>
      <c r="N87" s="36">
        <f t="shared" si="19"/>
        <v>356</v>
      </c>
      <c r="O87" s="37">
        <f t="shared" si="20"/>
        <v>0.13660782808902533</v>
      </c>
    </row>
    <row r="88" spans="1:15" x14ac:dyDescent="0.25">
      <c r="A88" s="85" t="s">
        <v>93</v>
      </c>
      <c r="B88" s="36">
        <v>2</v>
      </c>
      <c r="C88" s="36">
        <v>0</v>
      </c>
      <c r="D88" s="36">
        <v>0</v>
      </c>
      <c r="E88" s="109">
        <v>0</v>
      </c>
      <c r="F88" s="36">
        <v>0</v>
      </c>
      <c r="G88" s="36">
        <v>0</v>
      </c>
      <c r="H88" s="36">
        <v>0</v>
      </c>
      <c r="I88" s="36"/>
      <c r="J88" s="36"/>
      <c r="K88" s="36"/>
      <c r="L88" s="36"/>
      <c r="M88" s="36"/>
      <c r="N88" s="36">
        <f t="shared" si="19"/>
        <v>2</v>
      </c>
      <c r="O88" s="37">
        <f t="shared" si="20"/>
        <v>7.6745970836531081E-4</v>
      </c>
    </row>
    <row r="89" spans="1:15" x14ac:dyDescent="0.25">
      <c r="A89" s="85" t="s">
        <v>13</v>
      </c>
      <c r="B89" s="36">
        <v>6</v>
      </c>
      <c r="C89" s="36">
        <v>7</v>
      </c>
      <c r="D89" s="36">
        <v>1</v>
      </c>
      <c r="E89" s="36">
        <v>3</v>
      </c>
      <c r="F89" s="36">
        <v>3</v>
      </c>
      <c r="G89" s="36">
        <v>5</v>
      </c>
      <c r="H89" s="36">
        <v>3</v>
      </c>
      <c r="I89" s="36"/>
      <c r="J89" s="36"/>
      <c r="K89" s="36"/>
      <c r="L89" s="36"/>
      <c r="M89" s="36"/>
      <c r="N89" s="36">
        <f t="shared" si="19"/>
        <v>28</v>
      </c>
      <c r="O89" s="37">
        <f t="shared" si="20"/>
        <v>1.0744435917114352E-2</v>
      </c>
    </row>
    <row r="90" spans="1:15" x14ac:dyDescent="0.25">
      <c r="A90" s="85" t="s">
        <v>4</v>
      </c>
      <c r="B90" s="36">
        <v>17</v>
      </c>
      <c r="C90" s="36">
        <v>24</v>
      </c>
      <c r="D90" s="36">
        <v>22</v>
      </c>
      <c r="E90" s="36">
        <v>30</v>
      </c>
      <c r="F90" s="36">
        <v>16</v>
      </c>
      <c r="G90" s="36">
        <v>11</v>
      </c>
      <c r="H90" s="36">
        <v>10</v>
      </c>
      <c r="I90" s="36"/>
      <c r="J90" s="36"/>
      <c r="K90" s="36"/>
      <c r="L90" s="36"/>
      <c r="M90" s="36"/>
      <c r="N90" s="36">
        <f t="shared" si="19"/>
        <v>130</v>
      </c>
      <c r="O90" s="37">
        <f t="shared" si="20"/>
        <v>4.9884881043745201E-2</v>
      </c>
    </row>
    <row r="91" spans="1:15" x14ac:dyDescent="0.25">
      <c r="A91" s="85" t="s">
        <v>7</v>
      </c>
      <c r="B91" s="36">
        <v>15</v>
      </c>
      <c r="C91" s="36">
        <f>15-10</f>
        <v>5</v>
      </c>
      <c r="D91" s="36">
        <v>7</v>
      </c>
      <c r="E91" s="36">
        <v>81</v>
      </c>
      <c r="F91" s="36">
        <v>1</v>
      </c>
      <c r="G91" s="36">
        <v>79</v>
      </c>
      <c r="H91" s="36">
        <v>82</v>
      </c>
      <c r="I91" s="36"/>
      <c r="J91" s="36"/>
      <c r="K91" s="36"/>
      <c r="L91" s="36"/>
      <c r="M91" s="36"/>
      <c r="N91" s="36">
        <f t="shared" si="19"/>
        <v>270</v>
      </c>
      <c r="O91" s="37">
        <f t="shared" si="20"/>
        <v>0.10360706062931696</v>
      </c>
    </row>
    <row r="92" spans="1:15" x14ac:dyDescent="0.25">
      <c r="A92" s="85" t="s">
        <v>16</v>
      </c>
      <c r="B92" s="36">
        <v>21</v>
      </c>
      <c r="C92" s="36">
        <v>20</v>
      </c>
      <c r="D92" s="36">
        <v>20</v>
      </c>
      <c r="E92" s="36">
        <v>12</v>
      </c>
      <c r="F92" s="36">
        <v>12</v>
      </c>
      <c r="G92" s="36">
        <v>15</v>
      </c>
      <c r="H92" s="36">
        <v>14</v>
      </c>
      <c r="I92" s="36"/>
      <c r="J92" s="36"/>
      <c r="K92" s="36"/>
      <c r="L92" s="36"/>
      <c r="M92" s="36"/>
      <c r="N92" s="36">
        <f t="shared" si="19"/>
        <v>114</v>
      </c>
      <c r="O92" s="37">
        <f t="shared" si="20"/>
        <v>4.3745203376822715E-2</v>
      </c>
    </row>
    <row r="93" spans="1:15" x14ac:dyDescent="0.25">
      <c r="A93" s="85" t="s">
        <v>18</v>
      </c>
      <c r="B93" s="36">
        <v>3</v>
      </c>
      <c r="C93" s="36">
        <v>2</v>
      </c>
      <c r="D93" s="36">
        <v>12</v>
      </c>
      <c r="E93" s="36">
        <v>7</v>
      </c>
      <c r="F93" s="36">
        <v>8</v>
      </c>
      <c r="G93" s="36">
        <v>9</v>
      </c>
      <c r="H93" s="36">
        <v>2</v>
      </c>
      <c r="I93" s="36"/>
      <c r="J93" s="36"/>
      <c r="K93" s="36"/>
      <c r="L93" s="36"/>
      <c r="M93" s="36"/>
      <c r="N93" s="36">
        <f t="shared" si="19"/>
        <v>43</v>
      </c>
      <c r="O93" s="37">
        <f t="shared" si="20"/>
        <v>1.6500383729854181E-2</v>
      </c>
    </row>
    <row r="94" spans="1:15" x14ac:dyDescent="0.25">
      <c r="A94" s="85" t="s">
        <v>20</v>
      </c>
      <c r="B94" s="36">
        <v>3</v>
      </c>
      <c r="C94" s="36">
        <v>1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/>
      <c r="J94" s="36"/>
      <c r="K94" s="36"/>
      <c r="L94" s="36"/>
      <c r="M94" s="36"/>
      <c r="N94" s="36">
        <f t="shared" si="19"/>
        <v>4</v>
      </c>
      <c r="O94" s="37">
        <f t="shared" si="20"/>
        <v>1.5349194167306216E-3</v>
      </c>
    </row>
    <row r="95" spans="1:15" x14ac:dyDescent="0.25">
      <c r="A95" s="34" t="s">
        <v>22</v>
      </c>
      <c r="B95" s="34">
        <f t="shared" ref="B95:N95" si="21">SUM(B82:B94)</f>
        <v>234</v>
      </c>
      <c r="C95" s="34">
        <f t="shared" si="21"/>
        <v>299</v>
      </c>
      <c r="D95" s="34">
        <f t="shared" si="21"/>
        <v>368</v>
      </c>
      <c r="E95" s="34">
        <f t="shared" si="21"/>
        <v>491</v>
      </c>
      <c r="F95" s="34">
        <f t="shared" si="21"/>
        <v>283</v>
      </c>
      <c r="G95" s="111">
        <f t="shared" si="21"/>
        <v>461</v>
      </c>
      <c r="H95" s="34">
        <f t="shared" si="21"/>
        <v>470</v>
      </c>
      <c r="I95" s="34">
        <f t="shared" si="21"/>
        <v>0</v>
      </c>
      <c r="J95" s="34">
        <f t="shared" si="21"/>
        <v>0</v>
      </c>
      <c r="K95" s="34">
        <f t="shared" si="21"/>
        <v>0</v>
      </c>
      <c r="L95" s="34">
        <f t="shared" si="21"/>
        <v>0</v>
      </c>
      <c r="M95" s="34">
        <f t="shared" si="21"/>
        <v>0</v>
      </c>
      <c r="N95" s="34">
        <f t="shared" si="21"/>
        <v>2606</v>
      </c>
      <c r="O95" s="38">
        <f>SUM(O82:O94)</f>
        <v>1.0000000000000002</v>
      </c>
    </row>
    <row r="98" spans="1:18" ht="18.75" x14ac:dyDescent="0.25">
      <c r="A98" s="108" t="s">
        <v>145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</row>
    <row r="99" spans="1:18" ht="30" customHeight="1" x14ac:dyDescent="0.25">
      <c r="A99" s="89" t="s">
        <v>111</v>
      </c>
      <c r="B99" s="88" t="s">
        <v>112</v>
      </c>
      <c r="C99" s="50" t="s">
        <v>113</v>
      </c>
      <c r="D99" s="88" t="s">
        <v>114</v>
      </c>
      <c r="E99" s="88" t="s">
        <v>115</v>
      </c>
      <c r="F99" s="88" t="s">
        <v>116</v>
      </c>
      <c r="G99" s="88" t="s">
        <v>117</v>
      </c>
      <c r="H99" s="88" t="s">
        <v>118</v>
      </c>
      <c r="I99" s="88" t="s">
        <v>119</v>
      </c>
      <c r="J99" s="88" t="s">
        <v>120</v>
      </c>
      <c r="K99" s="88" t="s">
        <v>121</v>
      </c>
      <c r="L99" s="88" t="s">
        <v>122</v>
      </c>
      <c r="M99" s="88" t="s">
        <v>123</v>
      </c>
      <c r="N99" s="88" t="s">
        <v>68</v>
      </c>
      <c r="O99" s="88" t="s">
        <v>91</v>
      </c>
      <c r="P99" s="77"/>
      <c r="Q99" s="77"/>
      <c r="R99" s="77"/>
    </row>
    <row r="100" spans="1:18" x14ac:dyDescent="0.25">
      <c r="A100" s="49" t="s">
        <v>15</v>
      </c>
      <c r="B100" s="106">
        <v>15</v>
      </c>
      <c r="C100" s="51">
        <v>14</v>
      </c>
      <c r="D100" s="106">
        <v>15</v>
      </c>
      <c r="E100" s="51">
        <v>17</v>
      </c>
      <c r="F100" s="51">
        <f>SUM(F101:F106)</f>
        <v>11</v>
      </c>
      <c r="G100" s="51">
        <f>SUM(G101:G106)</f>
        <v>16</v>
      </c>
      <c r="H100" s="51">
        <f>SUM(H101:H106)</f>
        <v>13</v>
      </c>
      <c r="I100" s="106"/>
      <c r="J100" s="106"/>
      <c r="K100" s="106"/>
      <c r="L100" s="106"/>
      <c r="M100" s="106"/>
      <c r="N100" s="106">
        <f t="shared" ref="N100:N106" si="22">SUM(B100:M100)</f>
        <v>101</v>
      </c>
      <c r="O100" s="52">
        <f t="shared" ref="O100:O136" si="23">N100/$N$137</f>
        <v>2.8865390111460418E-2</v>
      </c>
      <c r="P100" s="77"/>
      <c r="Q100" s="77"/>
      <c r="R100" s="77"/>
    </row>
    <row r="101" spans="1:18" ht="14.25" customHeight="1" x14ac:dyDescent="0.25">
      <c r="A101" s="53" t="s">
        <v>14</v>
      </c>
      <c r="B101" s="90">
        <v>4</v>
      </c>
      <c r="C101" s="54">
        <v>4</v>
      </c>
      <c r="D101" s="90">
        <v>2</v>
      </c>
      <c r="E101" s="54">
        <v>7</v>
      </c>
      <c r="F101" s="45">
        <v>3</v>
      </c>
      <c r="G101" s="90">
        <v>4</v>
      </c>
      <c r="H101" s="54">
        <v>4</v>
      </c>
      <c r="I101" s="90"/>
      <c r="J101" s="90"/>
      <c r="K101" s="90"/>
      <c r="L101" s="90"/>
      <c r="M101" s="90"/>
      <c r="N101" s="91">
        <f t="shared" si="22"/>
        <v>28</v>
      </c>
      <c r="O101" s="92">
        <f t="shared" si="23"/>
        <v>8.0022863675335808E-3</v>
      </c>
      <c r="P101" s="77"/>
      <c r="Q101" s="77"/>
      <c r="R101" s="77"/>
    </row>
    <row r="102" spans="1:18" x14ac:dyDescent="0.25">
      <c r="A102" s="53" t="s">
        <v>9</v>
      </c>
      <c r="B102" s="90">
        <v>3</v>
      </c>
      <c r="C102" s="54">
        <v>3</v>
      </c>
      <c r="D102" s="90">
        <v>7</v>
      </c>
      <c r="E102" s="54">
        <v>5</v>
      </c>
      <c r="F102" s="45">
        <v>2</v>
      </c>
      <c r="G102" s="90">
        <v>9</v>
      </c>
      <c r="H102" s="54">
        <v>5</v>
      </c>
      <c r="I102" s="90"/>
      <c r="J102" s="90"/>
      <c r="K102" s="90"/>
      <c r="L102" s="90"/>
      <c r="M102" s="90"/>
      <c r="N102" s="91">
        <f t="shared" si="22"/>
        <v>34</v>
      </c>
      <c r="O102" s="92">
        <f t="shared" si="23"/>
        <v>9.7170620177193488E-3</v>
      </c>
      <c r="P102" s="77"/>
      <c r="Q102" s="77"/>
      <c r="R102" s="77"/>
    </row>
    <row r="103" spans="1:18" x14ac:dyDescent="0.25">
      <c r="A103" s="53" t="s">
        <v>12</v>
      </c>
      <c r="B103" s="90">
        <v>0</v>
      </c>
      <c r="C103" s="54">
        <v>2</v>
      </c>
      <c r="D103" s="90">
        <v>1</v>
      </c>
      <c r="E103" s="54">
        <v>1</v>
      </c>
      <c r="F103" s="45">
        <v>1</v>
      </c>
      <c r="G103" s="90">
        <v>1</v>
      </c>
      <c r="H103" s="54">
        <v>0</v>
      </c>
      <c r="I103" s="90"/>
      <c r="J103" s="90"/>
      <c r="K103" s="90"/>
      <c r="L103" s="90"/>
      <c r="M103" s="90"/>
      <c r="N103" s="91">
        <f t="shared" si="22"/>
        <v>6</v>
      </c>
      <c r="O103" s="92">
        <f t="shared" si="23"/>
        <v>1.7147756501857674E-3</v>
      </c>
      <c r="P103" s="77"/>
      <c r="Q103" s="77"/>
      <c r="R103" s="77"/>
    </row>
    <row r="104" spans="1:18" x14ac:dyDescent="0.25">
      <c r="A104" s="53" t="s">
        <v>4</v>
      </c>
      <c r="B104" s="90">
        <v>0</v>
      </c>
      <c r="C104" s="54">
        <v>1</v>
      </c>
      <c r="D104" s="90">
        <v>1</v>
      </c>
      <c r="E104" s="54">
        <v>1</v>
      </c>
      <c r="F104" s="45">
        <v>1</v>
      </c>
      <c r="G104" s="90">
        <v>0</v>
      </c>
      <c r="H104" s="54">
        <v>0</v>
      </c>
      <c r="I104" s="90"/>
      <c r="J104" s="90"/>
      <c r="K104" s="90"/>
      <c r="L104" s="90"/>
      <c r="M104" s="90"/>
      <c r="N104" s="91">
        <f t="shared" si="22"/>
        <v>4</v>
      </c>
      <c r="O104" s="92">
        <f t="shared" si="23"/>
        <v>1.1431837667905116E-3</v>
      </c>
      <c r="P104" s="77"/>
      <c r="Q104" s="77"/>
      <c r="R104" s="77"/>
    </row>
    <row r="105" spans="1:18" x14ac:dyDescent="0.25">
      <c r="A105" s="53" t="s">
        <v>7</v>
      </c>
      <c r="B105" s="90">
        <v>4</v>
      </c>
      <c r="C105" s="54">
        <v>3</v>
      </c>
      <c r="D105" s="90">
        <v>1</v>
      </c>
      <c r="E105" s="54">
        <v>1</v>
      </c>
      <c r="F105" s="54">
        <v>0</v>
      </c>
      <c r="G105" s="90">
        <v>0</v>
      </c>
      <c r="H105" s="54">
        <v>1</v>
      </c>
      <c r="I105" s="90"/>
      <c r="J105" s="90"/>
      <c r="K105" s="90"/>
      <c r="L105" s="90"/>
      <c r="M105" s="90"/>
      <c r="N105" s="91">
        <f t="shared" si="22"/>
        <v>10</v>
      </c>
      <c r="O105" s="92">
        <f t="shared" si="23"/>
        <v>2.8579594169762788E-3</v>
      </c>
      <c r="P105" s="77"/>
      <c r="Q105" s="77"/>
      <c r="R105" s="77"/>
    </row>
    <row r="106" spans="1:18" x14ac:dyDescent="0.25">
      <c r="A106" s="53" t="s">
        <v>16</v>
      </c>
      <c r="B106" s="90">
        <v>4</v>
      </c>
      <c r="C106" s="54">
        <v>1</v>
      </c>
      <c r="D106" s="90">
        <v>3</v>
      </c>
      <c r="E106" s="54">
        <v>2</v>
      </c>
      <c r="F106" s="54">
        <v>4</v>
      </c>
      <c r="G106" s="90">
        <v>2</v>
      </c>
      <c r="H106" s="54">
        <v>3</v>
      </c>
      <c r="I106" s="90"/>
      <c r="J106" s="90"/>
      <c r="K106" s="90"/>
      <c r="L106" s="90"/>
      <c r="M106" s="90"/>
      <c r="N106" s="91">
        <f t="shared" si="22"/>
        <v>19</v>
      </c>
      <c r="O106" s="92">
        <f t="shared" si="23"/>
        <v>5.4301228922549296E-3</v>
      </c>
      <c r="P106" s="77"/>
      <c r="Q106" s="77"/>
      <c r="R106" s="77"/>
    </row>
    <row r="107" spans="1:18" x14ac:dyDescent="0.25">
      <c r="A107" s="49" t="s">
        <v>3</v>
      </c>
      <c r="B107" s="106">
        <v>129</v>
      </c>
      <c r="C107" s="51">
        <v>187</v>
      </c>
      <c r="D107" s="106">
        <v>234</v>
      </c>
      <c r="E107" s="51">
        <v>188</v>
      </c>
      <c r="F107" s="51">
        <f>SUM(F108:F116)</f>
        <v>187</v>
      </c>
      <c r="G107" s="51">
        <f>SUM(G108:G116)</f>
        <v>182</v>
      </c>
      <c r="H107" s="51">
        <f>SUM(H108:H116)</f>
        <v>162</v>
      </c>
      <c r="I107" s="106"/>
      <c r="J107" s="106"/>
      <c r="K107" s="106"/>
      <c r="L107" s="106"/>
      <c r="M107" s="106"/>
      <c r="N107" s="106">
        <f t="shared" ref="N107:N136" si="24">SUM(B107:M107)</f>
        <v>1269</v>
      </c>
      <c r="O107" s="52">
        <f t="shared" si="23"/>
        <v>0.36267505001428979</v>
      </c>
      <c r="P107" s="77"/>
      <c r="Q107" s="77"/>
      <c r="R107" s="77"/>
    </row>
    <row r="108" spans="1:18" x14ac:dyDescent="0.25">
      <c r="A108" s="53" t="s">
        <v>14</v>
      </c>
      <c r="B108" s="90">
        <v>31</v>
      </c>
      <c r="C108" s="54">
        <v>56</v>
      </c>
      <c r="D108" s="90">
        <v>77</v>
      </c>
      <c r="E108" s="54">
        <v>68</v>
      </c>
      <c r="F108" s="45">
        <v>84</v>
      </c>
      <c r="G108" s="90">
        <v>81</v>
      </c>
      <c r="H108" s="54">
        <v>79</v>
      </c>
      <c r="I108" s="90"/>
      <c r="J108" s="90"/>
      <c r="K108" s="90"/>
      <c r="L108" s="90"/>
      <c r="M108" s="90"/>
      <c r="N108" s="91">
        <f t="shared" ref="N108:N116" si="25">SUM(B108:M108)</f>
        <v>476</v>
      </c>
      <c r="O108" s="92">
        <f t="shared" si="23"/>
        <v>0.13603886824807088</v>
      </c>
      <c r="P108" s="77"/>
      <c r="Q108" s="77"/>
      <c r="R108" s="77"/>
    </row>
    <row r="109" spans="1:18" x14ac:dyDescent="0.25">
      <c r="A109" s="53" t="s">
        <v>9</v>
      </c>
      <c r="B109" s="90">
        <v>29</v>
      </c>
      <c r="C109" s="54">
        <v>40</v>
      </c>
      <c r="D109" s="90">
        <v>53</v>
      </c>
      <c r="E109" s="54">
        <v>37</v>
      </c>
      <c r="F109" s="45">
        <v>35</v>
      </c>
      <c r="G109" s="90">
        <v>32</v>
      </c>
      <c r="H109" s="54">
        <v>25</v>
      </c>
      <c r="I109" s="90"/>
      <c r="J109" s="90"/>
      <c r="K109" s="90"/>
      <c r="L109" s="90"/>
      <c r="M109" s="90"/>
      <c r="N109" s="91">
        <f t="shared" si="25"/>
        <v>251</v>
      </c>
      <c r="O109" s="92">
        <f t="shared" si="23"/>
        <v>7.1734781366104602E-2</v>
      </c>
      <c r="P109" s="77"/>
      <c r="Q109" s="77"/>
      <c r="R109" s="77"/>
    </row>
    <row r="110" spans="1:18" x14ac:dyDescent="0.25">
      <c r="A110" s="53" t="s">
        <v>12</v>
      </c>
      <c r="B110" s="90">
        <v>28</v>
      </c>
      <c r="C110" s="54">
        <v>40</v>
      </c>
      <c r="D110" s="90">
        <v>50</v>
      </c>
      <c r="E110" s="54">
        <v>36</v>
      </c>
      <c r="F110" s="45">
        <v>32</v>
      </c>
      <c r="G110" s="90">
        <v>30</v>
      </c>
      <c r="H110" s="54">
        <v>34</v>
      </c>
      <c r="I110" s="90"/>
      <c r="J110" s="90"/>
      <c r="K110" s="90"/>
      <c r="L110" s="90"/>
      <c r="M110" s="90"/>
      <c r="N110" s="91">
        <f t="shared" si="25"/>
        <v>250</v>
      </c>
      <c r="O110" s="92">
        <f t="shared" si="23"/>
        <v>7.1448985424406974E-2</v>
      </c>
      <c r="P110" s="77"/>
      <c r="Q110" s="77"/>
      <c r="R110" s="77"/>
    </row>
    <row r="111" spans="1:18" x14ac:dyDescent="0.25">
      <c r="A111" s="53" t="s">
        <v>93</v>
      </c>
      <c r="B111" s="90">
        <v>2</v>
      </c>
      <c r="C111" s="54">
        <v>0</v>
      </c>
      <c r="D111" s="94">
        <v>0</v>
      </c>
      <c r="E111" s="54">
        <v>0</v>
      </c>
      <c r="F111" s="54">
        <v>0</v>
      </c>
      <c r="G111" s="90">
        <v>0</v>
      </c>
      <c r="H111" s="54">
        <v>0</v>
      </c>
      <c r="I111" s="90"/>
      <c r="J111" s="90"/>
      <c r="K111" s="90"/>
      <c r="L111" s="90"/>
      <c r="M111" s="90"/>
      <c r="N111" s="91">
        <f t="shared" si="25"/>
        <v>2</v>
      </c>
      <c r="O111" s="92">
        <f t="shared" si="23"/>
        <v>5.715918833952558E-4</v>
      </c>
      <c r="P111" s="77"/>
      <c r="Q111" s="77"/>
      <c r="R111" s="77"/>
    </row>
    <row r="112" spans="1:18" x14ac:dyDescent="0.25">
      <c r="A112" s="53" t="s">
        <v>13</v>
      </c>
      <c r="B112" s="90">
        <v>6</v>
      </c>
      <c r="C112" s="54">
        <v>7</v>
      </c>
      <c r="D112" s="90">
        <v>1</v>
      </c>
      <c r="E112" s="54">
        <v>3</v>
      </c>
      <c r="F112" s="45">
        <v>3</v>
      </c>
      <c r="G112" s="90">
        <v>5</v>
      </c>
      <c r="H112" s="54">
        <v>3</v>
      </c>
      <c r="I112" s="90"/>
      <c r="J112" s="90"/>
      <c r="K112" s="90"/>
      <c r="L112" s="90"/>
      <c r="M112" s="90"/>
      <c r="N112" s="91">
        <f t="shared" si="25"/>
        <v>28</v>
      </c>
      <c r="O112" s="92">
        <f t="shared" si="23"/>
        <v>8.0022863675335808E-3</v>
      </c>
      <c r="P112" s="77"/>
      <c r="Q112" s="77"/>
      <c r="R112" s="77"/>
    </row>
    <row r="113" spans="1:18" x14ac:dyDescent="0.25">
      <c r="A113" s="53" t="s">
        <v>4</v>
      </c>
      <c r="B113" s="90">
        <v>16</v>
      </c>
      <c r="C113" s="54">
        <v>23</v>
      </c>
      <c r="D113" s="90">
        <v>20</v>
      </c>
      <c r="E113" s="54">
        <v>29</v>
      </c>
      <c r="F113" s="45">
        <v>15</v>
      </c>
      <c r="G113" s="90">
        <v>11</v>
      </c>
      <c r="H113" s="54">
        <v>10</v>
      </c>
      <c r="I113" s="90"/>
      <c r="J113" s="90"/>
      <c r="K113" s="90"/>
      <c r="L113" s="90"/>
      <c r="M113" s="90"/>
      <c r="N113" s="91">
        <f t="shared" si="25"/>
        <v>124</v>
      </c>
      <c r="O113" s="92">
        <f t="shared" si="23"/>
        <v>3.5438696770505859E-2</v>
      </c>
      <c r="P113" s="77"/>
      <c r="Q113" s="77"/>
      <c r="R113" s="77"/>
    </row>
    <row r="114" spans="1:18" x14ac:dyDescent="0.25">
      <c r="A114" s="53" t="s">
        <v>7</v>
      </c>
      <c r="B114" s="90">
        <v>0</v>
      </c>
      <c r="C114" s="54">
        <v>1</v>
      </c>
      <c r="D114" s="90">
        <v>4</v>
      </c>
      <c r="E114" s="54">
        <v>0</v>
      </c>
      <c r="F114" s="45">
        <v>1</v>
      </c>
      <c r="G114" s="90">
        <v>0</v>
      </c>
      <c r="H114" s="54">
        <v>0</v>
      </c>
      <c r="I114" s="90"/>
      <c r="J114" s="90"/>
      <c r="K114" s="90"/>
      <c r="L114" s="90"/>
      <c r="M114" s="90"/>
      <c r="N114" s="91">
        <f t="shared" si="25"/>
        <v>6</v>
      </c>
      <c r="O114" s="92">
        <f t="shared" si="23"/>
        <v>1.7147756501857674E-3</v>
      </c>
      <c r="P114" s="77"/>
      <c r="Q114" s="77"/>
      <c r="R114" s="77"/>
    </row>
    <row r="115" spans="1:18" x14ac:dyDescent="0.25">
      <c r="A115" s="53" t="s">
        <v>16</v>
      </c>
      <c r="B115" s="90">
        <v>14</v>
      </c>
      <c r="C115" s="54">
        <v>17</v>
      </c>
      <c r="D115" s="90">
        <v>17</v>
      </c>
      <c r="E115" s="54">
        <v>8</v>
      </c>
      <c r="F115" s="45">
        <v>9</v>
      </c>
      <c r="G115" s="90">
        <v>14</v>
      </c>
      <c r="H115" s="54">
        <v>11</v>
      </c>
      <c r="I115" s="90"/>
      <c r="J115" s="90"/>
      <c r="K115" s="90"/>
      <c r="L115" s="90"/>
      <c r="M115" s="90"/>
      <c r="N115" s="91">
        <f t="shared" si="25"/>
        <v>90</v>
      </c>
      <c r="O115" s="92">
        <f t="shared" si="23"/>
        <v>2.572163475278651E-2</v>
      </c>
      <c r="P115" s="77"/>
      <c r="Q115" s="77"/>
      <c r="R115" s="77"/>
    </row>
    <row r="116" spans="1:18" x14ac:dyDescent="0.25">
      <c r="A116" s="53" t="s">
        <v>18</v>
      </c>
      <c r="B116" s="90">
        <v>3</v>
      </c>
      <c r="C116" s="54">
        <v>2</v>
      </c>
      <c r="D116" s="90">
        <v>12</v>
      </c>
      <c r="E116" s="54">
        <v>7</v>
      </c>
      <c r="F116" s="45">
        <v>8</v>
      </c>
      <c r="G116" s="90">
        <v>9</v>
      </c>
      <c r="H116" s="54">
        <v>0</v>
      </c>
      <c r="I116" s="90"/>
      <c r="J116" s="90"/>
      <c r="K116" s="90"/>
      <c r="L116" s="90"/>
      <c r="M116" s="90"/>
      <c r="N116" s="91">
        <f t="shared" si="25"/>
        <v>41</v>
      </c>
      <c r="O116" s="92">
        <f t="shared" si="23"/>
        <v>1.1717633609602743E-2</v>
      </c>
      <c r="P116" s="77"/>
      <c r="Q116" s="77"/>
      <c r="R116" s="77"/>
    </row>
    <row r="117" spans="1:18" x14ac:dyDescent="0.25">
      <c r="A117" s="49" t="s">
        <v>8</v>
      </c>
      <c r="B117" s="106">
        <v>44</v>
      </c>
      <c r="C117" s="51">
        <v>63</v>
      </c>
      <c r="D117" s="106">
        <v>66</v>
      </c>
      <c r="E117" s="51">
        <v>52</v>
      </c>
      <c r="F117" s="51">
        <f>SUM(F118:F122)</f>
        <v>60</v>
      </c>
      <c r="G117" s="51">
        <f>SUM(G118:G122)</f>
        <v>36</v>
      </c>
      <c r="H117" s="51">
        <f>SUM(H118:H122)</f>
        <v>82</v>
      </c>
      <c r="I117" s="106"/>
      <c r="J117" s="106"/>
      <c r="K117" s="106"/>
      <c r="L117" s="106"/>
      <c r="M117" s="106"/>
      <c r="N117" s="106">
        <f t="shared" si="24"/>
        <v>403</v>
      </c>
      <c r="O117" s="52">
        <f t="shared" si="23"/>
        <v>0.11517576450414405</v>
      </c>
      <c r="P117" s="77"/>
      <c r="Q117" s="77"/>
      <c r="R117" s="77"/>
    </row>
    <row r="118" spans="1:18" x14ac:dyDescent="0.25">
      <c r="A118" s="53" t="s">
        <v>14</v>
      </c>
      <c r="B118" s="90">
        <v>7</v>
      </c>
      <c r="C118" s="54">
        <v>3</v>
      </c>
      <c r="D118" s="90">
        <v>7</v>
      </c>
      <c r="E118" s="54">
        <v>14</v>
      </c>
      <c r="F118" s="45">
        <v>12</v>
      </c>
      <c r="G118" s="90">
        <v>6</v>
      </c>
      <c r="H118" s="54">
        <v>13</v>
      </c>
      <c r="I118" s="90"/>
      <c r="J118" s="90"/>
      <c r="K118" s="90"/>
      <c r="L118" s="90"/>
      <c r="M118" s="90"/>
      <c r="N118" s="91">
        <f>SUM(B118:M118)</f>
        <v>62</v>
      </c>
      <c r="O118" s="92">
        <f t="shared" si="23"/>
        <v>1.771934838525293E-2</v>
      </c>
      <c r="P118" s="77"/>
      <c r="Q118" s="77"/>
      <c r="R118" s="77"/>
    </row>
    <row r="119" spans="1:18" x14ac:dyDescent="0.25">
      <c r="A119" s="53" t="s">
        <v>9</v>
      </c>
      <c r="B119" s="90">
        <v>30</v>
      </c>
      <c r="C119" s="54">
        <v>57</v>
      </c>
      <c r="D119" s="90">
        <v>56</v>
      </c>
      <c r="E119" s="54">
        <v>35</v>
      </c>
      <c r="F119" s="45">
        <v>45</v>
      </c>
      <c r="G119" s="90">
        <v>28</v>
      </c>
      <c r="H119" s="54">
        <v>62</v>
      </c>
      <c r="I119" s="90"/>
      <c r="J119" s="90"/>
      <c r="K119" s="90"/>
      <c r="L119" s="90"/>
      <c r="M119" s="90"/>
      <c r="N119" s="91">
        <f>SUM(B119:M119)</f>
        <v>313</v>
      </c>
      <c r="O119" s="92">
        <f t="shared" si="23"/>
        <v>8.9454129751357525E-2</v>
      </c>
      <c r="P119" s="77"/>
      <c r="Q119" s="77"/>
      <c r="R119" s="77"/>
    </row>
    <row r="120" spans="1:18" x14ac:dyDescent="0.25">
      <c r="A120" s="53" t="s">
        <v>12</v>
      </c>
      <c r="B120" s="90">
        <v>0</v>
      </c>
      <c r="C120" s="54">
        <v>1</v>
      </c>
      <c r="D120" s="90">
        <v>1</v>
      </c>
      <c r="E120" s="54">
        <v>2</v>
      </c>
      <c r="F120" s="45">
        <v>2</v>
      </c>
      <c r="G120" s="90">
        <v>2</v>
      </c>
      <c r="H120" s="54">
        <v>5</v>
      </c>
      <c r="I120" s="90"/>
      <c r="J120" s="90"/>
      <c r="K120" s="90"/>
      <c r="L120" s="90"/>
      <c r="M120" s="90"/>
      <c r="N120" s="91">
        <f>SUM(B120:M120)</f>
        <v>13</v>
      </c>
      <c r="O120" s="92">
        <f t="shared" si="23"/>
        <v>3.7153472420691628E-3</v>
      </c>
      <c r="P120" s="77"/>
      <c r="Q120" s="77"/>
      <c r="R120" s="77"/>
    </row>
    <row r="121" spans="1:18" x14ac:dyDescent="0.25">
      <c r="A121" s="53" t="s">
        <v>7</v>
      </c>
      <c r="B121" s="90">
        <v>5</v>
      </c>
      <c r="C121" s="54">
        <v>1</v>
      </c>
      <c r="D121" s="90">
        <v>1</v>
      </c>
      <c r="E121" s="54">
        <v>0</v>
      </c>
      <c r="F121" s="45">
        <v>0</v>
      </c>
      <c r="G121" s="90">
        <v>0</v>
      </c>
      <c r="H121" s="54">
        <v>0</v>
      </c>
      <c r="I121" s="90"/>
      <c r="J121" s="90"/>
      <c r="K121" s="90"/>
      <c r="L121" s="90"/>
      <c r="M121" s="90"/>
      <c r="N121" s="91">
        <f>SUM(B121:M121)</f>
        <v>7</v>
      </c>
      <c r="O121" s="92">
        <f t="shared" si="23"/>
        <v>2.0005715918833952E-3</v>
      </c>
      <c r="P121" s="77"/>
      <c r="Q121" s="77"/>
      <c r="R121" s="77"/>
    </row>
    <row r="122" spans="1:18" x14ac:dyDescent="0.25">
      <c r="A122" s="53" t="s">
        <v>16</v>
      </c>
      <c r="B122" s="90">
        <v>2</v>
      </c>
      <c r="C122" s="54">
        <v>1</v>
      </c>
      <c r="D122" s="90">
        <v>1</v>
      </c>
      <c r="E122" s="54">
        <v>1</v>
      </c>
      <c r="F122" s="54">
        <v>1</v>
      </c>
      <c r="G122" s="90">
        <v>0</v>
      </c>
      <c r="H122" s="54">
        <v>2</v>
      </c>
      <c r="I122" s="90"/>
      <c r="J122" s="90"/>
      <c r="K122" s="90"/>
      <c r="L122" s="90"/>
      <c r="M122" s="90"/>
      <c r="N122" s="91">
        <f>SUM(B122:M122)</f>
        <v>8</v>
      </c>
      <c r="O122" s="92">
        <f t="shared" si="23"/>
        <v>2.2863675335810232E-3</v>
      </c>
      <c r="P122" s="77"/>
      <c r="Q122" s="77"/>
      <c r="R122" s="77"/>
    </row>
    <row r="123" spans="1:18" x14ac:dyDescent="0.25">
      <c r="A123" s="49" t="s">
        <v>11</v>
      </c>
      <c r="B123" s="106">
        <v>27</v>
      </c>
      <c r="C123" s="51">
        <v>35</v>
      </c>
      <c r="D123" s="106">
        <v>52</v>
      </c>
      <c r="E123" s="51">
        <v>35</v>
      </c>
      <c r="F123" s="51">
        <f>SUM(F124:F130)</f>
        <v>25</v>
      </c>
      <c r="G123" s="51">
        <f>SUM(G124:G130)</f>
        <v>18</v>
      </c>
      <c r="H123" s="51">
        <f>SUM(H124:H130)</f>
        <v>38</v>
      </c>
      <c r="I123" s="106"/>
      <c r="J123" s="106"/>
      <c r="K123" s="106"/>
      <c r="L123" s="106"/>
      <c r="M123" s="106"/>
      <c r="N123" s="106">
        <f t="shared" si="24"/>
        <v>230</v>
      </c>
      <c r="O123" s="52">
        <f t="shared" si="23"/>
        <v>6.5733066590454414E-2</v>
      </c>
      <c r="P123" s="77"/>
      <c r="Q123" s="77"/>
      <c r="R123" s="77"/>
    </row>
    <row r="124" spans="1:18" x14ac:dyDescent="0.25">
      <c r="A124" s="53" t="s">
        <v>21</v>
      </c>
      <c r="B124" s="90">
        <v>1</v>
      </c>
      <c r="C124" s="54">
        <v>1</v>
      </c>
      <c r="D124" s="90">
        <v>1</v>
      </c>
      <c r="E124" s="54">
        <v>1</v>
      </c>
      <c r="F124" s="54">
        <v>0</v>
      </c>
      <c r="G124" s="90">
        <v>0</v>
      </c>
      <c r="H124" s="54">
        <v>1</v>
      </c>
      <c r="I124" s="90"/>
      <c r="J124" s="90"/>
      <c r="K124" s="90"/>
      <c r="L124" s="90"/>
      <c r="M124" s="90"/>
      <c r="N124" s="91">
        <f t="shared" ref="N124:N130" si="26">SUM(B124:M124)</f>
        <v>5</v>
      </c>
      <c r="O124" s="92">
        <f t="shared" si="23"/>
        <v>1.4289797084881394E-3</v>
      </c>
      <c r="P124" s="77"/>
      <c r="Q124" s="77"/>
      <c r="R124" s="77"/>
    </row>
    <row r="125" spans="1:18" x14ac:dyDescent="0.25">
      <c r="A125" s="53" t="s">
        <v>14</v>
      </c>
      <c r="B125" s="90">
        <v>5</v>
      </c>
      <c r="C125" s="54">
        <v>6</v>
      </c>
      <c r="D125" s="90">
        <v>23</v>
      </c>
      <c r="E125" s="54">
        <v>7</v>
      </c>
      <c r="F125" s="45">
        <v>7</v>
      </c>
      <c r="G125" s="90">
        <v>9</v>
      </c>
      <c r="H125" s="54">
        <v>7</v>
      </c>
      <c r="I125" s="90"/>
      <c r="J125" s="90"/>
      <c r="K125" s="90"/>
      <c r="L125" s="90"/>
      <c r="M125" s="90"/>
      <c r="N125" s="91">
        <f t="shared" si="26"/>
        <v>64</v>
      </c>
      <c r="O125" s="92">
        <f t="shared" si="23"/>
        <v>1.8290940268648186E-2</v>
      </c>
      <c r="P125" s="77"/>
      <c r="Q125" s="77"/>
      <c r="R125" s="77"/>
    </row>
    <row r="126" spans="1:18" x14ac:dyDescent="0.25">
      <c r="A126" s="53" t="s">
        <v>9</v>
      </c>
      <c r="B126" s="90">
        <v>5</v>
      </c>
      <c r="C126" s="54">
        <v>4</v>
      </c>
      <c r="D126" s="90">
        <v>8</v>
      </c>
      <c r="E126" s="54">
        <v>6</v>
      </c>
      <c r="F126" s="45">
        <v>8</v>
      </c>
      <c r="G126" s="90">
        <v>3</v>
      </c>
      <c r="H126" s="54">
        <v>7</v>
      </c>
      <c r="I126" s="90"/>
      <c r="J126" s="90"/>
      <c r="K126" s="90"/>
      <c r="L126" s="90"/>
      <c r="M126" s="90"/>
      <c r="N126" s="91">
        <f t="shared" si="26"/>
        <v>41</v>
      </c>
      <c r="O126" s="92">
        <f t="shared" si="23"/>
        <v>1.1717633609602743E-2</v>
      </c>
      <c r="P126" s="77"/>
      <c r="Q126" s="77"/>
      <c r="R126" s="77"/>
    </row>
    <row r="127" spans="1:18" x14ac:dyDescent="0.25">
      <c r="A127" s="53" t="s">
        <v>19</v>
      </c>
      <c r="B127" s="90">
        <v>3</v>
      </c>
      <c r="C127" s="54">
        <v>7</v>
      </c>
      <c r="D127" s="90">
        <v>6</v>
      </c>
      <c r="E127" s="54">
        <v>4</v>
      </c>
      <c r="F127" s="45">
        <v>2</v>
      </c>
      <c r="G127" s="90">
        <v>0</v>
      </c>
      <c r="H127" s="54">
        <v>3</v>
      </c>
      <c r="I127" s="90"/>
      <c r="J127" s="90"/>
      <c r="K127" s="90"/>
      <c r="L127" s="90"/>
      <c r="M127" s="90"/>
      <c r="N127" s="91">
        <f t="shared" si="26"/>
        <v>25</v>
      </c>
      <c r="O127" s="92">
        <f t="shared" si="23"/>
        <v>7.1448985424406976E-3</v>
      </c>
      <c r="P127" s="77"/>
      <c r="Q127" s="77"/>
      <c r="R127" s="77"/>
    </row>
    <row r="128" spans="1:18" x14ac:dyDescent="0.25">
      <c r="A128" s="53" t="s">
        <v>12</v>
      </c>
      <c r="B128" s="90">
        <v>9</v>
      </c>
      <c r="C128" s="54">
        <v>15</v>
      </c>
      <c r="D128" s="90">
        <v>13</v>
      </c>
      <c r="E128" s="54">
        <v>15</v>
      </c>
      <c r="F128" s="45">
        <v>8</v>
      </c>
      <c r="G128" s="90">
        <v>6</v>
      </c>
      <c r="H128" s="54">
        <v>20</v>
      </c>
      <c r="I128" s="90"/>
      <c r="J128" s="90"/>
      <c r="K128" s="90"/>
      <c r="L128" s="90"/>
      <c r="M128" s="90"/>
      <c r="N128" s="91">
        <f t="shared" si="26"/>
        <v>86</v>
      </c>
      <c r="O128" s="92">
        <f t="shared" si="23"/>
        <v>2.4578450985995998E-2</v>
      </c>
      <c r="P128" s="77"/>
      <c r="Q128" s="77"/>
      <c r="R128" s="77"/>
    </row>
    <row r="129" spans="1:18" x14ac:dyDescent="0.25">
      <c r="A129" s="53" t="s">
        <v>16</v>
      </c>
      <c r="B129" s="90">
        <v>0</v>
      </c>
      <c r="C129" s="54">
        <v>1</v>
      </c>
      <c r="D129" s="90">
        <v>1</v>
      </c>
      <c r="E129" s="54">
        <v>2</v>
      </c>
      <c r="F129" s="54">
        <v>0</v>
      </c>
      <c r="G129" s="90">
        <v>0</v>
      </c>
      <c r="H129" s="54">
        <v>0</v>
      </c>
      <c r="I129" s="90"/>
      <c r="J129" s="90"/>
      <c r="K129" s="90"/>
      <c r="L129" s="90"/>
      <c r="M129" s="90"/>
      <c r="N129" s="91">
        <f t="shared" si="26"/>
        <v>4</v>
      </c>
      <c r="O129" s="92">
        <f t="shared" si="23"/>
        <v>1.1431837667905116E-3</v>
      </c>
      <c r="P129" s="77"/>
      <c r="Q129" s="77"/>
      <c r="R129" s="77"/>
    </row>
    <row r="130" spans="1:18" x14ac:dyDescent="0.25">
      <c r="A130" s="53" t="s">
        <v>48</v>
      </c>
      <c r="B130" s="90">
        <v>3</v>
      </c>
      <c r="C130" s="54">
        <v>1</v>
      </c>
      <c r="D130" s="90">
        <v>0</v>
      </c>
      <c r="E130" s="54">
        <v>0</v>
      </c>
      <c r="F130" s="54">
        <v>0</v>
      </c>
      <c r="G130" s="90">
        <v>0</v>
      </c>
      <c r="H130" s="54">
        <v>0</v>
      </c>
      <c r="I130" s="90"/>
      <c r="J130" s="90"/>
      <c r="K130" s="90"/>
      <c r="L130" s="90"/>
      <c r="M130" s="90"/>
      <c r="N130" s="91">
        <f t="shared" si="26"/>
        <v>4</v>
      </c>
      <c r="O130" s="92">
        <f t="shared" si="23"/>
        <v>1.1431837667905116E-3</v>
      </c>
      <c r="P130" s="77"/>
      <c r="Q130" s="77"/>
      <c r="R130" s="77"/>
    </row>
    <row r="131" spans="1:18" x14ac:dyDescent="0.25">
      <c r="A131" s="49" t="s">
        <v>6</v>
      </c>
      <c r="B131" s="106">
        <v>235</v>
      </c>
      <c r="C131" s="51">
        <v>264</v>
      </c>
      <c r="D131" s="106">
        <v>218</v>
      </c>
      <c r="E131" s="51">
        <v>197</v>
      </c>
      <c r="F131" s="51">
        <f>SUM(F132:F134)</f>
        <v>193</v>
      </c>
      <c r="G131" s="51">
        <f>SUM(G132:G134)</f>
        <v>209</v>
      </c>
      <c r="H131" s="51">
        <f>SUM(H132:H134)</f>
        <v>173</v>
      </c>
      <c r="I131" s="106"/>
      <c r="J131" s="106"/>
      <c r="K131" s="106"/>
      <c r="L131" s="106"/>
      <c r="M131" s="106"/>
      <c r="N131" s="106">
        <f t="shared" si="24"/>
        <v>1489</v>
      </c>
      <c r="O131" s="52">
        <f t="shared" si="23"/>
        <v>0.42555015718776795</v>
      </c>
      <c r="P131" s="77"/>
      <c r="Q131" s="77"/>
      <c r="R131" s="77"/>
    </row>
    <row r="132" spans="1:18" x14ac:dyDescent="0.25">
      <c r="A132" s="53" t="s">
        <v>14</v>
      </c>
      <c r="B132" s="90">
        <v>93</v>
      </c>
      <c r="C132" s="54">
        <v>87</v>
      </c>
      <c r="D132" s="90">
        <v>100</v>
      </c>
      <c r="E132" s="54">
        <v>101</v>
      </c>
      <c r="F132" s="45">
        <v>112</v>
      </c>
      <c r="G132" s="90">
        <v>114</v>
      </c>
      <c r="H132" s="54">
        <v>82</v>
      </c>
      <c r="I132" s="90"/>
      <c r="J132" s="90"/>
      <c r="K132" s="90"/>
      <c r="L132" s="90"/>
      <c r="M132" s="90"/>
      <c r="N132" s="91">
        <f>SUM(B132:M132)</f>
        <v>689</v>
      </c>
      <c r="O132" s="92">
        <f t="shared" si="23"/>
        <v>0.19691340382966563</v>
      </c>
      <c r="P132" s="77"/>
      <c r="Q132" s="77"/>
      <c r="R132" s="77"/>
    </row>
    <row r="133" spans="1:18" x14ac:dyDescent="0.25">
      <c r="A133" s="53" t="s">
        <v>9</v>
      </c>
      <c r="B133" s="90">
        <v>16</v>
      </c>
      <c r="C133" s="54">
        <v>18</v>
      </c>
      <c r="D133" s="90">
        <v>23</v>
      </c>
      <c r="E133" s="54">
        <v>17</v>
      </c>
      <c r="F133" s="45">
        <v>12</v>
      </c>
      <c r="G133" s="90">
        <v>16</v>
      </c>
      <c r="H133" s="54">
        <v>10</v>
      </c>
      <c r="I133" s="90"/>
      <c r="J133" s="90"/>
      <c r="K133" s="90"/>
      <c r="L133" s="90"/>
      <c r="M133" s="90"/>
      <c r="N133" s="91">
        <f>SUM(B133:M133)</f>
        <v>112</v>
      </c>
      <c r="O133" s="92">
        <f t="shared" si="23"/>
        <v>3.2009145470134323E-2</v>
      </c>
      <c r="P133" s="77"/>
      <c r="Q133" s="77"/>
      <c r="R133" s="77"/>
    </row>
    <row r="134" spans="1:18" x14ac:dyDescent="0.25">
      <c r="A134" s="53" t="s">
        <v>7</v>
      </c>
      <c r="B134" s="90">
        <v>127</v>
      </c>
      <c r="C134" s="54">
        <v>159</v>
      </c>
      <c r="D134" s="90">
        <v>95</v>
      </c>
      <c r="E134" s="54">
        <v>79</v>
      </c>
      <c r="F134" s="45">
        <v>69</v>
      </c>
      <c r="G134" s="90">
        <v>79</v>
      </c>
      <c r="H134" s="54">
        <v>81</v>
      </c>
      <c r="I134" s="90"/>
      <c r="J134" s="90"/>
      <c r="K134" s="90"/>
      <c r="L134" s="90"/>
      <c r="M134" s="90"/>
      <c r="N134" s="91">
        <f>SUM(B134:M134)</f>
        <v>689</v>
      </c>
      <c r="O134" s="92">
        <f t="shared" si="23"/>
        <v>0.19691340382966563</v>
      </c>
      <c r="P134" s="77"/>
      <c r="Q134" s="77"/>
      <c r="R134" s="77"/>
    </row>
    <row r="135" spans="1:18" x14ac:dyDescent="0.25">
      <c r="A135" s="49" t="s">
        <v>124</v>
      </c>
      <c r="B135" s="106">
        <v>2</v>
      </c>
      <c r="C135" s="51">
        <v>0</v>
      </c>
      <c r="D135" s="106">
        <v>1</v>
      </c>
      <c r="E135" s="51">
        <v>0</v>
      </c>
      <c r="F135" s="51">
        <f>SUM(F136)</f>
        <v>0</v>
      </c>
      <c r="G135" s="51">
        <f>SUM(G136)</f>
        <v>0</v>
      </c>
      <c r="H135" s="51">
        <v>2</v>
      </c>
      <c r="I135" s="106"/>
      <c r="J135" s="106"/>
      <c r="K135" s="106"/>
      <c r="L135" s="106"/>
      <c r="M135" s="106"/>
      <c r="N135" s="106">
        <f t="shared" si="24"/>
        <v>5</v>
      </c>
      <c r="O135" s="52">
        <f t="shared" si="23"/>
        <v>1.4289797084881394E-3</v>
      </c>
      <c r="P135" s="77"/>
      <c r="Q135" s="77"/>
      <c r="R135" s="77"/>
    </row>
    <row r="136" spans="1:18" x14ac:dyDescent="0.25">
      <c r="A136" s="53" t="s">
        <v>16</v>
      </c>
      <c r="B136" s="90">
        <v>2</v>
      </c>
      <c r="C136" s="54">
        <v>0</v>
      </c>
      <c r="D136" s="90">
        <v>1</v>
      </c>
      <c r="E136" s="54">
        <v>0</v>
      </c>
      <c r="F136" s="54">
        <v>0</v>
      </c>
      <c r="G136" s="90">
        <v>0</v>
      </c>
      <c r="H136" s="54">
        <v>0</v>
      </c>
      <c r="I136" s="90"/>
      <c r="J136" s="90"/>
      <c r="K136" s="90"/>
      <c r="L136" s="90"/>
      <c r="M136" s="90"/>
      <c r="N136" s="91">
        <f t="shared" si="24"/>
        <v>3</v>
      </c>
      <c r="O136" s="92">
        <f t="shared" si="23"/>
        <v>8.573878250928837E-4</v>
      </c>
      <c r="P136" s="77"/>
      <c r="Q136" s="77"/>
      <c r="R136" s="77"/>
    </row>
    <row r="137" spans="1:18" x14ac:dyDescent="0.25">
      <c r="A137" s="55" t="s">
        <v>22</v>
      </c>
      <c r="B137" s="88">
        <v>452</v>
      </c>
      <c r="C137" s="56">
        <v>563</v>
      </c>
      <c r="D137" s="88">
        <v>586</v>
      </c>
      <c r="E137" s="88">
        <v>491</v>
      </c>
      <c r="F137" s="88">
        <f>SUM(F135,F131,F123,F117,F107,F100)</f>
        <v>476</v>
      </c>
      <c r="G137" s="110">
        <f>SUM(G135,G131,G123,G117,G107,G100)</f>
        <v>461</v>
      </c>
      <c r="H137" s="88">
        <f>SUM(H135,H131,H123,H117,H107,H100)</f>
        <v>470</v>
      </c>
      <c r="I137" s="88"/>
      <c r="J137" s="88"/>
      <c r="K137" s="88"/>
      <c r="L137" s="88"/>
      <c r="M137" s="88"/>
      <c r="N137" s="88">
        <f>SUM(B137:M137)</f>
        <v>3499</v>
      </c>
      <c r="O137" s="93">
        <v>1</v>
      </c>
      <c r="P137" s="77"/>
      <c r="Q137" s="77"/>
      <c r="R137" s="77"/>
    </row>
    <row r="138" spans="1:18" x14ac:dyDescent="0.25">
      <c r="A138" s="77"/>
      <c r="B138" s="77"/>
      <c r="C138" s="77"/>
      <c r="Q138" s="77"/>
      <c r="R138" s="77"/>
    </row>
  </sheetData>
  <sortState ref="A224:E231">
    <sortCondition ref="A224"/>
  </sortState>
  <mergeCells count="5">
    <mergeCell ref="A77:AE77"/>
    <mergeCell ref="A8:AA8"/>
    <mergeCell ref="A11:A12"/>
    <mergeCell ref="A80:A81"/>
    <mergeCell ref="A53:A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Jul 2022</vt:lpstr>
      <vt:lpstr>HISTORICO GOB.EC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2022-09-14T14:49:48Z</dcterms:modified>
</cp:coreProperties>
</file>