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indy.torres\Desktop\Sindy\CRDM\Estadísticas\STF\2025\1. Enero\"/>
    </mc:Choice>
  </mc:AlternateContent>
  <bookViews>
    <workbookView xWindow="0" yWindow="0" windowWidth="14175" windowHeight="7020" tabRatio="853" firstSheet="3" activeTab="4"/>
  </bookViews>
  <sheets>
    <sheet name="Índice" sheetId="25" r:id="rId1"/>
    <sheet name="HISTORICO DENSIDAD" sheetId="27" r:id="rId2"/>
    <sheet name="HISTORICO POR TIPO DE ACCESO" sheetId="24" r:id="rId3"/>
    <sheet name="HISTORICO POR PROVINCIA" sheetId="26" r:id="rId4"/>
    <sheet name="01-2025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PROVINCIA'!$A$10:$CL$158</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T168" i="27" l="1"/>
  <c r="V168" i="27"/>
  <c r="W168" i="27"/>
  <c r="X168" i="27"/>
  <c r="S168" i="27"/>
  <c r="R168" i="27"/>
  <c r="AZ156" i="26" l="1"/>
  <c r="R167" i="27" l="1"/>
  <c r="T167" i="27" s="1"/>
  <c r="X167" i="27" s="1"/>
  <c r="S167" i="27"/>
  <c r="W167" i="27" s="1"/>
  <c r="R166" i="27" l="1"/>
  <c r="V167" i="27" s="1"/>
  <c r="AY154" i="26" l="1"/>
  <c r="AX154" i="26"/>
  <c r="AZ155" i="26"/>
  <c r="W166" i="27" l="1"/>
  <c r="S166" i="27"/>
  <c r="T166" i="27" l="1"/>
  <c r="X166" i="27" s="1"/>
  <c r="AZ154" i="26"/>
  <c r="S165" i="27" l="1"/>
  <c r="W165" i="27" s="1"/>
  <c r="R165" i="27"/>
  <c r="V166" i="27" s="1"/>
  <c r="T165" i="27" l="1"/>
  <c r="X165" i="27" s="1"/>
  <c r="AZ153" i="26"/>
  <c r="AY153" i="26"/>
  <c r="AX153" i="26"/>
  <c r="S164" i="27"/>
  <c r="R164" i="27"/>
  <c r="V165" i="27" s="1"/>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<sst xmlns="http://schemas.openxmlformats.org/spreadsheetml/2006/main" count="236" uniqueCount="110">
  <si>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</si>
  <si>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</si>
  <si>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</si>
  <si>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</si>
  <si>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</si>
  <si>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</si>
  <si>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</si>
  <si>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</si>
  <si>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</si>
  <si>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</si>
  <si>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</si>
  <si>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</si>
  <si>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</si>
  <si>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</si>
  <si>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</si>
  <si>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</si>
  <si>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</si>
  <si>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</si>
  <si>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</si>
  <si>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</si>
  <si>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</si>
  <si>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</si>
  <si>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</si>
  <si>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</si>
  <si>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</si>
  <si>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</si>
  <si>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</si>
  <si>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</si>
  <si>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</si>
  <si>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</si>
  <si>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</si>
  <si>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</si>
  <si>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</si>
  <si>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</si>
  <si>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</si>
  <si>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</si>
  <si>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</si>
  <si>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</si>
  <si>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</si>
  <si>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</si>
  <si>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</si>
  <si>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</si>
  <si>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</si>
  <si>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</si>
  <si>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</si>
  <si>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</si>
  <si>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</si>
  <si>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</si>
  <si>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</si>
  <si>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</si>
  <si>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</si>
  <si>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</si>
  <si>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</si>
  <si>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</si>
  <si>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</si>
  <si>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</si>
  <si>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</si>
  <si>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</si>
  <si>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</si>
  <si>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</si>
  <si>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</si>
  <si>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</si>
  <si>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</si>
  <si>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</si>
  <si>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</si>
  <si>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</si>
  <si>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</si>
  <si>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</si>
  <si>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</si>
  <si>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</si>
  <si>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</si>
  <si>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</si>
  <si>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</si>
  <si>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</si>
  <si>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</si>
  <si>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</si>
  <si>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</si>
  <si>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</si>
  <si>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</si>
  <si>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</si>
  <si>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</si>
  <si>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</si>
  <si>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</si>
  <si>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</si>
  <si>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</si>
  <si>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</si>
  <si>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</si>
  <si>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</si>
  <si>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</si>
  <si>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</si>
  <si>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</si>
  <si>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</si>
  <si>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</si>
  <si>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</si>
  <si>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</si>
  <si>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</si>
  <si>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</si>
  <si>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</si>
  <si>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</si>
  <si>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</si>
  <si>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</si>
  <si>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</si>
  <si>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</si>
  <si>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</si>
  <si>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</si>
  <si>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</si>
  <si>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</si>
  <si>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</si>
  <si>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Febrero de 2025</t>
  </si>
  <si>
    <t>Fecha de corte: Enero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</si>
</sst>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30"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
      <sz val="11"/>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14">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165" fontId="19" fillId="13" borderId="69" xfId="11" applyNumberFormat="1" applyFont="1" applyFill="1" applyBorder="1" applyAlignment="1">
      <alignment horizontal="right"/>
    </xf>
    <xf numFmtId="165" fontId="19" fillId="2" borderId="69" xfId="11" applyNumberFormat="1" applyFont="1" applyFill="1" applyBorder="1" applyAlignment="1">
      <alignment horizontal="center"/>
    </xf>
    <xf numFmtId="165" fontId="19" fillId="0" borderId="69" xfId="11" applyNumberFormat="1" applyFont="1" applyFill="1" applyBorder="1" applyAlignment="1">
      <alignment horizontal="center"/>
    </xf>
    <xf numFmtId="10" fontId="18" fillId="0" borderId="69" xfId="16" applyNumberFormat="1" applyFont="1" applyBorder="1"/>
    <xf numFmtId="0" fontId="29" fillId="3" borderId="0" xfId="0" applyFont="1" applyFill="1"/>
    <xf numFmtId="0" fontId="0" fillId="0" borderId="59" xfId="0" applyNumberFormat="1" applyBorder="1"/>
    <xf numFmtId="166" fontId="1" fillId="0" borderId="14" xfId="22" applyNumberFormat="1" applyFont="1" applyBorder="1"/>
    <xf numFmtId="166" fontId="1" fillId="0" borderId="1" xfId="22" applyNumberFormat="1" applyFont="1" applyBorder="1"/>
    <xf numFmtId="166" fontId="1" fillId="0" borderId="15" xfId="22" applyNumberFormat="1" applyFont="1" applyBorder="1"/>
    <xf numFmtId="166" fontId="1" fillId="0" borderId="25" xfId="22" applyNumberFormat="1" applyFont="1" applyBorder="1"/>
    <xf numFmtId="166" fontId="1" fillId="0" borderId="26" xfId="22" applyNumberFormat="1" applyFont="1" applyBorder="1"/>
    <xf numFmtId="166" fontId="1" fillId="0" borderId="59" xfId="22" applyNumberFormat="1" applyFont="1" applyBorder="1"/>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'01-2025 POR OPERADOR Y PROVINCI'!$B$44:$M$44</c15:sqref>
                  </c15:fullRef>
                </c:ext>
              </c:extLst>
              <c:f>('01-2025 POR OPERADOR Y PROVINCI'!$B$44,'01-2025 POR OPERADOR Y PROVINCI'!$D$44,'01-2025 POR OPERADOR Y PROVINCI'!$F$44,'01-2025 POR OPERADOR Y PROVINCI'!$H$44,'01-2025 POR OPERADOR Y PROVINCI'!$J$44,'01-2025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'01-2025 POR OPERADOR Y PROVINCI'!$B$47:$M$47</c15:sqref>
                  </c15:fullRef>
                </c:ext>
              </c:extLst>
              <c:f>('01-2025 POR OPERADOR Y PROVINCI'!$B$47,'01-2025 POR OPERADOR Y PROVINCI'!$D$47,'01-2025 POR OPERADOR Y PROVINCI'!$F$47,'01-2025 POR OPERADOR Y PROVINCI'!$H$47,'01-2025 POR OPERADOR Y PROVINCI'!$J$47,'01-2025 POR OPERADOR Y PROVINCI'!$L$47)</c:f>
              <c:numCache>
                <c:formatCode>0.00%</c:formatCode>
                <c:ptCount val="6"/>
                <c:pt idx="0">
                  <c:v>2.1538741063376891E-2</c:v>
                </c:pt>
                <c:pt idx="1">
                  <c:v>0.73009439607680371</c:v>
                </c:pt>
                <c:pt idx="2">
                  <c:v>0.14284428397833707</c:v>
                </c:pt>
                <c:pt idx="3">
                  <c:v>7.0997084606421873E-2</c:v>
                </c:pt>
                <c:pt idx="4">
                  <c:v>9.963845119091078E-3</c:v>
                </c:pt>
                <c:pt idx="5">
                  <c:v>2.4561649155969388E-2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'01-2025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'01-2025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'01-2025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'01-2025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'01-2025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'01-2025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B9" sqref="B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60" t="s">
        <v>1</v>
      </c>
      <c r="B10" s="561"/>
      <c r="C10" s="561"/>
      <c r="D10" s="561"/>
      <c r="E10" s="561"/>
      <c r="F10" s="562"/>
      <c r="G10" s="563" t="s">
        <v>2</v>
      </c>
      <c r="H10" s="563"/>
      <c r="I10" s="563"/>
      <c r="J10" s="563"/>
      <c r="K10" s="563"/>
      <c r="L10" s="563"/>
      <c r="M10" s="564"/>
    </row>
    <row r="11" spans="1:13" x14ac:dyDescent="0.25">
      <c r="A11" s="565"/>
      <c r="B11" s="565"/>
      <c r="C11" s="565"/>
      <c r="D11" s="565"/>
      <c r="E11" s="565"/>
      <c r="F11" s="566"/>
      <c r="G11" s="567"/>
      <c r="H11" s="567"/>
      <c r="I11" s="567"/>
      <c r="J11" s="567"/>
      <c r="K11" s="567"/>
      <c r="L11" s="567"/>
      <c r="M11" s="568"/>
    </row>
    <row r="12" spans="1:13" x14ac:dyDescent="0.25">
      <c r="A12" s="551" t="s">
        <v>53</v>
      </c>
      <c r="B12" s="551"/>
      <c r="C12" s="551"/>
      <c r="D12" s="551"/>
      <c r="E12" s="551"/>
      <c r="F12" s="552"/>
      <c r="G12" s="444"/>
      <c r="H12" s="553" t="s">
        <v>55</v>
      </c>
      <c r="I12" s="553"/>
      <c r="J12" s="553"/>
      <c r="K12" s="553"/>
      <c r="L12" s="553"/>
      <c r="M12" s="553"/>
    </row>
    <row r="13" spans="1:13" x14ac:dyDescent="0.25">
      <c r="A13" s="557"/>
      <c r="B13" s="558"/>
      <c r="C13" s="558"/>
      <c r="D13" s="558"/>
      <c r="E13" s="558"/>
      <c r="F13" s="558"/>
      <c r="G13" s="558"/>
      <c r="H13" s="558"/>
      <c r="I13" s="558"/>
      <c r="J13" s="558"/>
      <c r="K13" s="558"/>
      <c r="L13" s="558"/>
      <c r="M13" s="559"/>
    </row>
    <row r="14" spans="1:13" x14ac:dyDescent="0.25">
      <c r="A14" s="551" t="s">
        <v>52</v>
      </c>
      <c r="B14" s="551"/>
      <c r="C14" s="551"/>
      <c r="D14" s="551"/>
      <c r="E14" s="551"/>
      <c r="F14" s="552"/>
      <c r="G14" s="444"/>
      <c r="H14" s="553" t="s">
        <v>56</v>
      </c>
      <c r="I14" s="553"/>
      <c r="J14" s="553"/>
      <c r="K14" s="553"/>
      <c r="L14" s="553"/>
      <c r="M14" s="553"/>
    </row>
    <row r="15" spans="1:13" x14ac:dyDescent="0.25">
      <c r="A15" s="554"/>
      <c r="B15" s="555"/>
      <c r="C15" s="555"/>
      <c r="D15" s="555"/>
      <c r="E15" s="555"/>
      <c r="F15" s="555"/>
      <c r="G15" s="555"/>
      <c r="H15" s="555"/>
      <c r="I15" s="555"/>
      <c r="J15" s="555"/>
      <c r="K15" s="555"/>
      <c r="L15" s="555"/>
      <c r="M15" s="556"/>
    </row>
    <row r="16" spans="1:13" x14ac:dyDescent="0.25">
      <c r="A16" s="551" t="s">
        <v>51</v>
      </c>
      <c r="B16" s="551"/>
      <c r="C16" s="551"/>
      <c r="D16" s="551"/>
      <c r="E16" s="551"/>
      <c r="F16" s="552"/>
      <c r="G16" s="444"/>
      <c r="H16" s="553" t="s">
        <v>57</v>
      </c>
      <c r="I16" s="553"/>
      <c r="J16" s="553"/>
      <c r="K16" s="553"/>
      <c r="L16" s="553"/>
      <c r="M16" s="553"/>
    </row>
    <row r="17" spans="1:13" x14ac:dyDescent="0.25">
      <c r="A17" s="554"/>
      <c r="B17" s="555"/>
      <c r="C17" s="555"/>
      <c r="D17" s="555"/>
      <c r="E17" s="555"/>
      <c r="F17" s="555"/>
      <c r="G17" s="555"/>
      <c r="H17" s="555"/>
      <c r="I17" s="555"/>
      <c r="J17" s="555"/>
      <c r="K17" s="555"/>
      <c r="L17" s="555"/>
      <c r="M17" s="556"/>
    </row>
    <row r="18" spans="1:13" x14ac:dyDescent="0.25">
      <c r="A18" s="551" t="s">
        <v>54</v>
      </c>
      <c r="B18" s="551"/>
      <c r="C18" s="551"/>
      <c r="D18" s="551"/>
      <c r="E18" s="551"/>
      <c r="F18" s="552"/>
      <c r="G18" s="444"/>
      <c r="H18" s="553" t="s">
        <v>58</v>
      </c>
      <c r="I18" s="553"/>
      <c r="J18" s="553"/>
      <c r="K18" s="553"/>
      <c r="L18" s="553"/>
      <c r="M18" s="553"/>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7"/>
  <sheetViews>
    <sheetView showGridLines="0" topLeftCell="A2" zoomScaleNormal="100" workbookViewId="0">
      <pane ySplit="10" topLeftCell="A165" activePane="bottomLeft" state="frozen"/>
      <selection activeCell="A2" sqref="A2"/>
      <selection pane="bottomLeft" activeCell="R164" sqref="R164"/>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Febrero de 2025</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Enero 2025</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78" t="s">
        <v>35</v>
      </c>
      <c r="B10" s="580" t="s">
        <v>60</v>
      </c>
      <c r="C10" s="581"/>
      <c r="D10" s="582" t="s">
        <v>36</v>
      </c>
      <c r="E10" s="581"/>
      <c r="F10" s="582" t="s">
        <v>37</v>
      </c>
      <c r="G10" s="581"/>
      <c r="H10" s="582" t="s">
        <v>59</v>
      </c>
      <c r="I10" s="581"/>
      <c r="J10" s="582" t="s">
        <v>38</v>
      </c>
      <c r="K10" s="581"/>
      <c r="L10" s="589" t="s">
        <v>103</v>
      </c>
      <c r="M10" s="590"/>
      <c r="N10" s="582" t="s">
        <v>39</v>
      </c>
      <c r="O10" s="581"/>
      <c r="P10" s="582" t="s">
        <v>40</v>
      </c>
      <c r="Q10" s="581"/>
      <c r="R10" s="582" t="s">
        <v>41</v>
      </c>
      <c r="S10" s="581"/>
      <c r="T10" s="591" t="s">
        <v>42</v>
      </c>
      <c r="U10" s="578" t="s">
        <v>43</v>
      </c>
      <c r="V10" s="586" t="s">
        <v>87</v>
      </c>
      <c r="W10" s="586" t="s">
        <v>88</v>
      </c>
      <c r="X10" s="586" t="s">
        <v>44</v>
      </c>
      <c r="Y10" s="588"/>
    </row>
    <row r="11" spans="1:25" s="136" customFormat="1" ht="38.25" customHeight="1" thickBot="1" x14ac:dyDescent="0.25">
      <c r="A11" s="579"/>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92"/>
      <c r="U11" s="593"/>
      <c r="V11" s="587"/>
      <c r="W11" s="587"/>
      <c r="X11" s="587"/>
      <c r="Y11" s="588"/>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B91+D91+F91+H91+J91+L91+N91+P169</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B92+D92+F92+H92+J92+L92+N92+P170</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B93+D93+F93+H93+J93+L93+N93+P171</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B94+D94+F94+H94+J94+L94+N94+P174</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B95+D95+F95+H95+J95+L95+N95+P175</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B96+D96+F96+H96+J96+L96+N96+P176</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ref="R97:R130" si="37">B97+D97+F97+H97+J97+L97+N97+P178</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7"/>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7"/>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7"/>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7"/>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7"/>
        <v>2272046</v>
      </c>
      <c r="S102" s="373">
        <f t="shared" si="29"/>
        <v>15404</v>
      </c>
      <c r="T102" s="158">
        <f t="shared" si="32"/>
        <v>2287450</v>
      </c>
      <c r="U102" s="164">
        <v>17166078.499999996</v>
      </c>
      <c r="V102" s="282">
        <f t="shared" si="38"/>
        <v>-7.0961471565592384E-3</v>
      </c>
      <c r="W102" s="286">
        <f t="shared" si="38"/>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7"/>
        <v>2251436</v>
      </c>
      <c r="S103" s="373">
        <f t="shared" si="29"/>
        <v>15327</v>
      </c>
      <c r="T103" s="158">
        <f t="shared" si="32"/>
        <v>2266763</v>
      </c>
      <c r="U103" s="164">
        <v>17186459.999999993</v>
      </c>
      <c r="V103" s="282">
        <f t="shared" si="38"/>
        <v>-9.0711191586790065E-3</v>
      </c>
      <c r="W103" s="286">
        <f t="shared" si="38"/>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7"/>
        <v>2235936</v>
      </c>
      <c r="S104" s="373">
        <f t="shared" si="29"/>
        <v>15263</v>
      </c>
      <c r="T104" s="158">
        <f t="shared" si="32"/>
        <v>2251199</v>
      </c>
      <c r="U104" s="164">
        <v>17206841.499999993</v>
      </c>
      <c r="V104" s="282">
        <f t="shared" si="38"/>
        <v>-6.8844950511584603E-3</v>
      </c>
      <c r="W104" s="286">
        <f t="shared" si="38"/>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7"/>
        <v>2215986</v>
      </c>
      <c r="S105" s="373">
        <f t="shared" si="29"/>
        <v>15185</v>
      </c>
      <c r="T105" s="158">
        <f t="shared" si="32"/>
        <v>2231171</v>
      </c>
      <c r="U105" s="164">
        <v>17227223</v>
      </c>
      <c r="V105" s="282">
        <f t="shared" si="38"/>
        <v>-8.9224378515306343E-3</v>
      </c>
      <c r="W105" s="286">
        <f t="shared" si="38"/>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7"/>
        <v>2197294</v>
      </c>
      <c r="S106" s="373">
        <f t="shared" si="29"/>
        <v>15120</v>
      </c>
      <c r="T106" s="158">
        <f t="shared" si="32"/>
        <v>2212414</v>
      </c>
      <c r="U106" s="164">
        <v>17247604.500000004</v>
      </c>
      <c r="V106" s="282">
        <f t="shared" si="38"/>
        <v>-8.4350713407034157E-3</v>
      </c>
      <c r="W106" s="286">
        <f t="shared" si="38"/>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7"/>
        <v>2181202</v>
      </c>
      <c r="S107" s="393">
        <f t="shared" si="29"/>
        <v>14638</v>
      </c>
      <c r="T107" s="394">
        <f t="shared" ref="T107:T129" si="39">R107+S107</f>
        <v>2195840</v>
      </c>
      <c r="U107" s="395">
        <v>17267985.955258224</v>
      </c>
      <c r="V107" s="396">
        <f t="shared" si="38"/>
        <v>-7.3235534252585228E-3</v>
      </c>
      <c r="W107" s="397">
        <f t="shared" si="38"/>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7"/>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7"/>
        <v>2140268</v>
      </c>
      <c r="S109" s="373">
        <f t="shared" si="29"/>
        <v>14516</v>
      </c>
      <c r="T109" s="158">
        <f t="shared" si="39"/>
        <v>2154784</v>
      </c>
      <c r="U109" s="164">
        <v>17308428.848509841</v>
      </c>
      <c r="V109" s="282">
        <f t="shared" si="40"/>
        <v>-6.7951762276957147E-3</v>
      </c>
      <c r="W109" s="286">
        <f t="shared" si="38"/>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7"/>
        <v>2128881</v>
      </c>
      <c r="S110" s="373">
        <f t="shared" si="29"/>
        <v>14434</v>
      </c>
      <c r="T110" s="158">
        <f t="shared" si="39"/>
        <v>2143315</v>
      </c>
      <c r="U110" s="164">
        <v>17328650.295135688</v>
      </c>
      <c r="V110" s="282">
        <f t="shared" si="40"/>
        <v>-5.3203617490893661E-3</v>
      </c>
      <c r="W110" s="286">
        <f t="shared" si="38"/>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7"/>
        <v>2125238</v>
      </c>
      <c r="S111" s="373">
        <f t="shared" si="29"/>
        <v>14264</v>
      </c>
      <c r="T111" s="158">
        <f t="shared" si="39"/>
        <v>2139502</v>
      </c>
      <c r="U111" s="164">
        <v>17348871.741761539</v>
      </c>
      <c r="V111" s="282">
        <f t="shared" si="40"/>
        <v>-1.711227635551259E-3</v>
      </c>
      <c r="W111" s="286">
        <f t="shared" si="38"/>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7"/>
        <v>2123887</v>
      </c>
      <c r="S112" s="373">
        <f t="shared" si="29"/>
        <v>14204</v>
      </c>
      <c r="T112" s="158">
        <f t="shared" si="39"/>
        <v>2138091</v>
      </c>
      <c r="U112" s="164">
        <v>17369093.188387331</v>
      </c>
      <c r="V112" s="282">
        <f t="shared" si="40"/>
        <v>-6.3569350820943352E-4</v>
      </c>
      <c r="W112" s="286">
        <f t="shared" si="38"/>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7"/>
        <v>2119632</v>
      </c>
      <c r="S113" s="497">
        <f t="shared" si="29"/>
        <v>14168</v>
      </c>
      <c r="T113" s="498">
        <f t="shared" si="39"/>
        <v>2133800</v>
      </c>
      <c r="U113" s="499">
        <v>17389314.635013156</v>
      </c>
      <c r="V113" s="500">
        <f t="shared" si="40"/>
        <v>-2.0034022525680507E-3</v>
      </c>
      <c r="W113" s="501">
        <f t="shared" si="38"/>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7"/>
        <v>2105335</v>
      </c>
      <c r="S114" s="497">
        <f t="shared" si="29"/>
        <v>14059</v>
      </c>
      <c r="T114" s="498">
        <f t="shared" si="39"/>
        <v>2119394</v>
      </c>
      <c r="U114" s="499">
        <v>17409536</v>
      </c>
      <c r="V114" s="500">
        <f t="shared" si="40"/>
        <v>-6.7450387614453834E-3</v>
      </c>
      <c r="W114" s="501">
        <f t="shared" si="38"/>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7"/>
        <v>2096655</v>
      </c>
      <c r="S115" s="497">
        <f t="shared" si="29"/>
        <v>13927</v>
      </c>
      <c r="T115" s="498">
        <f t="shared" si="39"/>
        <v>2110582</v>
      </c>
      <c r="U115" s="499">
        <v>17429758</v>
      </c>
      <c r="V115" s="500">
        <f t="shared" si="40"/>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7"/>
        <v>2083852</v>
      </c>
      <c r="S116" s="497">
        <f t="shared" si="29"/>
        <v>13814</v>
      </c>
      <c r="T116" s="498">
        <f t="shared" si="39"/>
        <v>2097666</v>
      </c>
      <c r="U116" s="499">
        <v>17449978.974890605</v>
      </c>
      <c r="V116" s="500">
        <f t="shared" si="40"/>
        <v>-6.106393278817927E-3</v>
      </c>
      <c r="W116" s="501">
        <f t="shared" si="38"/>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7"/>
        <v>2072976</v>
      </c>
      <c r="S117" s="497">
        <f t="shared" si="29"/>
        <v>13661</v>
      </c>
      <c r="T117" s="498">
        <f t="shared" si="39"/>
        <v>2086637</v>
      </c>
      <c r="U117" s="499">
        <v>17470200.421516426</v>
      </c>
      <c r="V117" s="500">
        <f t="shared" si="40"/>
        <v>-5.2191806327896604E-3</v>
      </c>
      <c r="W117" s="501">
        <f t="shared" si="38"/>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7"/>
        <v>2063668</v>
      </c>
      <c r="S118" s="497">
        <f t="shared" si="29"/>
        <v>13581</v>
      </c>
      <c r="T118" s="498">
        <f t="shared" si="39"/>
        <v>2077249</v>
      </c>
      <c r="U118" s="499">
        <v>17490421.868142299</v>
      </c>
      <c r="V118" s="500">
        <f t="shared" si="40"/>
        <v>-4.4901629348337848E-3</v>
      </c>
      <c r="W118" s="501">
        <f t="shared" si="38"/>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7"/>
        <v>2049521</v>
      </c>
      <c r="S119" s="497">
        <f t="shared" si="29"/>
        <v>13523</v>
      </c>
      <c r="T119" s="498">
        <f t="shared" si="39"/>
        <v>2063044</v>
      </c>
      <c r="U119" s="499">
        <v>17510643.314768095</v>
      </c>
      <c r="V119" s="500">
        <f t="shared" si="40"/>
        <v>-6.8552693553420412E-3</v>
      </c>
      <c r="W119" s="501">
        <f t="shared" si="38"/>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7"/>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7"/>
        <v>2016608</v>
      </c>
      <c r="S121" s="497">
        <f t="shared" si="29"/>
        <v>13365</v>
      </c>
      <c r="T121" s="498">
        <f t="shared" si="39"/>
        <v>2029973</v>
      </c>
      <c r="U121" s="499">
        <v>17510643.314768095</v>
      </c>
      <c r="V121" s="500">
        <f t="shared" si="41"/>
        <v>-6.6396169228215346E-3</v>
      </c>
      <c r="W121" s="501">
        <f t="shared" si="38"/>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7"/>
        <v>1980575</v>
      </c>
      <c r="S122" s="497">
        <f t="shared" si="29"/>
        <v>13048</v>
      </c>
      <c r="T122" s="498">
        <f t="shared" si="39"/>
        <v>1993623</v>
      </c>
      <c r="U122" s="499">
        <v>17510643.314768095</v>
      </c>
      <c r="V122" s="500">
        <f t="shared" si="41"/>
        <v>-1.7868123105730018E-2</v>
      </c>
      <c r="W122" s="501">
        <f t="shared" si="38"/>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7"/>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7"/>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7"/>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7"/>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7"/>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7"/>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7"/>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7"/>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B131+D131+F131+H131+J131+L131+N131+P211</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B132+D132+F132+H132+J132+L132+N132+P212</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B133+D133+F133+H133+J133+L133+N133+P213</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B134+D134+F134+H134+J134+L134+N134+P214</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68" si="62">B135+D135+F135+H135+J135+L135+N135+P215</f>
        <v>1759492</v>
      </c>
      <c r="S135" s="357">
        <f t="shared" ref="S135:S166" si="63">C135+E135+G135+I135+K135+M135+O135+Q135</f>
        <v>11329</v>
      </c>
      <c r="T135" s="531">
        <f t="shared" ref="T135:T142" si="64">R135+S135</f>
        <v>1770821</v>
      </c>
      <c r="U135" s="534">
        <v>17989912</v>
      </c>
      <c r="V135" s="532">
        <f t="shared" ref="V135:W164" si="65">(R135-R134)/R134</f>
        <v>-1.040126632010919E-3</v>
      </c>
      <c r="W135" s="532">
        <f t="shared" si="65"/>
        <v>-2.5126925393683847E-2</v>
      </c>
      <c r="X135" s="532">
        <f t="shared" ref="X135:X142"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 t="shared" ref="T143:T166" si="67">R143+S143</f>
        <v>1644238</v>
      </c>
      <c r="U143" s="534">
        <v>17989912</v>
      </c>
      <c r="V143" s="532">
        <f t="shared" si="65"/>
        <v>-1.706589762145819E-2</v>
      </c>
      <c r="W143" s="532">
        <f t="shared" si="65"/>
        <v>-1.3427968540187992E-2</v>
      </c>
      <c r="X143" s="532">
        <f t="shared" ref="X143:X164" si="68">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 t="shared" si="62"/>
        <v>1628009</v>
      </c>
      <c r="S144" s="357">
        <f t="shared" si="63"/>
        <v>10224</v>
      </c>
      <c r="T144" s="531">
        <f t="shared" si="67"/>
        <v>1638233</v>
      </c>
      <c r="U144" s="534">
        <v>18205188</v>
      </c>
      <c r="V144" s="532">
        <f t="shared" si="65"/>
        <v>-3.6371937486535714E-3</v>
      </c>
      <c r="W144" s="532">
        <f t="shared" si="65"/>
        <v>-6.0276103441571065E-3</v>
      </c>
      <c r="X144" s="532">
        <f t="shared" si="68"/>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 t="shared" si="62"/>
        <v>1615542</v>
      </c>
      <c r="S145" s="357">
        <f t="shared" si="63"/>
        <v>10142</v>
      </c>
      <c r="T145" s="531">
        <f t="shared" si="67"/>
        <v>1625684</v>
      </c>
      <c r="U145" s="534">
        <v>18205188</v>
      </c>
      <c r="V145" s="532">
        <f t="shared" si="65"/>
        <v>-7.6578200734762521E-3</v>
      </c>
      <c r="W145" s="532">
        <f t="shared" si="65"/>
        <v>-8.0203442879499213E-3</v>
      </c>
      <c r="X145" s="532">
        <f t="shared" si="68"/>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 t="shared" si="62"/>
        <v>1592546</v>
      </c>
      <c r="S146" s="357">
        <f t="shared" si="63"/>
        <v>10191</v>
      </c>
      <c r="T146" s="531">
        <f t="shared" si="67"/>
        <v>1602737</v>
      </c>
      <c r="U146" s="534">
        <v>18205188</v>
      </c>
      <c r="V146" s="532">
        <f t="shared" si="65"/>
        <v>-1.4234232226707817E-2</v>
      </c>
      <c r="W146" s="532">
        <f t="shared" si="65"/>
        <v>4.8313942023269574E-3</v>
      </c>
      <c r="X146" s="532">
        <f t="shared" si="68"/>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 t="shared" si="62"/>
        <v>1574371</v>
      </c>
      <c r="S147" s="357">
        <f t="shared" si="63"/>
        <v>9805</v>
      </c>
      <c r="T147" s="531">
        <f t="shared" si="67"/>
        <v>1584176</v>
      </c>
      <c r="U147" s="534">
        <v>18205188</v>
      </c>
      <c r="V147" s="532">
        <f t="shared" si="65"/>
        <v>-1.1412543185565754E-2</v>
      </c>
      <c r="W147" s="532">
        <f t="shared" si="65"/>
        <v>-3.7876557747031692E-2</v>
      </c>
      <c r="X147" s="532">
        <f t="shared" si="68"/>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 t="shared" si="62"/>
        <v>1560915</v>
      </c>
      <c r="S148" s="357">
        <f t="shared" si="63"/>
        <v>9762</v>
      </c>
      <c r="T148" s="531">
        <f t="shared" si="67"/>
        <v>1570677</v>
      </c>
      <c r="U148" s="534">
        <v>18205188</v>
      </c>
      <c r="V148" s="532">
        <f t="shared" si="65"/>
        <v>-8.5469053990450787E-3</v>
      </c>
      <c r="W148" s="532">
        <f t="shared" si="65"/>
        <v>-4.3855175930647625E-3</v>
      </c>
      <c r="X148" s="532">
        <f t="shared" si="68"/>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 t="shared" si="62"/>
        <v>1537644</v>
      </c>
      <c r="S149" s="357">
        <f t="shared" si="63"/>
        <v>9732</v>
      </c>
      <c r="T149" s="531">
        <f t="shared" si="67"/>
        <v>1547376</v>
      </c>
      <c r="U149" s="534">
        <v>18205188</v>
      </c>
      <c r="V149" s="532">
        <f t="shared" si="65"/>
        <v>-1.4908563246557307E-2</v>
      </c>
      <c r="W149" s="532">
        <f t="shared" si="65"/>
        <v>-3.0731407498463428E-3</v>
      </c>
      <c r="X149" s="532">
        <f t="shared" si="68"/>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 t="shared" si="62"/>
        <v>1504861</v>
      </c>
      <c r="S150" s="357">
        <f t="shared" si="63"/>
        <v>9686</v>
      </c>
      <c r="T150" s="531">
        <f t="shared" si="67"/>
        <v>1514547</v>
      </c>
      <c r="U150" s="534">
        <v>18205188</v>
      </c>
      <c r="V150" s="532">
        <f t="shared" si="65"/>
        <v>-2.1320279596577622E-2</v>
      </c>
      <c r="W150" s="532">
        <f t="shared" si="65"/>
        <v>-4.7266748869708181E-3</v>
      </c>
      <c r="X150" s="532">
        <f t="shared" si="68"/>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 t="shared" si="62"/>
        <v>1483130</v>
      </c>
      <c r="S151" s="357">
        <f t="shared" si="63"/>
        <v>9690</v>
      </c>
      <c r="T151" s="531">
        <f t="shared" si="67"/>
        <v>1492820</v>
      </c>
      <c r="U151" s="534">
        <v>18205188</v>
      </c>
      <c r="V151" s="532">
        <f t="shared" si="65"/>
        <v>-1.4440536368475228E-2</v>
      </c>
      <c r="W151" s="532">
        <f t="shared" si="65"/>
        <v>4.1296716911005574E-4</v>
      </c>
      <c r="X151" s="532">
        <f t="shared" si="68"/>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 t="shared" si="62"/>
        <v>1469050</v>
      </c>
      <c r="S152" s="357">
        <f t="shared" si="63"/>
        <v>9564</v>
      </c>
      <c r="T152" s="531">
        <f t="shared" si="67"/>
        <v>1478614</v>
      </c>
      <c r="U152" s="534">
        <v>18205188</v>
      </c>
      <c r="V152" s="532">
        <f t="shared" si="65"/>
        <v>-9.4934361788919387E-3</v>
      </c>
      <c r="W152" s="532">
        <f t="shared" si="65"/>
        <v>-1.3003095975232198E-2</v>
      </c>
      <c r="X152" s="532">
        <f t="shared" si="68"/>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 t="shared" si="62"/>
        <v>1457190</v>
      </c>
      <c r="S153" s="357">
        <f t="shared" si="63"/>
        <v>9500</v>
      </c>
      <c r="T153" s="531">
        <f t="shared" si="67"/>
        <v>1466690</v>
      </c>
      <c r="U153" s="534">
        <v>18205188</v>
      </c>
      <c r="V153" s="532">
        <f t="shared" si="65"/>
        <v>-8.073244613866104E-3</v>
      </c>
      <c r="W153" s="532">
        <f t="shared" si="65"/>
        <v>-6.6917607695524883E-3</v>
      </c>
      <c r="X153" s="532">
        <f t="shared" si="68"/>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 t="shared" si="62"/>
        <v>1440898</v>
      </c>
      <c r="S154" s="357">
        <f t="shared" si="63"/>
        <v>9390</v>
      </c>
      <c r="T154" s="531">
        <f t="shared" si="67"/>
        <v>1450288</v>
      </c>
      <c r="U154" s="534">
        <v>18205188</v>
      </c>
      <c r="V154" s="532">
        <f t="shared" si="65"/>
        <v>-1.1180422594170973E-2</v>
      </c>
      <c r="W154" s="532">
        <f t="shared" si="65"/>
        <v>-1.1578947368421053E-2</v>
      </c>
      <c r="X154" s="532">
        <f t="shared" si="68"/>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 t="shared" si="62"/>
        <v>1425080</v>
      </c>
      <c r="S155" s="357">
        <f t="shared" si="63"/>
        <v>9361</v>
      </c>
      <c r="T155" s="531">
        <f t="shared" si="67"/>
        <v>1434441</v>
      </c>
      <c r="U155" s="534">
        <v>18205188</v>
      </c>
      <c r="V155" s="532">
        <f t="shared" si="65"/>
        <v>-1.0977876296587268E-2</v>
      </c>
      <c r="W155" s="532">
        <f t="shared" si="65"/>
        <v>-3.08839190628328E-3</v>
      </c>
      <c r="X155" s="532">
        <f t="shared" si="68"/>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 t="shared" si="62"/>
        <v>1401040</v>
      </c>
      <c r="S156" s="357">
        <f t="shared" si="63"/>
        <v>9240</v>
      </c>
      <c r="T156" s="531">
        <f t="shared" si="67"/>
        <v>1410280</v>
      </c>
      <c r="U156" s="534">
        <v>17893324</v>
      </c>
      <c r="V156" s="532">
        <f t="shared" si="65"/>
        <v>-1.6869228394195412E-2</v>
      </c>
      <c r="W156" s="532">
        <f t="shared" si="65"/>
        <v>-1.2925969447708578E-2</v>
      </c>
      <c r="X156" s="532">
        <f t="shared" si="68"/>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 t="shared" si="62"/>
        <v>1383731</v>
      </c>
      <c r="S157" s="357">
        <f t="shared" si="63"/>
        <v>9276</v>
      </c>
      <c r="T157" s="531">
        <f t="shared" si="67"/>
        <v>1393007</v>
      </c>
      <c r="U157" s="534">
        <v>17893324</v>
      </c>
      <c r="V157" s="532">
        <f t="shared" ref="V157:V162" si="69">(R157-R156)/R156</f>
        <v>-1.2354393878832868E-2</v>
      </c>
      <c r="W157" s="532">
        <f t="shared" si="65"/>
        <v>3.8961038961038961E-3</v>
      </c>
      <c r="X157" s="532">
        <f t="shared" si="68"/>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 t="shared" si="62"/>
        <v>1365298</v>
      </c>
      <c r="S158" s="357">
        <f t="shared" si="63"/>
        <v>9228</v>
      </c>
      <c r="T158" s="531">
        <f t="shared" si="67"/>
        <v>1374526</v>
      </c>
      <c r="U158" s="534">
        <v>17893324</v>
      </c>
      <c r="V158" s="532">
        <f t="shared" si="69"/>
        <v>-1.3321230788354095E-2</v>
      </c>
      <c r="W158" s="532">
        <f t="shared" si="65"/>
        <v>-5.1746442432082798E-3</v>
      </c>
      <c r="X158" s="532">
        <f t="shared" si="68"/>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 t="shared" si="62"/>
        <v>1346725</v>
      </c>
      <c r="S159" s="357">
        <f t="shared" si="63"/>
        <v>9175</v>
      </c>
      <c r="T159" s="531">
        <f t="shared" si="67"/>
        <v>1355900</v>
      </c>
      <c r="U159" s="534">
        <v>17893324</v>
      </c>
      <c r="V159" s="532">
        <f t="shared" si="69"/>
        <v>-1.3603623531273026E-2</v>
      </c>
      <c r="W159" s="532">
        <f t="shared" si="65"/>
        <v>-5.7433896835717381E-3</v>
      </c>
      <c r="X159" s="532">
        <f t="shared" si="68"/>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 t="shared" si="62"/>
        <v>1328988</v>
      </c>
      <c r="S160" s="357">
        <f t="shared" si="63"/>
        <v>9145</v>
      </c>
      <c r="T160" s="531">
        <f t="shared" si="67"/>
        <v>1338133</v>
      </c>
      <c r="U160" s="534">
        <v>17893324</v>
      </c>
      <c r="V160" s="532">
        <f t="shared" si="69"/>
        <v>-1.3170469100967161E-2</v>
      </c>
      <c r="W160" s="532">
        <f t="shared" si="65"/>
        <v>-3.2697547683923707E-3</v>
      </c>
      <c r="X160" s="532">
        <f t="shared" si="68"/>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 t="shared" si="62"/>
        <v>1309876</v>
      </c>
      <c r="S161" s="357">
        <f t="shared" si="63"/>
        <v>9079</v>
      </c>
      <c r="T161" s="531">
        <f t="shared" si="67"/>
        <v>1318955</v>
      </c>
      <c r="U161" s="534">
        <v>17893324</v>
      </c>
      <c r="V161" s="532">
        <f t="shared" si="69"/>
        <v>-1.4380867246355874E-2</v>
      </c>
      <c r="W161" s="532">
        <f t="shared" si="65"/>
        <v>-7.2170585019136141E-3</v>
      </c>
      <c r="X161" s="532">
        <f t="shared" si="68"/>
        <v>7.3712128612883773E-2</v>
      </c>
      <c r="Y161" s="487"/>
    </row>
    <row r="162" spans="1:25" s="136" customFormat="1" ht="12" thickBot="1" x14ac:dyDescent="0.25">
      <c r="A162" s="488">
        <v>45474</v>
      </c>
      <c r="B162" s="357">
        <v>975784</v>
      </c>
      <c r="C162" s="357">
        <v>5537</v>
      </c>
      <c r="D162" s="357">
        <v>92547</v>
      </c>
      <c r="E162" s="357">
        <v>161</v>
      </c>
      <c r="F162" s="493">
        <v>0</v>
      </c>
      <c r="G162" s="494">
        <v>0</v>
      </c>
      <c r="H162" s="357">
        <v>148551</v>
      </c>
      <c r="I162" s="357">
        <v>1567</v>
      </c>
      <c r="J162" s="357">
        <v>33157</v>
      </c>
      <c r="K162" s="357">
        <v>1700</v>
      </c>
      <c r="L162" s="357">
        <v>27185</v>
      </c>
      <c r="M162" s="492">
        <v>0</v>
      </c>
      <c r="N162" s="357">
        <v>11541</v>
      </c>
      <c r="O162" s="363">
        <v>43</v>
      </c>
      <c r="P162" s="530">
        <v>0</v>
      </c>
      <c r="Q162" s="530">
        <v>0</v>
      </c>
      <c r="R162" s="357">
        <f t="shared" si="62"/>
        <v>1288765</v>
      </c>
      <c r="S162" s="357">
        <f t="shared" si="63"/>
        <v>9008</v>
      </c>
      <c r="T162" s="531">
        <f t="shared" si="67"/>
        <v>1297773</v>
      </c>
      <c r="U162" s="534">
        <v>17893324</v>
      </c>
      <c r="V162" s="532">
        <f t="shared" si="69"/>
        <v>-1.6116792734579458E-2</v>
      </c>
      <c r="W162" s="532">
        <f t="shared" si="65"/>
        <v>-7.8202445203216214E-3</v>
      </c>
      <c r="X162" s="532">
        <f t="shared" si="68"/>
        <v>7.2528335148908052E-2</v>
      </c>
      <c r="Y162" s="487"/>
    </row>
    <row r="163" spans="1:25" s="136" customFormat="1" ht="12" thickBot="1" x14ac:dyDescent="0.25">
      <c r="A163" s="488">
        <v>45505</v>
      </c>
      <c r="B163" s="357">
        <v>955582</v>
      </c>
      <c r="C163" s="357">
        <v>5479</v>
      </c>
      <c r="D163" s="357">
        <v>90893</v>
      </c>
      <c r="E163" s="357">
        <v>161</v>
      </c>
      <c r="F163" s="493">
        <v>0</v>
      </c>
      <c r="G163" s="494">
        <v>0</v>
      </c>
      <c r="H163" s="357">
        <v>150106</v>
      </c>
      <c r="I163" s="357">
        <v>1566</v>
      </c>
      <c r="J163" s="357">
        <v>32409</v>
      </c>
      <c r="K163" s="357">
        <v>1675</v>
      </c>
      <c r="L163" s="357">
        <v>26975</v>
      </c>
      <c r="M163" s="492">
        <v>0</v>
      </c>
      <c r="N163" s="357">
        <v>11551</v>
      </c>
      <c r="O163" s="363">
        <v>43</v>
      </c>
      <c r="P163" s="530">
        <v>0</v>
      </c>
      <c r="Q163" s="530">
        <v>0</v>
      </c>
      <c r="R163" s="357">
        <f t="shared" si="62"/>
        <v>1267516</v>
      </c>
      <c r="S163" s="357">
        <f t="shared" si="63"/>
        <v>8924</v>
      </c>
      <c r="T163" s="531">
        <f t="shared" si="67"/>
        <v>1276440</v>
      </c>
      <c r="U163" s="534">
        <v>17893324</v>
      </c>
      <c r="V163" s="532">
        <f t="shared" ref="V163:V168" si="70">(R163-R162)/R162</f>
        <v>-1.6487877929645824E-2</v>
      </c>
      <c r="W163" s="532">
        <f t="shared" si="65"/>
        <v>-9.3250444049733563E-3</v>
      </c>
      <c r="X163" s="532">
        <f t="shared" si="68"/>
        <v>7.133610278336211E-2</v>
      </c>
      <c r="Y163" s="487"/>
    </row>
    <row r="164" spans="1:25" s="136" customFormat="1" x14ac:dyDescent="0.2">
      <c r="A164" s="401">
        <v>45536</v>
      </c>
      <c r="B164" s="400">
        <v>938007</v>
      </c>
      <c r="C164" s="400">
        <v>5455</v>
      </c>
      <c r="D164" s="400">
        <v>90442</v>
      </c>
      <c r="E164" s="400">
        <v>161</v>
      </c>
      <c r="F164" s="406">
        <v>0</v>
      </c>
      <c r="G164" s="407">
        <v>0</v>
      </c>
      <c r="H164" s="400">
        <v>155543</v>
      </c>
      <c r="I164" s="400">
        <v>1558</v>
      </c>
      <c r="J164" s="400">
        <v>31406</v>
      </c>
      <c r="K164" s="400">
        <v>1642</v>
      </c>
      <c r="L164" s="400">
        <v>27005</v>
      </c>
      <c r="M164" s="405">
        <v>0</v>
      </c>
      <c r="N164" s="400">
        <v>11561</v>
      </c>
      <c r="O164" s="345">
        <v>43</v>
      </c>
      <c r="P164" s="539">
        <v>0</v>
      </c>
      <c r="Q164" s="539">
        <v>0</v>
      </c>
      <c r="R164" s="400">
        <f t="shared" si="62"/>
        <v>1253964</v>
      </c>
      <c r="S164" s="400">
        <f t="shared" si="63"/>
        <v>8859</v>
      </c>
      <c r="T164" s="540">
        <f t="shared" si="67"/>
        <v>1262823</v>
      </c>
      <c r="U164" s="541">
        <v>17893324</v>
      </c>
      <c r="V164" s="542">
        <f t="shared" si="70"/>
        <v>-1.0691778249742014E-2</v>
      </c>
      <c r="W164" s="542">
        <f t="shared" si="65"/>
        <v>-7.283729269385926E-3</v>
      </c>
      <c r="X164" s="542">
        <f t="shared" si="68"/>
        <v>7.0575092699377714E-2</v>
      </c>
      <c r="Y164" s="487"/>
    </row>
    <row r="165" spans="1:25" s="136" customFormat="1" x14ac:dyDescent="0.2">
      <c r="A165" s="529">
        <v>45566</v>
      </c>
      <c r="B165" s="357">
        <v>921756</v>
      </c>
      <c r="C165" s="357">
        <v>5414</v>
      </c>
      <c r="D165" s="357">
        <v>89987</v>
      </c>
      <c r="E165" s="357">
        <v>161</v>
      </c>
      <c r="F165" s="530">
        <v>0</v>
      </c>
      <c r="G165" s="530">
        <v>0</v>
      </c>
      <c r="H165" s="357">
        <v>161563</v>
      </c>
      <c r="I165" s="357">
        <v>1558</v>
      </c>
      <c r="J165" s="357">
        <v>30723</v>
      </c>
      <c r="K165" s="357">
        <v>1640</v>
      </c>
      <c r="L165" s="357">
        <v>27035</v>
      </c>
      <c r="M165" s="357">
        <v>0</v>
      </c>
      <c r="N165" s="357">
        <v>11567</v>
      </c>
      <c r="O165" s="357">
        <v>43</v>
      </c>
      <c r="P165" s="530">
        <v>0</v>
      </c>
      <c r="Q165" s="530">
        <v>0</v>
      </c>
      <c r="R165" s="357">
        <f t="shared" si="62"/>
        <v>1242631</v>
      </c>
      <c r="S165" s="357">
        <f t="shared" si="63"/>
        <v>8816</v>
      </c>
      <c r="T165" s="531">
        <f t="shared" si="67"/>
        <v>1251447</v>
      </c>
      <c r="U165" s="534">
        <v>17893324</v>
      </c>
      <c r="V165" s="532">
        <f t="shared" si="70"/>
        <v>-9.037739520432804E-3</v>
      </c>
      <c r="W165" s="532">
        <f t="shared" ref="W165:W166" si="71">(S165-S164)/S164</f>
        <v>-4.8538209730217855E-3</v>
      </c>
      <c r="X165" s="532">
        <f t="shared" ref="X165:X166" si="72">T165/U165</f>
        <v>6.9939324856577792E-2</v>
      </c>
      <c r="Y165" s="487"/>
    </row>
    <row r="166" spans="1:25" s="136" customFormat="1" x14ac:dyDescent="0.2">
      <c r="A166" s="529">
        <v>45597</v>
      </c>
      <c r="B166" s="357">
        <v>904309</v>
      </c>
      <c r="C166" s="357">
        <v>5416</v>
      </c>
      <c r="D166" s="357">
        <v>87453</v>
      </c>
      <c r="E166" s="357">
        <v>159</v>
      </c>
      <c r="F166" s="530">
        <v>0</v>
      </c>
      <c r="G166" s="530">
        <v>0</v>
      </c>
      <c r="H166" s="357">
        <v>166139</v>
      </c>
      <c r="I166" s="357">
        <v>1543</v>
      </c>
      <c r="J166" s="357">
        <v>29946</v>
      </c>
      <c r="K166" s="357">
        <v>1519</v>
      </c>
      <c r="L166" s="357">
        <v>27046</v>
      </c>
      <c r="M166" s="357">
        <v>0</v>
      </c>
      <c r="N166" s="357">
        <v>11721</v>
      </c>
      <c r="O166" s="357">
        <v>43</v>
      </c>
      <c r="P166" s="530">
        <v>0</v>
      </c>
      <c r="Q166" s="530">
        <v>0</v>
      </c>
      <c r="R166" s="357">
        <f t="shared" si="62"/>
        <v>1226614</v>
      </c>
      <c r="S166" s="357">
        <f t="shared" si="63"/>
        <v>8680</v>
      </c>
      <c r="T166" s="531">
        <f t="shared" si="67"/>
        <v>1235294</v>
      </c>
      <c r="U166" s="534">
        <v>17893324</v>
      </c>
      <c r="V166" s="532">
        <f t="shared" si="70"/>
        <v>-1.2889586691463516E-2</v>
      </c>
      <c r="W166" s="532">
        <f t="shared" si="71"/>
        <v>-1.5426497277676952E-2</v>
      </c>
      <c r="X166" s="532">
        <f t="shared" si="72"/>
        <v>6.9036585935626046E-2</v>
      </c>
      <c r="Y166" s="487"/>
    </row>
    <row r="167" spans="1:25" s="136" customFormat="1" x14ac:dyDescent="0.2">
      <c r="A167" s="529">
        <v>45627</v>
      </c>
      <c r="B167" s="357">
        <v>885956</v>
      </c>
      <c r="C167" s="357">
        <v>5375</v>
      </c>
      <c r="D167" s="357">
        <v>86970</v>
      </c>
      <c r="E167" s="357">
        <v>159</v>
      </c>
      <c r="F167" s="530">
        <v>0</v>
      </c>
      <c r="G167" s="530">
        <v>0</v>
      </c>
      <c r="H167" s="357">
        <v>169264</v>
      </c>
      <c r="I167" s="357">
        <v>1512</v>
      </c>
      <c r="J167" s="357">
        <v>28915</v>
      </c>
      <c r="K167" s="357">
        <v>1519</v>
      </c>
      <c r="L167" s="357">
        <v>26735</v>
      </c>
      <c r="M167" s="357">
        <v>0</v>
      </c>
      <c r="N167" s="357">
        <v>11906</v>
      </c>
      <c r="O167" s="357">
        <v>43</v>
      </c>
      <c r="P167" s="530">
        <v>0</v>
      </c>
      <c r="Q167" s="530">
        <v>0</v>
      </c>
      <c r="R167" s="357">
        <f t="shared" si="62"/>
        <v>1209746</v>
      </c>
      <c r="S167" s="357">
        <f t="shared" ref="S167:S168" si="73">C167+E167+G167+I167+K167+M167+O167+Q167</f>
        <v>8608</v>
      </c>
      <c r="T167" s="531">
        <f t="shared" ref="T167" si="74">R167+S167</f>
        <v>1218354</v>
      </c>
      <c r="U167" s="534">
        <v>17893324</v>
      </c>
      <c r="V167" s="532">
        <f t="shared" si="70"/>
        <v>-1.3751677381800631E-2</v>
      </c>
      <c r="W167" s="532">
        <f t="shared" ref="W167" si="75">(S167-S166)/S166</f>
        <v>-8.2949308755760377E-3</v>
      </c>
      <c r="X167" s="532">
        <f t="shared" ref="X167" si="76">T167/U167</f>
        <v>6.8089864130331509E-2</v>
      </c>
      <c r="Y167" s="487"/>
    </row>
    <row r="168" spans="1:25" s="136" customFormat="1" x14ac:dyDescent="0.2">
      <c r="A168" s="529">
        <v>45658</v>
      </c>
      <c r="B168" s="409">
        <v>870651</v>
      </c>
      <c r="C168" s="409">
        <v>5344</v>
      </c>
      <c r="D168" s="409">
        <v>85028</v>
      </c>
      <c r="E168" s="409">
        <v>157</v>
      </c>
      <c r="F168" s="530">
        <v>0</v>
      </c>
      <c r="G168" s="530">
        <v>0</v>
      </c>
      <c r="H168" s="409">
        <v>169878</v>
      </c>
      <c r="I168" s="409">
        <v>1512</v>
      </c>
      <c r="J168" s="409">
        <v>28141</v>
      </c>
      <c r="K168" s="409">
        <v>1329</v>
      </c>
      <c r="L168" s="409">
        <v>25843</v>
      </c>
      <c r="M168" s="357">
        <v>0</v>
      </c>
      <c r="N168" s="409">
        <v>11912</v>
      </c>
      <c r="O168" s="357">
        <v>43</v>
      </c>
      <c r="P168" s="530">
        <v>0</v>
      </c>
      <c r="Q168" s="530">
        <v>0</v>
      </c>
      <c r="R168" s="357">
        <f t="shared" si="62"/>
        <v>1191453</v>
      </c>
      <c r="S168" s="357">
        <f t="shared" si="73"/>
        <v>8385</v>
      </c>
      <c r="T168" s="531">
        <f t="shared" ref="T168" si="77">R168+S168</f>
        <v>1199838</v>
      </c>
      <c r="U168" s="534">
        <v>18103660</v>
      </c>
      <c r="V168" s="532">
        <f t="shared" si="70"/>
        <v>-1.5121356053254154E-2</v>
      </c>
      <c r="W168" s="532">
        <f t="shared" ref="W168" si="78">(S168-S167)/S167</f>
        <v>-2.5906133828996283E-2</v>
      </c>
      <c r="X168" s="532">
        <f t="shared" ref="X168" si="79">T168/U168</f>
        <v>6.6275990600795642E-2</v>
      </c>
      <c r="Y168" s="487"/>
    </row>
    <row r="169" spans="1:25" s="136" customFormat="1" x14ac:dyDescent="0.2">
      <c r="A169" s="135"/>
      <c r="B169" s="135" t="s">
        <v>62</v>
      </c>
      <c r="C169" s="135"/>
      <c r="D169" s="135"/>
      <c r="E169" s="135"/>
      <c r="F169" s="135"/>
      <c r="G169" s="135"/>
      <c r="H169" s="217"/>
      <c r="I169" s="135"/>
      <c r="J169" s="135"/>
      <c r="K169" s="135"/>
      <c r="L169" s="135"/>
      <c r="M169" s="135"/>
      <c r="N169" s="135"/>
      <c r="O169" s="135"/>
      <c r="P169" s="135"/>
      <c r="Q169" s="135"/>
      <c r="R169" s="135"/>
      <c r="S169" s="135"/>
      <c r="T169" s="135"/>
      <c r="U169" s="135"/>
      <c r="V169" s="135"/>
      <c r="W169" s="135"/>
      <c r="X169" s="135"/>
      <c r="Y169" s="135"/>
    </row>
    <row r="170" spans="1:25" s="136" customFormat="1" x14ac:dyDescent="0.2">
      <c r="A170" s="135"/>
      <c r="B170" s="135" t="s">
        <v>63</v>
      </c>
      <c r="C170" s="135" t="s">
        <v>61</v>
      </c>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row>
    <row r="171" spans="1:25" s="136" customFormat="1" x14ac:dyDescent="0.2">
      <c r="A171" s="135"/>
      <c r="B171" s="135" t="s">
        <v>64</v>
      </c>
      <c r="C171" s="135" t="s">
        <v>76</v>
      </c>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row>
    <row r="172" spans="1:25" s="136" customFormat="1" x14ac:dyDescent="0.2">
      <c r="A172" s="487"/>
      <c r="B172" s="487" t="s">
        <v>79</v>
      </c>
      <c r="C172" s="487" t="s">
        <v>80</v>
      </c>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row>
    <row r="173" spans="1:25" s="136" customFormat="1" x14ac:dyDescent="0.2">
      <c r="A173" s="487"/>
      <c r="B173" s="487" t="s">
        <v>81</v>
      </c>
      <c r="C173" s="596" t="s">
        <v>82</v>
      </c>
      <c r="D173" s="596"/>
      <c r="E173" s="596"/>
      <c r="F173" s="596"/>
      <c r="G173" s="596"/>
      <c r="H173" s="596"/>
      <c r="I173" s="596"/>
      <c r="J173" s="596"/>
      <c r="K173" s="596"/>
      <c r="L173" s="596"/>
      <c r="M173" s="596"/>
      <c r="N173" s="596"/>
      <c r="O173" s="596"/>
      <c r="P173" s="596"/>
      <c r="Q173" s="487"/>
      <c r="R173" s="487"/>
      <c r="S173" s="487"/>
      <c r="T173" s="487"/>
      <c r="U173" s="487"/>
      <c r="V173" s="487"/>
      <c r="W173" s="487"/>
      <c r="X173" s="487"/>
      <c r="Y173" s="487"/>
    </row>
    <row r="174" spans="1:25" ht="30.75" customHeight="1" x14ac:dyDescent="0.2">
      <c r="B174" s="217"/>
      <c r="C174" s="596"/>
      <c r="D174" s="596"/>
      <c r="E174" s="596"/>
      <c r="F174" s="596"/>
      <c r="G174" s="596"/>
      <c r="H174" s="596"/>
      <c r="I174" s="596"/>
      <c r="J174" s="596"/>
      <c r="K174" s="596"/>
      <c r="L174" s="596"/>
      <c r="M174" s="596"/>
      <c r="N174" s="596"/>
      <c r="O174" s="596"/>
      <c r="P174" s="596"/>
    </row>
    <row r="175" spans="1:25" x14ac:dyDescent="0.2">
      <c r="B175" s="135" t="s">
        <v>74</v>
      </c>
      <c r="C175" s="135" t="s">
        <v>75</v>
      </c>
      <c r="F175" s="217"/>
    </row>
    <row r="176" spans="1:25" x14ac:dyDescent="0.2">
      <c r="B176" s="135" t="s">
        <v>104</v>
      </c>
      <c r="C176" s="594" t="s">
        <v>105</v>
      </c>
      <c r="D176" s="594"/>
      <c r="E176" s="594"/>
      <c r="F176" s="594"/>
      <c r="G176" s="594"/>
      <c r="H176" s="594"/>
      <c r="I176" s="594"/>
      <c r="J176" s="594"/>
      <c r="K176" s="594"/>
      <c r="L176" s="594"/>
      <c r="M176" s="594"/>
      <c r="N176" s="594"/>
      <c r="O176" s="594"/>
      <c r="P176" s="594"/>
    </row>
    <row r="177" spans="1:16" s="487" customFormat="1" ht="47.25" customHeight="1" x14ac:dyDescent="0.2">
      <c r="B177" s="487" t="s">
        <v>106</v>
      </c>
      <c r="C177" s="595" t="s">
        <v>107</v>
      </c>
      <c r="D177" s="595"/>
      <c r="E177" s="595"/>
      <c r="F177" s="595"/>
      <c r="G177" s="595"/>
      <c r="H177" s="595"/>
      <c r="I177" s="595"/>
      <c r="J177" s="595"/>
      <c r="K177" s="595"/>
      <c r="L177" s="595"/>
      <c r="M177" s="595"/>
      <c r="N177" s="595"/>
      <c r="O177" s="595"/>
      <c r="P177" s="595"/>
    </row>
    <row r="178" spans="1:16" ht="12.75" x14ac:dyDescent="0.2">
      <c r="A178" s="569" t="s">
        <v>64</v>
      </c>
      <c r="B178" s="569"/>
      <c r="C178" s="570" t="s">
        <v>70</v>
      </c>
      <c r="D178" s="570"/>
      <c r="E178" s="570"/>
      <c r="F178" s="570"/>
      <c r="G178" s="570"/>
      <c r="H178" s="570"/>
      <c r="I178" s="570"/>
      <c r="J178" s="570"/>
      <c r="K178" s="570"/>
      <c r="L178" s="570"/>
      <c r="M178" s="570"/>
      <c r="N178" s="570"/>
      <c r="O178" s="570"/>
      <c r="P178" s="570"/>
    </row>
    <row r="179" spans="1:16" ht="15" x14ac:dyDescent="0.25">
      <c r="A179" s="569"/>
      <c r="B179" s="569"/>
      <c r="C179" s="235"/>
      <c r="D179" s="236" t="s">
        <v>65</v>
      </c>
      <c r="E179" s="570" t="s">
        <v>66</v>
      </c>
      <c r="F179" s="571"/>
      <c r="G179" s="571"/>
      <c r="H179" s="571"/>
      <c r="I179" s="571"/>
      <c r="J179" s="571"/>
      <c r="K179" s="571"/>
      <c r="L179" s="571"/>
      <c r="M179" s="571"/>
      <c r="N179" s="571"/>
      <c r="O179" s="571"/>
      <c r="P179" s="571"/>
    </row>
    <row r="180" spans="1:16" ht="15" x14ac:dyDescent="0.25">
      <c r="A180" s="237"/>
      <c r="B180" s="237"/>
      <c r="C180" s="238"/>
      <c r="D180" s="236" t="s">
        <v>67</v>
      </c>
      <c r="E180" s="572" t="s">
        <v>68</v>
      </c>
      <c r="F180" s="573"/>
      <c r="G180" s="573"/>
      <c r="H180" s="573"/>
      <c r="I180" s="573"/>
      <c r="J180" s="573"/>
      <c r="K180" s="573"/>
      <c r="L180" s="573"/>
      <c r="M180" s="573"/>
      <c r="N180" s="573"/>
      <c r="O180" s="573"/>
      <c r="P180" s="574"/>
    </row>
    <row r="181" spans="1:16" ht="15" x14ac:dyDescent="0.25">
      <c r="A181" s="237"/>
      <c r="B181" s="237"/>
      <c r="C181" s="239"/>
      <c r="D181" s="236" t="s">
        <v>69</v>
      </c>
      <c r="E181" s="575" t="s">
        <v>71</v>
      </c>
      <c r="F181" s="576"/>
      <c r="G181" s="576"/>
      <c r="H181" s="576"/>
      <c r="I181" s="576"/>
      <c r="J181" s="576"/>
      <c r="K181" s="576"/>
      <c r="L181" s="576"/>
      <c r="M181" s="576"/>
      <c r="N181" s="576"/>
      <c r="O181" s="576"/>
      <c r="P181" s="577"/>
    </row>
    <row r="182" spans="1:16" ht="15" x14ac:dyDescent="0.2">
      <c r="C182" s="276"/>
      <c r="D182" s="583" t="s">
        <v>72</v>
      </c>
      <c r="E182" s="584"/>
      <c r="F182" s="584"/>
      <c r="G182" s="584"/>
      <c r="H182" s="584"/>
      <c r="I182" s="584"/>
      <c r="J182" s="584"/>
      <c r="K182" s="584"/>
      <c r="L182" s="584"/>
      <c r="M182" s="584"/>
      <c r="N182" s="584"/>
      <c r="O182" s="584"/>
      <c r="P182" s="585"/>
    </row>
    <row r="185" spans="1:16" x14ac:dyDescent="0.2">
      <c r="C185" s="217"/>
      <c r="E185" s="217"/>
      <c r="H185" s="217"/>
      <c r="J185" s="217"/>
      <c r="N185" s="217"/>
    </row>
    <row r="186" spans="1:16" x14ac:dyDescent="0.2">
      <c r="C186" s="217"/>
      <c r="E186" s="217"/>
      <c r="H186" s="217"/>
      <c r="J186" s="217"/>
      <c r="N186" s="217"/>
    </row>
    <row r="187" spans="1:16" x14ac:dyDescent="0.2">
      <c r="C187" s="217"/>
      <c r="E187" s="217"/>
      <c r="H187" s="217"/>
      <c r="J187" s="217"/>
      <c r="N187" s="217"/>
    </row>
  </sheetData>
  <mergeCells count="25">
    <mergeCell ref="D182:P182"/>
    <mergeCell ref="V10:V11"/>
    <mergeCell ref="W10:W11"/>
    <mergeCell ref="X10:X11"/>
    <mergeCell ref="Y10:Y11"/>
    <mergeCell ref="L10:M10"/>
    <mergeCell ref="N10:O10"/>
    <mergeCell ref="P10:Q10"/>
    <mergeCell ref="R10:S10"/>
    <mergeCell ref="T10:T11"/>
    <mergeCell ref="U10:U11"/>
    <mergeCell ref="J10:K10"/>
    <mergeCell ref="C176:P176"/>
    <mergeCell ref="C177:P177"/>
    <mergeCell ref="C173:P174"/>
    <mergeCell ref="A10:A11"/>
    <mergeCell ref="B10:C10"/>
    <mergeCell ref="D10:E10"/>
    <mergeCell ref="F10:G10"/>
    <mergeCell ref="H10:I10"/>
    <mergeCell ref="A178:B179"/>
    <mergeCell ref="C178:P178"/>
    <mergeCell ref="E179:P179"/>
    <mergeCell ref="E180:P180"/>
    <mergeCell ref="E181:P181"/>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54" activePane="bottomLeft" state="frozen"/>
      <selection pane="bottomLeft" activeCell="E159" sqref="E159"/>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Febrero de 2025</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Enero 2025</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97"/>
      <c r="H38" s="597"/>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s="503" customFormat="1" ht="15.75" thickBot="1" x14ac:dyDescent="0.3">
      <c r="B151" s="507">
        <v>45474</v>
      </c>
      <c r="C151" s="505">
        <v>1256417</v>
      </c>
      <c r="D151" s="506">
        <v>32348</v>
      </c>
      <c r="E151" s="505">
        <v>8613</v>
      </c>
      <c r="F151" s="508">
        <v>395</v>
      </c>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row>
    <row r="152" spans="2:84" s="503" customFormat="1" ht="15.75" thickBot="1" x14ac:dyDescent="0.3">
      <c r="B152" s="507">
        <v>45505</v>
      </c>
      <c r="C152" s="505">
        <v>1234587</v>
      </c>
      <c r="D152" s="506">
        <v>32929</v>
      </c>
      <c r="E152" s="505">
        <v>8529</v>
      </c>
      <c r="F152" s="508">
        <v>395</v>
      </c>
      <c r="G152" s="486"/>
      <c r="H152" s="486"/>
      <c r="I152" s="486"/>
      <c r="J152" s="486"/>
      <c r="K152" s="486"/>
      <c r="L152" s="486"/>
      <c r="M152" s="486"/>
      <c r="N152" s="486"/>
      <c r="O152" s="486"/>
      <c r="P152" s="486"/>
      <c r="Q152" s="486"/>
      <c r="R152" s="486"/>
      <c r="S152" s="486"/>
      <c r="T152" s="486"/>
      <c r="U152" s="486"/>
      <c r="V152" s="486"/>
      <c r="W152" s="486"/>
      <c r="X152" s="486"/>
      <c r="Y152" s="486"/>
      <c r="Z152" s="486"/>
      <c r="AA152" s="486"/>
      <c r="AB152" s="486"/>
      <c r="AC152" s="486"/>
      <c r="AD152" s="486"/>
      <c r="AE152" s="486"/>
      <c r="AF152" s="486"/>
      <c r="AG152" s="486"/>
      <c r="AH152" s="486"/>
      <c r="AI152" s="486"/>
      <c r="AJ152" s="486"/>
      <c r="AK152" s="486"/>
      <c r="AL152" s="486"/>
      <c r="AM152" s="486"/>
      <c r="AN152" s="486"/>
      <c r="AO152" s="486"/>
      <c r="AP152" s="486"/>
      <c r="AQ152" s="486"/>
      <c r="AR152" s="486"/>
      <c r="AS152" s="486"/>
      <c r="AT152" s="486"/>
      <c r="AU152" s="486"/>
      <c r="AV152" s="486"/>
      <c r="AW152" s="486"/>
      <c r="AX152" s="486"/>
      <c r="AY152" s="486"/>
      <c r="AZ152" s="486"/>
      <c r="BA152" s="486"/>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row>
    <row r="153" spans="2:84" s="503" customFormat="1" ht="15.75" thickBot="1" x14ac:dyDescent="0.3">
      <c r="B153" s="507">
        <v>45536</v>
      </c>
      <c r="C153" s="505">
        <v>1222712</v>
      </c>
      <c r="D153" s="506">
        <v>31252</v>
      </c>
      <c r="E153" s="505">
        <v>8464</v>
      </c>
      <c r="F153" s="508">
        <v>395</v>
      </c>
      <c r="G153" s="486"/>
      <c r="H153" s="486"/>
      <c r="I153" s="486"/>
      <c r="J153" s="486"/>
      <c r="K153" s="486"/>
      <c r="L153" s="486"/>
      <c r="M153" s="486"/>
      <c r="N153" s="486"/>
      <c r="O153" s="486"/>
      <c r="P153" s="486"/>
      <c r="Q153" s="486"/>
      <c r="R153" s="486"/>
      <c r="S153" s="486"/>
      <c r="T153" s="486"/>
      <c r="U153" s="486"/>
      <c r="V153" s="486"/>
      <c r="W153" s="486"/>
      <c r="X153" s="486"/>
      <c r="Y153" s="486"/>
      <c r="Z153" s="486"/>
      <c r="AA153" s="486"/>
      <c r="AB153" s="486"/>
      <c r="AC153" s="486"/>
      <c r="AD153" s="486"/>
      <c r="AE153" s="486"/>
      <c r="AF153" s="486"/>
      <c r="AG153" s="486"/>
      <c r="AH153" s="486"/>
      <c r="AI153" s="486"/>
      <c r="AJ153" s="486"/>
      <c r="AK153" s="486"/>
      <c r="AL153" s="486"/>
      <c r="AM153" s="486"/>
      <c r="AN153" s="486"/>
      <c r="AO153" s="486"/>
      <c r="AP153" s="486"/>
      <c r="AQ153" s="486"/>
      <c r="AR153" s="486"/>
      <c r="AS153" s="486"/>
      <c r="AT153" s="486"/>
      <c r="AU153" s="486"/>
      <c r="AV153" s="486"/>
      <c r="AW153" s="486"/>
      <c r="AX153" s="486"/>
      <c r="AY153" s="486"/>
      <c r="AZ153" s="486"/>
      <c r="BA153" s="486"/>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row>
    <row r="154" spans="2:84" ht="15.75" thickBot="1" x14ac:dyDescent="0.3">
      <c r="B154" s="507">
        <v>45566</v>
      </c>
      <c r="C154" s="505">
        <v>1211902</v>
      </c>
      <c r="D154" s="506">
        <v>30729</v>
      </c>
      <c r="E154" s="505">
        <v>8421</v>
      </c>
      <c r="F154" s="508">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s="503" customFormat="1" ht="15.75" thickBot="1" x14ac:dyDescent="0.3">
      <c r="B155" s="507">
        <v>45597</v>
      </c>
      <c r="C155" s="505">
        <v>1196442</v>
      </c>
      <c r="D155" s="506">
        <v>30172</v>
      </c>
      <c r="E155" s="505">
        <v>8285</v>
      </c>
      <c r="F155" s="508">
        <v>395</v>
      </c>
      <c r="G155" s="504"/>
      <c r="H155" s="504"/>
      <c r="I155" s="504"/>
      <c r="J155" s="504"/>
      <c r="K155" s="504"/>
      <c r="L155" s="504"/>
      <c r="M155" s="504"/>
      <c r="N155" s="504"/>
      <c r="O155" s="504"/>
      <c r="P155" s="504"/>
      <c r="Q155" s="504"/>
      <c r="R155" s="504"/>
      <c r="S155" s="504"/>
      <c r="T155" s="504"/>
      <c r="U155" s="504"/>
      <c r="V155" s="504"/>
      <c r="W155" s="504"/>
      <c r="X155" s="504"/>
      <c r="Y155" s="504"/>
      <c r="Z155" s="504"/>
      <c r="AA155" s="504"/>
      <c r="AB155" s="504"/>
      <c r="AC155" s="504"/>
      <c r="AD155" s="504"/>
      <c r="AE155" s="504"/>
      <c r="AF155" s="504"/>
      <c r="AG155" s="504"/>
      <c r="AH155" s="504"/>
      <c r="AI155" s="504"/>
      <c r="AJ155" s="504"/>
      <c r="AK155" s="504"/>
      <c r="AL155" s="504"/>
      <c r="AM155" s="504"/>
      <c r="AN155" s="504"/>
      <c r="AO155" s="504"/>
      <c r="AP155" s="504"/>
      <c r="AQ155" s="504"/>
      <c r="AR155" s="504"/>
      <c r="AS155" s="504"/>
      <c r="AT155" s="504"/>
      <c r="AU155" s="504"/>
      <c r="AV155" s="504"/>
      <c r="AW155" s="504"/>
      <c r="AX155" s="504"/>
      <c r="AY155" s="504"/>
      <c r="AZ155" s="504"/>
      <c r="BA155" s="504"/>
      <c r="BB155" s="504"/>
      <c r="BC155" s="504"/>
      <c r="BD155" s="504"/>
      <c r="BE155" s="504"/>
      <c r="BF155" s="504"/>
      <c r="BG155" s="504"/>
      <c r="BH155" s="504"/>
      <c r="BI155" s="504"/>
      <c r="BJ155" s="504"/>
      <c r="BK155" s="504"/>
      <c r="BL155" s="504"/>
      <c r="BM155" s="504"/>
      <c r="BN155" s="504"/>
      <c r="BO155" s="504"/>
      <c r="BP155" s="504"/>
      <c r="BQ155" s="504"/>
      <c r="BR155" s="504"/>
      <c r="BS155" s="504"/>
      <c r="BT155" s="504"/>
      <c r="BU155" s="504"/>
      <c r="BV155" s="504"/>
      <c r="BW155" s="504"/>
      <c r="BX155" s="504"/>
      <c r="BY155" s="504"/>
      <c r="BZ155" s="504"/>
      <c r="CA155" s="504"/>
      <c r="CB155" s="504"/>
      <c r="CC155" s="504"/>
      <c r="CD155" s="504"/>
      <c r="CE155" s="504"/>
      <c r="CF155" s="504"/>
    </row>
    <row r="156" spans="2:84" ht="15.75" thickBot="1" x14ac:dyDescent="0.3">
      <c r="B156" s="507">
        <v>45627</v>
      </c>
      <c r="C156" s="505">
        <v>1180104</v>
      </c>
      <c r="D156" s="506">
        <v>29642</v>
      </c>
      <c r="E156" s="505">
        <v>8213</v>
      </c>
      <c r="F156" s="508">
        <v>395</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ht="15.75" thickBot="1" x14ac:dyDescent="0.3">
      <c r="B157" s="507">
        <v>45658</v>
      </c>
      <c r="C157" s="505">
        <v>1136615</v>
      </c>
      <c r="D157" s="506">
        <v>28996</v>
      </c>
      <c r="E157" s="505">
        <v>7990</v>
      </c>
      <c r="F157" s="508">
        <v>395</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8"/>
  <sheetViews>
    <sheetView showGridLines="0" zoomScale="85" zoomScaleNormal="85" workbookViewId="0">
      <pane ySplit="11" topLeftCell="A159" activePane="bottomLeft" state="frozen"/>
      <selection pane="bottomLeft" activeCell="H157" sqref="H157"/>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Febrero de 2025</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Enero 2025</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600" t="s">
        <v>7</v>
      </c>
      <c r="B10" s="598" t="s">
        <v>8</v>
      </c>
      <c r="C10" s="599"/>
      <c r="D10" s="598" t="s">
        <v>9</v>
      </c>
      <c r="E10" s="599"/>
      <c r="F10" s="598" t="s">
        <v>10</v>
      </c>
      <c r="G10" s="599"/>
      <c r="H10" s="598" t="s">
        <v>11</v>
      </c>
      <c r="I10" s="599"/>
      <c r="J10" s="598" t="s">
        <v>12</v>
      </c>
      <c r="K10" s="599"/>
      <c r="L10" s="598" t="s">
        <v>13</v>
      </c>
      <c r="M10" s="599"/>
      <c r="N10" s="598" t="s">
        <v>14</v>
      </c>
      <c r="O10" s="599"/>
      <c r="P10" s="598" t="s">
        <v>15</v>
      </c>
      <c r="Q10" s="599"/>
      <c r="R10" s="598" t="s">
        <v>16</v>
      </c>
      <c r="S10" s="599"/>
      <c r="T10" s="598" t="s">
        <v>17</v>
      </c>
      <c r="U10" s="599"/>
      <c r="V10" s="598" t="s">
        <v>18</v>
      </c>
      <c r="W10" s="599"/>
      <c r="X10" s="598" t="s">
        <v>19</v>
      </c>
      <c r="Y10" s="599"/>
      <c r="Z10" s="598" t="s">
        <v>20</v>
      </c>
      <c r="AA10" s="599"/>
      <c r="AB10" s="598" t="s">
        <v>21</v>
      </c>
      <c r="AC10" s="599"/>
      <c r="AD10" s="598" t="s">
        <v>22</v>
      </c>
      <c r="AE10" s="599"/>
      <c r="AF10" s="598" t="s">
        <v>23</v>
      </c>
      <c r="AG10" s="599"/>
      <c r="AH10" s="598" t="s">
        <v>24</v>
      </c>
      <c r="AI10" s="599"/>
      <c r="AJ10" s="598" t="s">
        <v>25</v>
      </c>
      <c r="AK10" s="599"/>
      <c r="AL10" s="598" t="s">
        <v>26</v>
      </c>
      <c r="AM10" s="599"/>
      <c r="AN10" s="598" t="s">
        <v>27</v>
      </c>
      <c r="AO10" s="599"/>
      <c r="AP10" s="598" t="s">
        <v>28</v>
      </c>
      <c r="AQ10" s="599"/>
      <c r="AR10" s="598" t="s">
        <v>29</v>
      </c>
      <c r="AS10" s="599"/>
      <c r="AT10" s="598" t="s">
        <v>30</v>
      </c>
      <c r="AU10" s="599"/>
      <c r="AV10" s="602" t="s">
        <v>31</v>
      </c>
      <c r="AW10" s="603"/>
      <c r="AX10" s="604" t="s">
        <v>85</v>
      </c>
      <c r="AY10" s="606" t="s">
        <v>96</v>
      </c>
      <c r="AZ10" s="608" t="s">
        <v>97</v>
      </c>
      <c r="BA10" s="3"/>
    </row>
    <row r="11" spans="1:53" ht="24.75" customHeight="1" thickBot="1" x14ac:dyDescent="0.3">
      <c r="A11" s="601"/>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605"/>
      <c r="AY11" s="607"/>
      <c r="AZ11" s="609"/>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4"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 t="shared" ref="AZ145:AZ154" si="34">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 t="shared" si="34"/>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 t="shared" si="34"/>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 t="shared" si="34"/>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 t="shared" si="34"/>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 t="shared" si="34"/>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s="503" customFormat="1" x14ac:dyDescent="0.25">
      <c r="A151" s="524">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5">
        <v>4669</v>
      </c>
      <c r="AW151" s="525">
        <v>60</v>
      </c>
      <c r="AX151" s="525">
        <f t="shared" si="33"/>
        <v>1288765</v>
      </c>
      <c r="AY151" s="525">
        <f t="shared" si="33"/>
        <v>9008</v>
      </c>
      <c r="AZ151" s="526">
        <f t="shared" si="34"/>
        <v>1297773</v>
      </c>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c r="CG151" s="504"/>
      <c r="CH151" s="504"/>
      <c r="CI151" s="504"/>
      <c r="CJ151" s="504"/>
      <c r="CK151" s="504"/>
      <c r="CL151" s="504"/>
    </row>
    <row r="152" spans="1:90" s="503" customFormat="1" x14ac:dyDescent="0.25">
      <c r="A152" s="524">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5">
        <v>4554</v>
      </c>
      <c r="AW152" s="525">
        <v>60</v>
      </c>
      <c r="AX152" s="525">
        <f t="shared" si="33"/>
        <v>1267516</v>
      </c>
      <c r="AY152" s="525">
        <f t="shared" si="33"/>
        <v>8924</v>
      </c>
      <c r="AZ152" s="526">
        <f t="shared" si="34"/>
        <v>1276440</v>
      </c>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c r="CG152" s="504"/>
      <c r="CH152" s="504"/>
      <c r="CI152" s="504"/>
      <c r="CJ152" s="504"/>
      <c r="CK152" s="504"/>
      <c r="CL152" s="504"/>
    </row>
    <row r="153" spans="1:90" s="503" customFormat="1" x14ac:dyDescent="0.25">
      <c r="A153" s="524">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5">
        <v>4476</v>
      </c>
      <c r="AW153" s="525">
        <v>60</v>
      </c>
      <c r="AX153" s="525">
        <f t="shared" si="33"/>
        <v>1253964</v>
      </c>
      <c r="AY153" s="525">
        <f t="shared" si="33"/>
        <v>8859</v>
      </c>
      <c r="AZ153" s="526">
        <f t="shared" si="34"/>
        <v>1262823</v>
      </c>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c r="CG153" s="504"/>
      <c r="CH153" s="504"/>
      <c r="CI153" s="504"/>
      <c r="CJ153" s="504"/>
      <c r="CK153" s="504"/>
      <c r="CL153" s="504"/>
    </row>
    <row r="154" spans="1:90" s="503" customFormat="1" x14ac:dyDescent="0.25">
      <c r="A154" s="524">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5">
        <v>4374</v>
      </c>
      <c r="AW154" s="525">
        <v>60</v>
      </c>
      <c r="AX154" s="525">
        <f t="shared" si="33"/>
        <v>1242631</v>
      </c>
      <c r="AY154" s="525">
        <f t="shared" si="33"/>
        <v>8816</v>
      </c>
      <c r="AZ154" s="526">
        <f t="shared" si="34"/>
        <v>1251447</v>
      </c>
      <c r="BB154" s="504"/>
      <c r="BC154" s="504"/>
      <c r="BD154" s="504"/>
      <c r="BE154" s="504"/>
      <c r="BF154" s="504"/>
      <c r="BG154" s="504"/>
      <c r="BH154" s="504"/>
      <c r="BI154" s="504"/>
      <c r="BJ154" s="504"/>
      <c r="BK154" s="504"/>
      <c r="BL154" s="504"/>
      <c r="BM154" s="504"/>
      <c r="BN154" s="504"/>
      <c r="BO154" s="504"/>
      <c r="BP154" s="504"/>
      <c r="BQ154" s="504"/>
      <c r="BR154" s="504"/>
      <c r="BS154" s="504"/>
      <c r="BT154" s="504"/>
      <c r="BU154" s="504"/>
      <c r="BV154" s="504"/>
      <c r="BW154" s="504"/>
      <c r="BX154" s="504"/>
      <c r="BY154" s="504"/>
      <c r="BZ154" s="504"/>
      <c r="CA154" s="504"/>
      <c r="CB154" s="504"/>
      <c r="CC154" s="504"/>
      <c r="CD154" s="504"/>
      <c r="CE154" s="504"/>
      <c r="CF154" s="504"/>
      <c r="CG154" s="504"/>
      <c r="CH154" s="504"/>
      <c r="CI154" s="504"/>
      <c r="CJ154" s="504"/>
      <c r="CK154" s="504"/>
      <c r="CL154" s="504"/>
    </row>
    <row r="155" spans="1:90" s="503" customFormat="1" x14ac:dyDescent="0.25">
      <c r="A155" s="524">
        <v>45597</v>
      </c>
      <c r="B155" s="134">
        <v>99839</v>
      </c>
      <c r="C155" s="134">
        <v>202</v>
      </c>
      <c r="D155" s="134">
        <v>14416</v>
      </c>
      <c r="E155" s="134">
        <v>105</v>
      </c>
      <c r="F155" s="134">
        <v>14288</v>
      </c>
      <c r="G155" s="134">
        <v>3</v>
      </c>
      <c r="H155" s="134">
        <v>13351</v>
      </c>
      <c r="I155" s="134">
        <v>84</v>
      </c>
      <c r="J155" s="134">
        <v>35591</v>
      </c>
      <c r="K155" s="134">
        <v>278</v>
      </c>
      <c r="L155" s="134">
        <v>21800</v>
      </c>
      <c r="M155" s="134">
        <v>153</v>
      </c>
      <c r="N155" s="134">
        <v>27515</v>
      </c>
      <c r="O155" s="134">
        <v>92</v>
      </c>
      <c r="P155" s="134">
        <v>17470</v>
      </c>
      <c r="Q155" s="134">
        <v>117</v>
      </c>
      <c r="R155" s="134">
        <v>5116</v>
      </c>
      <c r="S155" s="134">
        <v>0</v>
      </c>
      <c r="T155" s="134">
        <v>247945</v>
      </c>
      <c r="U155" s="134">
        <v>1048</v>
      </c>
      <c r="V155" s="134">
        <v>39964</v>
      </c>
      <c r="W155" s="134">
        <v>558</v>
      </c>
      <c r="X155" s="134">
        <v>32120</v>
      </c>
      <c r="Y155" s="134">
        <v>151</v>
      </c>
      <c r="Z155" s="134">
        <v>11616</v>
      </c>
      <c r="AA155" s="134">
        <v>18</v>
      </c>
      <c r="AB155" s="134">
        <v>45161</v>
      </c>
      <c r="AC155" s="134">
        <v>84</v>
      </c>
      <c r="AD155" s="134">
        <v>7906</v>
      </c>
      <c r="AE155" s="134">
        <v>86</v>
      </c>
      <c r="AF155" s="134">
        <v>6236</v>
      </c>
      <c r="AG155" s="134">
        <v>103</v>
      </c>
      <c r="AH155" s="134">
        <v>5674</v>
      </c>
      <c r="AI155" s="134">
        <v>82</v>
      </c>
      <c r="AJ155" s="134">
        <v>5997</v>
      </c>
      <c r="AK155" s="134">
        <v>113</v>
      </c>
      <c r="AL155" s="134">
        <v>480508</v>
      </c>
      <c r="AM155" s="134">
        <v>4713</v>
      </c>
      <c r="AN155" s="134">
        <v>10253</v>
      </c>
      <c r="AO155" s="134">
        <v>17</v>
      </c>
      <c r="AP155" s="134">
        <v>21067</v>
      </c>
      <c r="AQ155" s="134">
        <v>41</v>
      </c>
      <c r="AR155" s="134">
        <v>6448</v>
      </c>
      <c r="AS155" s="134">
        <v>82</v>
      </c>
      <c r="AT155" s="134">
        <v>52071</v>
      </c>
      <c r="AU155" s="134">
        <v>498</v>
      </c>
      <c r="AV155" s="525">
        <v>4262</v>
      </c>
      <c r="AW155" s="525">
        <v>52</v>
      </c>
      <c r="AX155" s="525">
        <v>1226614</v>
      </c>
      <c r="AY155" s="525">
        <v>8680</v>
      </c>
      <c r="AZ155" s="526">
        <f>SUM(AX155:AY155)</f>
        <v>1235294</v>
      </c>
      <c r="BB155" s="504"/>
      <c r="BC155" s="504"/>
      <c r="BD155" s="504"/>
      <c r="BE155" s="504"/>
      <c r="BF155" s="504"/>
      <c r="BG155" s="504"/>
      <c r="BH155" s="504"/>
      <c r="BI155" s="504"/>
      <c r="BJ155" s="504"/>
      <c r="BK155" s="504"/>
      <c r="BL155" s="504"/>
      <c r="BM155" s="504"/>
      <c r="BN155" s="504"/>
      <c r="BO155" s="504"/>
      <c r="BP155" s="504"/>
      <c r="BQ155" s="504"/>
      <c r="BR155" s="504"/>
      <c r="BS155" s="504"/>
      <c r="BT155" s="504"/>
      <c r="BU155" s="504"/>
      <c r="BV155" s="504"/>
      <c r="BW155" s="504"/>
      <c r="BX155" s="504"/>
      <c r="BY155" s="504"/>
      <c r="BZ155" s="504"/>
      <c r="CA155" s="504"/>
      <c r="CB155" s="504"/>
      <c r="CC155" s="504"/>
      <c r="CD155" s="504"/>
      <c r="CE155" s="504"/>
      <c r="CF155" s="504"/>
      <c r="CG155" s="504"/>
      <c r="CH155" s="504"/>
      <c r="CI155" s="504"/>
      <c r="CJ155" s="504"/>
      <c r="CK155" s="504"/>
      <c r="CL155" s="504"/>
    </row>
    <row r="156" spans="1:90" s="503" customFormat="1" x14ac:dyDescent="0.25">
      <c r="A156" s="524">
        <v>45627</v>
      </c>
      <c r="B156" s="544">
        <v>99182</v>
      </c>
      <c r="C156" s="544">
        <v>202</v>
      </c>
      <c r="D156" s="544">
        <v>14253</v>
      </c>
      <c r="E156" s="544">
        <v>105</v>
      </c>
      <c r="F156" s="544">
        <v>14090</v>
      </c>
      <c r="G156" s="544">
        <v>3</v>
      </c>
      <c r="H156" s="544">
        <v>13163</v>
      </c>
      <c r="I156" s="544">
        <v>84</v>
      </c>
      <c r="J156" s="544">
        <v>34760</v>
      </c>
      <c r="K156" s="544">
        <v>278</v>
      </c>
      <c r="L156" s="544">
        <v>21407</v>
      </c>
      <c r="M156" s="544">
        <v>153</v>
      </c>
      <c r="N156" s="544">
        <v>26886</v>
      </c>
      <c r="O156" s="544">
        <v>94</v>
      </c>
      <c r="P156" s="544">
        <v>17124</v>
      </c>
      <c r="Q156" s="544">
        <v>116</v>
      </c>
      <c r="R156" s="544">
        <v>5001</v>
      </c>
      <c r="S156" s="544">
        <v>0</v>
      </c>
      <c r="T156" s="544">
        <v>244768</v>
      </c>
      <c r="U156" s="544">
        <v>1017</v>
      </c>
      <c r="V156" s="544">
        <v>39195</v>
      </c>
      <c r="W156" s="544">
        <v>554</v>
      </c>
      <c r="X156" s="544">
        <v>31479</v>
      </c>
      <c r="Y156" s="544">
        <v>151</v>
      </c>
      <c r="Z156" s="544">
        <v>11835</v>
      </c>
      <c r="AA156" s="544">
        <v>18</v>
      </c>
      <c r="AB156" s="544">
        <v>43933</v>
      </c>
      <c r="AC156" s="544">
        <v>84</v>
      </c>
      <c r="AD156" s="544">
        <v>7652</v>
      </c>
      <c r="AE156" s="544">
        <v>86</v>
      </c>
      <c r="AF156" s="544">
        <v>6131</v>
      </c>
      <c r="AG156" s="544">
        <v>102</v>
      </c>
      <c r="AH156" s="544">
        <v>5604</v>
      </c>
      <c r="AI156" s="544">
        <v>82</v>
      </c>
      <c r="AJ156" s="544">
        <v>5883</v>
      </c>
      <c r="AK156" s="544">
        <v>113</v>
      </c>
      <c r="AL156" s="544">
        <v>474908</v>
      </c>
      <c r="AM156" s="544">
        <v>4668</v>
      </c>
      <c r="AN156" s="544">
        <v>9918</v>
      </c>
      <c r="AO156" s="544">
        <v>18</v>
      </c>
      <c r="AP156" s="544">
        <v>20619</v>
      </c>
      <c r="AQ156" s="544">
        <v>41</v>
      </c>
      <c r="AR156" s="544">
        <v>6350</v>
      </c>
      <c r="AS156" s="544">
        <v>82</v>
      </c>
      <c r="AT156" s="544">
        <v>51435</v>
      </c>
      <c r="AU156" s="544">
        <v>497</v>
      </c>
      <c r="AV156" s="544">
        <v>4170</v>
      </c>
      <c r="AW156" s="544">
        <v>60</v>
      </c>
      <c r="AX156" s="544">
        <v>1209746</v>
      </c>
      <c r="AY156" s="544">
        <v>8608</v>
      </c>
      <c r="AZ156" s="526">
        <f>SUM(AX156:AY156)</f>
        <v>1218354</v>
      </c>
      <c r="BB156" s="504"/>
      <c r="BC156" s="504"/>
      <c r="BD156" s="504"/>
      <c r="BE156" s="504"/>
      <c r="BF156" s="504"/>
      <c r="BG156" s="504"/>
      <c r="BH156" s="504"/>
      <c r="BI156" s="504"/>
      <c r="BJ156" s="504"/>
      <c r="BK156" s="504"/>
      <c r="BL156" s="504"/>
      <c r="BM156" s="504"/>
      <c r="BN156" s="504"/>
      <c r="BO156" s="504"/>
      <c r="BP156" s="504"/>
      <c r="BQ156" s="504"/>
      <c r="BR156" s="504"/>
      <c r="BS156" s="504"/>
      <c r="BT156" s="504"/>
      <c r="BU156" s="504"/>
      <c r="BV156" s="504"/>
      <c r="BW156" s="504"/>
      <c r="BX156" s="504"/>
      <c r="BY156" s="504"/>
      <c r="BZ156" s="504"/>
      <c r="CA156" s="504"/>
      <c r="CB156" s="504"/>
      <c r="CC156" s="504"/>
      <c r="CD156" s="504"/>
      <c r="CE156" s="504"/>
      <c r="CF156" s="504"/>
      <c r="CG156" s="504"/>
      <c r="CH156" s="504"/>
      <c r="CI156" s="504"/>
      <c r="CJ156" s="504"/>
      <c r="CK156" s="504"/>
      <c r="CL156" s="504"/>
    </row>
    <row r="157" spans="1:90" s="503" customFormat="1" x14ac:dyDescent="0.25">
      <c r="A157" s="524">
        <v>45658</v>
      </c>
      <c r="B157" s="544">
        <v>97120</v>
      </c>
      <c r="C157" s="544">
        <v>191</v>
      </c>
      <c r="D157" s="544">
        <v>14116</v>
      </c>
      <c r="E157" s="544">
        <v>105</v>
      </c>
      <c r="F157" s="544">
        <v>14001</v>
      </c>
      <c r="G157" s="544">
        <v>3</v>
      </c>
      <c r="H157" s="544">
        <v>12993</v>
      </c>
      <c r="I157" s="544">
        <v>84</v>
      </c>
      <c r="J157" s="544">
        <v>34080</v>
      </c>
      <c r="K157" s="544">
        <v>278</v>
      </c>
      <c r="L157" s="544">
        <v>20976</v>
      </c>
      <c r="M157" s="544">
        <v>153</v>
      </c>
      <c r="N157" s="544">
        <v>26259</v>
      </c>
      <c r="O157" s="544">
        <v>94</v>
      </c>
      <c r="P157" s="544">
        <v>16855</v>
      </c>
      <c r="Q157" s="544">
        <v>116</v>
      </c>
      <c r="R157" s="544">
        <v>4885</v>
      </c>
      <c r="S157" s="544">
        <v>0</v>
      </c>
      <c r="T157" s="544">
        <v>241083</v>
      </c>
      <c r="U157" s="544">
        <v>1010</v>
      </c>
      <c r="V157" s="544">
        <v>38597</v>
      </c>
      <c r="W157" s="544">
        <v>468</v>
      </c>
      <c r="X157" s="544">
        <v>30907</v>
      </c>
      <c r="Y157" s="544">
        <v>113</v>
      </c>
      <c r="Z157" s="544">
        <v>11421</v>
      </c>
      <c r="AA157" s="544">
        <v>18</v>
      </c>
      <c r="AB157" s="544">
        <v>43004</v>
      </c>
      <c r="AC157" s="544">
        <v>84</v>
      </c>
      <c r="AD157" s="544">
        <v>7437</v>
      </c>
      <c r="AE157" s="544">
        <v>86</v>
      </c>
      <c r="AF157" s="544">
        <v>6068</v>
      </c>
      <c r="AG157" s="544">
        <v>100</v>
      </c>
      <c r="AH157" s="544">
        <v>5549</v>
      </c>
      <c r="AI157" s="544">
        <v>82</v>
      </c>
      <c r="AJ157" s="544">
        <v>5786</v>
      </c>
      <c r="AK157" s="544">
        <v>113</v>
      </c>
      <c r="AL157" s="544">
        <v>469341</v>
      </c>
      <c r="AM157" s="544">
        <v>4598</v>
      </c>
      <c r="AN157" s="544">
        <v>9762</v>
      </c>
      <c r="AO157" s="544">
        <v>18</v>
      </c>
      <c r="AP157" s="544">
        <v>20057</v>
      </c>
      <c r="AQ157" s="544">
        <v>39</v>
      </c>
      <c r="AR157" s="544">
        <v>6239</v>
      </c>
      <c r="AS157" s="544">
        <v>82</v>
      </c>
      <c r="AT157" s="544">
        <v>50859</v>
      </c>
      <c r="AU157" s="544">
        <v>492</v>
      </c>
      <c r="AV157" s="544">
        <v>4058</v>
      </c>
      <c r="AW157" s="544">
        <v>58</v>
      </c>
      <c r="AX157" s="544">
        <v>1191453</v>
      </c>
      <c r="AY157" s="544">
        <v>8385</v>
      </c>
      <c r="AZ157" s="526"/>
      <c r="BB157" s="504"/>
      <c r="BC157" s="504"/>
      <c r="BD157" s="504"/>
      <c r="BE157" s="504"/>
      <c r="BF157" s="504"/>
      <c r="BG157" s="504"/>
      <c r="BH157" s="504"/>
      <c r="BI157" s="504"/>
      <c r="BJ157" s="504"/>
      <c r="BK157" s="504"/>
      <c r="BL157" s="504"/>
      <c r="BM157" s="504"/>
      <c r="BN157" s="504"/>
      <c r="BO157" s="504"/>
      <c r="BP157" s="504"/>
      <c r="BQ157" s="504"/>
      <c r="BR157" s="504"/>
      <c r="BS157" s="504"/>
      <c r="BT157" s="504"/>
      <c r="BU157" s="504"/>
      <c r="BV157" s="504"/>
      <c r="BW157" s="504"/>
      <c r="BX157" s="504"/>
      <c r="BY157" s="504"/>
      <c r="BZ157" s="504"/>
      <c r="CA157" s="504"/>
      <c r="CB157" s="504"/>
      <c r="CC157" s="504"/>
      <c r="CD157" s="504"/>
      <c r="CE157" s="504"/>
      <c r="CF157" s="504"/>
      <c r="CG157" s="504"/>
      <c r="CH157" s="504"/>
      <c r="CI157" s="504"/>
      <c r="CJ157" s="504"/>
      <c r="CK157" s="504"/>
      <c r="CL157" s="504"/>
    </row>
    <row r="158" spans="1:90" x14ac:dyDescent="0.25">
      <c r="B158" s="1" t="s">
        <v>33</v>
      </c>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abSelected="1" topLeftCell="A20" zoomScale="70" zoomScaleNormal="70" workbookViewId="0">
      <selection activeCell="B42" sqref="B4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Febrero de 2025</v>
      </c>
      <c r="B7" s="462"/>
      <c r="C7" s="462"/>
      <c r="D7" s="462"/>
      <c r="E7" s="462"/>
      <c r="F7" s="462"/>
      <c r="G7" s="462"/>
      <c r="H7" s="462"/>
      <c r="I7" s="462"/>
      <c r="J7" s="462"/>
      <c r="K7" s="462"/>
      <c r="L7" s="470" t="s">
        <v>5</v>
      </c>
      <c r="M7" s="463"/>
    </row>
    <row r="8" spans="1:13" ht="15.75" thickBot="1" x14ac:dyDescent="0.3">
      <c r="A8" s="482" t="str">
        <f>Índice!B8</f>
        <v>Fecha de corte: Enero 2025</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611" t="s">
        <v>103</v>
      </c>
      <c r="C11" s="611"/>
      <c r="D11" s="612" t="s">
        <v>77</v>
      </c>
      <c r="E11" s="612"/>
      <c r="F11" s="612" t="s">
        <v>59</v>
      </c>
      <c r="G11" s="612"/>
      <c r="H11" s="612" t="s">
        <v>46</v>
      </c>
      <c r="I11" s="612"/>
      <c r="J11" s="612" t="s">
        <v>39</v>
      </c>
      <c r="K11" s="612"/>
      <c r="L11" s="612" t="s">
        <v>47</v>
      </c>
      <c r="M11" s="612"/>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10743</v>
      </c>
      <c r="E13" s="545">
        <v>23</v>
      </c>
      <c r="F13" s="550">
        <v>913</v>
      </c>
      <c r="G13" s="548">
        <v>0</v>
      </c>
      <c r="H13" s="520">
        <v>85028</v>
      </c>
      <c r="I13" s="520">
        <v>157</v>
      </c>
      <c r="J13" s="520">
        <v>44</v>
      </c>
      <c r="K13" s="520"/>
      <c r="L13" s="520">
        <v>392</v>
      </c>
      <c r="M13" s="520">
        <v>11</v>
      </c>
    </row>
    <row r="14" spans="1:13" x14ac:dyDescent="0.25">
      <c r="A14" s="339" t="s">
        <v>9</v>
      </c>
      <c r="B14" s="521"/>
      <c r="C14" s="521"/>
      <c r="D14" s="521">
        <v>14114</v>
      </c>
      <c r="E14" s="546">
        <v>105</v>
      </c>
      <c r="F14" s="550"/>
      <c r="G14" s="549"/>
      <c r="H14" s="521"/>
      <c r="I14" s="521"/>
      <c r="J14" s="521">
        <v>2</v>
      </c>
      <c r="K14" s="521"/>
      <c r="L14" s="521"/>
      <c r="M14" s="521"/>
    </row>
    <row r="15" spans="1:13" x14ac:dyDescent="0.25">
      <c r="A15" s="339" t="s">
        <v>10</v>
      </c>
      <c r="B15" s="521"/>
      <c r="C15" s="521"/>
      <c r="D15" s="521">
        <v>13698</v>
      </c>
      <c r="E15" s="546">
        <v>3</v>
      </c>
      <c r="F15" s="550">
        <v>303</v>
      </c>
      <c r="G15" s="549">
        <v>0</v>
      </c>
      <c r="H15" s="521"/>
      <c r="I15" s="521"/>
      <c r="J15" s="521"/>
      <c r="K15" s="521"/>
      <c r="L15" s="521"/>
      <c r="M15" s="521"/>
    </row>
    <row r="16" spans="1:13" x14ac:dyDescent="0.25">
      <c r="A16" s="339" t="s">
        <v>11</v>
      </c>
      <c r="B16" s="521"/>
      <c r="C16" s="521"/>
      <c r="D16" s="521">
        <v>12981</v>
      </c>
      <c r="E16" s="546">
        <v>84</v>
      </c>
      <c r="F16" s="550">
        <v>3</v>
      </c>
      <c r="G16" s="549">
        <v>0</v>
      </c>
      <c r="H16" s="521"/>
      <c r="I16" s="521"/>
      <c r="J16" s="521"/>
      <c r="K16" s="521"/>
      <c r="L16" s="521">
        <v>9</v>
      </c>
      <c r="M16" s="521">
        <v>0</v>
      </c>
    </row>
    <row r="17" spans="1:13" x14ac:dyDescent="0.25">
      <c r="A17" s="339" t="s">
        <v>12</v>
      </c>
      <c r="B17" s="521"/>
      <c r="C17" s="521"/>
      <c r="D17" s="521">
        <v>32612</v>
      </c>
      <c r="E17" s="546">
        <v>272</v>
      </c>
      <c r="F17" s="550">
        <v>1412</v>
      </c>
      <c r="G17" s="549">
        <v>0</v>
      </c>
      <c r="H17" s="521"/>
      <c r="I17" s="521"/>
      <c r="J17" s="521">
        <v>30</v>
      </c>
      <c r="K17" s="521"/>
      <c r="L17" s="521">
        <v>26</v>
      </c>
      <c r="M17" s="521">
        <v>6</v>
      </c>
    </row>
    <row r="18" spans="1:13" x14ac:dyDescent="0.25">
      <c r="A18" s="339" t="s">
        <v>13</v>
      </c>
      <c r="B18" s="521"/>
      <c r="C18" s="521"/>
      <c r="D18" s="521">
        <v>20800</v>
      </c>
      <c r="E18" s="546">
        <v>153</v>
      </c>
      <c r="F18" s="550">
        <v>155</v>
      </c>
      <c r="G18" s="549">
        <v>0</v>
      </c>
      <c r="H18" s="521"/>
      <c r="I18" s="521"/>
      <c r="J18" s="521">
        <v>21</v>
      </c>
      <c r="K18" s="521"/>
      <c r="L18" s="521"/>
      <c r="M18" s="521"/>
    </row>
    <row r="19" spans="1:13" x14ac:dyDescent="0.25">
      <c r="A19" s="339" t="s">
        <v>14</v>
      </c>
      <c r="B19" s="521"/>
      <c r="C19" s="521"/>
      <c r="D19" s="521">
        <v>23669</v>
      </c>
      <c r="E19" s="546">
        <v>40</v>
      </c>
      <c r="F19" s="550">
        <v>1816</v>
      </c>
      <c r="G19" s="549">
        <v>28</v>
      </c>
      <c r="H19" s="521"/>
      <c r="I19" s="521"/>
      <c r="J19" s="521">
        <v>144</v>
      </c>
      <c r="K19" s="521"/>
      <c r="L19" s="521">
        <v>630</v>
      </c>
      <c r="M19" s="521">
        <v>26</v>
      </c>
    </row>
    <row r="20" spans="1:13" x14ac:dyDescent="0.25">
      <c r="A20" s="339" t="s">
        <v>15</v>
      </c>
      <c r="B20" s="521"/>
      <c r="C20" s="521"/>
      <c r="D20" s="521">
        <v>16150</v>
      </c>
      <c r="E20" s="546">
        <v>116</v>
      </c>
      <c r="F20" s="550">
        <v>687</v>
      </c>
      <c r="G20" s="549">
        <v>0</v>
      </c>
      <c r="H20" s="521"/>
      <c r="I20" s="521"/>
      <c r="J20" s="521">
        <v>18</v>
      </c>
      <c r="K20" s="521"/>
      <c r="L20" s="521"/>
      <c r="M20" s="521"/>
    </row>
    <row r="21" spans="1:13" x14ac:dyDescent="0.25">
      <c r="A21" s="339" t="s">
        <v>16</v>
      </c>
      <c r="B21" s="521"/>
      <c r="C21" s="521"/>
      <c r="D21" s="521">
        <v>4885</v>
      </c>
      <c r="E21" s="546">
        <v>0</v>
      </c>
      <c r="F21" s="550"/>
      <c r="G21" s="549"/>
      <c r="H21" s="521"/>
      <c r="I21" s="521"/>
      <c r="J21" s="521"/>
      <c r="K21" s="521"/>
      <c r="L21" s="521"/>
      <c r="M21" s="521"/>
    </row>
    <row r="22" spans="1:13" x14ac:dyDescent="0.25">
      <c r="A22" s="339" t="s">
        <v>17</v>
      </c>
      <c r="B22" s="521">
        <v>3061</v>
      </c>
      <c r="C22" s="521"/>
      <c r="D22" s="521">
        <v>123543</v>
      </c>
      <c r="E22" s="546">
        <v>216</v>
      </c>
      <c r="F22" s="550">
        <v>85912</v>
      </c>
      <c r="G22" s="549">
        <v>548</v>
      </c>
      <c r="H22" s="521">
        <v>0</v>
      </c>
      <c r="I22" s="521"/>
      <c r="J22" s="521">
        <v>10107</v>
      </c>
      <c r="K22" s="521">
        <v>43</v>
      </c>
      <c r="L22" s="521">
        <v>18460</v>
      </c>
      <c r="M22" s="521">
        <v>203</v>
      </c>
    </row>
    <row r="23" spans="1:13" x14ac:dyDescent="0.25">
      <c r="A23" s="339" t="s">
        <v>18</v>
      </c>
      <c r="B23" s="521"/>
      <c r="C23" s="521"/>
      <c r="D23" s="521">
        <v>34856</v>
      </c>
      <c r="E23" s="546">
        <v>373</v>
      </c>
      <c r="F23" s="550">
        <v>3569</v>
      </c>
      <c r="G23" s="549">
        <v>91</v>
      </c>
      <c r="H23" s="521"/>
      <c r="I23" s="521"/>
      <c r="J23" s="521">
        <v>23</v>
      </c>
      <c r="K23" s="521"/>
      <c r="L23" s="521">
        <v>149</v>
      </c>
      <c r="M23" s="521">
        <v>4</v>
      </c>
    </row>
    <row r="24" spans="1:13" x14ac:dyDescent="0.25">
      <c r="A24" s="339" t="s">
        <v>19</v>
      </c>
      <c r="B24" s="521"/>
      <c r="C24" s="521"/>
      <c r="D24" s="521">
        <v>30184</v>
      </c>
      <c r="E24" s="546">
        <v>75</v>
      </c>
      <c r="F24" s="550">
        <v>394</v>
      </c>
      <c r="G24" s="549">
        <v>0</v>
      </c>
      <c r="H24" s="521"/>
      <c r="I24" s="521"/>
      <c r="J24" s="521">
        <v>20</v>
      </c>
      <c r="K24" s="521"/>
      <c r="L24" s="521">
        <v>309</v>
      </c>
      <c r="M24" s="521">
        <v>38</v>
      </c>
    </row>
    <row r="25" spans="1:13" x14ac:dyDescent="0.25">
      <c r="A25" s="339" t="s">
        <v>20</v>
      </c>
      <c r="B25" s="521"/>
      <c r="C25" s="521"/>
      <c r="D25" s="521">
        <v>8905</v>
      </c>
      <c r="E25" s="546">
        <v>18</v>
      </c>
      <c r="F25" s="550">
        <v>2480</v>
      </c>
      <c r="G25" s="549">
        <v>0</v>
      </c>
      <c r="H25" s="521"/>
      <c r="I25" s="521"/>
      <c r="J25" s="521">
        <v>31</v>
      </c>
      <c r="K25" s="521"/>
      <c r="L25" s="521">
        <v>5</v>
      </c>
      <c r="M25" s="521">
        <v>0</v>
      </c>
    </row>
    <row r="26" spans="1:13" x14ac:dyDescent="0.25">
      <c r="A26" s="339" t="s">
        <v>21</v>
      </c>
      <c r="B26" s="521"/>
      <c r="C26" s="521"/>
      <c r="D26" s="521">
        <v>38798</v>
      </c>
      <c r="E26" s="546">
        <v>55</v>
      </c>
      <c r="F26" s="550">
        <v>3429</v>
      </c>
      <c r="G26" s="549">
        <v>11</v>
      </c>
      <c r="H26" s="521"/>
      <c r="I26" s="521"/>
      <c r="J26" s="521">
        <v>143</v>
      </c>
      <c r="K26" s="521"/>
      <c r="L26" s="521">
        <v>634</v>
      </c>
      <c r="M26" s="521">
        <v>18</v>
      </c>
    </row>
    <row r="27" spans="1:13" x14ac:dyDescent="0.25">
      <c r="A27" s="339" t="s">
        <v>22</v>
      </c>
      <c r="B27" s="521"/>
      <c r="C27" s="521"/>
      <c r="D27" s="521">
        <v>7437</v>
      </c>
      <c r="E27" s="546">
        <v>86</v>
      </c>
      <c r="F27" s="550"/>
      <c r="G27" s="549"/>
      <c r="H27" s="521"/>
      <c r="I27" s="521"/>
      <c r="J27" s="521"/>
      <c r="K27" s="521"/>
      <c r="L27" s="521"/>
      <c r="M27" s="521"/>
    </row>
    <row r="28" spans="1:13" x14ac:dyDescent="0.25">
      <c r="A28" s="339" t="s">
        <v>23</v>
      </c>
      <c r="B28" s="521"/>
      <c r="C28" s="521"/>
      <c r="D28" s="521">
        <v>6068</v>
      </c>
      <c r="E28" s="546">
        <v>100</v>
      </c>
      <c r="F28" s="550"/>
      <c r="G28" s="549"/>
      <c r="H28" s="521"/>
      <c r="I28" s="521"/>
      <c r="J28" s="521">
        <v>0</v>
      </c>
      <c r="K28" s="521"/>
      <c r="L28" s="521"/>
      <c r="M28" s="521"/>
    </row>
    <row r="29" spans="1:13" x14ac:dyDescent="0.25">
      <c r="A29" s="339" t="s">
        <v>24</v>
      </c>
      <c r="B29" s="521"/>
      <c r="C29" s="521"/>
      <c r="D29" s="521">
        <v>5547</v>
      </c>
      <c r="E29" s="546">
        <v>82</v>
      </c>
      <c r="F29" s="550">
        <v>2</v>
      </c>
      <c r="G29" s="549">
        <v>0</v>
      </c>
      <c r="H29" s="521"/>
      <c r="I29" s="521"/>
      <c r="J29" s="521"/>
      <c r="K29" s="521"/>
      <c r="L29" s="521"/>
      <c r="M29" s="521"/>
    </row>
    <row r="30" spans="1:13" x14ac:dyDescent="0.25">
      <c r="A30" s="339" t="s">
        <v>25</v>
      </c>
      <c r="B30" s="521"/>
      <c r="C30" s="521"/>
      <c r="D30" s="521">
        <v>5783</v>
      </c>
      <c r="E30" s="546">
        <v>113</v>
      </c>
      <c r="F30" s="550"/>
      <c r="G30" s="549"/>
      <c r="H30" s="521"/>
      <c r="I30" s="521"/>
      <c r="J30" s="521">
        <v>3</v>
      </c>
      <c r="K30" s="521"/>
      <c r="L30" s="521"/>
      <c r="M30" s="521"/>
    </row>
    <row r="31" spans="1:13" x14ac:dyDescent="0.25">
      <c r="A31" s="339" t="s">
        <v>26</v>
      </c>
      <c r="B31" s="521">
        <v>22782</v>
      </c>
      <c r="C31" s="521"/>
      <c r="D31" s="521">
        <v>375715</v>
      </c>
      <c r="E31" s="546">
        <v>2840</v>
      </c>
      <c r="F31" s="550">
        <v>62634</v>
      </c>
      <c r="G31" s="549">
        <v>834</v>
      </c>
      <c r="H31" s="521">
        <v>0</v>
      </c>
      <c r="I31" s="521"/>
      <c r="J31" s="521">
        <v>1241</v>
      </c>
      <c r="K31" s="521"/>
      <c r="L31" s="521">
        <v>6969</v>
      </c>
      <c r="M31" s="521">
        <v>924</v>
      </c>
    </row>
    <row r="32" spans="1:13" x14ac:dyDescent="0.25">
      <c r="A32" s="339" t="s">
        <v>27</v>
      </c>
      <c r="B32" s="521"/>
      <c r="C32" s="521"/>
      <c r="D32" s="521">
        <v>8633</v>
      </c>
      <c r="E32" s="546">
        <v>18</v>
      </c>
      <c r="F32" s="550">
        <v>961</v>
      </c>
      <c r="G32" s="549">
        <v>0</v>
      </c>
      <c r="H32" s="521"/>
      <c r="I32" s="521"/>
      <c r="J32" s="521">
        <v>7</v>
      </c>
      <c r="K32" s="521"/>
      <c r="L32" s="521">
        <v>161</v>
      </c>
      <c r="M32" s="521">
        <v>0</v>
      </c>
    </row>
    <row r="33" spans="1:14" x14ac:dyDescent="0.25">
      <c r="A33" s="339" t="s">
        <v>45</v>
      </c>
      <c r="B33" s="521"/>
      <c r="C33" s="521"/>
      <c r="D33" s="521">
        <v>16813</v>
      </c>
      <c r="E33" s="546">
        <v>39</v>
      </c>
      <c r="F33" s="550">
        <v>3243</v>
      </c>
      <c r="G33" s="549">
        <v>0</v>
      </c>
      <c r="H33" s="521"/>
      <c r="I33" s="521"/>
      <c r="J33" s="521">
        <v>1</v>
      </c>
      <c r="K33" s="521"/>
      <c r="L33" s="521"/>
      <c r="M33" s="521"/>
    </row>
    <row r="34" spans="1:14" x14ac:dyDescent="0.25">
      <c r="A34" s="339" t="s">
        <v>29</v>
      </c>
      <c r="B34" s="521"/>
      <c r="C34" s="521"/>
      <c r="D34" s="521">
        <v>6238</v>
      </c>
      <c r="E34" s="546">
        <v>82</v>
      </c>
      <c r="F34" s="550"/>
      <c r="G34" s="549"/>
      <c r="H34" s="521"/>
      <c r="I34" s="521"/>
      <c r="J34" s="521">
        <v>1</v>
      </c>
      <c r="K34" s="521"/>
      <c r="L34" s="521"/>
      <c r="M34" s="521"/>
    </row>
    <row r="35" spans="1:14" x14ac:dyDescent="0.25">
      <c r="A35" s="339" t="s">
        <v>30</v>
      </c>
      <c r="B35" s="521"/>
      <c r="C35" s="521"/>
      <c r="D35" s="521">
        <v>48421</v>
      </c>
      <c r="E35" s="546">
        <v>393</v>
      </c>
      <c r="F35" s="550">
        <v>1965</v>
      </c>
      <c r="G35" s="549">
        <v>0</v>
      </c>
      <c r="H35" s="521"/>
      <c r="I35" s="521"/>
      <c r="J35" s="521">
        <v>76</v>
      </c>
      <c r="K35" s="521"/>
      <c r="L35" s="521">
        <v>397</v>
      </c>
      <c r="M35" s="521">
        <v>99</v>
      </c>
    </row>
    <row r="36" spans="1:14" ht="15.75" thickBot="1" x14ac:dyDescent="0.3">
      <c r="A36" s="340" t="s">
        <v>31</v>
      </c>
      <c r="B36" s="522"/>
      <c r="C36" s="522"/>
      <c r="D36" s="522">
        <v>4058</v>
      </c>
      <c r="E36" s="547">
        <v>58</v>
      </c>
      <c r="F36" s="550"/>
      <c r="G36" s="549"/>
      <c r="H36" s="522"/>
      <c r="I36" s="522"/>
      <c r="J36" s="521"/>
      <c r="K36" s="522"/>
      <c r="L36" s="521"/>
      <c r="M36" s="521"/>
    </row>
    <row r="37" spans="1:14" ht="15.75" thickBot="1" x14ac:dyDescent="0.3">
      <c r="A37" s="337" t="s">
        <v>41</v>
      </c>
      <c r="B37" s="341">
        <f>SUM(B13:B36)</f>
        <v>25843</v>
      </c>
      <c r="C37" s="341">
        <f>SUM(C13:C36)</f>
        <v>0</v>
      </c>
      <c r="D37" s="341">
        <f t="shared" ref="D37:M37" si="0">SUM(D13:D36)</f>
        <v>870651</v>
      </c>
      <c r="E37" s="341">
        <f t="shared" si="0"/>
        <v>5344</v>
      </c>
      <c r="F37" s="341">
        <f>SUM(F13:F36)</f>
        <v>169878</v>
      </c>
      <c r="G37" s="341">
        <f t="shared" si="0"/>
        <v>1512</v>
      </c>
      <c r="H37" s="341">
        <f t="shared" si="0"/>
        <v>85028</v>
      </c>
      <c r="I37" s="341">
        <f t="shared" si="0"/>
        <v>157</v>
      </c>
      <c r="J37" s="341">
        <f t="shared" si="0"/>
        <v>11912</v>
      </c>
      <c r="K37" s="341">
        <f t="shared" si="0"/>
        <v>43</v>
      </c>
      <c r="L37" s="341">
        <f t="shared" si="0"/>
        <v>28141</v>
      </c>
      <c r="M37" s="341">
        <f t="shared" si="0"/>
        <v>1329</v>
      </c>
    </row>
    <row r="38" spans="1:14" ht="15.75" thickBot="1" x14ac:dyDescent="0.3">
      <c r="B38" s="610">
        <f>SUM(B37:C37)</f>
        <v>25843</v>
      </c>
      <c r="C38" s="610"/>
      <c r="D38" s="610">
        <f>SUM(D37:E37)</f>
        <v>875995</v>
      </c>
      <c r="E38" s="610"/>
      <c r="F38" s="610">
        <f>SUM(F37:G37)</f>
        <v>171390</v>
      </c>
      <c r="G38" s="610"/>
      <c r="H38" s="610">
        <f>SUM(H37:I37)</f>
        <v>85185</v>
      </c>
      <c r="I38" s="610"/>
      <c r="J38" s="610">
        <f>SUM(J37:K37)</f>
        <v>11955</v>
      </c>
      <c r="K38" s="610"/>
      <c r="L38" s="610">
        <f>SUM(L37:M37)</f>
        <v>29470</v>
      </c>
      <c r="M38" s="610"/>
    </row>
    <row r="39" spans="1:14" ht="15.75" thickBot="1" x14ac:dyDescent="0.3">
      <c r="A39" s="1"/>
      <c r="B39" s="1"/>
    </row>
    <row r="40" spans="1:14" ht="15.75" thickBot="1" x14ac:dyDescent="0.3">
      <c r="A40" s="447" t="s">
        <v>32</v>
      </c>
      <c r="B40" s="448">
        <f>SUM(B37,D37,F37,H37,J37,L37)</f>
        <v>1191453</v>
      </c>
    </row>
    <row r="41" spans="1:14" ht="15.75" thickBot="1" x14ac:dyDescent="0.3">
      <c r="A41" s="447" t="s">
        <v>49</v>
      </c>
      <c r="B41" s="448">
        <f>SUM(C37,E37,G37,I37,K37,M37)</f>
        <v>8385</v>
      </c>
    </row>
    <row r="42" spans="1:14" ht="15.75" thickBot="1" x14ac:dyDescent="0.3">
      <c r="A42" s="447" t="s">
        <v>50</v>
      </c>
      <c r="B42" s="448">
        <f>SUM(B40:B41)</f>
        <v>1199838</v>
      </c>
    </row>
    <row r="43" spans="1:14" ht="15.75" thickBot="1" x14ac:dyDescent="0.3">
      <c r="B43" s="1"/>
    </row>
    <row r="44" spans="1:14" ht="15.75" thickBot="1" x14ac:dyDescent="0.3">
      <c r="B44" s="611" t="s">
        <v>103</v>
      </c>
      <c r="C44" s="611"/>
      <c r="D44" s="612" t="s">
        <v>77</v>
      </c>
      <c r="E44" s="612"/>
      <c r="F44" s="612" t="s">
        <v>59</v>
      </c>
      <c r="G44" s="612"/>
      <c r="H44" s="612" t="s">
        <v>46</v>
      </c>
      <c r="I44" s="612"/>
      <c r="J44" s="612" t="s">
        <v>39</v>
      </c>
      <c r="K44" s="612"/>
      <c r="L44" s="612" t="s">
        <v>47</v>
      </c>
      <c r="M44" s="612"/>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2.1690322656453927E-2</v>
      </c>
      <c r="C46" s="220">
        <f>C37/B41</f>
        <v>0</v>
      </c>
      <c r="D46" s="220">
        <f>D37/B40</f>
        <v>0.73074724726867113</v>
      </c>
      <c r="E46" s="220">
        <f>E37/B41</f>
        <v>0.63732856290995821</v>
      </c>
      <c r="F46" s="220">
        <f>F37/B40</f>
        <v>0.14258052982366909</v>
      </c>
      <c r="G46" s="220">
        <f>G37/B41</f>
        <v>0.18032200357781752</v>
      </c>
      <c r="H46" s="220">
        <f>H37/B40</f>
        <v>7.1364963620050473E-2</v>
      </c>
      <c r="I46" s="220">
        <f>I37/B41</f>
        <v>1.872391174716756E-2</v>
      </c>
      <c r="J46" s="220">
        <f>J37/B40</f>
        <v>9.9978765423394799E-3</v>
      </c>
      <c r="K46" s="220">
        <f>K37/B41</f>
        <v>5.1282051282051282E-3</v>
      </c>
      <c r="L46" s="220">
        <f>L37/B40</f>
        <v>2.3619060088815924E-2</v>
      </c>
      <c r="M46" s="220">
        <f>M37/B41</f>
        <v>0.15849731663685152</v>
      </c>
    </row>
    <row r="47" spans="1:14" ht="30.75" thickBot="1" x14ac:dyDescent="0.3">
      <c r="A47" s="221" t="s">
        <v>102</v>
      </c>
      <c r="B47" s="613">
        <f>B38/B42</f>
        <v>2.1538741063376891E-2</v>
      </c>
      <c r="C47" s="613"/>
      <c r="D47" s="613">
        <f>D38/B42</f>
        <v>0.73009439607680371</v>
      </c>
      <c r="E47" s="613"/>
      <c r="F47" s="613">
        <f>F38/B42</f>
        <v>0.14284428397833707</v>
      </c>
      <c r="G47" s="613"/>
      <c r="H47" s="613">
        <f>H38/B42</f>
        <v>7.0997084606421873E-2</v>
      </c>
      <c r="I47" s="613"/>
      <c r="J47" s="613">
        <f>J38/B42</f>
        <v>9.963845119091078E-3</v>
      </c>
      <c r="K47" s="613"/>
      <c r="L47" s="613">
        <f>L38/B42</f>
        <v>2.4561649155969388E-2</v>
      </c>
      <c r="M47" s="613"/>
      <c r="N47" s="445"/>
    </row>
    <row r="49" spans="12:25" x14ac:dyDescent="0.25">
      <c r="L49" s="543"/>
      <c r="M49" s="543"/>
      <c r="N49" s="543"/>
      <c r="O49" s="543"/>
      <c r="P49" s="543"/>
      <c r="Q49" s="543"/>
      <c r="R49" s="543"/>
      <c r="S49" s="543"/>
      <c r="T49" s="543"/>
      <c r="U49" s="543"/>
      <c r="V49" s="543"/>
      <c r="W49" s="543"/>
      <c r="X49" s="543"/>
      <c r="Y49" s="543"/>
    </row>
    <row r="50" spans="12:25" x14ac:dyDescent="0.25">
      <c r="L50" s="543"/>
      <c r="M50" s="543"/>
      <c r="N50" s="543"/>
      <c r="O50" s="543"/>
      <c r="P50" s="543"/>
      <c r="Q50" s="543"/>
      <c r="R50" s="543"/>
      <c r="S50" s="543"/>
      <c r="T50" s="543"/>
      <c r="U50" s="543"/>
      <c r="V50" s="543"/>
      <c r="W50" s="543"/>
      <c r="X50" s="543"/>
      <c r="Y50" s="543"/>
    </row>
    <row r="51" spans="12:25" x14ac:dyDescent="0.25">
      <c r="L51" s="543"/>
      <c r="M51" s="543"/>
      <c r="N51" s="543"/>
      <c r="O51" s="543"/>
      <c r="P51" s="543"/>
      <c r="Q51" s="543"/>
      <c r="R51" s="543"/>
      <c r="S51" s="543"/>
      <c r="T51" s="543"/>
      <c r="U51" s="543"/>
      <c r="V51" s="543"/>
      <c r="W51" s="543"/>
      <c r="X51" s="543"/>
      <c r="Y51" s="543"/>
    </row>
    <row r="52" spans="12:25" x14ac:dyDescent="0.25">
      <c r="L52" s="543"/>
      <c r="M52" s="543"/>
      <c r="N52" s="543"/>
      <c r="O52" s="543"/>
      <c r="P52" s="543"/>
      <c r="Q52" s="543"/>
      <c r="R52" s="543"/>
      <c r="S52" s="543"/>
      <c r="T52" s="543"/>
      <c r="U52" s="543"/>
      <c r="V52" s="543"/>
      <c r="W52" s="543"/>
      <c r="X52" s="543"/>
      <c r="Y52" s="543"/>
    </row>
    <row r="53" spans="12:25" x14ac:dyDescent="0.25">
      <c r="L53" s="543"/>
      <c r="M53" s="543"/>
      <c r="N53" s="543"/>
      <c r="O53" s="543"/>
      <c r="P53" s="543"/>
      <c r="Q53" s="543"/>
      <c r="R53" s="543"/>
      <c r="S53" s="543"/>
      <c r="T53" s="543"/>
      <c r="U53" s="543"/>
      <c r="V53" s="543"/>
      <c r="W53" s="543"/>
      <c r="X53" s="543"/>
      <c r="Y53" s="543"/>
    </row>
    <row r="54" spans="12:25" x14ac:dyDescent="0.25">
      <c r="L54" s="543"/>
      <c r="M54" s="543"/>
      <c r="N54" s="543"/>
      <c r="O54" s="543"/>
      <c r="P54" s="543"/>
      <c r="Q54" s="543"/>
      <c r="R54" s="543"/>
      <c r="S54" s="543"/>
      <c r="T54" s="543"/>
      <c r="U54" s="543"/>
      <c r="V54" s="543"/>
      <c r="W54" s="543"/>
      <c r="X54" s="543"/>
      <c r="Y54" s="543"/>
    </row>
    <row r="55" spans="12:25" x14ac:dyDescent="0.25">
      <c r="L55" s="543"/>
      <c r="M55" s="543"/>
      <c r="N55" s="543"/>
      <c r="O55" s="543"/>
      <c r="P55" s="543"/>
      <c r="Q55" s="543"/>
      <c r="R55" s="543"/>
      <c r="S55" s="543"/>
      <c r="T55" s="543"/>
      <c r="U55" s="543"/>
      <c r="V55" s="543"/>
      <c r="W55" s="543"/>
      <c r="X55" s="543"/>
      <c r="Y55" s="543"/>
    </row>
    <row r="56" spans="12:25" x14ac:dyDescent="0.25">
      <c r="L56" s="543"/>
      <c r="M56" s="543"/>
      <c r="N56" s="543"/>
      <c r="O56" s="543"/>
      <c r="P56" s="543"/>
      <c r="Q56" s="543"/>
      <c r="R56" s="543"/>
      <c r="S56" s="543"/>
      <c r="T56" s="543"/>
      <c r="U56" s="543"/>
      <c r="V56" s="543"/>
      <c r="W56" s="543"/>
      <c r="X56" s="543"/>
      <c r="Y56" s="543"/>
    </row>
    <row r="57" spans="12:25" x14ac:dyDescent="0.25">
      <c r="L57" s="543"/>
      <c r="M57" s="543"/>
      <c r="N57" s="543"/>
      <c r="O57" s="543"/>
      <c r="P57" s="543"/>
      <c r="Q57" s="543"/>
      <c r="R57" s="543"/>
      <c r="S57" s="543"/>
      <c r="T57" s="543"/>
      <c r="U57" s="543"/>
      <c r="V57" s="543"/>
      <c r="W57" s="543"/>
      <c r="X57" s="543"/>
      <c r="Y57" s="543"/>
    </row>
    <row r="58" spans="12:25" x14ac:dyDescent="0.25">
      <c r="L58" s="543"/>
      <c r="M58" s="543"/>
      <c r="N58" s="543"/>
      <c r="O58" s="543"/>
      <c r="P58" s="543"/>
      <c r="Q58" s="543"/>
      <c r="R58" s="543"/>
      <c r="S58" s="543"/>
      <c r="T58" s="543"/>
      <c r="U58" s="543"/>
      <c r="V58" s="543"/>
      <c r="W58" s="543"/>
      <c r="X58" s="543"/>
      <c r="Y58" s="543"/>
    </row>
    <row r="59" spans="12:25" x14ac:dyDescent="0.25">
      <c r="L59" s="543"/>
      <c r="M59" s="543"/>
      <c r="N59" s="543"/>
      <c r="O59" s="543"/>
      <c r="P59" s="543"/>
      <c r="Q59" s="543"/>
      <c r="R59" s="543"/>
      <c r="S59" s="543"/>
      <c r="T59" s="543"/>
      <c r="U59" s="543"/>
      <c r="V59" s="543"/>
      <c r="W59" s="543"/>
      <c r="X59" s="543"/>
      <c r="Y59" s="543"/>
    </row>
    <row r="60" spans="12:25" x14ac:dyDescent="0.25">
      <c r="L60" s="543"/>
      <c r="M60" s="543"/>
      <c r="N60" s="543"/>
      <c r="O60" s="543"/>
      <c r="P60" s="543"/>
      <c r="Q60" s="543"/>
      <c r="R60" s="543"/>
      <c r="S60" s="543"/>
      <c r="T60" s="543"/>
      <c r="U60" s="543"/>
      <c r="V60" s="543"/>
      <c r="W60" s="543"/>
      <c r="X60" s="543"/>
      <c r="Y60" s="543"/>
    </row>
    <row r="61" spans="12:25" x14ac:dyDescent="0.25">
      <c r="L61" s="543"/>
      <c r="M61" s="543"/>
      <c r="N61" s="543"/>
      <c r="O61" s="543"/>
      <c r="P61" s="543"/>
      <c r="Q61" s="543"/>
      <c r="R61" s="543"/>
      <c r="S61" s="543"/>
      <c r="T61" s="543"/>
      <c r="U61" s="543"/>
      <c r="V61" s="543"/>
      <c r="W61" s="543"/>
      <c r="X61" s="543"/>
      <c r="Y61" s="543"/>
    </row>
    <row r="62" spans="12:25" x14ac:dyDescent="0.25">
      <c r="L62" s="543"/>
      <c r="M62" s="543"/>
      <c r="N62" s="543"/>
      <c r="O62" s="543"/>
      <c r="P62" s="543"/>
      <c r="Q62" s="543"/>
      <c r="R62" s="543"/>
      <c r="S62" s="543"/>
      <c r="T62" s="543"/>
      <c r="U62" s="543"/>
      <c r="V62" s="543"/>
      <c r="W62" s="543"/>
      <c r="X62" s="543"/>
      <c r="Y62" s="543"/>
    </row>
    <row r="63" spans="12:25" x14ac:dyDescent="0.25">
      <c r="L63" s="543"/>
      <c r="M63" s="543"/>
      <c r="N63" s="543"/>
      <c r="O63" s="543"/>
      <c r="P63" s="543"/>
      <c r="Q63" s="543"/>
      <c r="R63" s="543"/>
      <c r="S63" s="543"/>
      <c r="T63" s="543"/>
      <c r="U63" s="543"/>
      <c r="V63" s="543"/>
      <c r="W63" s="543"/>
      <c r="X63" s="543"/>
      <c r="Y63" s="543"/>
    </row>
    <row r="64" spans="12:25" x14ac:dyDescent="0.25">
      <c r="L64" s="543"/>
      <c r="M64" s="543"/>
      <c r="N64" s="543"/>
      <c r="O64" s="543"/>
      <c r="P64" s="543"/>
      <c r="Q64" s="543"/>
      <c r="R64" s="543"/>
      <c r="S64" s="543"/>
      <c r="T64" s="543"/>
      <c r="U64" s="543"/>
      <c r="V64" s="543"/>
      <c r="W64" s="543"/>
      <c r="X64" s="543"/>
      <c r="Y64" s="543"/>
    </row>
    <row r="65" spans="12:25" x14ac:dyDescent="0.25">
      <c r="L65" s="543"/>
      <c r="M65" s="543"/>
      <c r="N65" s="543"/>
      <c r="O65" s="543"/>
      <c r="P65" s="543"/>
      <c r="Q65" s="543"/>
      <c r="R65" s="543"/>
      <c r="S65" s="543"/>
      <c r="T65" s="543"/>
      <c r="U65" s="543"/>
      <c r="V65" s="543"/>
      <c r="W65" s="543"/>
      <c r="X65" s="543"/>
      <c r="Y65" s="543"/>
    </row>
    <row r="66" spans="12:25" x14ac:dyDescent="0.25">
      <c r="L66" s="543"/>
      <c r="M66" s="543"/>
      <c r="N66" s="543"/>
      <c r="O66" s="543"/>
      <c r="P66" s="543"/>
      <c r="Q66" s="543"/>
      <c r="R66" s="543"/>
      <c r="S66" s="543"/>
      <c r="T66" s="543"/>
      <c r="U66" s="543"/>
      <c r="V66" s="543"/>
      <c r="W66" s="543"/>
      <c r="X66" s="543"/>
      <c r="Y66" s="543"/>
    </row>
    <row r="67" spans="12:25" x14ac:dyDescent="0.25">
      <c r="L67" s="543"/>
      <c r="M67" s="543"/>
      <c r="N67" s="543"/>
      <c r="O67" s="543"/>
      <c r="P67" s="543"/>
      <c r="Q67" s="543"/>
      <c r="R67" s="543"/>
      <c r="S67" s="543"/>
      <c r="T67" s="543"/>
      <c r="U67" s="543"/>
      <c r="V67" s="543"/>
      <c r="W67" s="543"/>
      <c r="X67" s="543"/>
      <c r="Y67" s="543"/>
    </row>
    <row r="68" spans="12:25" x14ac:dyDescent="0.25">
      <c r="L68" s="543"/>
      <c r="M68" s="543"/>
      <c r="N68" s="543"/>
      <c r="O68" s="543"/>
      <c r="P68" s="543"/>
      <c r="Q68" s="543"/>
      <c r="R68" s="543"/>
      <c r="S68" s="543"/>
      <c r="T68" s="543"/>
      <c r="U68" s="543"/>
      <c r="V68" s="543"/>
      <c r="W68" s="543"/>
      <c r="X68" s="543"/>
      <c r="Y68" s="543"/>
    </row>
    <row r="69" spans="12:25" x14ac:dyDescent="0.25">
      <c r="L69" s="543"/>
      <c r="M69" s="543"/>
      <c r="N69" s="543"/>
      <c r="O69" s="543"/>
      <c r="P69" s="543"/>
      <c r="Q69" s="543"/>
      <c r="R69" s="543"/>
      <c r="S69" s="543"/>
      <c r="T69" s="543"/>
      <c r="U69" s="543"/>
      <c r="V69" s="543"/>
      <c r="W69" s="543"/>
      <c r="X69" s="543"/>
      <c r="Y69" s="543"/>
    </row>
    <row r="70" spans="12:25" x14ac:dyDescent="0.25">
      <c r="L70" s="543"/>
      <c r="M70" s="543"/>
      <c r="N70" s="543"/>
      <c r="O70" s="543"/>
      <c r="P70" s="543"/>
      <c r="Q70" s="543"/>
      <c r="R70" s="543"/>
      <c r="S70" s="543"/>
      <c r="T70" s="543"/>
      <c r="U70" s="543"/>
      <c r="V70" s="543"/>
      <c r="W70" s="543"/>
      <c r="X70" s="543"/>
      <c r="Y70" s="543"/>
    </row>
    <row r="71" spans="12:25" x14ac:dyDescent="0.25">
      <c r="L71" s="543"/>
      <c r="M71" s="543"/>
      <c r="N71" s="543"/>
      <c r="O71" s="543"/>
      <c r="P71" s="543"/>
      <c r="Q71" s="543"/>
      <c r="R71" s="543"/>
      <c r="S71" s="543"/>
      <c r="T71" s="543"/>
      <c r="U71" s="543"/>
      <c r="V71" s="543"/>
      <c r="W71" s="543"/>
      <c r="X71" s="543"/>
      <c r="Y71" s="543"/>
    </row>
    <row r="72" spans="12:25" x14ac:dyDescent="0.25">
      <c r="L72" s="543"/>
      <c r="M72" s="543"/>
      <c r="N72" s="543"/>
      <c r="O72" s="543"/>
      <c r="P72" s="543"/>
      <c r="Q72" s="543"/>
      <c r="R72" s="543"/>
      <c r="S72" s="543"/>
      <c r="T72" s="543"/>
      <c r="U72" s="543"/>
      <c r="V72" s="543"/>
      <c r="W72" s="543"/>
      <c r="X72" s="543"/>
      <c r="Y72" s="543"/>
    </row>
    <row r="73" spans="12:25" x14ac:dyDescent="0.25">
      <c r="L73" s="543"/>
      <c r="M73" s="543"/>
      <c r="N73" s="543"/>
      <c r="O73" s="543"/>
      <c r="P73" s="543"/>
      <c r="Q73" s="543"/>
      <c r="R73" s="543"/>
      <c r="S73" s="543"/>
      <c r="T73" s="543"/>
      <c r="U73" s="543"/>
      <c r="V73" s="543"/>
      <c r="W73" s="543"/>
      <c r="X73" s="543"/>
      <c r="Y73" s="543"/>
    </row>
    <row r="74" spans="12:25" x14ac:dyDescent="0.25">
      <c r="L74" s="543"/>
      <c r="M74" s="543"/>
      <c r="N74" s="543"/>
      <c r="O74" s="543"/>
      <c r="P74" s="543"/>
      <c r="Q74" s="543"/>
      <c r="R74" s="543"/>
      <c r="S74" s="543"/>
      <c r="T74" s="543"/>
      <c r="U74" s="543"/>
      <c r="V74" s="543"/>
      <c r="W74" s="543"/>
      <c r="X74" s="543"/>
      <c r="Y74" s="543"/>
    </row>
    <row r="75" spans="12:25" x14ac:dyDescent="0.25">
      <c r="L75" s="543"/>
      <c r="M75" s="543"/>
      <c r="N75" s="543"/>
      <c r="O75" s="543"/>
      <c r="P75" s="543"/>
      <c r="Q75" s="543"/>
      <c r="R75" s="543"/>
      <c r="S75" s="543"/>
      <c r="T75" s="543"/>
      <c r="U75" s="543"/>
      <c r="V75" s="543"/>
      <c r="W75" s="543"/>
      <c r="X75" s="543"/>
      <c r="Y75" s="543"/>
    </row>
    <row r="76" spans="12:25" x14ac:dyDescent="0.25">
      <c r="L76" s="543"/>
      <c r="M76" s="543"/>
      <c r="N76" s="543"/>
      <c r="O76" s="543"/>
      <c r="P76" s="543"/>
      <c r="Q76" s="543"/>
      <c r="R76" s="543"/>
      <c r="S76" s="543"/>
      <c r="T76" s="543"/>
      <c r="U76" s="543"/>
      <c r="V76" s="543"/>
      <c r="W76" s="543"/>
      <c r="X76" s="543"/>
      <c r="Y76" s="543"/>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01-2025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TORRES TRUJILLO SINDY ANABEL</cp:lastModifiedBy>
  <cp:lastPrinted>2015-09-18T20:06:44Z</cp:lastPrinted>
  <dcterms:created xsi:type="dcterms:W3CDTF">2012-02-15T19:17:10Z</dcterms:created>
  <dcterms:modified xsi:type="dcterms:W3CDTF">2025-03-14T21:56:35Z</dcterms:modified>
</cp:coreProperties>
</file>