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ourdes.ruiz\Desktop\MATEO-LU 2022\01.  Estadísticas\1. STF\2022\12. Diciembre\"/>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12-2022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PROVINCIA'!$A$10:$CL$133</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62913"/>
</workbook>
</file>

<file path=xl/calcChain.xml><?xml version="1.0" encoding="utf-8"?>
<calcChain xmlns="http://schemas.openxmlformats.org/spreadsheetml/2006/main">
  <c r="AZ132" i="26" l="1"/>
  <c r="AY132" i="26"/>
  <c r="AX132" i="26"/>
  <c r="S143" i="27" l="1"/>
  <c r="W143" i="27" s="1"/>
  <c r="R143" i="27"/>
  <c r="T143" i="27" s="1"/>
  <c r="X143" i="27" s="1"/>
  <c r="V143" i="27" l="1"/>
  <c r="AZ130" i="26"/>
  <c r="AZ131" i="26"/>
  <c r="AY130" i="26"/>
  <c r="AY131" i="26"/>
  <c r="AX130" i="26"/>
  <c r="AX131" i="26"/>
  <c r="S142" i="27"/>
  <c r="R142" i="27"/>
  <c r="V142" i="27" l="1"/>
  <c r="W142" i="27"/>
  <c r="T142" i="27"/>
  <c r="X142" i="27" s="1"/>
  <c r="S141" i="27"/>
  <c r="R141" i="27"/>
  <c r="T141" i="27" s="1"/>
  <c r="X141" i="27" s="1"/>
  <c r="W141" i="27" l="1"/>
  <c r="V141" i="27"/>
  <c r="AZ129" i="26"/>
  <c r="AY129" i="26"/>
  <c r="AX129" i="26"/>
  <c r="S140" i="27"/>
  <c r="R140" i="27"/>
  <c r="W140" i="27" l="1"/>
  <c r="T140" i="27"/>
  <c r="X140" i="27" s="1"/>
  <c r="AZ128" i="26"/>
  <c r="AY128" i="26"/>
  <c r="AX128" i="26"/>
  <c r="S139" i="27"/>
  <c r="R139" i="27"/>
  <c r="V140" i="27" l="1"/>
  <c r="T139" i="27"/>
  <c r="X139" i="27" s="1"/>
  <c r="AZ127" i="26"/>
  <c r="AY127" i="26"/>
  <c r="AX127" i="26"/>
  <c r="S138" i="27" l="1"/>
  <c r="R138" i="27"/>
  <c r="V139" i="27" s="1"/>
  <c r="T138" i="27" l="1"/>
  <c r="X138" i="27" s="1"/>
  <c r="W139" i="27"/>
  <c r="AZ126" i="26"/>
  <c r="AY126" i="26"/>
  <c r="AX126" i="26"/>
  <c r="S137" i="27"/>
  <c r="W138" i="27" s="1"/>
  <c r="R137" i="27"/>
  <c r="V138" i="27" s="1"/>
  <c r="V137" i="27" l="1"/>
  <c r="T137" i="27"/>
  <c r="X137" i="27" s="1"/>
  <c r="AZ125" i="26"/>
  <c r="AY125" i="26"/>
  <c r="AX125" i="26"/>
  <c r="S136" i="27"/>
  <c r="W137" i="27" s="1"/>
  <c r="R136" i="27"/>
  <c r="T136" i="27" s="1"/>
  <c r="X136" i="27" s="1"/>
  <c r="AY124" i="26" l="1"/>
  <c r="AZ124" i="26" s="1"/>
  <c r="AX124" i="26"/>
  <c r="S135" i="27"/>
  <c r="W136" i="27" s="1"/>
  <c r="R135" i="27"/>
  <c r="V136" i="27" s="1"/>
  <c r="T135" i="27" l="1"/>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<sst xmlns="http://schemas.openxmlformats.org/spreadsheetml/2006/main" count="232" uniqueCount="106">
  <si>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</si>
  <si>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</si>
  <si>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</si>
  <si>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</si>
  <si>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</si>
  <si>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</si>
  <si>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</si>
  <si>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</si>
  <si>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</si>
  <si>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</si>
  <si>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</si>
  <si>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</si>
  <si>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</si>
  <si>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</si>
  <si>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</si>
  <si>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</si>
  <si>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</si>
  <si>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</si>
  <si>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</si>
  <si>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</si>
  <si>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</si>
  <si>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</si>
  <si>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</si>
  <si>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</si>
  <si>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</si>
  <si>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</si>
  <si>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</si>
  <si>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</si>
  <si>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</si>
  <si>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</si>
  <si>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</si>
  <si>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</si>
  <si>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</si>
  <si>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</si>
  <si>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</si>
  <si>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</si>
  <si>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</si>
  <si>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</si>
  <si>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</si>
  <si>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</si>
  <si>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</si>
  <si>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</si>
  <si>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</si>
  <si>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</si>
  <si>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</si>
  <si>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</si>
  <si>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</si>
  <si>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</si>
  <si>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</si>
  <si>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</si>
  <si>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</si>
  <si>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</si>
  <si>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</si>
  <si>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</si>
  <si>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</si>
  <si>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</si>
  <si>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</si>
  <si>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</si>
  <si>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</si>
  <si>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</si>
  <si>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</si>
  <si>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</si>
  <si>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</si>
  <si>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</si>
  <si>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</si>
  <si>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</si>
  <si>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</si>
  <si>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</si>
  <si>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</si>
  <si>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</si>
  <si>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</si>
  <si>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</si>
  <si>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</si>
  <si>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</si>
  <si>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</si>
  <si>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</si>
  <si>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</si>
  <si>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</si>
  <si>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</si>
  <si>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</si>
  <si>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</si>
  <si>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</si>
  <si>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</si>
  <si>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</si>
  <si>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</si>
  <si>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</si>
  <si>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</si>
  <si>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</si>
  <si>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</si>
  <si>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</si>
  <si>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</si>
  <si>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</si>
  <si>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</si>
  <si>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</si>
  <si>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</si>
  <si>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</si>
  <si>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</si>
  <si>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</si>
  <si>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</si>
  <si>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</si>
  <si>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</si>
  <si>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</si>
  <si>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</si>
  <si>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</si>
  <si>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Fecha de publicación: Enero 2023</t>
  </si>
  <si>
    <t>Fecha de corte: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</si>
</sst>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43" fontId="1" fillId="0" borderId="0" applyFont="0" applyFill="0" applyBorder="0" applyAlignment="0" applyProtection="0"/>
  </cellStyleXfs>
  <cellXfs count="596">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3B56-49F5-830E-BC6960C9E115}"/>
              </c:ext>
            </c:extLst>
          </c:dPt>
          <c:dPt>
            <c:idx val="2"/>
            <c:bubble3D val="0"/>
            <c:spPr>
              <a:solidFill>
                <a:srgbClr val="C0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B56-49F5-830E-BC6960C9E115}"/>
              </c:ext>
            </c:extLst>
          </c:dPt>
          <c:dPt>
            <c:idx val="3"/>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B56-49F5-830E-BC6960C9E115}"/>
              </c:ext>
            </c:extLst>
          </c:dPt>
          <c:dPt>
            <c:idx val="4"/>
            <c:bubble3D val="0"/>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9-3B56-49F5-830E-BC6960C9E115}"/>
              </c:ext>
            </c:extLst>
          </c:dPt>
          <c:dPt>
            <c:idx val="5"/>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B-3B56-49F5-830E-BC6960C9E115}"/>
              </c:ext>
            </c:extLst>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'12-2022 POR OPERADOR Y PROVINCI'!$B$44:$M$44</c15:sqref>
                  </c15:fullRef>
                </c:ext>
              </c:extLst>
              <c:f>('12-2022 POR OPERADOR Y PROVINCI'!$B$44,'12-2022 POR OPERADOR Y PROVINCI'!$D$44,'12-2022 POR OPERADOR Y PROVINCI'!$F$44,'12-2022 POR OPERADOR Y PROVINCI'!$H$44,'12-2022 POR OPERADOR Y PROVINCI'!$J$44,'12-2022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'12-2022 POR OPERADOR Y PROVINCI'!$B$47:$M$47</c15:sqref>
                  </c15:fullRef>
                </c:ext>
              </c:extLst>
              <c:f>('12-2022 POR OPERADOR Y PROVINCI'!$B$47,'12-2022 POR OPERADOR Y PROVINCI'!$D$47,'12-2022 POR OPERADOR Y PROVINCI'!$F$47,'12-2022 POR OPERADOR Y PROVINCI'!$H$47,'12-2022 POR OPERADOR Y PROVINCI'!$J$47,'12-2022 POR OPERADOR Y PROVINCI'!$L$47)</c:f>
              <c:numCache>
                <c:formatCode>0.00%</c:formatCode>
                <c:ptCount val="6"/>
                <c:pt idx="0">
                  <c:v>1.4364100574247767E-2</c:v>
                </c:pt>
                <c:pt idx="1">
                  <c:v>0.75577623190803278</c:v>
                </c:pt>
                <c:pt idx="2">
                  <c:v>0.11630797974502474</c:v>
                </c:pt>
                <c:pt idx="3">
                  <c:v>7.3927862024840682E-2</c:v>
                </c:pt>
                <c:pt idx="4">
                  <c:v>8.5577635354492469E-3</c:v>
                </c:pt>
                <c:pt idx="5">
                  <c:v>3.1066062212404773E-2</c:v>
                </c:pt>
              </c:numCache>
            </c:numRef>
          </c:val>
          <c:extLst>
            <c:ext xmlns:c15="http://schemas.microsoft.com/office/drawing/2012/chart" uri="{02D57815-91ED-43cb-92C2-25804820EDAC}">
              <c15:categoryFilterExceptions>
                <c15:categoryFilterException>
                  <c15:sqref>'12-2022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'12-2022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'12-2022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'12-2022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'12-2022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'12-2022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 xmlns:c16="http://schemas.microsoft.com/office/drawing/2014/chart" uri="{C3380CC4-5D6E-409C-BE32-E72D297353CC}">
              <c16:uniqueId val="{00000018-5308-4183-9877-30390E835AC7}"/>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79</v>
      </c>
      <c r="C6" s="459"/>
      <c r="D6" s="459"/>
      <c r="E6" s="459"/>
      <c r="F6" s="459"/>
      <c r="G6" s="459"/>
      <c r="H6" s="459"/>
      <c r="I6" s="459"/>
      <c r="J6" s="459"/>
      <c r="K6" s="459"/>
      <c r="L6" s="459"/>
      <c r="M6" s="460"/>
    </row>
    <row r="7" spans="1:13" x14ac:dyDescent="0.25">
      <c r="A7" s="461"/>
      <c r="B7" s="468" t="s">
        <v>104</v>
      </c>
      <c r="C7" s="462"/>
      <c r="D7" s="462"/>
      <c r="E7" s="462"/>
      <c r="F7" s="462"/>
      <c r="G7" s="462"/>
      <c r="H7" s="462"/>
      <c r="I7" s="462"/>
      <c r="J7" s="462"/>
      <c r="K7" s="462"/>
      <c r="L7" s="462"/>
      <c r="M7" s="463"/>
    </row>
    <row r="8" spans="1:13" ht="15.75" thickBot="1" x14ac:dyDescent="0.3">
      <c r="A8" s="464"/>
      <c r="B8" s="469" t="s">
        <v>105</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2" t="s">
        <v>1</v>
      </c>
      <c r="B10" s="543"/>
      <c r="C10" s="543"/>
      <c r="D10" s="543"/>
      <c r="E10" s="543"/>
      <c r="F10" s="544"/>
      <c r="G10" s="545" t="s">
        <v>2</v>
      </c>
      <c r="H10" s="545"/>
      <c r="I10" s="545"/>
      <c r="J10" s="545"/>
      <c r="K10" s="545"/>
      <c r="L10" s="545"/>
      <c r="M10" s="546"/>
    </row>
    <row r="11" spans="1:13" x14ac:dyDescent="0.25">
      <c r="A11" s="547"/>
      <c r="B11" s="547"/>
      <c r="C11" s="547"/>
      <c r="D11" s="547"/>
      <c r="E11" s="547"/>
      <c r="F11" s="548"/>
      <c r="G11" s="552"/>
      <c r="H11" s="552"/>
      <c r="I11" s="552"/>
      <c r="J11" s="552"/>
      <c r="K11" s="552"/>
      <c r="L11" s="552"/>
      <c r="M11" s="553"/>
    </row>
    <row r="12" spans="1:13" x14ac:dyDescent="0.25">
      <c r="A12" s="549" t="s">
        <v>53</v>
      </c>
      <c r="B12" s="549"/>
      <c r="C12" s="549"/>
      <c r="D12" s="549"/>
      <c r="E12" s="549"/>
      <c r="F12" s="550"/>
      <c r="G12" s="444"/>
      <c r="H12" s="551" t="s">
        <v>55</v>
      </c>
      <c r="I12" s="551"/>
      <c r="J12" s="551"/>
      <c r="K12" s="551"/>
      <c r="L12" s="551"/>
      <c r="M12" s="551"/>
    </row>
    <row r="13" spans="1:13" x14ac:dyDescent="0.25">
      <c r="A13" s="539"/>
      <c r="B13" s="540"/>
      <c r="C13" s="540"/>
      <c r="D13" s="540"/>
      <c r="E13" s="540"/>
      <c r="F13" s="540"/>
      <c r="G13" s="540"/>
      <c r="H13" s="540"/>
      <c r="I13" s="540"/>
      <c r="J13" s="540"/>
      <c r="K13" s="540"/>
      <c r="L13" s="540"/>
      <c r="M13" s="541"/>
    </row>
    <row r="14" spans="1:13" x14ac:dyDescent="0.25">
      <c r="A14" s="549" t="s">
        <v>52</v>
      </c>
      <c r="B14" s="549"/>
      <c r="C14" s="549"/>
      <c r="D14" s="549"/>
      <c r="E14" s="549"/>
      <c r="F14" s="550"/>
      <c r="G14" s="444"/>
      <c r="H14" s="551" t="s">
        <v>56</v>
      </c>
      <c r="I14" s="551"/>
      <c r="J14" s="551"/>
      <c r="K14" s="551"/>
      <c r="L14" s="551"/>
      <c r="M14" s="551"/>
    </row>
    <row r="15" spans="1:13" x14ac:dyDescent="0.25">
      <c r="A15" s="554"/>
      <c r="B15" s="555"/>
      <c r="C15" s="555"/>
      <c r="D15" s="555"/>
      <c r="E15" s="555"/>
      <c r="F15" s="555"/>
      <c r="G15" s="555"/>
      <c r="H15" s="555"/>
      <c r="I15" s="555"/>
      <c r="J15" s="555"/>
      <c r="K15" s="555"/>
      <c r="L15" s="555"/>
      <c r="M15" s="556"/>
    </row>
    <row r="16" spans="1:13" x14ac:dyDescent="0.25">
      <c r="A16" s="549" t="s">
        <v>51</v>
      </c>
      <c r="B16" s="549"/>
      <c r="C16" s="549"/>
      <c r="D16" s="549"/>
      <c r="E16" s="549"/>
      <c r="F16" s="550"/>
      <c r="G16" s="444"/>
      <c r="H16" s="551" t="s">
        <v>57</v>
      </c>
      <c r="I16" s="551"/>
      <c r="J16" s="551"/>
      <c r="K16" s="551"/>
      <c r="L16" s="551"/>
      <c r="M16" s="551"/>
    </row>
    <row r="17" spans="1:13" x14ac:dyDescent="0.25">
      <c r="A17" s="554"/>
      <c r="B17" s="555"/>
      <c r="C17" s="555"/>
      <c r="D17" s="555"/>
      <c r="E17" s="555"/>
      <c r="F17" s="555"/>
      <c r="G17" s="555"/>
      <c r="H17" s="555"/>
      <c r="I17" s="555"/>
      <c r="J17" s="555"/>
      <c r="K17" s="555"/>
      <c r="L17" s="555"/>
      <c r="M17" s="556"/>
    </row>
    <row r="18" spans="1:13" x14ac:dyDescent="0.25">
      <c r="A18" s="549" t="s">
        <v>54</v>
      </c>
      <c r="B18" s="549"/>
      <c r="C18" s="549"/>
      <c r="D18" s="549"/>
      <c r="E18" s="549"/>
      <c r="F18" s="550"/>
      <c r="G18" s="444"/>
      <c r="H18" s="551" t="s">
        <v>58</v>
      </c>
      <c r="I18" s="551"/>
      <c r="J18" s="551"/>
      <c r="K18" s="551"/>
      <c r="L18" s="551"/>
      <c r="M18" s="551"/>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1"/>
  <sheetViews>
    <sheetView showGridLines="0" topLeftCell="A2" zoomScaleNormal="100" workbookViewId="0">
      <pane ySplit="10" topLeftCell="A135" activePane="bottomLeft" state="frozen"/>
      <selection activeCell="A2" sqref="A2"/>
      <selection pane="bottomLeft" activeCell="N143" sqref="N143"/>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Enero 2023</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Diciembre 2022</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7" t="s">
        <v>35</v>
      </c>
      <c r="B10" s="570" t="s">
        <v>60</v>
      </c>
      <c r="C10" s="564"/>
      <c r="D10" s="563" t="s">
        <v>36</v>
      </c>
      <c r="E10" s="564"/>
      <c r="F10" s="563" t="s">
        <v>37</v>
      </c>
      <c r="G10" s="564"/>
      <c r="H10" s="563" t="s">
        <v>59</v>
      </c>
      <c r="I10" s="564"/>
      <c r="J10" s="563" t="s">
        <v>38</v>
      </c>
      <c r="K10" s="564"/>
      <c r="L10" s="563" t="s">
        <v>76</v>
      </c>
      <c r="M10" s="564"/>
      <c r="N10" s="563" t="s">
        <v>39</v>
      </c>
      <c r="O10" s="564"/>
      <c r="P10" s="563" t="s">
        <v>40</v>
      </c>
      <c r="Q10" s="564"/>
      <c r="R10" s="563" t="s">
        <v>41</v>
      </c>
      <c r="S10" s="564"/>
      <c r="T10" s="565" t="s">
        <v>42</v>
      </c>
      <c r="U10" s="567" t="s">
        <v>43</v>
      </c>
      <c r="V10" s="560" t="s">
        <v>88</v>
      </c>
      <c r="W10" s="560" t="s">
        <v>89</v>
      </c>
      <c r="X10" s="560" t="s">
        <v>44</v>
      </c>
      <c r="Y10" s="562"/>
    </row>
    <row r="11" spans="1:25" s="136" customFormat="1" ht="38.25" customHeight="1" thickBot="1" x14ac:dyDescent="0.25">
      <c r="A11" s="569"/>
      <c r="B11" s="535" t="s">
        <v>84</v>
      </c>
      <c r="C11" s="471" t="s">
        <v>85</v>
      </c>
      <c r="D11" s="535" t="s">
        <v>84</v>
      </c>
      <c r="E11" s="533" t="s">
        <v>85</v>
      </c>
      <c r="F11" s="535" t="s">
        <v>84</v>
      </c>
      <c r="G11" s="533" t="s">
        <v>85</v>
      </c>
      <c r="H11" s="535" t="s">
        <v>84</v>
      </c>
      <c r="I11" s="533" t="s">
        <v>85</v>
      </c>
      <c r="J11" s="535" t="s">
        <v>84</v>
      </c>
      <c r="K11" s="533" t="s">
        <v>85</v>
      </c>
      <c r="L11" s="535" t="s">
        <v>84</v>
      </c>
      <c r="M11" s="533" t="s">
        <v>85</v>
      </c>
      <c r="N11" s="535" t="s">
        <v>84</v>
      </c>
      <c r="O11" s="533" t="s">
        <v>85</v>
      </c>
      <c r="P11" s="535" t="s">
        <v>84</v>
      </c>
      <c r="Q11" s="533" t="s">
        <v>85</v>
      </c>
      <c r="R11" s="472" t="s">
        <v>86</v>
      </c>
      <c r="S11" s="473" t="s">
        <v>87</v>
      </c>
      <c r="T11" s="566"/>
      <c r="U11" s="568"/>
      <c r="V11" s="561"/>
      <c r="W11" s="561"/>
      <c r="X11" s="561"/>
      <c r="Y11" s="562"/>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B91+D91+F91+H91+J91+L91+N91+P144</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B92+D92+F92+H92+J92+L92+N92+P145</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B93+D93+F93+H93+J93+L93+N93+P146</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 t="shared" ref="R94:R130" si="35">B94+D94+F94+H94+J94+L94+N94+P149</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 t="shared" si="35"/>
        <v>2344955</v>
      </c>
      <c r="S95" s="303">
        <f t="shared" si="29"/>
        <v>15626</v>
      </c>
      <c r="T95" s="192">
        <f t="shared" si="32"/>
        <v>2360581</v>
      </c>
      <c r="U95" s="375">
        <v>17023408.000000015</v>
      </c>
      <c r="V95" s="289">
        <f t="shared" ref="V95:W100" si="36">(R95-R94)/R94</f>
        <v>-3.3749897998041562E-3</v>
      </c>
      <c r="W95" s="288">
        <f t="shared" si="36"/>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 t="shared" si="35"/>
        <v>2334322</v>
      </c>
      <c r="S96" s="373">
        <f t="shared" si="29"/>
        <v>15518</v>
      </c>
      <c r="T96" s="158">
        <f t="shared" si="32"/>
        <v>2349840</v>
      </c>
      <c r="U96" s="164">
        <v>17043789.5</v>
      </c>
      <c r="V96" s="282">
        <f t="shared" si="36"/>
        <v>-4.5344153725764462E-3</v>
      </c>
      <c r="W96" s="286">
        <f t="shared" si="36"/>
        <v>-6.9115576603097405E-3</v>
      </c>
      <c r="X96" s="160">
        <f t="shared" ref="X96:X122" si="37">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 t="shared" si="35"/>
        <v>2329247</v>
      </c>
      <c r="S97" s="373">
        <f t="shared" si="29"/>
        <v>15496</v>
      </c>
      <c r="T97" s="158">
        <f t="shared" si="32"/>
        <v>2344743</v>
      </c>
      <c r="U97" s="164">
        <v>17064171.000000022</v>
      </c>
      <c r="V97" s="282">
        <f t="shared" si="36"/>
        <v>-2.1740788117491933E-3</v>
      </c>
      <c r="W97" s="286">
        <f t="shared" si="36"/>
        <v>-1.4177084675860291E-3</v>
      </c>
      <c r="X97" s="160">
        <f t="shared" si="37"/>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 t="shared" si="35"/>
        <v>2322445</v>
      </c>
      <c r="S98" s="373">
        <f t="shared" si="29"/>
        <v>15426</v>
      </c>
      <c r="T98" s="158">
        <f t="shared" si="32"/>
        <v>2337871</v>
      </c>
      <c r="U98" s="164">
        <v>17084552.500000004</v>
      </c>
      <c r="V98" s="282">
        <f t="shared" si="36"/>
        <v>-2.9202570616169089E-3</v>
      </c>
      <c r="W98" s="286">
        <f t="shared" si="36"/>
        <v>-4.5172947857511619E-3</v>
      </c>
      <c r="X98" s="160">
        <f t="shared" si="37"/>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 t="shared" si="35"/>
        <v>2312693</v>
      </c>
      <c r="S99" s="373">
        <f t="shared" si="29"/>
        <v>15384</v>
      </c>
      <c r="T99" s="158">
        <f t="shared" si="32"/>
        <v>2328077</v>
      </c>
      <c r="U99" s="164">
        <v>17104933.999999989</v>
      </c>
      <c r="V99" s="282">
        <f t="shared" si="36"/>
        <v>-4.1990230123856538E-3</v>
      </c>
      <c r="W99" s="286">
        <f t="shared" si="36"/>
        <v>-2.7226760015558148E-3</v>
      </c>
      <c r="X99" s="160">
        <f t="shared" si="37"/>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 t="shared" si="35"/>
        <v>2300716</v>
      </c>
      <c r="S100" s="373">
        <f t="shared" si="29"/>
        <v>15390</v>
      </c>
      <c r="T100" s="158">
        <f t="shared" si="32"/>
        <v>2316106</v>
      </c>
      <c r="U100" s="164">
        <v>17125315.500000004</v>
      </c>
      <c r="V100" s="282">
        <f t="shared" si="36"/>
        <v>-5.1788110224746647E-3</v>
      </c>
      <c r="W100" s="286">
        <f t="shared" si="36"/>
        <v>3.9001560062402497E-4</v>
      </c>
      <c r="X100" s="160">
        <f t="shared" si="37"/>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 t="shared" si="35"/>
        <v>2288284</v>
      </c>
      <c r="S101" s="373">
        <f t="shared" si="29"/>
        <v>15348</v>
      </c>
      <c r="T101" s="158">
        <f t="shared" si="32"/>
        <v>2303632</v>
      </c>
      <c r="U101" s="164">
        <v>17145696.999999993</v>
      </c>
      <c r="V101" s="282">
        <f t="shared" ref="V101:W128" si="38">(R101-R100)/R100</f>
        <v>-5.4035352472882351E-3</v>
      </c>
      <c r="W101" s="286">
        <f t="shared" si="38"/>
        <v>-2.7290448343079924E-3</v>
      </c>
      <c r="X101" s="160">
        <f t="shared" si="37"/>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 t="shared" si="35"/>
        <v>2272046</v>
      </c>
      <c r="S102" s="373">
        <f t="shared" si="29"/>
        <v>15404</v>
      </c>
      <c r="T102" s="158">
        <f t="shared" si="32"/>
        <v>2287450</v>
      </c>
      <c r="U102" s="164">
        <v>17166078.499999996</v>
      </c>
      <c r="V102" s="282">
        <f t="shared" si="38"/>
        <v>-7.0961471565592384E-3</v>
      </c>
      <c r="W102" s="286">
        <f t="shared" si="38"/>
        <v>3.6486838676048996E-3</v>
      </c>
      <c r="X102" s="160">
        <f t="shared" si="37"/>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 t="shared" si="35"/>
        <v>2251436</v>
      </c>
      <c r="S103" s="373">
        <f t="shared" si="29"/>
        <v>15327</v>
      </c>
      <c r="T103" s="158">
        <f t="shared" si="32"/>
        <v>2266763</v>
      </c>
      <c r="U103" s="164">
        <v>17186459.999999993</v>
      </c>
      <c r="V103" s="282">
        <f t="shared" si="38"/>
        <v>-9.0711191586790065E-3</v>
      </c>
      <c r="W103" s="286">
        <f t="shared" si="38"/>
        <v>-4.998701635938717E-3</v>
      </c>
      <c r="X103" s="160">
        <f t="shared" si="37"/>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 t="shared" si="35"/>
        <v>2235936</v>
      </c>
      <c r="S104" s="373">
        <f t="shared" si="29"/>
        <v>15263</v>
      </c>
      <c r="T104" s="158">
        <f t="shared" si="32"/>
        <v>2251199</v>
      </c>
      <c r="U104" s="164">
        <v>17206841.499999993</v>
      </c>
      <c r="V104" s="282">
        <f t="shared" si="38"/>
        <v>-6.8844950511584603E-3</v>
      </c>
      <c r="W104" s="286">
        <f t="shared" si="38"/>
        <v>-4.1756377634240231E-3</v>
      </c>
      <c r="X104" s="160">
        <f t="shared" si="37"/>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 t="shared" si="35"/>
        <v>2215986</v>
      </c>
      <c r="S105" s="373">
        <f t="shared" si="29"/>
        <v>15185</v>
      </c>
      <c r="T105" s="158">
        <f t="shared" si="32"/>
        <v>2231171</v>
      </c>
      <c r="U105" s="164">
        <v>17227223</v>
      </c>
      <c r="V105" s="282">
        <f t="shared" si="38"/>
        <v>-8.9224378515306343E-3</v>
      </c>
      <c r="W105" s="286">
        <f t="shared" si="38"/>
        <v>-5.1103976937692461E-3</v>
      </c>
      <c r="X105" s="160">
        <f t="shared" si="37"/>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 t="shared" si="35"/>
        <v>2197294</v>
      </c>
      <c r="S106" s="373">
        <f t="shared" si="29"/>
        <v>15120</v>
      </c>
      <c r="T106" s="158">
        <f t="shared" si="32"/>
        <v>2212414</v>
      </c>
      <c r="U106" s="164">
        <v>17247604.500000004</v>
      </c>
      <c r="V106" s="282">
        <f t="shared" si="38"/>
        <v>-8.4350713407034157E-3</v>
      </c>
      <c r="W106" s="286">
        <f t="shared" si="38"/>
        <v>-4.2805400065854459E-3</v>
      </c>
      <c r="X106" s="160">
        <f t="shared" si="37"/>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 t="shared" si="35"/>
        <v>2181202</v>
      </c>
      <c r="S107" s="393">
        <f t="shared" si="29"/>
        <v>14638</v>
      </c>
      <c r="T107" s="394">
        <f t="shared" ref="T107:T129" si="39">R107+S107</f>
        <v>2195840</v>
      </c>
      <c r="U107" s="395">
        <v>17267985.955258224</v>
      </c>
      <c r="V107" s="396">
        <f t="shared" si="38"/>
        <v>-7.3235534252585228E-3</v>
      </c>
      <c r="W107" s="397">
        <f t="shared" si="38"/>
        <v>-3.1878306878306881E-2</v>
      </c>
      <c r="X107" s="398">
        <f t="shared" si="37"/>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 t="shared" si="35"/>
        <v>2154911</v>
      </c>
      <c r="S108" s="373">
        <f t="shared" si="29"/>
        <v>14640</v>
      </c>
      <c r="T108" s="158">
        <f t="shared" si="39"/>
        <v>2169551</v>
      </c>
      <c r="U108" s="164">
        <v>17288207.401884053</v>
      </c>
      <c r="V108" s="282">
        <f t="shared" ref="V108:V119" si="40">(R108-R107)/R107</f>
        <v>-1.2053445760640234E-2</v>
      </c>
      <c r="W108" s="286">
        <f t="shared" si="38"/>
        <v>1.3663068725235688E-4</v>
      </c>
      <c r="X108" s="160">
        <f t="shared" si="37"/>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 t="shared" si="35"/>
        <v>2140268</v>
      </c>
      <c r="S109" s="373">
        <f t="shared" si="29"/>
        <v>14516</v>
      </c>
      <c r="T109" s="158">
        <f t="shared" si="39"/>
        <v>2154784</v>
      </c>
      <c r="U109" s="164">
        <v>17308428.848509841</v>
      </c>
      <c r="V109" s="282">
        <f t="shared" si="40"/>
        <v>-6.7951762276957147E-3</v>
      </c>
      <c r="W109" s="286">
        <f t="shared" si="38"/>
        <v>-8.4699453551912562E-3</v>
      </c>
      <c r="X109" s="160">
        <f t="shared" si="37"/>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 t="shared" si="35"/>
        <v>2128881</v>
      </c>
      <c r="S110" s="373">
        <f t="shared" si="29"/>
        <v>14434</v>
      </c>
      <c r="T110" s="158">
        <f t="shared" si="39"/>
        <v>2143315</v>
      </c>
      <c r="U110" s="164">
        <v>17328650.295135688</v>
      </c>
      <c r="V110" s="282">
        <f t="shared" si="40"/>
        <v>-5.3203617490893661E-3</v>
      </c>
      <c r="W110" s="286">
        <f t="shared" si="38"/>
        <v>-5.6489391016809037E-3</v>
      </c>
      <c r="X110" s="160">
        <f t="shared" si="37"/>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 t="shared" si="35"/>
        <v>2125238</v>
      </c>
      <c r="S111" s="373">
        <f t="shared" si="29"/>
        <v>14264</v>
      </c>
      <c r="T111" s="158">
        <f t="shared" si="39"/>
        <v>2139502</v>
      </c>
      <c r="U111" s="164">
        <v>17348871.741761539</v>
      </c>
      <c r="V111" s="282">
        <f t="shared" si="40"/>
        <v>-1.711227635551259E-3</v>
      </c>
      <c r="W111" s="286">
        <f t="shared" si="38"/>
        <v>-1.1777746986282389E-2</v>
      </c>
      <c r="X111" s="160">
        <f t="shared" si="37"/>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 t="shared" si="35"/>
        <v>2123887</v>
      </c>
      <c r="S112" s="373">
        <f t="shared" si="29"/>
        <v>14204</v>
      </c>
      <c r="T112" s="158">
        <f t="shared" si="39"/>
        <v>2138091</v>
      </c>
      <c r="U112" s="164">
        <v>17369093.188387331</v>
      </c>
      <c r="V112" s="282">
        <f t="shared" si="40"/>
        <v>-6.3569350820943352E-4</v>
      </c>
      <c r="W112" s="286">
        <f t="shared" si="38"/>
        <v>-4.2063937184520471E-3</v>
      </c>
      <c r="X112" s="160">
        <f t="shared" si="37"/>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 t="shared" si="35"/>
        <v>2119632</v>
      </c>
      <c r="S113" s="497">
        <f t="shared" si="29"/>
        <v>14168</v>
      </c>
      <c r="T113" s="498">
        <f t="shared" si="39"/>
        <v>2133800</v>
      </c>
      <c r="U113" s="499">
        <v>17389314.635013156</v>
      </c>
      <c r="V113" s="500">
        <f t="shared" si="40"/>
        <v>-2.0034022525680507E-3</v>
      </c>
      <c r="W113" s="501">
        <f t="shared" si="38"/>
        <v>-2.5344973246972683E-3</v>
      </c>
      <c r="X113" s="502">
        <f t="shared" si="37"/>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 t="shared" si="35"/>
        <v>2105335</v>
      </c>
      <c r="S114" s="497">
        <f t="shared" si="29"/>
        <v>14059</v>
      </c>
      <c r="T114" s="498">
        <f t="shared" si="39"/>
        <v>2119394</v>
      </c>
      <c r="U114" s="499">
        <v>17409536</v>
      </c>
      <c r="V114" s="500">
        <f t="shared" si="40"/>
        <v>-6.7450387614453834E-3</v>
      </c>
      <c r="W114" s="501">
        <f t="shared" si="38"/>
        <v>-7.69339356295878E-3</v>
      </c>
      <c r="X114" s="502">
        <f t="shared" si="37"/>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 t="shared" si="35"/>
        <v>2096655</v>
      </c>
      <c r="S115" s="497">
        <f t="shared" si="29"/>
        <v>13927</v>
      </c>
      <c r="T115" s="498">
        <f t="shared" si="39"/>
        <v>2110582</v>
      </c>
      <c r="U115" s="499">
        <v>17429758</v>
      </c>
      <c r="V115" s="500">
        <f t="shared" si="40"/>
        <v>-4.1228593074261344E-3</v>
      </c>
      <c r="W115" s="501">
        <f>(S115-S114)/S114</f>
        <v>-9.3890034853119E-3</v>
      </c>
      <c r="X115" s="502">
        <f t="shared" si="37"/>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 t="shared" si="35"/>
        <v>2083852</v>
      </c>
      <c r="S116" s="497">
        <f t="shared" si="29"/>
        <v>13814</v>
      </c>
      <c r="T116" s="498">
        <f t="shared" si="39"/>
        <v>2097666</v>
      </c>
      <c r="U116" s="499">
        <v>17449978.974890605</v>
      </c>
      <c r="V116" s="500">
        <f t="shared" si="40"/>
        <v>-6.106393278817927E-3</v>
      </c>
      <c r="W116" s="501">
        <f t="shared" si="38"/>
        <v>-8.113735908666618E-3</v>
      </c>
      <c r="X116" s="502">
        <f t="shared" si="37"/>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 t="shared" si="35"/>
        <v>2072976</v>
      </c>
      <c r="S117" s="497">
        <f t="shared" si="29"/>
        <v>13661</v>
      </c>
      <c r="T117" s="498">
        <f t="shared" si="39"/>
        <v>2086637</v>
      </c>
      <c r="U117" s="499">
        <v>17470200.421516426</v>
      </c>
      <c r="V117" s="500">
        <f t="shared" si="40"/>
        <v>-5.2191806327896604E-3</v>
      </c>
      <c r="W117" s="501">
        <f t="shared" si="38"/>
        <v>-1.1075720283770088E-2</v>
      </c>
      <c r="X117" s="502">
        <f t="shared" si="37"/>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 t="shared" si="35"/>
        <v>2063668</v>
      </c>
      <c r="S118" s="497">
        <f t="shared" si="29"/>
        <v>13581</v>
      </c>
      <c r="T118" s="498">
        <f t="shared" si="39"/>
        <v>2077249</v>
      </c>
      <c r="U118" s="499">
        <v>17490421.868142299</v>
      </c>
      <c r="V118" s="500">
        <f t="shared" si="40"/>
        <v>-4.4901629348337848E-3</v>
      </c>
      <c r="W118" s="501">
        <f t="shared" si="38"/>
        <v>-5.8560866700827175E-3</v>
      </c>
      <c r="X118" s="502">
        <f t="shared" si="37"/>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 t="shared" si="35"/>
        <v>2049521</v>
      </c>
      <c r="S119" s="497">
        <f t="shared" si="29"/>
        <v>13523</v>
      </c>
      <c r="T119" s="498">
        <f t="shared" si="39"/>
        <v>2063044</v>
      </c>
      <c r="U119" s="499">
        <v>17510643.314768095</v>
      </c>
      <c r="V119" s="500">
        <f t="shared" si="40"/>
        <v>-6.8552693553420412E-3</v>
      </c>
      <c r="W119" s="501">
        <f t="shared" si="38"/>
        <v>-4.2706722627199765E-3</v>
      </c>
      <c r="X119" s="502">
        <f t="shared" si="37"/>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 t="shared" si="35"/>
        <v>2030087</v>
      </c>
      <c r="S120" s="497">
        <f t="shared" si="29"/>
        <v>13429</v>
      </c>
      <c r="T120" s="498">
        <f t="shared" si="39"/>
        <v>2043516</v>
      </c>
      <c r="U120" s="499">
        <v>17510643.314768095</v>
      </c>
      <c r="V120" s="500">
        <f t="shared" ref="V120:V126" si="41">(R120-R119)/R119</f>
        <v>-9.4822156006208278E-3</v>
      </c>
      <c r="W120" s="501">
        <f t="shared" si="38"/>
        <v>-6.9511203135398953E-3</v>
      </c>
      <c r="X120" s="502">
        <f t="shared" si="37"/>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 t="shared" si="35"/>
        <v>2016608</v>
      </c>
      <c r="S121" s="497">
        <f t="shared" si="29"/>
        <v>13365</v>
      </c>
      <c r="T121" s="498">
        <f t="shared" si="39"/>
        <v>2029973</v>
      </c>
      <c r="U121" s="499">
        <v>17510643.314768095</v>
      </c>
      <c r="V121" s="500">
        <f t="shared" si="41"/>
        <v>-6.6396169228215346E-3</v>
      </c>
      <c r="W121" s="501">
        <f t="shared" si="38"/>
        <v>-4.7658053466378735E-3</v>
      </c>
      <c r="X121" s="502">
        <f t="shared" si="37"/>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 t="shared" si="35"/>
        <v>1980575</v>
      </c>
      <c r="S122" s="497">
        <f t="shared" si="29"/>
        <v>13048</v>
      </c>
      <c r="T122" s="498">
        <f t="shared" si="39"/>
        <v>1993623</v>
      </c>
      <c r="U122" s="499">
        <v>17510643.314768095</v>
      </c>
      <c r="V122" s="500">
        <f t="shared" si="41"/>
        <v>-1.7868123105730018E-2</v>
      </c>
      <c r="W122" s="501">
        <f t="shared" si="38"/>
        <v>-2.3718668163112609E-2</v>
      </c>
      <c r="X122" s="502">
        <f t="shared" si="37"/>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 t="shared" si="35"/>
        <v>2020510</v>
      </c>
      <c r="S123" s="497">
        <f t="shared" si="29"/>
        <v>13075</v>
      </c>
      <c r="T123" s="498">
        <f t="shared" si="39"/>
        <v>2033585</v>
      </c>
      <c r="U123" s="499">
        <v>17510643.314768095</v>
      </c>
      <c r="V123" s="500">
        <f t="shared" si="41"/>
        <v>2.0163336404831929E-2</v>
      </c>
      <c r="W123" s="501">
        <f t="shared" si="38"/>
        <v>2.0692826486817901E-3</v>
      </c>
      <c r="X123" s="502">
        <f t="shared" ref="X123:X125" si="42">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 t="shared" si="35"/>
        <v>1960169</v>
      </c>
      <c r="S124" s="497">
        <f t="shared" si="29"/>
        <v>12723</v>
      </c>
      <c r="T124" s="498">
        <f t="shared" si="39"/>
        <v>1972892</v>
      </c>
      <c r="U124" s="499">
        <v>17510643.314768095</v>
      </c>
      <c r="V124" s="500">
        <f t="shared" si="41"/>
        <v>-2.9864242196277178E-2</v>
      </c>
      <c r="W124" s="501">
        <f t="shared" si="38"/>
        <v>-2.6921606118546847E-2</v>
      </c>
      <c r="X124" s="502">
        <f t="shared" si="42"/>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 t="shared" si="35"/>
        <v>1908026</v>
      </c>
      <c r="S125" s="497">
        <f t="shared" si="29"/>
        <v>12666</v>
      </c>
      <c r="T125" s="498">
        <f t="shared" si="39"/>
        <v>1920692</v>
      </c>
      <c r="U125" s="499">
        <v>17510643.314768095</v>
      </c>
      <c r="V125" s="500">
        <f t="shared" si="41"/>
        <v>-2.6601277746969777E-2</v>
      </c>
      <c r="W125" s="501">
        <f t="shared" si="38"/>
        <v>-4.4800754539023819E-3</v>
      </c>
      <c r="X125" s="502">
        <f t="shared" si="42"/>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 t="shared" si="35"/>
        <v>1869782</v>
      </c>
      <c r="S126" s="497">
        <f t="shared" si="29"/>
        <v>12543</v>
      </c>
      <c r="T126" s="498">
        <f t="shared" si="39"/>
        <v>1882325</v>
      </c>
      <c r="U126" s="499">
        <v>17510643.314768095</v>
      </c>
      <c r="V126" s="500">
        <f t="shared" si="41"/>
        <v>-2.0043752024343484E-2</v>
      </c>
      <c r="W126" s="501">
        <f t="shared" si="38"/>
        <v>-9.7110374230222635E-3</v>
      </c>
      <c r="X126" s="502">
        <f t="shared" ref="X126:X132" si="43">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 t="shared" si="35"/>
        <v>1871110</v>
      </c>
      <c r="S127" s="497">
        <f t="shared" si="29"/>
        <v>12390</v>
      </c>
      <c r="T127" s="498">
        <f t="shared" si="39"/>
        <v>1883500</v>
      </c>
      <c r="U127" s="499">
        <v>17510643.314768095</v>
      </c>
      <c r="V127" s="500">
        <f>(R127-R126)/R126</f>
        <v>7.1024322621567645E-4</v>
      </c>
      <c r="W127" s="501">
        <f t="shared" si="38"/>
        <v>-1.2198038746711314E-2</v>
      </c>
      <c r="X127" s="502">
        <f t="shared" si="43"/>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 t="shared" si="35"/>
        <v>1875365</v>
      </c>
      <c r="S128" s="497">
        <f t="shared" si="29"/>
        <v>12208</v>
      </c>
      <c r="T128" s="498">
        <f t="shared" si="39"/>
        <v>1887573</v>
      </c>
      <c r="U128" s="499">
        <v>17510643.314768095</v>
      </c>
      <c r="V128" s="500">
        <f>(R128-R127)/R127</f>
        <v>2.2740512316218714E-3</v>
      </c>
      <c r="W128" s="501">
        <f t="shared" si="38"/>
        <v>-1.4689265536723164E-2</v>
      </c>
      <c r="X128" s="502">
        <f t="shared" si="43"/>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 t="shared" si="35"/>
        <v>1870876</v>
      </c>
      <c r="S129" s="497">
        <f t="shared" si="29"/>
        <v>12107</v>
      </c>
      <c r="T129" s="498">
        <f t="shared" si="39"/>
        <v>1882983</v>
      </c>
      <c r="U129" s="499">
        <v>17510643.314768095</v>
      </c>
      <c r="V129" s="500">
        <f>(R129-R128)/R128</f>
        <v>-2.3936673660860685E-3</v>
      </c>
      <c r="W129" s="501">
        <f t="shared" ref="W129:W134" si="44">(S129-S128)/S128</f>
        <v>-8.2732634338138922E-3</v>
      </c>
      <c r="X129" s="502">
        <f t="shared" si="43"/>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 t="shared" si="35"/>
        <v>1859484</v>
      </c>
      <c r="S130" s="497">
        <f t="shared" ref="S130:S131" si="45">C130+E130+G130+I130+K130+M130+O130+Q130</f>
        <v>14588</v>
      </c>
      <c r="T130" s="498">
        <f t="shared" ref="T130:T131" si="46">R130+S130</f>
        <v>1874072</v>
      </c>
      <c r="U130" s="499">
        <v>17510643.314768095</v>
      </c>
      <c r="V130" s="500">
        <f t="shared" ref="V130:V132" si="47">(R130-R129)/R129</f>
        <v>-6.0891261633587686E-3</v>
      </c>
      <c r="W130" s="501">
        <f t="shared" si="44"/>
        <v>0.20492277195011149</v>
      </c>
      <c r="X130" s="502">
        <f t="shared" si="43"/>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8">B131+D131+F131+H131+J131+L131+N131+P185</f>
        <v>1834914</v>
      </c>
      <c r="S131" s="497">
        <f t="shared" si="45"/>
        <v>11752</v>
      </c>
      <c r="T131" s="498">
        <f t="shared" si="46"/>
        <v>1846666</v>
      </c>
      <c r="U131" s="499">
        <v>17510643.314768095</v>
      </c>
      <c r="V131" s="500">
        <f t="shared" si="47"/>
        <v>-1.3213343056460825E-2</v>
      </c>
      <c r="W131" s="501">
        <f t="shared" si="44"/>
        <v>-0.19440636139292569</v>
      </c>
      <c r="X131" s="502">
        <f t="shared" si="43"/>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9">B132+D132+F132+H132+J132+L132+N132+P186</f>
        <v>1826356</v>
      </c>
      <c r="S132" s="497">
        <f t="shared" ref="S132" si="50">C132+E132+G132+I132+K132+M132+O132+Q132</f>
        <v>11650</v>
      </c>
      <c r="T132" s="498">
        <f t="shared" ref="T132" si="51">R132+S132</f>
        <v>1838006</v>
      </c>
      <c r="U132" s="499">
        <v>17989912</v>
      </c>
      <c r="V132" s="500">
        <f t="shared" si="47"/>
        <v>-4.6639788022762923E-3</v>
      </c>
      <c r="W132" s="501">
        <f t="shared" si="44"/>
        <v>-8.6793737236215106E-3</v>
      </c>
      <c r="X132" s="502">
        <f t="shared" si="43"/>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2">B133+D133+F133+H133+J133+L133+N133+P187</f>
        <v>1808487</v>
      </c>
      <c r="S133" s="497">
        <f t="shared" ref="S133" si="53">C133+E133+G133+I133+K133+M133+O133+Q133</f>
        <v>11698</v>
      </c>
      <c r="T133" s="498">
        <f t="shared" ref="T133" si="54">R133+S133</f>
        <v>1820185</v>
      </c>
      <c r="U133" s="499">
        <v>17989912</v>
      </c>
      <c r="V133" s="500">
        <f t="shared" ref="V133" si="55">(R133-R132)/R132</f>
        <v>-9.7839632579847513E-3</v>
      </c>
      <c r="W133" s="501">
        <f t="shared" si="44"/>
        <v>4.1201716738197428E-3</v>
      </c>
      <c r="X133" s="502">
        <f t="shared" ref="X133" si="56">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7">B134+D134+F134+H134+J134+L134+N134+P188</f>
        <v>1761324</v>
      </c>
      <c r="S134" s="410">
        <f t="shared" ref="S134" si="58">C134+E134+G134+I134+K134+M134+O134+Q134</f>
        <v>11621</v>
      </c>
      <c r="T134" s="411">
        <f t="shared" ref="T134" si="59">R134+S134</f>
        <v>1772945</v>
      </c>
      <c r="U134" s="412">
        <v>17989912</v>
      </c>
      <c r="V134" s="413">
        <f t="shared" ref="V134" si="60">(R134-R133)/R133</f>
        <v>-2.6078705569904565E-2</v>
      </c>
      <c r="W134" s="414">
        <f t="shared" si="44"/>
        <v>-6.5823217644041714E-3</v>
      </c>
      <c r="X134" s="415">
        <f t="shared" ref="X134" si="61">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 t="shared" ref="R135:R143" si="62">B135+D135+F135+H135+J135+L135+N135+P189</f>
        <v>1759492</v>
      </c>
      <c r="S135" s="357">
        <f t="shared" ref="S135:S143" si="63">C135+E135+G135+I135+K135+M135+O135+Q135</f>
        <v>11329</v>
      </c>
      <c r="T135" s="531">
        <f t="shared" ref="T135:T143" si="64">R135+S135</f>
        <v>1770821</v>
      </c>
      <c r="U135" s="534">
        <v>17989912</v>
      </c>
      <c r="V135" s="532">
        <f t="shared" ref="V135:W143" si="65">(R135-R134)/R134</f>
        <v>-1.040126632010919E-3</v>
      </c>
      <c r="W135" s="532">
        <f t="shared" si="65"/>
        <v>-2.5126925393683847E-2</v>
      </c>
      <c r="X135" s="532">
        <f t="shared" ref="X135:X143" si="66">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 t="shared" si="62"/>
        <v>1743998</v>
      </c>
      <c r="S136" s="357">
        <f t="shared" si="63"/>
        <v>11227</v>
      </c>
      <c r="T136" s="531">
        <f t="shared" si="64"/>
        <v>1755225</v>
      </c>
      <c r="U136" s="534">
        <v>17989912</v>
      </c>
      <c r="V136" s="532">
        <f t="shared" si="65"/>
        <v>-8.8059508085288254E-3</v>
      </c>
      <c r="W136" s="532">
        <f t="shared" si="65"/>
        <v>-9.0034424927178044E-3</v>
      </c>
      <c r="X136" s="532">
        <f t="shared" si="66"/>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 t="shared" si="62"/>
        <v>1726694</v>
      </c>
      <c r="S137" s="357">
        <f t="shared" si="63"/>
        <v>11187</v>
      </c>
      <c r="T137" s="531">
        <f t="shared" si="64"/>
        <v>1737881</v>
      </c>
      <c r="U137" s="534">
        <v>17989912</v>
      </c>
      <c r="V137" s="532">
        <f t="shared" si="65"/>
        <v>-9.922029727098311E-3</v>
      </c>
      <c r="W137" s="532">
        <f t="shared" si="65"/>
        <v>-3.5628395831477687E-3</v>
      </c>
      <c r="X137" s="532">
        <f t="shared" si="66"/>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 t="shared" si="62"/>
        <v>1707886</v>
      </c>
      <c r="S138" s="357">
        <f t="shared" si="63"/>
        <v>10939</v>
      </c>
      <c r="T138" s="531">
        <f t="shared" si="64"/>
        <v>1718825</v>
      </c>
      <c r="U138" s="534">
        <v>17989912</v>
      </c>
      <c r="V138" s="532">
        <f t="shared" si="65"/>
        <v>-1.0892491663259384E-2</v>
      </c>
      <c r="W138" s="532">
        <f t="shared" si="65"/>
        <v>-2.2168588540269957E-2</v>
      </c>
      <c r="X138" s="532">
        <f t="shared" si="66"/>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 t="shared" si="62"/>
        <v>1692858</v>
      </c>
      <c r="S139" s="357">
        <f t="shared" si="63"/>
        <v>10741</v>
      </c>
      <c r="T139" s="531">
        <f t="shared" si="64"/>
        <v>1703599</v>
      </c>
      <c r="U139" s="534">
        <v>17989912</v>
      </c>
      <c r="V139" s="532">
        <f t="shared" si="65"/>
        <v>-8.799182146817762E-3</v>
      </c>
      <c r="W139" s="532">
        <f t="shared" si="65"/>
        <v>-1.8100374805740928E-2</v>
      </c>
      <c r="X139" s="532">
        <f t="shared" si="66"/>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 t="shared" si="62"/>
        <v>1671566</v>
      </c>
      <c r="S140" s="357">
        <f t="shared" si="63"/>
        <v>10612</v>
      </c>
      <c r="T140" s="531">
        <f t="shared" si="64"/>
        <v>1682178</v>
      </c>
      <c r="U140" s="534">
        <v>17989912</v>
      </c>
      <c r="V140" s="532">
        <f t="shared" si="65"/>
        <v>-1.2577546374238123E-2</v>
      </c>
      <c r="W140" s="532">
        <f t="shared" si="65"/>
        <v>-1.2010054929708594E-2</v>
      </c>
      <c r="X140" s="532">
        <f t="shared" si="66"/>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 t="shared" si="62"/>
        <v>1652784</v>
      </c>
      <c r="S141" s="357">
        <f t="shared" si="63"/>
        <v>10475</v>
      </c>
      <c r="T141" s="531">
        <f t="shared" si="64"/>
        <v>1663259</v>
      </c>
      <c r="U141" s="534">
        <v>17989912</v>
      </c>
      <c r="V141" s="532">
        <f t="shared" si="65"/>
        <v>-1.1236170154214671E-2</v>
      </c>
      <c r="W141" s="532">
        <f t="shared" si="65"/>
        <v>-1.290991330569167E-2</v>
      </c>
      <c r="X141" s="532">
        <f t="shared" si="66"/>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 t="shared" si="62"/>
        <v>1662321</v>
      </c>
      <c r="S142" s="357">
        <f t="shared" si="63"/>
        <v>10426</v>
      </c>
      <c r="T142" s="531">
        <f t="shared" si="64"/>
        <v>1672747</v>
      </c>
      <c r="U142" s="534">
        <v>17989912</v>
      </c>
      <c r="V142" s="532">
        <f t="shared" si="65"/>
        <v>5.770263990938925E-3</v>
      </c>
      <c r="W142" s="532">
        <f t="shared" si="65"/>
        <v>-4.6778042959427207E-3</v>
      </c>
      <c r="X142" s="532">
        <f t="shared" si="66"/>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 t="shared" si="62"/>
        <v>1633952</v>
      </c>
      <c r="S143" s="357">
        <f t="shared" si="63"/>
        <v>10286</v>
      </c>
      <c r="T143" s="531">
        <f t="shared" si="64"/>
        <v>1644238</v>
      </c>
      <c r="U143" s="534">
        <v>17989912</v>
      </c>
      <c r="V143" s="532">
        <f t="shared" si="65"/>
        <v>-1.706589762145819E-2</v>
      </c>
      <c r="W143" s="532">
        <f t="shared" si="65"/>
        <v>-1.3427968540187992E-2</v>
      </c>
      <c r="X143" s="532">
        <f t="shared" si="66"/>
        <v>9.1397778932993112E-2</v>
      </c>
      <c r="Y143" s="487"/>
    </row>
    <row r="144" spans="1:25" s="136" customFormat="1" x14ac:dyDescent="0.2">
      <c r="A144" s="135"/>
      <c r="B144" s="135" t="s">
        <v>62</v>
      </c>
      <c r="C144" s="135"/>
      <c r="D144" s="135"/>
      <c r="E144" s="135"/>
      <c r="F144" s="135"/>
      <c r="G144" s="135"/>
      <c r="H144" s="217"/>
      <c r="I144" s="135"/>
      <c r="J144" s="135"/>
      <c r="K144" s="135"/>
      <c r="L144" s="135"/>
      <c r="M144" s="135"/>
      <c r="N144" s="135"/>
      <c r="O144" s="135"/>
      <c r="P144" s="135"/>
      <c r="Q144" s="135"/>
      <c r="R144" s="135"/>
      <c r="S144" s="135"/>
      <c r="T144" s="135"/>
      <c r="U144" s="135"/>
      <c r="V144" s="135"/>
      <c r="W144" s="135"/>
      <c r="X144" s="135"/>
      <c r="Y144" s="135"/>
    </row>
    <row r="145" spans="1:25" s="136" customFormat="1" x14ac:dyDescent="0.2">
      <c r="A145" s="135"/>
      <c r="B145" s="135" t="s">
        <v>63</v>
      </c>
      <c r="C145" s="135" t="s">
        <v>61</v>
      </c>
      <c r="D145" s="135"/>
      <c r="E145" s="135"/>
      <c r="F145" s="135"/>
      <c r="G145" s="135"/>
      <c r="H145" s="135"/>
      <c r="I145" s="135"/>
      <c r="J145" s="135"/>
      <c r="K145" s="135"/>
      <c r="L145" s="135"/>
      <c r="M145" s="135"/>
      <c r="N145" s="135"/>
      <c r="O145" s="135"/>
      <c r="P145" s="135"/>
      <c r="Q145" s="135"/>
      <c r="R145" s="135"/>
      <c r="S145" s="135"/>
      <c r="T145" s="135"/>
      <c r="U145" s="135"/>
      <c r="V145" s="135"/>
      <c r="W145" s="135"/>
      <c r="X145" s="135"/>
      <c r="Y145" s="135"/>
    </row>
    <row r="146" spans="1:25" s="136" customFormat="1" x14ac:dyDescent="0.2">
      <c r="A146" s="135"/>
      <c r="B146" s="135" t="s">
        <v>64</v>
      </c>
      <c r="C146" s="135" t="s">
        <v>77</v>
      </c>
      <c r="D146" s="135"/>
      <c r="E146" s="135"/>
      <c r="F146" s="135"/>
      <c r="G146" s="135"/>
      <c r="H146" s="135"/>
      <c r="I146" s="135"/>
      <c r="J146" s="135"/>
      <c r="K146" s="135"/>
      <c r="L146" s="135"/>
      <c r="M146" s="135"/>
      <c r="N146" s="135"/>
      <c r="O146" s="135"/>
      <c r="P146" s="135"/>
      <c r="Q146" s="135"/>
      <c r="R146" s="135"/>
      <c r="S146" s="135"/>
      <c r="T146" s="135"/>
      <c r="U146" s="135"/>
      <c r="V146" s="135"/>
      <c r="W146" s="135"/>
      <c r="X146" s="135"/>
      <c r="Y146" s="135"/>
    </row>
    <row r="147" spans="1:25" s="136" customFormat="1" x14ac:dyDescent="0.2">
      <c r="A147" s="487"/>
      <c r="B147" s="487" t="s">
        <v>80</v>
      </c>
      <c r="C147" s="487" t="s">
        <v>81</v>
      </c>
      <c r="D147" s="487"/>
      <c r="E147" s="487"/>
      <c r="F147" s="487"/>
      <c r="G147" s="487"/>
      <c r="H147" s="487"/>
      <c r="I147" s="487"/>
      <c r="J147" s="487"/>
      <c r="K147" s="487"/>
      <c r="L147" s="487"/>
      <c r="M147" s="487"/>
      <c r="N147" s="487"/>
      <c r="O147" s="487"/>
      <c r="P147" s="487"/>
      <c r="Q147" s="487"/>
      <c r="R147" s="487"/>
      <c r="S147" s="487"/>
      <c r="T147" s="487"/>
      <c r="U147" s="487"/>
      <c r="V147" s="487"/>
      <c r="W147" s="487"/>
      <c r="X147" s="487"/>
      <c r="Y147" s="487"/>
    </row>
    <row r="148" spans="1:25" s="136" customFormat="1" x14ac:dyDescent="0.2">
      <c r="A148" s="487"/>
      <c r="B148" s="487" t="s">
        <v>82</v>
      </c>
      <c r="C148" s="487" t="s">
        <v>83</v>
      </c>
      <c r="D148" s="487"/>
      <c r="E148" s="487"/>
      <c r="F148" s="487"/>
      <c r="G148" s="487"/>
      <c r="H148" s="487"/>
      <c r="I148" s="487"/>
      <c r="J148" s="487"/>
      <c r="K148" s="487"/>
      <c r="L148" s="487"/>
      <c r="M148" s="487"/>
      <c r="N148" s="487"/>
      <c r="O148" s="487"/>
      <c r="P148" s="487"/>
      <c r="Q148" s="487"/>
      <c r="R148" s="487"/>
      <c r="S148" s="487"/>
      <c r="T148" s="487"/>
      <c r="U148" s="487"/>
      <c r="V148" s="487"/>
      <c r="W148" s="487"/>
      <c r="X148" s="487"/>
      <c r="Y148" s="487"/>
    </row>
    <row r="149" spans="1:25" x14ac:dyDescent="0.2">
      <c r="B149" s="217"/>
      <c r="H149" s="217"/>
    </row>
    <row r="150" spans="1:25" x14ac:dyDescent="0.2">
      <c r="B150" s="135" t="s">
        <v>74</v>
      </c>
      <c r="C150" s="135" t="s">
        <v>75</v>
      </c>
    </row>
    <row r="152" spans="1:25" ht="12.75" x14ac:dyDescent="0.2">
      <c r="A152" s="571" t="s">
        <v>64</v>
      </c>
      <c r="B152" s="571"/>
      <c r="C152" s="572" t="s">
        <v>70</v>
      </c>
      <c r="D152" s="573"/>
      <c r="E152" s="573"/>
      <c r="F152" s="573"/>
      <c r="G152" s="573"/>
      <c r="H152" s="573"/>
      <c r="I152" s="573"/>
      <c r="J152" s="573"/>
      <c r="K152" s="573"/>
      <c r="L152" s="573"/>
      <c r="M152" s="573"/>
      <c r="N152" s="573"/>
      <c r="O152" s="573"/>
      <c r="P152" s="574"/>
    </row>
    <row r="153" spans="1:25" ht="15" x14ac:dyDescent="0.25">
      <c r="A153" s="571"/>
      <c r="B153" s="571"/>
      <c r="C153" s="235"/>
      <c r="D153" s="236" t="s">
        <v>65</v>
      </c>
      <c r="E153" s="575" t="s">
        <v>66</v>
      </c>
      <c r="F153" s="576"/>
      <c r="G153" s="576"/>
      <c r="H153" s="576"/>
      <c r="I153" s="576"/>
      <c r="J153" s="576"/>
      <c r="K153" s="576"/>
      <c r="L153" s="576"/>
      <c r="M153" s="576"/>
      <c r="N153" s="576"/>
      <c r="O153" s="576"/>
      <c r="P153" s="576"/>
    </row>
    <row r="154" spans="1:25" ht="15" x14ac:dyDescent="0.25">
      <c r="A154" s="237"/>
      <c r="B154" s="237"/>
      <c r="C154" s="238"/>
      <c r="D154" s="236" t="s">
        <v>67</v>
      </c>
      <c r="E154" s="577" t="s">
        <v>68</v>
      </c>
      <c r="F154" s="578"/>
      <c r="G154" s="578"/>
      <c r="H154" s="578"/>
      <c r="I154" s="578"/>
      <c r="J154" s="578"/>
      <c r="K154" s="578"/>
      <c r="L154" s="578"/>
      <c r="M154" s="578"/>
      <c r="N154" s="578"/>
      <c r="O154" s="578"/>
      <c r="P154" s="579"/>
    </row>
    <row r="155" spans="1:25" ht="15" x14ac:dyDescent="0.25">
      <c r="A155" s="237"/>
      <c r="B155" s="237"/>
      <c r="C155" s="239"/>
      <c r="D155" s="236" t="s">
        <v>69</v>
      </c>
      <c r="E155" s="572" t="s">
        <v>71</v>
      </c>
      <c r="F155" s="573"/>
      <c r="G155" s="573"/>
      <c r="H155" s="573"/>
      <c r="I155" s="573"/>
      <c r="J155" s="573"/>
      <c r="K155" s="573"/>
      <c r="L155" s="573"/>
      <c r="M155" s="573"/>
      <c r="N155" s="573"/>
      <c r="O155" s="573"/>
      <c r="P155" s="574"/>
    </row>
    <row r="156" spans="1:25" ht="15" x14ac:dyDescent="0.2">
      <c r="C156" s="276"/>
      <c r="D156" s="557" t="s">
        <v>72</v>
      </c>
      <c r="E156" s="558"/>
      <c r="F156" s="558"/>
      <c r="G156" s="558"/>
      <c r="H156" s="558"/>
      <c r="I156" s="558"/>
      <c r="J156" s="558"/>
      <c r="K156" s="558"/>
      <c r="L156" s="558"/>
      <c r="M156" s="558"/>
      <c r="N156" s="558"/>
      <c r="O156" s="558"/>
      <c r="P156" s="559"/>
    </row>
    <row r="159" spans="1:25" x14ac:dyDescent="0.2">
      <c r="C159" s="217"/>
      <c r="E159" s="217"/>
      <c r="H159" s="217"/>
      <c r="J159" s="217"/>
      <c r="N159" s="217"/>
    </row>
    <row r="160" spans="1:25" x14ac:dyDescent="0.2">
      <c r="C160" s="217"/>
      <c r="E160" s="217"/>
      <c r="H160" s="217"/>
      <c r="J160" s="217"/>
      <c r="N160" s="217"/>
    </row>
    <row r="161" spans="3:14" x14ac:dyDescent="0.2">
      <c r="C161" s="217"/>
      <c r="E161" s="217"/>
      <c r="H161" s="217"/>
      <c r="J161" s="217"/>
      <c r="N161" s="217"/>
    </row>
  </sheetData>
  <mergeCells count="22">
    <mergeCell ref="A152:B153"/>
    <mergeCell ref="C152:P152"/>
    <mergeCell ref="E153:P153"/>
    <mergeCell ref="E154:P154"/>
    <mergeCell ref="E155:P155"/>
    <mergeCell ref="A10:A11"/>
    <mergeCell ref="B10:C10"/>
    <mergeCell ref="D10:E10"/>
    <mergeCell ref="F10:G10"/>
    <mergeCell ref="H10:I10"/>
    <mergeCell ref="D156:P156"/>
    <mergeCell ref="V10:V11"/>
    <mergeCell ref="W10:W11"/>
    <mergeCell ref="X10:X11"/>
    <mergeCell ref="Y10:Y11"/>
    <mergeCell ref="L10:M10"/>
    <mergeCell ref="N10:O10"/>
    <mergeCell ref="P10:Q10"/>
    <mergeCell ref="R10:S10"/>
    <mergeCell ref="T10:T11"/>
    <mergeCell ref="U10:U11"/>
    <mergeCell ref="J10:K10"/>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22" activePane="bottomLeft" state="frozen"/>
      <selection pane="bottomLeft" activeCell="G129" sqref="G129"/>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90</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Enero 2023</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Diciembre 2022</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91</v>
      </c>
      <c r="D10" s="478" t="s">
        <v>92</v>
      </c>
      <c r="E10" s="478" t="s">
        <v>93</v>
      </c>
      <c r="F10" s="479" t="s">
        <v>94</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0"/>
      <c r="H38" s="580"/>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x14ac:dyDescent="0.2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2:84" x14ac:dyDescent="0.2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2:84" x14ac:dyDescent="0.2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2:84" x14ac:dyDescent="0.2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2:84" x14ac:dyDescent="0.2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2: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2: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2: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2: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2: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2: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2: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33"/>
  <sheetViews>
    <sheetView showGridLines="0" topLeftCell="AN1" zoomScale="85" zoomScaleNormal="85" workbookViewId="0">
      <pane ySplit="11" topLeftCell="A125" activePane="bottomLeft" state="frozen"/>
      <selection pane="bottomLeft" activeCell="AZ132" sqref="AZ132"/>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Enero 2023</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Diciembre 2022</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91" t="s">
        <v>7</v>
      </c>
      <c r="B10" s="589" t="s">
        <v>8</v>
      </c>
      <c r="C10" s="590"/>
      <c r="D10" s="589" t="s">
        <v>9</v>
      </c>
      <c r="E10" s="590"/>
      <c r="F10" s="589" t="s">
        <v>10</v>
      </c>
      <c r="G10" s="590"/>
      <c r="H10" s="589" t="s">
        <v>11</v>
      </c>
      <c r="I10" s="590"/>
      <c r="J10" s="589" t="s">
        <v>12</v>
      </c>
      <c r="K10" s="590"/>
      <c r="L10" s="589" t="s">
        <v>13</v>
      </c>
      <c r="M10" s="590"/>
      <c r="N10" s="589" t="s">
        <v>14</v>
      </c>
      <c r="O10" s="590"/>
      <c r="P10" s="589" t="s">
        <v>15</v>
      </c>
      <c r="Q10" s="590"/>
      <c r="R10" s="589" t="s">
        <v>16</v>
      </c>
      <c r="S10" s="590"/>
      <c r="T10" s="589" t="s">
        <v>17</v>
      </c>
      <c r="U10" s="590"/>
      <c r="V10" s="589" t="s">
        <v>18</v>
      </c>
      <c r="W10" s="590"/>
      <c r="X10" s="589" t="s">
        <v>19</v>
      </c>
      <c r="Y10" s="590"/>
      <c r="Z10" s="589" t="s">
        <v>20</v>
      </c>
      <c r="AA10" s="590"/>
      <c r="AB10" s="589" t="s">
        <v>21</v>
      </c>
      <c r="AC10" s="590"/>
      <c r="AD10" s="589" t="s">
        <v>22</v>
      </c>
      <c r="AE10" s="590"/>
      <c r="AF10" s="589" t="s">
        <v>23</v>
      </c>
      <c r="AG10" s="590"/>
      <c r="AH10" s="589" t="s">
        <v>24</v>
      </c>
      <c r="AI10" s="590"/>
      <c r="AJ10" s="589" t="s">
        <v>25</v>
      </c>
      <c r="AK10" s="590"/>
      <c r="AL10" s="589" t="s">
        <v>26</v>
      </c>
      <c r="AM10" s="590"/>
      <c r="AN10" s="589" t="s">
        <v>27</v>
      </c>
      <c r="AO10" s="590"/>
      <c r="AP10" s="589" t="s">
        <v>28</v>
      </c>
      <c r="AQ10" s="590"/>
      <c r="AR10" s="589" t="s">
        <v>29</v>
      </c>
      <c r="AS10" s="590"/>
      <c r="AT10" s="589" t="s">
        <v>30</v>
      </c>
      <c r="AU10" s="590"/>
      <c r="AV10" s="581" t="s">
        <v>31</v>
      </c>
      <c r="AW10" s="582"/>
      <c r="AX10" s="583" t="s">
        <v>86</v>
      </c>
      <c r="AY10" s="585" t="s">
        <v>97</v>
      </c>
      <c r="AZ10" s="587" t="s">
        <v>98</v>
      </c>
      <c r="BA10" s="3"/>
    </row>
    <row r="11" spans="1:53" ht="24.75" customHeight="1" thickBot="1" x14ac:dyDescent="0.3">
      <c r="A11" s="592"/>
      <c r="B11" s="536" t="s">
        <v>95</v>
      </c>
      <c r="C11" s="536" t="s">
        <v>96</v>
      </c>
      <c r="D11" s="536" t="s">
        <v>95</v>
      </c>
      <c r="E11" s="536" t="s">
        <v>96</v>
      </c>
      <c r="F11" s="536" t="s">
        <v>95</v>
      </c>
      <c r="G11" s="536" t="s">
        <v>96</v>
      </c>
      <c r="H11" s="536" t="s">
        <v>95</v>
      </c>
      <c r="I11" s="536" t="s">
        <v>96</v>
      </c>
      <c r="J11" s="536" t="s">
        <v>95</v>
      </c>
      <c r="K11" s="536" t="s">
        <v>96</v>
      </c>
      <c r="L11" s="536" t="s">
        <v>95</v>
      </c>
      <c r="M11" s="536" t="s">
        <v>96</v>
      </c>
      <c r="N11" s="536" t="s">
        <v>95</v>
      </c>
      <c r="O11" s="536" t="s">
        <v>96</v>
      </c>
      <c r="P11" s="536" t="s">
        <v>95</v>
      </c>
      <c r="Q11" s="536" t="s">
        <v>96</v>
      </c>
      <c r="R11" s="536" t="s">
        <v>95</v>
      </c>
      <c r="S11" s="536" t="s">
        <v>96</v>
      </c>
      <c r="T11" s="536" t="s">
        <v>95</v>
      </c>
      <c r="U11" s="536" t="s">
        <v>96</v>
      </c>
      <c r="V11" s="536" t="s">
        <v>95</v>
      </c>
      <c r="W11" s="536" t="s">
        <v>96</v>
      </c>
      <c r="X11" s="536" t="s">
        <v>95</v>
      </c>
      <c r="Y11" s="536" t="s">
        <v>96</v>
      </c>
      <c r="Z11" s="536" t="s">
        <v>95</v>
      </c>
      <c r="AA11" s="536" t="s">
        <v>96</v>
      </c>
      <c r="AB11" s="536" t="s">
        <v>95</v>
      </c>
      <c r="AC11" s="536" t="s">
        <v>96</v>
      </c>
      <c r="AD11" s="536" t="s">
        <v>95</v>
      </c>
      <c r="AE11" s="536" t="s">
        <v>96</v>
      </c>
      <c r="AF11" s="536" t="s">
        <v>95</v>
      </c>
      <c r="AG11" s="536" t="s">
        <v>96</v>
      </c>
      <c r="AH11" s="536" t="s">
        <v>95</v>
      </c>
      <c r="AI11" s="536" t="s">
        <v>96</v>
      </c>
      <c r="AJ11" s="536" t="s">
        <v>95</v>
      </c>
      <c r="AK11" s="536" t="s">
        <v>96</v>
      </c>
      <c r="AL11" s="536" t="s">
        <v>95</v>
      </c>
      <c r="AM11" s="536" t="s">
        <v>96</v>
      </c>
      <c r="AN11" s="536" t="s">
        <v>95</v>
      </c>
      <c r="AO11" s="536" t="s">
        <v>96</v>
      </c>
      <c r="AP11" s="536" t="s">
        <v>95</v>
      </c>
      <c r="AQ11" s="536" t="s">
        <v>96</v>
      </c>
      <c r="AR11" s="536" t="s">
        <v>95</v>
      </c>
      <c r="AS11" s="536" t="s">
        <v>96</v>
      </c>
      <c r="AT11" s="536" t="s">
        <v>95</v>
      </c>
      <c r="AU11" s="536" t="s">
        <v>96</v>
      </c>
      <c r="AV11" s="536" t="s">
        <v>95</v>
      </c>
      <c r="AW11" s="536" t="s">
        <v>96</v>
      </c>
      <c r="AX11" s="584"/>
      <c r="AY11" s="586"/>
      <c r="AZ11" s="588"/>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32" si="31">B123+D123+F123+H123+J123+L123+N123+P123+R123+T123+V123+X123+Z123+AB123+AD123+AF123+AH123+AJ123+AL123+AN123+AP123+AR123+AT123+AV123</f>
        <v>1761324</v>
      </c>
      <c r="AY123" s="525">
        <f t="shared" si="31"/>
        <v>11621</v>
      </c>
      <c r="AZ123" s="526">
        <f t="shared" ref="AZ123:AZ132"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x14ac:dyDescent="0.25">
      <c r="B133" s="1" t="s">
        <v>33</v>
      </c>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22" zoomScale="70" zoomScaleNormal="70" workbookViewId="0">
      <selection activeCell="N33" sqref="N33"/>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99</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Enero 2023</v>
      </c>
      <c r="B7" s="462"/>
      <c r="C7" s="462"/>
      <c r="D7" s="462"/>
      <c r="E7" s="462"/>
      <c r="F7" s="462"/>
      <c r="G7" s="462"/>
      <c r="H7" s="462"/>
      <c r="I7" s="462"/>
      <c r="J7" s="462"/>
      <c r="K7" s="462"/>
      <c r="L7" s="470" t="s">
        <v>5</v>
      </c>
      <c r="M7" s="463"/>
    </row>
    <row r="8" spans="1:13" ht="15.75" thickBot="1" x14ac:dyDescent="0.3">
      <c r="A8" s="482" t="str">
        <f>Índice!B8</f>
        <v>Fecha de corte: Diciembre 2022</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4" t="s">
        <v>76</v>
      </c>
      <c r="C11" s="594"/>
      <c r="D11" s="594" t="s">
        <v>78</v>
      </c>
      <c r="E11" s="594"/>
      <c r="F11" s="594" t="s">
        <v>59</v>
      </c>
      <c r="G11" s="594"/>
      <c r="H11" s="594" t="s">
        <v>46</v>
      </c>
      <c r="I11" s="594"/>
      <c r="J11" s="594" t="s">
        <v>39</v>
      </c>
      <c r="K11" s="594"/>
      <c r="L11" s="594" t="s">
        <v>47</v>
      </c>
      <c r="M11" s="594"/>
    </row>
    <row r="12" spans="1:13" ht="26.25" thickBot="1" x14ac:dyDescent="0.3">
      <c r="A12" s="336" t="s">
        <v>48</v>
      </c>
      <c r="B12" s="537" t="s">
        <v>95</v>
      </c>
      <c r="C12" s="537" t="s">
        <v>100</v>
      </c>
      <c r="D12" s="537" t="s">
        <v>95</v>
      </c>
      <c r="E12" s="537" t="s">
        <v>100</v>
      </c>
      <c r="F12" s="537" t="s">
        <v>95</v>
      </c>
      <c r="G12" s="537" t="s">
        <v>100</v>
      </c>
      <c r="H12" s="537" t="s">
        <v>95</v>
      </c>
      <c r="I12" s="537" t="s">
        <v>100</v>
      </c>
      <c r="J12" s="537" t="s">
        <v>95</v>
      </c>
      <c r="K12" s="537" t="s">
        <v>100</v>
      </c>
      <c r="L12" s="537" t="s">
        <v>95</v>
      </c>
      <c r="M12" s="537" t="s">
        <v>100</v>
      </c>
    </row>
    <row r="13" spans="1:13" x14ac:dyDescent="0.25">
      <c r="A13" s="338" t="s">
        <v>8</v>
      </c>
      <c r="B13" s="520"/>
      <c r="C13" s="520"/>
      <c r="D13" s="520">
        <v>14490</v>
      </c>
      <c r="E13" s="520">
        <v>21</v>
      </c>
      <c r="F13" s="520">
        <v>140</v>
      </c>
      <c r="G13" s="520">
        <v>0</v>
      </c>
      <c r="H13" s="520">
        <v>121372</v>
      </c>
      <c r="I13" s="520">
        <v>183</v>
      </c>
      <c r="J13" s="520">
        <v>30</v>
      </c>
      <c r="K13" s="520"/>
      <c r="L13" s="520">
        <v>839</v>
      </c>
      <c r="M13" s="520">
        <v>32</v>
      </c>
    </row>
    <row r="14" spans="1:13" x14ac:dyDescent="0.25">
      <c r="A14" s="339" t="s">
        <v>9</v>
      </c>
      <c r="B14" s="521"/>
      <c r="C14" s="521"/>
      <c r="D14" s="521">
        <v>17649</v>
      </c>
      <c r="E14" s="521">
        <v>107</v>
      </c>
      <c r="F14" s="521"/>
      <c r="G14" s="521"/>
      <c r="H14" s="521"/>
      <c r="I14" s="521"/>
      <c r="J14" s="521">
        <v>2</v>
      </c>
      <c r="K14" s="521"/>
      <c r="L14" s="521"/>
      <c r="M14" s="521"/>
    </row>
    <row r="15" spans="1:13" x14ac:dyDescent="0.25">
      <c r="A15" s="339" t="s">
        <v>10</v>
      </c>
      <c r="B15" s="521"/>
      <c r="C15" s="521"/>
      <c r="D15" s="521">
        <v>18581</v>
      </c>
      <c r="E15" s="521">
        <v>4</v>
      </c>
      <c r="F15" s="521">
        <v>1</v>
      </c>
      <c r="G15" s="521">
        <v>0</v>
      </c>
      <c r="H15" s="521"/>
      <c r="I15" s="521"/>
      <c r="J15" s="521"/>
      <c r="K15" s="521"/>
      <c r="L15" s="521"/>
      <c r="M15" s="521"/>
    </row>
    <row r="16" spans="1:13" x14ac:dyDescent="0.25">
      <c r="A16" s="339" t="s">
        <v>11</v>
      </c>
      <c r="B16" s="521"/>
      <c r="C16" s="521"/>
      <c r="D16" s="521">
        <v>16932</v>
      </c>
      <c r="E16" s="521">
        <v>110</v>
      </c>
      <c r="F16" s="521"/>
      <c r="G16" s="521"/>
      <c r="H16" s="521"/>
      <c r="I16" s="521"/>
      <c r="J16" s="521"/>
      <c r="K16" s="521"/>
      <c r="L16" s="521">
        <v>14</v>
      </c>
      <c r="M16" s="521">
        <v>0</v>
      </c>
    </row>
    <row r="17" spans="1:13" x14ac:dyDescent="0.25">
      <c r="A17" s="339" t="s">
        <v>12</v>
      </c>
      <c r="B17" s="521"/>
      <c r="C17" s="521"/>
      <c r="D17" s="521">
        <v>43437</v>
      </c>
      <c r="E17" s="521">
        <v>312</v>
      </c>
      <c r="F17" s="521">
        <v>144</v>
      </c>
      <c r="G17" s="521">
        <v>0</v>
      </c>
      <c r="H17" s="521"/>
      <c r="I17" s="521"/>
      <c r="J17" s="521">
        <v>25</v>
      </c>
      <c r="K17" s="521"/>
      <c r="L17" s="521">
        <v>66</v>
      </c>
      <c r="M17" s="521">
        <v>3</v>
      </c>
    </row>
    <row r="18" spans="1:13" x14ac:dyDescent="0.25">
      <c r="A18" s="339" t="s">
        <v>13</v>
      </c>
      <c r="B18" s="521"/>
      <c r="C18" s="521"/>
      <c r="D18" s="521">
        <v>28836</v>
      </c>
      <c r="E18" s="521">
        <v>155</v>
      </c>
      <c r="F18" s="521">
        <v>84</v>
      </c>
      <c r="G18" s="521">
        <v>0</v>
      </c>
      <c r="H18" s="521"/>
      <c r="I18" s="521"/>
      <c r="J18" s="521">
        <v>15</v>
      </c>
      <c r="K18" s="521"/>
      <c r="L18" s="521"/>
      <c r="M18" s="521"/>
    </row>
    <row r="19" spans="1:13" x14ac:dyDescent="0.25">
      <c r="A19" s="339" t="s">
        <v>14</v>
      </c>
      <c r="B19" s="521"/>
      <c r="C19" s="521"/>
      <c r="D19" s="521">
        <v>37870</v>
      </c>
      <c r="E19" s="521">
        <v>40</v>
      </c>
      <c r="F19" s="521">
        <v>1757</v>
      </c>
      <c r="G19" s="521">
        <v>26</v>
      </c>
      <c r="H19" s="521"/>
      <c r="I19" s="521"/>
      <c r="J19" s="521">
        <v>129</v>
      </c>
      <c r="K19" s="521"/>
      <c r="L19" s="521">
        <v>1531</v>
      </c>
      <c r="M19" s="521">
        <v>34</v>
      </c>
    </row>
    <row r="20" spans="1:13" x14ac:dyDescent="0.25">
      <c r="A20" s="339" t="s">
        <v>15</v>
      </c>
      <c r="B20" s="521"/>
      <c r="C20" s="521"/>
      <c r="D20" s="521">
        <v>25133</v>
      </c>
      <c r="E20" s="521">
        <v>162</v>
      </c>
      <c r="F20" s="521">
        <v>645</v>
      </c>
      <c r="G20" s="521">
        <v>0</v>
      </c>
      <c r="H20" s="521"/>
      <c r="I20" s="521"/>
      <c r="J20" s="521">
        <v>16</v>
      </c>
      <c r="K20" s="521"/>
      <c r="L20" s="521"/>
      <c r="M20" s="521"/>
    </row>
    <row r="21" spans="1:13" x14ac:dyDescent="0.25">
      <c r="A21" s="339" t="s">
        <v>16</v>
      </c>
      <c r="B21" s="521"/>
      <c r="C21" s="521"/>
      <c r="D21" s="521">
        <v>6095</v>
      </c>
      <c r="E21" s="521">
        <v>0</v>
      </c>
      <c r="F21" s="521"/>
      <c r="G21" s="521"/>
      <c r="H21" s="521"/>
      <c r="I21" s="521"/>
      <c r="J21" s="521"/>
      <c r="K21" s="521"/>
      <c r="L21" s="521"/>
      <c r="M21" s="521"/>
    </row>
    <row r="22" spans="1:13" x14ac:dyDescent="0.25">
      <c r="A22" s="339" t="s">
        <v>17</v>
      </c>
      <c r="B22" s="521">
        <v>3327</v>
      </c>
      <c r="C22" s="521">
        <v>0</v>
      </c>
      <c r="D22" s="521">
        <v>227739</v>
      </c>
      <c r="E22" s="521">
        <v>241</v>
      </c>
      <c r="F22" s="521">
        <v>98034</v>
      </c>
      <c r="G22" s="521">
        <v>609</v>
      </c>
      <c r="H22" s="521">
        <v>0</v>
      </c>
      <c r="I22" s="521"/>
      <c r="J22" s="521">
        <v>12438</v>
      </c>
      <c r="K22" s="521">
        <v>43</v>
      </c>
      <c r="L22" s="521">
        <v>31025</v>
      </c>
      <c r="M22" s="521">
        <v>349</v>
      </c>
    </row>
    <row r="23" spans="1:13" x14ac:dyDescent="0.25">
      <c r="A23" s="339" t="s">
        <v>18</v>
      </c>
      <c r="B23" s="521"/>
      <c r="C23" s="521"/>
      <c r="D23" s="521">
        <v>45959</v>
      </c>
      <c r="E23" s="521">
        <v>387</v>
      </c>
      <c r="F23" s="521">
        <v>4161</v>
      </c>
      <c r="G23" s="521">
        <v>113</v>
      </c>
      <c r="H23" s="521"/>
      <c r="I23" s="521"/>
      <c r="J23" s="521">
        <v>13</v>
      </c>
      <c r="K23" s="521"/>
      <c r="L23" s="521">
        <v>432</v>
      </c>
      <c r="M23" s="521">
        <v>56</v>
      </c>
    </row>
    <row r="24" spans="1:13" x14ac:dyDescent="0.25">
      <c r="A24" s="339" t="s">
        <v>19</v>
      </c>
      <c r="B24" s="521"/>
      <c r="C24" s="521"/>
      <c r="D24" s="521">
        <v>40736</v>
      </c>
      <c r="E24" s="521">
        <v>75</v>
      </c>
      <c r="F24" s="521">
        <v>59</v>
      </c>
      <c r="G24" s="521">
        <v>0</v>
      </c>
      <c r="H24" s="521"/>
      <c r="I24" s="521"/>
      <c r="J24" s="521">
        <v>16</v>
      </c>
      <c r="K24" s="521"/>
      <c r="L24" s="521">
        <v>745</v>
      </c>
      <c r="M24" s="521">
        <v>123</v>
      </c>
    </row>
    <row r="25" spans="1:13" x14ac:dyDescent="0.25">
      <c r="A25" s="339" t="s">
        <v>20</v>
      </c>
      <c r="B25" s="521"/>
      <c r="C25" s="521"/>
      <c r="D25" s="521">
        <v>20942</v>
      </c>
      <c r="E25" s="521">
        <v>18</v>
      </c>
      <c r="F25" s="521">
        <v>1891</v>
      </c>
      <c r="G25" s="521">
        <v>0</v>
      </c>
      <c r="H25" s="521"/>
      <c r="I25" s="521"/>
      <c r="J25" s="521">
        <v>19</v>
      </c>
      <c r="K25" s="521"/>
      <c r="L25" s="521"/>
      <c r="M25" s="521"/>
    </row>
    <row r="26" spans="1:13" x14ac:dyDescent="0.25">
      <c r="A26" s="339" t="s">
        <v>21</v>
      </c>
      <c r="B26" s="521"/>
      <c r="C26" s="521"/>
      <c r="D26" s="521">
        <v>58732</v>
      </c>
      <c r="E26" s="521">
        <v>64</v>
      </c>
      <c r="F26" s="521">
        <v>2265</v>
      </c>
      <c r="G26" s="521">
        <v>11</v>
      </c>
      <c r="H26" s="521"/>
      <c r="I26" s="521"/>
      <c r="J26" s="521">
        <v>126</v>
      </c>
      <c r="K26" s="521"/>
      <c r="L26" s="521">
        <v>1436</v>
      </c>
      <c r="M26" s="521">
        <v>18</v>
      </c>
    </row>
    <row r="27" spans="1:13" x14ac:dyDescent="0.25">
      <c r="A27" s="339" t="s">
        <v>22</v>
      </c>
      <c r="B27" s="521"/>
      <c r="C27" s="521"/>
      <c r="D27" s="521">
        <v>11515</v>
      </c>
      <c r="E27" s="521">
        <v>81</v>
      </c>
      <c r="F27" s="521"/>
      <c r="G27" s="521"/>
      <c r="H27" s="521"/>
      <c r="I27" s="521"/>
      <c r="J27" s="521"/>
      <c r="K27" s="521"/>
      <c r="L27" s="521"/>
      <c r="M27" s="521"/>
    </row>
    <row r="28" spans="1:13" x14ac:dyDescent="0.25">
      <c r="A28" s="339" t="s">
        <v>23</v>
      </c>
      <c r="B28" s="521"/>
      <c r="C28" s="521"/>
      <c r="D28" s="521">
        <v>8326</v>
      </c>
      <c r="E28" s="521">
        <v>104</v>
      </c>
      <c r="F28" s="521"/>
      <c r="G28" s="521"/>
      <c r="H28" s="521"/>
      <c r="I28" s="521"/>
      <c r="J28" s="521">
        <v>0</v>
      </c>
      <c r="K28" s="521"/>
      <c r="L28" s="521"/>
      <c r="M28" s="521"/>
    </row>
    <row r="29" spans="1:13" x14ac:dyDescent="0.25">
      <c r="A29" s="339" t="s">
        <v>24</v>
      </c>
      <c r="B29" s="521"/>
      <c r="C29" s="521"/>
      <c r="D29" s="521">
        <v>7423</v>
      </c>
      <c r="E29" s="521">
        <v>82</v>
      </c>
      <c r="F29" s="521">
        <v>2</v>
      </c>
      <c r="G29" s="521">
        <v>0</v>
      </c>
      <c r="H29" s="521"/>
      <c r="I29" s="521"/>
      <c r="J29" s="521"/>
      <c r="K29" s="521"/>
      <c r="L29" s="521"/>
      <c r="M29" s="521"/>
    </row>
    <row r="30" spans="1:13" x14ac:dyDescent="0.25">
      <c r="A30" s="339" t="s">
        <v>25</v>
      </c>
      <c r="B30" s="521"/>
      <c r="C30" s="521"/>
      <c r="D30" s="521">
        <v>8323</v>
      </c>
      <c r="E30" s="521">
        <v>111</v>
      </c>
      <c r="F30" s="521"/>
      <c r="G30" s="521"/>
      <c r="H30" s="521"/>
      <c r="I30" s="521"/>
      <c r="J30" s="521">
        <v>2</v>
      </c>
      <c r="K30" s="521"/>
      <c r="L30" s="521"/>
      <c r="M30" s="521"/>
    </row>
    <row r="31" spans="1:13" x14ac:dyDescent="0.25">
      <c r="A31" s="339" t="s">
        <v>26</v>
      </c>
      <c r="B31" s="521">
        <v>20291</v>
      </c>
      <c r="C31" s="521">
        <v>0</v>
      </c>
      <c r="D31" s="521">
        <v>477778</v>
      </c>
      <c r="E31" s="521">
        <v>3088</v>
      </c>
      <c r="F31" s="521">
        <v>76484</v>
      </c>
      <c r="G31" s="521">
        <v>991</v>
      </c>
      <c r="H31" s="521">
        <v>0</v>
      </c>
      <c r="I31" s="521"/>
      <c r="J31" s="521">
        <v>1134</v>
      </c>
      <c r="K31" s="521"/>
      <c r="L31" s="521">
        <v>11311</v>
      </c>
      <c r="M31" s="521">
        <v>1567</v>
      </c>
    </row>
    <row r="32" spans="1:13" x14ac:dyDescent="0.25">
      <c r="A32" s="339" t="s">
        <v>27</v>
      </c>
      <c r="B32" s="521"/>
      <c r="C32" s="521"/>
      <c r="D32" s="521">
        <v>15749</v>
      </c>
      <c r="E32" s="521">
        <v>21</v>
      </c>
      <c r="F32" s="521">
        <v>382</v>
      </c>
      <c r="G32" s="521">
        <v>0</v>
      </c>
      <c r="H32" s="521"/>
      <c r="I32" s="521"/>
      <c r="J32" s="521">
        <v>6</v>
      </c>
      <c r="K32" s="521"/>
      <c r="L32" s="521">
        <v>283</v>
      </c>
      <c r="M32" s="521">
        <v>0</v>
      </c>
    </row>
    <row r="33" spans="1:14" x14ac:dyDescent="0.25">
      <c r="A33" s="339" t="s">
        <v>45</v>
      </c>
      <c r="B33" s="521"/>
      <c r="C33" s="521"/>
      <c r="D33" s="521">
        <v>26524</v>
      </c>
      <c r="E33" s="521">
        <v>53</v>
      </c>
      <c r="F33" s="521">
        <v>3043</v>
      </c>
      <c r="G33" s="521">
        <v>0</v>
      </c>
      <c r="H33" s="521"/>
      <c r="I33" s="521"/>
      <c r="J33" s="521">
        <v>0</v>
      </c>
      <c r="K33" s="521"/>
      <c r="L33" s="521"/>
      <c r="M33" s="521"/>
    </row>
    <row r="34" spans="1:14" x14ac:dyDescent="0.25">
      <c r="A34" s="339" t="s">
        <v>29</v>
      </c>
      <c r="B34" s="521"/>
      <c r="C34" s="521"/>
      <c r="D34" s="521">
        <v>8853</v>
      </c>
      <c r="E34" s="521">
        <v>107</v>
      </c>
      <c r="F34" s="521"/>
      <c r="G34" s="521"/>
      <c r="H34" s="521"/>
      <c r="I34" s="521"/>
      <c r="J34" s="521">
        <v>1</v>
      </c>
      <c r="K34" s="521"/>
      <c r="L34" s="521"/>
      <c r="M34" s="521"/>
    </row>
    <row r="35" spans="1:14" x14ac:dyDescent="0.25">
      <c r="A35" s="339" t="s">
        <v>30</v>
      </c>
      <c r="B35" s="521"/>
      <c r="C35" s="521"/>
      <c r="D35" s="521">
        <v>62825</v>
      </c>
      <c r="E35" s="521">
        <v>406</v>
      </c>
      <c r="F35" s="521">
        <v>396</v>
      </c>
      <c r="G35" s="521">
        <v>0</v>
      </c>
      <c r="H35" s="521"/>
      <c r="I35" s="521"/>
      <c r="J35" s="521">
        <v>56</v>
      </c>
      <c r="K35" s="521"/>
      <c r="L35" s="521">
        <v>893</v>
      </c>
      <c r="M35" s="521">
        <v>323</v>
      </c>
    </row>
    <row r="36" spans="1:14" ht="15.75" thickBot="1" x14ac:dyDescent="0.3">
      <c r="A36" s="340" t="s">
        <v>31</v>
      </c>
      <c r="B36" s="522"/>
      <c r="C36" s="522"/>
      <c r="D36" s="522">
        <v>6424</v>
      </c>
      <c r="E36" s="522">
        <v>56</v>
      </c>
      <c r="F36" s="522"/>
      <c r="G36" s="522"/>
      <c r="H36" s="522"/>
      <c r="I36" s="522"/>
      <c r="J36" s="522"/>
      <c r="K36" s="522"/>
      <c r="L36" s="522"/>
      <c r="M36" s="522"/>
    </row>
    <row r="37" spans="1:14" ht="15.75" thickBot="1" x14ac:dyDescent="0.3">
      <c r="A37" s="337" t="s">
        <v>41</v>
      </c>
      <c r="B37" s="341">
        <f>SUM(B13:B36)</f>
        <v>23618</v>
      </c>
      <c r="C37" s="341">
        <f>SUM(C13:C36)</f>
        <v>0</v>
      </c>
      <c r="D37" s="341">
        <f t="shared" ref="D37:M37" si="0">SUM(D13:D36)</f>
        <v>1236871</v>
      </c>
      <c r="E37" s="341">
        <f t="shared" si="0"/>
        <v>5805</v>
      </c>
      <c r="F37" s="341">
        <f>SUM(F13:F36)</f>
        <v>189488</v>
      </c>
      <c r="G37" s="341">
        <f t="shared" si="0"/>
        <v>1750</v>
      </c>
      <c r="H37" s="341">
        <f t="shared" si="0"/>
        <v>121372</v>
      </c>
      <c r="I37" s="341">
        <f t="shared" si="0"/>
        <v>183</v>
      </c>
      <c r="J37" s="341">
        <f t="shared" si="0"/>
        <v>14028</v>
      </c>
      <c r="K37" s="341">
        <f t="shared" si="0"/>
        <v>43</v>
      </c>
      <c r="L37" s="341">
        <f t="shared" si="0"/>
        <v>48575</v>
      </c>
      <c r="M37" s="341">
        <f t="shared" si="0"/>
        <v>2505</v>
      </c>
    </row>
    <row r="38" spans="1:14" ht="15.75" thickBot="1" x14ac:dyDescent="0.3">
      <c r="B38" s="595">
        <f>SUM(B37:C37)</f>
        <v>23618</v>
      </c>
      <c r="C38" s="595"/>
      <c r="D38" s="595">
        <f>SUM(D37:E37)</f>
        <v>1242676</v>
      </c>
      <c r="E38" s="595"/>
      <c r="F38" s="595">
        <f>SUM(F37:G37)</f>
        <v>191238</v>
      </c>
      <c r="G38" s="595"/>
      <c r="H38" s="595">
        <f>SUM(H37:I37)</f>
        <v>121555</v>
      </c>
      <c r="I38" s="595"/>
      <c r="J38" s="595">
        <f>SUM(J37:K37)</f>
        <v>14071</v>
      </c>
      <c r="K38" s="595"/>
      <c r="L38" s="595">
        <f>SUM(L37:M37)</f>
        <v>51080</v>
      </c>
      <c r="M38" s="595"/>
    </row>
    <row r="39" spans="1:14" ht="15.75" thickBot="1" x14ac:dyDescent="0.3">
      <c r="A39" s="1"/>
      <c r="B39" s="1"/>
    </row>
    <row r="40" spans="1:14" ht="15.75" thickBot="1" x14ac:dyDescent="0.3">
      <c r="A40" s="447" t="s">
        <v>32</v>
      </c>
      <c r="B40" s="448">
        <f>SUM(B37,D37,F37,H37,J37,L37)</f>
        <v>1633952</v>
      </c>
    </row>
    <row r="41" spans="1:14" ht="15.75" thickBot="1" x14ac:dyDescent="0.3">
      <c r="A41" s="447" t="s">
        <v>49</v>
      </c>
      <c r="B41" s="448">
        <f>SUM(C37,E37,G37,I37,K37,M37)</f>
        <v>10286</v>
      </c>
    </row>
    <row r="42" spans="1:14" ht="15.75" thickBot="1" x14ac:dyDescent="0.3">
      <c r="A42" s="447" t="s">
        <v>50</v>
      </c>
      <c r="B42" s="448">
        <f>SUM(B40:B41)</f>
        <v>1644238</v>
      </c>
    </row>
    <row r="43" spans="1:14" ht="15.75" thickBot="1" x14ac:dyDescent="0.3">
      <c r="B43" s="1"/>
    </row>
    <row r="44" spans="1:14" ht="15.75" thickBot="1" x14ac:dyDescent="0.3">
      <c r="B44" s="594" t="s">
        <v>76</v>
      </c>
      <c r="C44" s="594"/>
      <c r="D44" s="594" t="s">
        <v>78</v>
      </c>
      <c r="E44" s="594"/>
      <c r="F44" s="594" t="s">
        <v>59</v>
      </c>
      <c r="G44" s="594"/>
      <c r="H44" s="594" t="s">
        <v>46</v>
      </c>
      <c r="I44" s="594"/>
      <c r="J44" s="594" t="s">
        <v>39</v>
      </c>
      <c r="K44" s="594"/>
      <c r="L44" s="594" t="s">
        <v>47</v>
      </c>
      <c r="M44" s="594"/>
    </row>
    <row r="45" spans="1:14" ht="36" customHeight="1" thickBot="1" x14ac:dyDescent="0.3">
      <c r="B45" s="538" t="s">
        <v>101</v>
      </c>
      <c r="C45" s="538" t="s">
        <v>102</v>
      </c>
      <c r="D45" s="538" t="s">
        <v>101</v>
      </c>
      <c r="E45" s="538" t="s">
        <v>102</v>
      </c>
      <c r="F45" s="538" t="s">
        <v>101</v>
      </c>
      <c r="G45" s="538" t="s">
        <v>102</v>
      </c>
      <c r="H45" s="538" t="s">
        <v>101</v>
      </c>
      <c r="I45" s="538" t="s">
        <v>102</v>
      </c>
      <c r="J45" s="538" t="s">
        <v>101</v>
      </c>
      <c r="K45" s="538" t="s">
        <v>102</v>
      </c>
      <c r="L45" s="538" t="s">
        <v>101</v>
      </c>
      <c r="M45" s="538" t="s">
        <v>102</v>
      </c>
    </row>
    <row r="46" spans="1:14" ht="15.75" thickBot="1" x14ac:dyDescent="0.3">
      <c r="A46" s="446"/>
      <c r="B46" s="220">
        <f>B37/B40</f>
        <v>1.445452497992597E-2</v>
      </c>
      <c r="C46" s="220">
        <f>C37/B41</f>
        <v>0</v>
      </c>
      <c r="D46" s="220">
        <f>D37/B40</f>
        <v>0.75698123323084154</v>
      </c>
      <c r="E46" s="220">
        <f>E37/B41</f>
        <v>0.56435932335212913</v>
      </c>
      <c r="F46" s="220">
        <f>F37/B40</f>
        <v>0.11596913495622882</v>
      </c>
      <c r="G46" s="220">
        <f>G37/B41</f>
        <v>0.17013416293991834</v>
      </c>
      <c r="H46" s="220">
        <f>H37/B40</f>
        <v>7.4281251836039244E-2</v>
      </c>
      <c r="I46" s="220">
        <f>I37/B41</f>
        <v>1.7791172467431459E-2</v>
      </c>
      <c r="J46" s="220">
        <f>J37/B40</f>
        <v>8.5853195197900557E-3</v>
      </c>
      <c r="K46" s="220">
        <f>K37/B41</f>
        <v>4.180439432237993E-3</v>
      </c>
      <c r="L46" s="220">
        <f>L37/B40</f>
        <v>2.9728535477174359E-2</v>
      </c>
      <c r="M46" s="220">
        <f>M37/B41</f>
        <v>0.24353490180828311</v>
      </c>
    </row>
    <row r="47" spans="1:14" ht="30.75" thickBot="1" x14ac:dyDescent="0.3">
      <c r="A47" s="221" t="s">
        <v>103</v>
      </c>
      <c r="B47" s="593">
        <f>B38/B42</f>
        <v>1.4364100574247767E-2</v>
      </c>
      <c r="C47" s="593"/>
      <c r="D47" s="593">
        <f>D38/B42</f>
        <v>0.75577623190803278</v>
      </c>
      <c r="E47" s="593"/>
      <c r="F47" s="593">
        <f>F38/B42</f>
        <v>0.11630797974502474</v>
      </c>
      <c r="G47" s="593"/>
      <c r="H47" s="593">
        <f>H38/B42</f>
        <v>7.3927862024840682E-2</v>
      </c>
      <c r="I47" s="593"/>
      <c r="J47" s="593">
        <f>J38/B42</f>
        <v>8.5577635354492469E-3</v>
      </c>
      <c r="K47" s="593"/>
      <c r="L47" s="593">
        <f>L38/B42</f>
        <v>3.1066062212404773E-2</v>
      </c>
      <c r="M47" s="593"/>
      <c r="N47" s="445"/>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12-2022 POR OPERADOR Y PROVINCI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2023-01-27T19:13:00Z</dcterms:modified>
</cp:coreProperties>
</file>