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urdes.ruiz\Desktop\MATEO-LU 2022\01.  Estadísticas\6. ATENCION USUARIO\2023\4. Abril\"/>
    </mc:Choice>
  </mc:AlternateContent>
  <bookViews>
    <workbookView xWindow="0" yWindow="0" windowWidth="19200" windowHeight="10995" tabRatio="820"/>
  </bookViews>
  <sheets>
    <sheet name="Indice" sheetId="3" r:id="rId1"/>
    <sheet name="Requerimientos Abril_2023" sheetId="4" r:id="rId2"/>
    <sheet name="Historico Gob.ec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I56" i="5" s="1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67" i="4"/>
  <c r="I55" i="5" l="1"/>
  <c r="I58" i="5"/>
  <c r="I57" i="5"/>
  <c r="N93" i="5"/>
  <c r="N135" i="5" l="1"/>
  <c r="C85" i="5"/>
  <c r="C84" i="5"/>
  <c r="D59" i="5"/>
  <c r="E56" i="5" s="1"/>
  <c r="B59" i="5"/>
  <c r="C58" i="5" s="1"/>
  <c r="C46" i="4"/>
  <c r="D45" i="4" s="1"/>
  <c r="E57" i="5" l="1"/>
  <c r="E55" i="5"/>
  <c r="E59" i="5" s="1"/>
  <c r="E58" i="5"/>
  <c r="C138" i="5"/>
  <c r="D138" i="5"/>
  <c r="E138" i="5"/>
  <c r="F138" i="5"/>
  <c r="G138" i="5"/>
  <c r="H138" i="5"/>
  <c r="I138" i="5"/>
  <c r="J138" i="5"/>
  <c r="K138" i="5"/>
  <c r="L138" i="5"/>
  <c r="M138" i="5"/>
  <c r="B138" i="5"/>
  <c r="N13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3" i="5"/>
  <c r="N134" i="5"/>
  <c r="N136" i="5"/>
  <c r="N137" i="5"/>
  <c r="N84" i="5"/>
  <c r="N85" i="5"/>
  <c r="N86" i="5"/>
  <c r="N87" i="5"/>
  <c r="N88" i="5"/>
  <c r="N89" i="5"/>
  <c r="N90" i="5"/>
  <c r="N91" i="5"/>
  <c r="N92" i="5"/>
  <c r="N94" i="5"/>
  <c r="N95" i="5"/>
  <c r="N96" i="5"/>
  <c r="N83" i="5"/>
  <c r="N138" i="5" l="1"/>
  <c r="O135" i="5" s="1"/>
  <c r="N97" i="5"/>
  <c r="O93" i="5" s="1"/>
  <c r="N232" i="4"/>
  <c r="M232" i="4"/>
  <c r="L232" i="4"/>
  <c r="K232" i="4"/>
  <c r="J232" i="4"/>
  <c r="I232" i="4"/>
  <c r="H232" i="4"/>
  <c r="G232" i="4"/>
  <c r="F232" i="4"/>
  <c r="E232" i="4"/>
  <c r="D232" i="4"/>
  <c r="C232" i="4"/>
  <c r="O231" i="4"/>
  <c r="O273" i="4" s="1"/>
  <c r="O232" i="4" l="1"/>
  <c r="O91" i="5"/>
  <c r="M97" i="5"/>
  <c r="L97" i="5"/>
  <c r="K97" i="5"/>
  <c r="J97" i="5"/>
  <c r="I97" i="5"/>
  <c r="H97" i="5"/>
  <c r="G97" i="5"/>
  <c r="F97" i="5"/>
  <c r="E97" i="5"/>
  <c r="D97" i="5"/>
  <c r="C97" i="5"/>
  <c r="B97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F59" i="5"/>
  <c r="C57" i="5"/>
  <c r="Z57" i="5"/>
  <c r="Z56" i="5"/>
  <c r="C56" i="5"/>
  <c r="Z55" i="5"/>
  <c r="C55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H19" i="5"/>
  <c r="F19" i="5"/>
  <c r="D19" i="5"/>
  <c r="B19" i="5"/>
  <c r="C17" i="5" s="1"/>
  <c r="Z18" i="5"/>
  <c r="Z17" i="5"/>
  <c r="Z16" i="5"/>
  <c r="Z15" i="5"/>
  <c r="Z14" i="5"/>
  <c r="Z13" i="5"/>
  <c r="M277" i="4"/>
  <c r="M280" i="4" s="1"/>
  <c r="L277" i="4"/>
  <c r="L280" i="4" s="1"/>
  <c r="K277" i="4"/>
  <c r="K280" i="4" s="1"/>
  <c r="J277" i="4"/>
  <c r="J280" i="4" s="1"/>
  <c r="I277" i="4"/>
  <c r="I280" i="4" s="1"/>
  <c r="H277" i="4"/>
  <c r="H280" i="4" s="1"/>
  <c r="G277" i="4"/>
  <c r="G280" i="4" s="1"/>
  <c r="F277" i="4"/>
  <c r="F280" i="4" s="1"/>
  <c r="E277" i="4"/>
  <c r="E280" i="4" s="1"/>
  <c r="D277" i="4"/>
  <c r="D280" i="4" s="1"/>
  <c r="C277" i="4"/>
  <c r="C280" i="4" s="1"/>
  <c r="N240" i="4"/>
  <c r="M240" i="4"/>
  <c r="L240" i="4"/>
  <c r="K240" i="4"/>
  <c r="J240" i="4"/>
  <c r="I240" i="4"/>
  <c r="H240" i="4"/>
  <c r="G240" i="4"/>
  <c r="F240" i="4"/>
  <c r="E240" i="4"/>
  <c r="D240" i="4"/>
  <c r="C240" i="4"/>
  <c r="O239" i="4"/>
  <c r="C224" i="4"/>
  <c r="C218" i="4"/>
  <c r="C212" i="4"/>
  <c r="G51" i="4"/>
  <c r="H50" i="4" s="1"/>
  <c r="D44" i="4"/>
  <c r="C17" i="4"/>
  <c r="D15" i="4" s="1"/>
  <c r="I17" i="5" l="1"/>
  <c r="I18" i="5"/>
  <c r="I13" i="5"/>
  <c r="I14" i="5"/>
  <c r="I15" i="5"/>
  <c r="I16" i="5"/>
  <c r="E13" i="5"/>
  <c r="E17" i="5"/>
  <c r="E18" i="5"/>
  <c r="E14" i="5"/>
  <c r="E15" i="5"/>
  <c r="E16" i="5"/>
  <c r="G17" i="5"/>
  <c r="G13" i="5"/>
  <c r="G15" i="5"/>
  <c r="G18" i="5"/>
  <c r="G16" i="5"/>
  <c r="G14" i="5"/>
  <c r="G57" i="5"/>
  <c r="G56" i="5"/>
  <c r="G58" i="5"/>
  <c r="G55" i="5"/>
  <c r="G59" i="5" s="1"/>
  <c r="C59" i="5"/>
  <c r="C18" i="5"/>
  <c r="N102" i="5"/>
  <c r="O92" i="5"/>
  <c r="O85" i="5"/>
  <c r="O94" i="5"/>
  <c r="O86" i="5"/>
  <c r="O95" i="5"/>
  <c r="O87" i="5"/>
  <c r="O96" i="5"/>
  <c r="O84" i="5"/>
  <c r="O88" i="5"/>
  <c r="O89" i="5"/>
  <c r="O90" i="5"/>
  <c r="O83" i="5"/>
  <c r="Z59" i="5"/>
  <c r="AA56" i="5" s="1"/>
  <c r="Z19" i="5"/>
  <c r="AA14" i="5" s="1"/>
  <c r="C14" i="5"/>
  <c r="C15" i="5"/>
  <c r="C16" i="5"/>
  <c r="C13" i="5"/>
  <c r="O240" i="4"/>
  <c r="N277" i="4"/>
  <c r="N280" i="4" s="1"/>
  <c r="H44" i="4"/>
  <c r="H45" i="4"/>
  <c r="H46" i="4"/>
  <c r="H47" i="4"/>
  <c r="H48" i="4"/>
  <c r="H42" i="4"/>
  <c r="H49" i="4"/>
  <c r="H43" i="4"/>
  <c r="D42" i="4"/>
  <c r="D43" i="4"/>
  <c r="D11" i="4"/>
  <c r="D12" i="4"/>
  <c r="D13" i="4"/>
  <c r="D14" i="4"/>
  <c r="D16" i="4"/>
  <c r="I19" i="5" l="1"/>
  <c r="G19" i="5"/>
  <c r="E19" i="5"/>
  <c r="D46" i="4"/>
  <c r="C19" i="5"/>
  <c r="O277" i="4"/>
  <c r="O280" i="4" s="1"/>
  <c r="P273" i="4"/>
  <c r="P277" i="4" s="1"/>
  <c r="P280" i="4" s="1"/>
  <c r="O105" i="5"/>
  <c r="O108" i="5"/>
  <c r="O119" i="5"/>
  <c r="O117" i="5"/>
  <c r="O107" i="5"/>
  <c r="O102" i="5"/>
  <c r="O111" i="5"/>
  <c r="O118" i="5"/>
  <c r="O137" i="5"/>
  <c r="O123" i="5"/>
  <c r="O124" i="5"/>
  <c r="O97" i="5"/>
  <c r="AA55" i="5"/>
  <c r="AA57" i="5"/>
  <c r="AA16" i="5"/>
  <c r="AA15" i="5"/>
  <c r="AA18" i="5"/>
  <c r="AA17" i="5"/>
  <c r="AA13" i="5"/>
  <c r="H51" i="4"/>
  <c r="D17" i="4"/>
  <c r="AA59" i="5" l="1"/>
  <c r="O114" i="5"/>
  <c r="O133" i="5"/>
  <c r="O104" i="5"/>
  <c r="O110" i="5"/>
  <c r="O106" i="5"/>
  <c r="O132" i="5"/>
  <c r="O128" i="5"/>
  <c r="O134" i="5"/>
  <c r="O131" i="5"/>
  <c r="O116" i="5"/>
  <c r="O112" i="5"/>
  <c r="O113" i="5"/>
  <c r="AA19" i="5"/>
  <c r="O109" i="5"/>
  <c r="O130" i="5"/>
  <c r="O136" i="5"/>
  <c r="O115" i="5"/>
  <c r="O120" i="5"/>
  <c r="O122" i="5"/>
  <c r="O127" i="5"/>
  <c r="O126" i="5"/>
  <c r="O129" i="5"/>
  <c r="O103" i="5"/>
  <c r="O121" i="5"/>
  <c r="O125" i="5"/>
</calcChain>
</file>

<file path=xl/sharedStrings.xml><?xml version="1.0" encoding="utf-8"?>
<sst xmlns="http://schemas.openxmlformats.org/spreadsheetml/2006/main" count="496" uniqueCount="180">
  <si>
    <t>Servicio de Telecomunicaciones</t>
  </si>
  <si>
    <t>Operador de Telecomunicaciones</t>
  </si>
  <si>
    <t>No</t>
  </si>
  <si>
    <t>Servicio Acceso a Internet</t>
  </si>
  <si>
    <t>Megadatos - Netlife</t>
  </si>
  <si>
    <t>Plataforma Virtual GOB.EC</t>
  </si>
  <si>
    <t>Telefonía Celular</t>
  </si>
  <si>
    <t>Movistar - Otecel S.A.</t>
  </si>
  <si>
    <t>Servicio de Telefonía Fija</t>
  </si>
  <si>
    <t>Cnt Ep</t>
  </si>
  <si>
    <t>Sí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</si>
  <si>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</si>
  <si>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</si>
  <si>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</si>
  <si>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</si>
  <si>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</si>
  <si>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</si>
  <si>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Atencion Presencial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</si>
  <si>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</si>
  <si>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</si>
  <si>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</si>
  <si>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</si>
  <si>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</si>
  <si>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</si>
  <si>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</si>
  <si>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</si>
  <si>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</si>
  <si>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</si>
  <si>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</si>
  <si>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</si>
  <si>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</si>
  <si>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</si>
  <si>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 xml:space="preserve">REQUERIMIENTOS POR SERVICIOS DE TELECOMUNICACIONES 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</si>
  <si>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</si>
  <si>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</si>
  <si>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</si>
  <si>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</si>
  <si>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</si>
  <si>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</si>
  <si>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Operador / Categoria de Reclamo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</si>
  <si>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</si>
  <si>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</si>
  <si>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</si>
  <si>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</si>
  <si>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REQUERIMIENTOS ATENDIDOS A PERSONAS VULNERABLES</t>
  </si>
  <si>
    <t>RECLAMOS PERSONAS ADULTAS MAYORES</t>
  </si>
  <si>
    <t>RECLAMOS PERSONAS CON DISCAPACIDAD</t>
  </si>
  <si>
    <t>CANAL DE ATENCIÓN</t>
  </si>
  <si>
    <t>REQUERIMIENTOS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</si>
  <si>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</si>
  <si>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</si>
  <si>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</si>
  <si>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</si>
  <si>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</si>
  <si>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</si>
  <si>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</si>
  <si>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</si>
  <si>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</si>
  <si>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</si>
  <si>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</si>
  <si>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</si>
  <si>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</si>
  <si>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Denuncia</t>
  </si>
  <si>
    <t>Información</t>
  </si>
  <si>
    <t>Reclamo</t>
  </si>
  <si>
    <t>Sugerencia</t>
  </si>
  <si>
    <t>EVOLUCION MENSUAL DE REQUERIMIENTOS AÑO 2022</t>
  </si>
  <si>
    <t>MESES AÑO 2022</t>
  </si>
  <si>
    <t>Requerimientos Plataforma GOB.EC
(Reclamos, denuncias, solicitudes de información)</t>
  </si>
  <si>
    <t>HISTÓRICO DE REQUERIMIENTOS</t>
  </si>
  <si>
    <t>REQUERIMIENTOS HISTÓRICOS</t>
  </si>
  <si>
    <t>AÑOS</t>
  </si>
  <si>
    <t>REQUERIMIENTOS TOTALES</t>
  </si>
  <si>
    <t>Año 2010</t>
  </si>
  <si>
    <t>Año 2011</t>
  </si>
  <si>
    <t>Año 2012</t>
  </si>
  <si>
    <t>Año 2013</t>
  </si>
  <si>
    <t>Año 2014</t>
  </si>
  <si>
    <t>Año 2015</t>
  </si>
  <si>
    <t>Año 2016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</si>
  <si>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</si>
  <si>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</si>
  <si>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</si>
  <si>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</si>
  <si>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</si>
  <si>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</si>
  <si>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</si>
  <si>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</si>
  <si>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</si>
  <si>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</si>
  <si>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</si>
  <si>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</si>
  <si>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</si>
  <si>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</si>
  <si>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</si>
  <si>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</si>
  <si>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</si>
  <si>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</si>
  <si>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</si>
  <si>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</si>
  <si>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</si>
  <si>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</si>
  <si>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RECLAMOS POR OPERADORES SERVICIOS DE TELECOMUNICACIONES</t>
  </si>
  <si>
    <t xml:space="preserve">Operador </t>
  </si>
  <si>
    <t>REQUERIMIENTOS POR OPERADORES Y CATEGORÍAS DE RECLAMOS</t>
  </si>
  <si>
    <t xml:space="preserve">HISTÓRICO DE RECLAMOS DE SERVICIOS DE TELECOMUNICACIONES Y OPERADORES  DE SERVICIOS  DE TELEOCMUNICACIONES </t>
  </si>
  <si>
    <t>Cuenta de Operador de Telecomunicaciones Total</t>
  </si>
  <si>
    <t>HISTORICO DE RECLAMOS TOTALES  POR SERVICIOS DE TELECOMUNICACIONES PLATAFORMA GOB.EC AÑO 2022</t>
  </si>
  <si>
    <t>REQUERIMIENTOS OPERADORES Y CATEGORIAS DE RECLAMOS</t>
  </si>
  <si>
    <t>DirecTV</t>
  </si>
  <si>
    <t>Telefonía Móvil</t>
  </si>
  <si>
    <t>Grupo TV Cable</t>
  </si>
  <si>
    <t>Servicio de Información</t>
  </si>
  <si>
    <t>Servicio de Telefonía Celular</t>
  </si>
  <si>
    <t>Servicio de Acceso a Internet</t>
  </si>
  <si>
    <t>Puntonet - Celerity</t>
  </si>
  <si>
    <t>Fibramax - Iplanet</t>
  </si>
  <si>
    <t>Otros Servicios de Telecomunicaciones</t>
  </si>
  <si>
    <t>Tuenti</t>
  </si>
  <si>
    <t>Otros operadores</t>
  </si>
  <si>
    <t>EVOLUCION MENSUAL DE REQUERIMIENTOS AÑO 2023</t>
  </si>
  <si>
    <t>REQUERIMIENTOS POR SERVICIOS DE TELECOMUNICACIONES PLATAFORMA GOB.EC AÑO 2023</t>
  </si>
  <si>
    <t>Mes: Enero a Diciembre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</si>
  <si>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</si>
  <si>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</si>
  <si>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</si>
  <si>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</si>
  <si>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</si>
  <si>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</si>
  <si>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</si>
  <si>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</si>
  <si>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</si>
  <si>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</si>
  <si>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</si>
  <si>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</si>
  <si>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</si>
  <si>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</si>
  <si>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>MESES 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</si>
  <si>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</si>
  <si>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</si>
  <si>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</si>
  <si>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</si>
  <si>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Saitel</t>
  </si>
  <si>
    <t>Mes: Abril 2023</t>
  </si>
  <si>
    <r>
      <t>Fecha de publicación</t>
    </r>
    <r>
      <rPr>
        <sz val="11"/>
        <color theme="3" tint="-0.499984740745262"/>
        <rFont val="Arial"/>
        <family val="2"/>
      </rPr>
      <t>: Abril 2023</t>
    </r>
  </si>
  <si>
    <t>Cable Unión - AlfaTV</t>
  </si>
  <si>
    <t>Reclamos Técnicos. Inconvenientes de intermitencia</t>
  </si>
  <si>
    <t>Reclamos Contractuales. Contratos no suscritos y/o no solicitados por un usuario</t>
  </si>
  <si>
    <t>Reclamos Contractuales. Terminación del Contrato</t>
  </si>
  <si>
    <t>Reclamos de Facturación. Cobro de valores diferentes al pactado en el contrato</t>
  </si>
  <si>
    <t>Reclamos de Facturación. Cobro por servicios finalizados</t>
  </si>
  <si>
    <t>Reclamos de Facturación. Débitos injustificados en cuenta bancaria o tarjeta de crédito</t>
  </si>
  <si>
    <t>Reclamos Técnicos. Inconvenientes de cobertura</t>
  </si>
  <si>
    <t>Reclamos Técnicos. Inconvenientes de velocidad de internet</t>
  </si>
  <si>
    <t>Reclamos Contractuales. Inconvenientes en planes o cambios en servicios ofertados</t>
  </si>
  <si>
    <t>Reclamos Contractuales. Tiempo de permanencia mínima en el contrato</t>
  </si>
  <si>
    <t>Reclamos de Facturación. Cobro por servicios no proporcionados</t>
  </si>
  <si>
    <t>Reclamos de Facturación. Cobro por servicios no proporcionadosTerminación del Contrato</t>
  </si>
  <si>
    <t>Reclamos de Facturación. Cobro por servicios no solicitados</t>
  </si>
  <si>
    <t>Reclamos Contractuales. Inconvenientes de coberturaTerminación del Contrato</t>
  </si>
  <si>
    <t>Reclamos Técnicos. Inconvenientes de cortes de servicio</t>
  </si>
  <si>
    <t>Reclamos Técnicos. Inconvenientes de cortes de servicioCobro por servicios no proporcionados</t>
  </si>
  <si>
    <t>Reclamos Contractuales. Bono de Permanencia o Fidelidad</t>
  </si>
  <si>
    <t>Reclamos Técnicos. Bloqueo de equipo telefónico</t>
  </si>
  <si>
    <t>Reclamos Técnicos. Bloqueo de simcard</t>
  </si>
  <si>
    <t>Reclamos Técnicos. Homologación de equipos</t>
  </si>
  <si>
    <t>Reclamos Técnicos. Robo o hurto de equipos telefónicos</t>
  </si>
  <si>
    <t>Reclamos Contractuales. Inconvenientes de coberturaInconvenientes en planes o cambios en servicios ofertados</t>
  </si>
  <si>
    <t>Reclamos Contractuales. Información (apoyo procesos de Coactiva)</t>
  </si>
  <si>
    <t>Reclamos de Facturación. Doble facturación</t>
  </si>
  <si>
    <t>Reclamos Técnicos. Inconvenientes de cortes de servicioInconvenientes en planes o cambios en servicios ofertados</t>
  </si>
  <si>
    <t>Reclamos Técnicos. Liberación de equipo telefónico</t>
  </si>
  <si>
    <t>Reclamos Técnicos. Llamadas falsas de emergencia - ECU911</t>
  </si>
  <si>
    <t>Reclamos Técnicos. Portabilidad Numérica – Cambio a otro operador</t>
  </si>
  <si>
    <t>Reclamos Técnicos. Robo o hurto de equipos telefónicosCobro de valores diferentes al pactado en el contrato</t>
  </si>
  <si>
    <t>Reclamos Contractuales. Cobro de valores diferentes al pactado en el contratoInformación (apoyo procesos de Coactiva)</t>
  </si>
  <si>
    <t>Reclamos Contractuales. Cobro por servicios finalizadosTerminación del Contrato</t>
  </si>
  <si>
    <t>Reclamos Contractuales. Cobro por servicios finalizadosContratos no suscritos y/o no solicitados por un usuario</t>
  </si>
  <si>
    <t>Reclamos Contractuales. Inconvenientes de cortes de servicioContratos no suscritos y/o no solicitados por un usuario</t>
  </si>
  <si>
    <t>2023 (Hasta Abril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</si>
</sst>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theme="4" tint="0.79998168889431442"/>
      </patternFill>
    </fill>
    <fill>
      <patternFill patternType="solid">
        <fgColor theme="7" tint="-0.249977111117893"/>
        <bgColor theme="4" tint="0.79998168889431442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2" borderId="2" xfId="3" applyFill="1" applyBorder="1"/>
    <xf numFmtId="0" fontId="1" fillId="2" borderId="3" xfId="3" applyFill="1" applyBorder="1"/>
    <xf numFmtId="0" fontId="1" fillId="3" borderId="4" xfId="3" applyFill="1" applyBorder="1"/>
    <xf numFmtId="0" fontId="4" fillId="3" borderId="0" xfId="3" applyFont="1" applyFill="1" applyBorder="1"/>
    <xf numFmtId="0" fontId="1" fillId="3" borderId="0" xfId="3" applyFill="1" applyBorder="1"/>
    <xf numFmtId="0" fontId="2" fillId="3" borderId="0" xfId="3" applyFont="1" applyFill="1" applyBorder="1"/>
    <xf numFmtId="0" fontId="5" fillId="3" borderId="0" xfId="3" applyFont="1" applyFill="1" applyBorder="1"/>
    <xf numFmtId="0" fontId="1" fillId="4" borderId="1" xfId="3" applyFill="1" applyBorder="1"/>
    <xf numFmtId="0" fontId="6" fillId="4" borderId="2" xfId="3" applyFont="1" applyFill="1" applyBorder="1"/>
    <xf numFmtId="0" fontId="1" fillId="4" borderId="2" xfId="3" applyFill="1" applyBorder="1"/>
    <xf numFmtId="0" fontId="1" fillId="4" borderId="4" xfId="3" applyFill="1" applyBorder="1"/>
    <xf numFmtId="0" fontId="8" fillId="4" borderId="0" xfId="3" applyFont="1" applyFill="1" applyBorder="1"/>
    <xf numFmtId="0" fontId="1" fillId="4" borderId="0" xfId="3" applyFill="1" applyBorder="1"/>
    <xf numFmtId="0" fontId="1" fillId="4" borderId="5" xfId="3" applyFill="1" applyBorder="1"/>
    <xf numFmtId="0" fontId="1" fillId="4" borderId="6" xfId="3" applyFill="1" applyBorder="1"/>
    <xf numFmtId="0" fontId="8" fillId="4" borderId="7" xfId="3" applyFont="1" applyFill="1" applyBorder="1"/>
    <xf numFmtId="0" fontId="1" fillId="4" borderId="7" xfId="3" applyFill="1" applyBorder="1"/>
    <xf numFmtId="0" fontId="1" fillId="4" borderId="8" xfId="3" applyFill="1" applyBorder="1"/>
    <xf numFmtId="0" fontId="1" fillId="2" borderId="1" xfId="3" applyFill="1" applyBorder="1"/>
    <xf numFmtId="0" fontId="8" fillId="2" borderId="2" xfId="3" applyFont="1" applyFill="1" applyBorder="1"/>
    <xf numFmtId="0" fontId="11" fillId="6" borderId="0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2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0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left"/>
    </xf>
    <xf numFmtId="0" fontId="0" fillId="0" borderId="18" xfId="0" applyNumberFormat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10" fontId="2" fillId="3" borderId="18" xfId="2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NumberFormat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15" fillId="3" borderId="0" xfId="0" applyFont="1" applyFill="1"/>
    <xf numFmtId="0" fontId="2" fillId="9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1" borderId="18" xfId="0" applyFont="1" applyFill="1" applyBorder="1"/>
    <xf numFmtId="0" fontId="2" fillId="11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 readingOrder="1"/>
    </xf>
    <xf numFmtId="0" fontId="0" fillId="2" borderId="18" xfId="0" applyFont="1" applyFill="1" applyBorder="1" applyAlignment="1">
      <alignment horizontal="left" vertical="center" wrapText="1" readingOrder="1"/>
    </xf>
    <xf numFmtId="0" fontId="0" fillId="0" borderId="18" xfId="0" applyNumberFormat="1" applyFont="1" applyBorder="1" applyAlignment="1">
      <alignment horizontal="center" vertical="center" wrapText="1" readingOrder="1"/>
    </xf>
    <xf numFmtId="0" fontId="0" fillId="0" borderId="18" xfId="0" applyFont="1" applyBorder="1" applyAlignment="1">
      <alignment horizontal="center" vertical="center" wrapText="1" readingOrder="1"/>
    </xf>
    <xf numFmtId="0" fontId="0" fillId="0" borderId="0" xfId="0" applyFont="1"/>
    <xf numFmtId="0" fontId="5" fillId="3" borderId="18" xfId="0" applyFont="1" applyFill="1" applyBorder="1" applyAlignment="1">
      <alignment horizontal="center" vertical="center" wrapText="1" readingOrder="1"/>
    </xf>
    <xf numFmtId="0" fontId="2" fillId="3" borderId="22" xfId="0" applyFont="1" applyFill="1" applyBorder="1" applyAlignment="1">
      <alignment vertical="center" wrapText="1" readingOrder="1"/>
    </xf>
    <xf numFmtId="0" fontId="0" fillId="2" borderId="18" xfId="0" applyFill="1" applyBorder="1" applyAlignment="1">
      <alignment horizontal="left" vertical="center" wrapText="1" readingOrder="1"/>
    </xf>
    <xf numFmtId="0" fontId="0" fillId="0" borderId="18" xfId="0" applyNumberFormat="1" applyBorder="1" applyAlignment="1">
      <alignment horizontal="center" vertical="center" wrapText="1" readingOrder="1"/>
    </xf>
    <xf numFmtId="0" fontId="0" fillId="0" borderId="18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165" fontId="2" fillId="3" borderId="18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Alignment="1">
      <alignment vertical="center" wrapText="1"/>
    </xf>
    <xf numFmtId="3" fontId="17" fillId="6" borderId="18" xfId="0" applyNumberFormat="1" applyFont="1" applyFill="1" applyBorder="1" applyAlignment="1">
      <alignment horizontal="center" vertical="center" wrapText="1" readingOrder="1"/>
    </xf>
    <xf numFmtId="0" fontId="1" fillId="3" borderId="0" xfId="3" applyFill="1"/>
    <xf numFmtId="0" fontId="4" fillId="3" borderId="0" xfId="3" applyFont="1" applyFill="1"/>
    <xf numFmtId="0" fontId="5" fillId="3" borderId="0" xfId="3" applyFont="1" applyFill="1"/>
    <xf numFmtId="0" fontId="2" fillId="3" borderId="0" xfId="3" applyFont="1" applyFill="1"/>
    <xf numFmtId="0" fontId="18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10" fontId="1" fillId="0" borderId="18" xfId="2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 readingOrder="1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8" xfId="0" applyFont="1" applyFill="1" applyBorder="1" applyAlignment="1">
      <alignment horizontal="center" vertical="center"/>
    </xf>
    <xf numFmtId="10" fontId="0" fillId="0" borderId="18" xfId="2" applyNumberFormat="1" applyFont="1" applyBorder="1"/>
    <xf numFmtId="0" fontId="0" fillId="0" borderId="18" xfId="0" applyBorder="1" applyAlignment="1">
      <alignment horizontal="center"/>
    </xf>
    <xf numFmtId="10" fontId="0" fillId="0" borderId="18" xfId="2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left" indent="1"/>
    </xf>
    <xf numFmtId="10" fontId="0" fillId="0" borderId="0" xfId="2" applyNumberFormat="1" applyFont="1"/>
    <xf numFmtId="0" fontId="2" fillId="13" borderId="18" xfId="0" applyFont="1" applyFill="1" applyBorder="1"/>
    <xf numFmtId="0" fontId="2" fillId="13" borderId="18" xfId="0" applyFont="1" applyFill="1" applyBorder="1" applyAlignment="1">
      <alignment horizontal="center" vertical="center"/>
    </xf>
    <xf numFmtId="0" fontId="0" fillId="0" borderId="18" xfId="0" applyNumberFormat="1" applyBorder="1" applyAlignment="1">
      <alignment horizontal="center"/>
    </xf>
    <xf numFmtId="0" fontId="3" fillId="12" borderId="18" xfId="0" applyFont="1" applyFill="1" applyBorder="1" applyAlignment="1">
      <alignment horizontal="left"/>
    </xf>
    <xf numFmtId="0" fontId="2" fillId="11" borderId="1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2" fillId="14" borderId="18" xfId="0" applyFont="1" applyFill="1" applyBorder="1"/>
    <xf numFmtId="0" fontId="2" fillId="14" borderId="18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vertical="center"/>
    </xf>
    <xf numFmtId="0" fontId="2" fillId="8" borderId="18" xfId="0" applyFont="1" applyFill="1" applyBorder="1"/>
    <xf numFmtId="0" fontId="2" fillId="8" borderId="18" xfId="0" applyFont="1" applyFill="1" applyBorder="1" applyAlignment="1">
      <alignment horizontal="center" vertical="center"/>
    </xf>
    <xf numFmtId="0" fontId="0" fillId="0" borderId="20" xfId="0" applyFill="1" applyBorder="1"/>
    <xf numFmtId="0" fontId="3" fillId="12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 wrapText="1" readingOrder="1"/>
    </xf>
    <xf numFmtId="0" fontId="2" fillId="3" borderId="18" xfId="0" applyFont="1" applyFill="1" applyBorder="1" applyAlignment="1">
      <alignment horizontal="center" vertical="center" wrapText="1"/>
    </xf>
    <xf numFmtId="165" fontId="3" fillId="6" borderId="18" xfId="1" applyNumberFormat="1" applyFont="1" applyFill="1" applyBorder="1" applyAlignment="1">
      <alignment vertical="center" wrapText="1"/>
    </xf>
    <xf numFmtId="165" fontId="3" fillId="6" borderId="18" xfId="0" applyNumberFormat="1" applyFont="1" applyFill="1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 readingOrder="1"/>
    </xf>
    <xf numFmtId="0" fontId="2" fillId="3" borderId="21" xfId="0" applyFont="1" applyFill="1" applyBorder="1" applyAlignment="1">
      <alignment horizontal="center" vertical="center" wrapText="1" readingOrder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 readingOrder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left" vertical="center"/>
    </xf>
    <xf numFmtId="0" fontId="19" fillId="18" borderId="18" xfId="0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left"/>
    </xf>
    <xf numFmtId="0" fontId="19" fillId="1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19" fillId="18" borderId="24" xfId="0" applyFont="1" applyFill="1" applyBorder="1" applyAlignment="1">
      <alignment horizontal="left"/>
    </xf>
    <xf numFmtId="0" fontId="19" fillId="19" borderId="25" xfId="0" applyFont="1" applyFill="1" applyBorder="1" applyAlignment="1">
      <alignment horizontal="left"/>
    </xf>
    <xf numFmtId="0" fontId="19" fillId="18" borderId="24" xfId="0" applyNumberFormat="1" applyFont="1" applyFill="1" applyBorder="1" applyAlignment="1">
      <alignment horizontal="center"/>
    </xf>
    <xf numFmtId="0" fontId="19" fillId="19" borderId="25" xfId="0" applyNumberFormat="1" applyFont="1" applyFill="1" applyBorder="1" applyAlignment="1">
      <alignment horizontal="center"/>
    </xf>
    <xf numFmtId="0" fontId="2" fillId="11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11" borderId="18" xfId="0" applyFont="1" applyFill="1" applyBorder="1" applyAlignment="1">
      <alignment horizontal="left" vertical="center" wrapText="1"/>
    </xf>
    <xf numFmtId="0" fontId="2" fillId="11" borderId="18" xfId="0" applyNumberFormat="1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left" vertical="center" wrapText="1"/>
    </xf>
    <xf numFmtId="0" fontId="2" fillId="17" borderId="18" xfId="0" applyNumberFormat="1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left"/>
    </xf>
    <xf numFmtId="0" fontId="2" fillId="14" borderId="18" xfId="0" applyNumberFormat="1" applyFont="1" applyFill="1" applyBorder="1" applyAlignment="1">
      <alignment horizontal="center"/>
    </xf>
    <xf numFmtId="0" fontId="2" fillId="20" borderId="18" xfId="0" applyFont="1" applyFill="1" applyBorder="1" applyAlignment="1">
      <alignment horizontal="left"/>
    </xf>
    <xf numFmtId="0" fontId="2" fillId="20" borderId="18" xfId="0" applyNumberFormat="1" applyFont="1" applyFill="1" applyBorder="1" applyAlignment="1">
      <alignment horizontal="center"/>
    </xf>
    <xf numFmtId="0" fontId="3" fillId="16" borderId="18" xfId="0" applyNumberFormat="1" applyFont="1" applyFill="1" applyBorder="1" applyAlignment="1">
      <alignment horizontal="center" vertical="center"/>
    </xf>
    <xf numFmtId="10" fontId="23" fillId="2" borderId="18" xfId="2" applyNumberFormat="1" applyFont="1" applyFill="1" applyBorder="1" applyAlignment="1">
      <alignment horizontal="center" vertical="center"/>
    </xf>
    <xf numFmtId="0" fontId="2" fillId="3" borderId="18" xfId="0" applyNumberFormat="1" applyFont="1" applyFill="1" applyBorder="1" applyAlignment="1">
      <alignment horizontal="center" vertical="center"/>
    </xf>
    <xf numFmtId="10" fontId="2" fillId="3" borderId="18" xfId="2" applyNumberFormat="1" applyFont="1" applyFill="1" applyBorder="1" applyAlignment="1">
      <alignment horizontal="center" vertical="center"/>
    </xf>
    <xf numFmtId="0" fontId="2" fillId="8" borderId="18" xfId="0" applyNumberFormat="1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left"/>
    </xf>
    <xf numFmtId="0" fontId="2" fillId="13" borderId="18" xfId="0" applyNumberFormat="1" applyFont="1" applyFill="1" applyBorder="1" applyAlignment="1">
      <alignment horizontal="center"/>
    </xf>
    <xf numFmtId="0" fontId="2" fillId="15" borderId="18" xfId="0" applyFont="1" applyFill="1" applyBorder="1" applyAlignment="1">
      <alignment horizontal="left"/>
    </xf>
    <xf numFmtId="0" fontId="2" fillId="15" borderId="18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16" borderId="18" xfId="0" applyFont="1" applyFill="1" applyBorder="1" applyAlignment="1">
      <alignment horizontal="left"/>
    </xf>
    <xf numFmtId="0" fontId="3" fillId="0" borderId="18" xfId="0" applyNumberFormat="1" applyFont="1" applyBorder="1" applyAlignment="1">
      <alignment horizontal="center" vertical="center"/>
    </xf>
    <xf numFmtId="0" fontId="0" fillId="0" borderId="0" xfId="0" applyBorder="1"/>
    <xf numFmtId="0" fontId="21" fillId="3" borderId="0" xfId="3" applyFont="1" applyFill="1" applyBorder="1" applyAlignment="1">
      <alignment horizontal="center"/>
    </xf>
    <xf numFmtId="0" fontId="20" fillId="3" borderId="4" xfId="3" applyFont="1" applyFill="1" applyBorder="1" applyAlignment="1">
      <alignment horizontal="center"/>
    </xf>
    <xf numFmtId="0" fontId="20" fillId="3" borderId="0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12" fillId="0" borderId="4" xfId="4" applyBorder="1" applyAlignment="1" applyProtection="1">
      <alignment horizontal="left" vertical="top"/>
    </xf>
    <xf numFmtId="0" fontId="12" fillId="0" borderId="0" xfId="4" applyBorder="1" applyAlignment="1" applyProtection="1">
      <alignment horizontal="left" vertical="top"/>
    </xf>
    <xf numFmtId="0" fontId="12" fillId="0" borderId="12" xfId="4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center" wrapText="1" readingOrder="1"/>
    </xf>
    <xf numFmtId="0" fontId="2" fillId="3" borderId="21" xfId="0" applyFont="1" applyFill="1" applyBorder="1" applyAlignment="1">
      <alignment horizontal="center" vertical="center" wrapText="1" readingOrder="1"/>
    </xf>
    <xf numFmtId="0" fontId="0" fillId="0" borderId="18" xfId="0" applyNumberFormat="1" applyBorder="1" applyAlignment="1">
      <alignment horizontal="center" vertical="center" wrapText="1" readingOrder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2" fillId="3" borderId="0" xfId="3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Normal" xfId="0" builtinId="0"/>
    <cellStyle name="Normal 43" xfId="3"/>
    <cellStyle name="Porcentaje" xfId="2" builtinId="5"/>
  </cellStyles>
  <dxfs count="0"/>
  <tableStyles count="0" defaultTableStyle="TableStyleMedium2" defaultPivotStyle="PivotStyleLight16"/>
  <colors>
    <mruColors>
      <color rgb="FFFF3300"/>
      <color rgb="FFFF7C80"/>
      <color rgb="FFCC6600"/>
      <color rgb="FFFFCCCC"/>
      <color rgb="FFCC0000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EVOLUCION MENSUAL REQUERIMIENTOS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AÑO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1.3352007273326021E-2"/>
                  <c:y val="-2.10210210210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F-4F48-82C0-021D0191EF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'Requerimientos Abril_2023'!$B$237:$O$238</c:f>
              <c:multiLvlStrCache>
                <c:ptCount val="14"/>
                <c:lvl>
                  <c:pt idx="1">
                    <c:v>Enero</c:v>
                  </c:pt>
                  <c:pt idx="2">
                    <c:v>Febrero</c:v>
                  </c:pt>
                  <c:pt idx="3">
                    <c:v>Marzo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Julio</c:v>
                  </c:pt>
                  <c:pt idx="8">
                    <c:v>Agosto</c:v>
                  </c:pt>
                  <c:pt idx="9">
                    <c:v>Septiembre</c:v>
                  </c:pt>
                  <c:pt idx="10">
                    <c:v>Octubre</c:v>
                  </c:pt>
                  <c:pt idx="11">
                    <c:v>Noviembre</c:v>
                  </c:pt>
                  <c:pt idx="12">
                    <c:v>Diciembre</c:v>
                  </c:pt>
                  <c:pt idx="13">
                    <c:v>TOTAL</c:v>
                  </c:pt>
                </c:lvl>
                <c:lvl>
                  <c:pt idx="0">
                    <c:v>REQUERIMIENTOS</c:v>
                  </c:pt>
                  <c:pt idx="1">
                    <c:v>MESES AÑO 2023</c:v>
                  </c:pt>
                </c:lvl>
              </c:multiLvlStrCache>
            </c:multiLvlStrRef>
          </c:cat>
          <c:val>
            <c:numRef>
              <c:f>'Requerimientos Abril_2023'!$B$239:$O$239</c:f>
              <c:numCache>
                <c:formatCode>General</c:formatCode>
                <c:ptCount val="14"/>
                <c:pt idx="0">
                  <c:v>0</c:v>
                </c:pt>
                <c:pt idx="1">
                  <c:v>400</c:v>
                </c:pt>
                <c:pt idx="2">
                  <c:v>369</c:v>
                </c:pt>
                <c:pt idx="3">
                  <c:v>428</c:v>
                </c:pt>
                <c:pt idx="4">
                  <c:v>385</c:v>
                </c:pt>
                <c:pt idx="13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51-4E8B-966E-56A1153EB5E4}"/>
            </c:ext>
          </c:extLst>
        </c:ser>
        <c:ser>
          <c:idx val="1"/>
          <c:order val="1"/>
          <c:marker>
            <c:symbol val="none"/>
          </c:marker>
          <c:cat>
            <c:multiLvlStrRef>
              <c:f>'Requerimientos Abril_2023'!$B$237:$O$238</c:f>
              <c:multiLvlStrCache>
                <c:ptCount val="14"/>
                <c:lvl>
                  <c:pt idx="1">
                    <c:v>Enero</c:v>
                  </c:pt>
                  <c:pt idx="2">
                    <c:v>Febrero</c:v>
                  </c:pt>
                  <c:pt idx="3">
                    <c:v>Marzo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Julio</c:v>
                  </c:pt>
                  <c:pt idx="8">
                    <c:v>Agosto</c:v>
                  </c:pt>
                  <c:pt idx="9">
                    <c:v>Septiembre</c:v>
                  </c:pt>
                  <c:pt idx="10">
                    <c:v>Octubre</c:v>
                  </c:pt>
                  <c:pt idx="11">
                    <c:v>Noviembre</c:v>
                  </c:pt>
                  <c:pt idx="12">
                    <c:v>Diciembre</c:v>
                  </c:pt>
                  <c:pt idx="13">
                    <c:v>TOTAL</c:v>
                  </c:pt>
                </c:lvl>
                <c:lvl>
                  <c:pt idx="0">
                    <c:v>REQUERIMIENTOS</c:v>
                  </c:pt>
                  <c:pt idx="1">
                    <c:v>MESES AÑO 2023</c:v>
                  </c:pt>
                </c:lvl>
              </c:multiLvlStrCache>
            </c:multiLvlStrRef>
          </c:cat>
          <c:val>
            <c:numRef>
              <c:f>'Requerimientos Abril_2023'!$B$240:$O$240</c:f>
              <c:numCache>
                <c:formatCode>General</c:formatCode>
                <c:ptCount val="14"/>
                <c:pt idx="0">
                  <c:v>0</c:v>
                </c:pt>
                <c:pt idx="1">
                  <c:v>400</c:v>
                </c:pt>
                <c:pt idx="2">
                  <c:v>369</c:v>
                </c:pt>
                <c:pt idx="3">
                  <c:v>428</c:v>
                </c:pt>
                <c:pt idx="4">
                  <c:v>385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8-4303-BF61-AEC259D0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4895792"/>
        <c:axId val="1624891984"/>
      </c:lineChart>
      <c:catAx>
        <c:axId val="162489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891984"/>
        <c:crosses val="autoZero"/>
        <c:auto val="1"/>
        <c:lblAlgn val="ctr"/>
        <c:lblOffset val="100"/>
        <c:noMultiLvlLbl val="0"/>
      </c:catAx>
      <c:valAx>
        <c:axId val="162489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89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INGRESADOS</a:t>
            </a:r>
            <a:r>
              <a:rPr lang="es-EC" b="1" baseline="0"/>
              <a:t> OPERADORES DE SERVICIOS DE TELECOMUNICACIONES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'Requerimientos Abril_2023'!$G$41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16002704375525E-3"/>
                  <c:y val="-7.8490121987246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8-4492-8C3D-32FD86D7BA32}"/>
                </c:ext>
              </c:extLst>
            </c:dLbl>
            <c:dLbl>
              <c:idx val="1"/>
              <c:layout>
                <c:manualLayout>
                  <c:x val="-2.5126155837621966E-17"/>
                  <c:y val="-5.1018579291710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8-4492-8C3D-32FD86D7BA32}"/>
                </c:ext>
              </c:extLst>
            </c:dLbl>
            <c:dLbl>
              <c:idx val="3"/>
              <c:layout>
                <c:manualLayout>
                  <c:x val="-1.3705334234791801E-3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8-4492-8C3D-32FD86D7BA32}"/>
                </c:ext>
              </c:extLst>
            </c:dLbl>
            <c:dLbl>
              <c:idx val="4"/>
              <c:layout>
                <c:manualLayout>
                  <c:x val="1.3705334234791801E-3"/>
                  <c:y val="-4.709407319234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8-4492-8C3D-32FD86D7BA32}"/>
                </c:ext>
              </c:extLst>
            </c:dLbl>
            <c:dLbl>
              <c:idx val="5"/>
              <c:layout>
                <c:manualLayout>
                  <c:x val="0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8-4492-8C3D-32FD86D7BA32}"/>
                </c:ext>
              </c:extLst>
            </c:dLbl>
            <c:dLbl>
              <c:idx val="6"/>
              <c:layout>
                <c:manualLayout>
                  <c:x val="5.0252311675243933E-17"/>
                  <c:y val="-3.5320554894260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8-4492-8C3D-32FD86D7BA32}"/>
                </c:ext>
              </c:extLst>
            </c:dLbl>
            <c:dLbl>
              <c:idx val="7"/>
              <c:layout>
                <c:manualLayout>
                  <c:x val="0"/>
                  <c:y val="-8.633913418597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8-4492-8C3D-32FD86D7BA32}"/>
                </c:ext>
              </c:extLst>
            </c:dLbl>
            <c:dLbl>
              <c:idx val="8"/>
              <c:layout>
                <c:manualLayout>
                  <c:x val="-1.3705334234791801E-3"/>
                  <c:y val="-8.633913418597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B8-4492-8C3D-32FD86D7BA32}"/>
                </c:ext>
              </c:extLst>
            </c:dLbl>
            <c:dLbl>
              <c:idx val="9"/>
              <c:layout>
                <c:manualLayout>
                  <c:x val="-1.3705334234791801E-3"/>
                  <c:y val="-3.13960487948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B8-4492-8C3D-32FD86D7B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Abril_2023'!$F$42:$F$51</c:f>
              <c:strCache>
                <c:ptCount val="10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Etapa Ep</c:v>
                </c:pt>
                <c:pt idx="4">
                  <c:v>Grupo Tv Cable</c:v>
                </c:pt>
                <c:pt idx="5">
                  <c:v>Iplanet - Fibramax</c:v>
                </c:pt>
                <c:pt idx="6">
                  <c:v>Megadatos - Netlife</c:v>
                </c:pt>
                <c:pt idx="7">
                  <c:v>Otros Operadores</c:v>
                </c:pt>
                <c:pt idx="8">
                  <c:v>Puntonet</c:v>
                </c:pt>
                <c:pt idx="9">
                  <c:v>Total general</c:v>
                </c:pt>
              </c:strCache>
            </c:strRef>
          </c:cat>
          <c:val>
            <c:numRef>
              <c:f>'Requerimientos Abril_2023'!$G$42:$G$51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39</c:v>
                </c:pt>
                <c:pt idx="5">
                  <c:v>10</c:v>
                </c:pt>
                <c:pt idx="6">
                  <c:v>24</c:v>
                </c:pt>
                <c:pt idx="7">
                  <c:v>34</c:v>
                </c:pt>
                <c:pt idx="8">
                  <c:v>14</c:v>
                </c:pt>
                <c:pt idx="9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B8-4492-8C3D-32FD86D7BA32}"/>
            </c:ext>
          </c:extLst>
        </c:ser>
        <c:ser>
          <c:idx val="1"/>
          <c:order val="1"/>
          <c:tx>
            <c:strRef>
              <c:f>'Requerimientos Abril_2023'!$H$41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700635082224035E-2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B8-4492-8C3D-32FD86D7BA32}"/>
                </c:ext>
              </c:extLst>
            </c:dLbl>
            <c:dLbl>
              <c:idx val="1"/>
              <c:layout>
                <c:manualLayout>
                  <c:x val="8.3227161750631176E-3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B8-4492-8C3D-32FD86D7BA32}"/>
                </c:ext>
              </c:extLst>
            </c:dLbl>
            <c:dLbl>
              <c:idx val="4"/>
              <c:layout>
                <c:manualLayout>
                  <c:x val="1.2208553973469684E-2"/>
                  <c:y val="-2.05341841930732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B8-4492-8C3D-32FD86D7BA32}"/>
                </c:ext>
              </c:extLst>
            </c:dLbl>
            <c:dLbl>
              <c:idx val="5"/>
              <c:layout>
                <c:manualLayout>
                  <c:x val="6.7825163178263648E-3"/>
                  <c:y val="-1.1773518298086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B8-4492-8C3D-32FD86D7BA32}"/>
                </c:ext>
              </c:extLst>
            </c:dLbl>
            <c:dLbl>
              <c:idx val="8"/>
              <c:layout>
                <c:manualLayout>
                  <c:x val="5.48213369391672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B8-4492-8C3D-32FD86D7BA32}"/>
                </c:ext>
              </c:extLst>
            </c:dLbl>
            <c:dLbl>
              <c:idx val="9"/>
              <c:layout>
                <c:manualLayout>
                  <c:x val="1.2225918828972754E-2"/>
                  <c:y val="-8.576942804929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B8-4492-8C3D-32FD86D7B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Abril_2023'!$F$42:$F$51</c:f>
              <c:strCache>
                <c:ptCount val="10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Etapa Ep</c:v>
                </c:pt>
                <c:pt idx="4">
                  <c:v>Grupo Tv Cable</c:v>
                </c:pt>
                <c:pt idx="5">
                  <c:v>Iplanet - Fibramax</c:v>
                </c:pt>
                <c:pt idx="6">
                  <c:v>Megadatos - Netlife</c:v>
                </c:pt>
                <c:pt idx="7">
                  <c:v>Otros Operadores</c:v>
                </c:pt>
                <c:pt idx="8">
                  <c:v>Puntonet</c:v>
                </c:pt>
                <c:pt idx="9">
                  <c:v>Total general</c:v>
                </c:pt>
              </c:strCache>
            </c:strRef>
          </c:cat>
          <c:val>
            <c:numRef>
              <c:f>'Requerimientos Abril_2023'!$H$42:$H$53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2.4193548387096774E-2</c:v>
                </c:pt>
                <c:pt idx="3">
                  <c:v>0</c:v>
                </c:pt>
                <c:pt idx="4">
                  <c:v>0.31451612903225806</c:v>
                </c:pt>
                <c:pt idx="5">
                  <c:v>8.0645161290322578E-2</c:v>
                </c:pt>
                <c:pt idx="6">
                  <c:v>0.19354838709677419</c:v>
                </c:pt>
                <c:pt idx="7">
                  <c:v>0.27419354838709675</c:v>
                </c:pt>
                <c:pt idx="8">
                  <c:v>0.11290322580645161</c:v>
                </c:pt>
                <c:pt idx="9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B8-4492-8C3D-32FD86D7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2085040"/>
        <c:axId val="1612086128"/>
      </c:barChart>
      <c:catAx>
        <c:axId val="16120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12086128"/>
        <c:crosses val="autoZero"/>
        <c:auto val="1"/>
        <c:lblAlgn val="ctr"/>
        <c:lblOffset val="100"/>
        <c:noMultiLvlLbl val="0"/>
      </c:catAx>
      <c:valAx>
        <c:axId val="16120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1208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Información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E-4A5E-8079-4DE8D1DBD0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Abril_2023'!$B$167:$B$168</c:f>
              <c:strCache>
                <c:ptCount val="2"/>
                <c:pt idx="0">
                  <c:v>Otros Servicios de Telecomunicaciones</c:v>
                </c:pt>
                <c:pt idx="1">
                  <c:v>Otros operadores</c:v>
                </c:pt>
              </c:strCache>
            </c:strRef>
          </c:cat>
          <c:val>
            <c:numRef>
              <c:f>'Requerimientos Abril_2023'!$D$167:$D$168</c:f>
              <c:numCache>
                <c:formatCode>0.00%</c:formatCode>
                <c:ptCount val="2"/>
                <c:pt idx="0">
                  <c:v>4.4155844155844157E-2</c:v>
                </c:pt>
                <c:pt idx="1">
                  <c:v>4.4155844155844157E-2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2079056"/>
        <c:axId val="1612079600"/>
      </c:barChart>
      <c:catAx>
        <c:axId val="161207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12079600"/>
        <c:crosses val="autoZero"/>
        <c:auto val="1"/>
        <c:lblAlgn val="ctr"/>
        <c:lblOffset val="100"/>
        <c:noMultiLvlLbl val="0"/>
      </c:catAx>
      <c:valAx>
        <c:axId val="16120796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61207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Abril_2023'!$B$169:$B$176</c:f>
              <c:strCache>
                <c:ptCount val="8"/>
                <c:pt idx="0">
                  <c:v>Servicio de Acceso a Internet</c:v>
                </c:pt>
                <c:pt idx="1">
                  <c:v>Cable Unión - AlfaTV</c:v>
                </c:pt>
                <c:pt idx="2">
                  <c:v>Fibramax - Iplanet</c:v>
                </c:pt>
                <c:pt idx="3">
                  <c:v>Grupo TV Cable</c:v>
                </c:pt>
                <c:pt idx="4">
                  <c:v>Megadatos - Netlife</c:v>
                </c:pt>
                <c:pt idx="5">
                  <c:v>Otros operadores</c:v>
                </c:pt>
                <c:pt idx="6">
                  <c:v>Puntonet - Celerity</c:v>
                </c:pt>
                <c:pt idx="7">
                  <c:v>Saitel</c:v>
                </c:pt>
              </c:strCache>
            </c:strRef>
          </c:cat>
          <c:val>
            <c:numRef>
              <c:f>'Requerimientos Abril_2023'!$D$169:$D$176</c:f>
              <c:numCache>
                <c:formatCode>0.00%</c:formatCode>
                <c:ptCount val="8"/>
                <c:pt idx="0">
                  <c:v>0.25974025974025972</c:v>
                </c:pt>
                <c:pt idx="1">
                  <c:v>2.5974025974025974E-3</c:v>
                </c:pt>
                <c:pt idx="2">
                  <c:v>2.5974025974025976E-2</c:v>
                </c:pt>
                <c:pt idx="3">
                  <c:v>9.350649350649351E-2</c:v>
                </c:pt>
                <c:pt idx="4">
                  <c:v>6.2337662337662338E-2</c:v>
                </c:pt>
                <c:pt idx="5">
                  <c:v>3.6363636363636362E-2</c:v>
                </c:pt>
                <c:pt idx="6">
                  <c:v>3.6363636363636362E-2</c:v>
                </c:pt>
                <c:pt idx="7">
                  <c:v>2.5974025974025974E-3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2081232"/>
        <c:axId val="1612090480"/>
      </c:barChart>
      <c:catAx>
        <c:axId val="161208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12090480"/>
        <c:crosses val="autoZero"/>
        <c:auto val="1"/>
        <c:lblAlgn val="ctr"/>
        <c:lblOffset val="100"/>
        <c:noMultiLvlLbl val="0"/>
      </c:catAx>
      <c:valAx>
        <c:axId val="16120904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61208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Abril_2023'!$B$182:$B$184</c:f>
              <c:strCache>
                <c:ptCount val="3"/>
                <c:pt idx="0">
                  <c:v>Servicio de Telefonía Fija</c:v>
                </c:pt>
                <c:pt idx="1">
                  <c:v>Grupo TV Cable</c:v>
                </c:pt>
                <c:pt idx="2">
                  <c:v>Otros operadores</c:v>
                </c:pt>
              </c:strCache>
            </c:strRef>
          </c:cat>
          <c:val>
            <c:numRef>
              <c:f>'Requerimientos Abril_2023'!$D$182:$D$184</c:f>
              <c:numCache>
                <c:formatCode>0.00%</c:formatCode>
                <c:ptCount val="3"/>
                <c:pt idx="0">
                  <c:v>5.1948051948051948E-3</c:v>
                </c:pt>
                <c:pt idx="1">
                  <c:v>2.5974025974025974E-3</c:v>
                </c:pt>
                <c:pt idx="2">
                  <c:v>2.5974025974025974E-3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2082864"/>
        <c:axId val="1612083408"/>
      </c:barChart>
      <c:catAx>
        <c:axId val="161208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12083408"/>
        <c:crosses val="autoZero"/>
        <c:auto val="1"/>
        <c:lblAlgn val="ctr"/>
        <c:lblOffset val="100"/>
        <c:noMultiLvlLbl val="0"/>
      </c:catAx>
      <c:valAx>
        <c:axId val="161208340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61208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Abril_2023'!$B$185:$B$187</c:f>
              <c:strCache>
                <c:ptCount val="3"/>
                <c:pt idx="0">
                  <c:v>Servicio de Televisión Pagada</c:v>
                </c:pt>
                <c:pt idx="1">
                  <c:v>DirecTV</c:v>
                </c:pt>
                <c:pt idx="2">
                  <c:v>Grupo TV Cable</c:v>
                </c:pt>
              </c:strCache>
            </c:strRef>
          </c:cat>
          <c:val>
            <c:numRef>
              <c:f>'Requerimientos Abril_2023'!$D$185:$D$187</c:f>
              <c:numCache>
                <c:formatCode>0.00%</c:formatCode>
                <c:ptCount val="3"/>
                <c:pt idx="0">
                  <c:v>1.2987012987012988E-2</c:v>
                </c:pt>
                <c:pt idx="1">
                  <c:v>7.7922077922077922E-3</c:v>
                </c:pt>
                <c:pt idx="2">
                  <c:v>5.1948051948051948E-3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6853760"/>
        <c:axId val="1626841792"/>
      </c:barChart>
      <c:catAx>
        <c:axId val="162685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41792"/>
        <c:crosses val="autoZero"/>
        <c:auto val="1"/>
        <c:lblAlgn val="ctr"/>
        <c:lblOffset val="100"/>
        <c:noMultiLvlLbl val="0"/>
      </c:catAx>
      <c:valAx>
        <c:axId val="16268417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62685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Abril_2023'!$B$177:$B$181</c:f>
              <c:strCache>
                <c:ptCount val="5"/>
                <c:pt idx="0">
                  <c:v>Servicio de Telefonía Celular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Movistar - Otecel S.A.</c:v>
                </c:pt>
                <c:pt idx="4">
                  <c:v>Tuenti</c:v>
                </c:pt>
              </c:strCache>
            </c:strRef>
          </c:cat>
          <c:val>
            <c:numRef>
              <c:f>'Requerimientos Abril_2023'!$D$177:$D$181</c:f>
              <c:numCache>
                <c:formatCode>0.00%</c:formatCode>
                <c:ptCount val="5"/>
                <c:pt idx="0">
                  <c:v>0.67792207792207793</c:v>
                </c:pt>
                <c:pt idx="1">
                  <c:v>0.26753246753246751</c:v>
                </c:pt>
                <c:pt idx="2">
                  <c:v>0.22077922077922077</c:v>
                </c:pt>
                <c:pt idx="3">
                  <c:v>0.17662337662337663</c:v>
                </c:pt>
                <c:pt idx="4">
                  <c:v>1.2987012987012988E-2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6855392"/>
        <c:axId val="1626843968"/>
      </c:barChart>
      <c:catAx>
        <c:axId val="1626855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43968"/>
        <c:crosses val="autoZero"/>
        <c:auto val="1"/>
        <c:lblAlgn val="ctr"/>
        <c:lblOffset val="100"/>
        <c:noMultiLvlLbl val="0"/>
      </c:catAx>
      <c:valAx>
        <c:axId val="16268439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6268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42-40C6-A889-DB6F9835240F}"/>
                </c:ext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1626843424"/>
        <c:axId val="1626852672"/>
      </c:barChart>
      <c:catAx>
        <c:axId val="162684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52672"/>
        <c:crosses val="autoZero"/>
        <c:auto val="1"/>
        <c:lblAlgn val="ctr"/>
        <c:lblOffset val="100"/>
        <c:noMultiLvlLbl val="0"/>
      </c:catAx>
      <c:valAx>
        <c:axId val="16268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4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Gob.ec'!$A$55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1-4EFB-957E-7698382459E3}"/>
                </c:ext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A-434E-BC7B-CDF7438EE3CE}"/>
                </c:ext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A-434E-BC7B-CDF7438EE3CE}"/>
                </c:ext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A-434E-BC7B-CDF7438EE3CE}"/>
                </c:ext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A-434E-BC7B-CDF7438EE3CE}"/>
                </c:ext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A-434E-BC7B-CDF7438EE3CE}"/>
                </c:ext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A-434E-BC7B-CDF7438EE3CE}"/>
                </c:ext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7A-434E-BC7B-CDF7438EE3CE}"/>
                </c:ext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A-434E-BC7B-CDF7438EE3CE}"/>
                </c:ext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7A-434E-BC7B-CDF7438EE3CE}"/>
                </c:ext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7A-434E-BC7B-CDF7438EE3CE}"/>
                </c:ext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7A-434E-BC7B-CDF7438EE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Gob.ec'!$B$53:$Y$54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Gob.ec'!$B$55:$Y$55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Gob.ec'!$A$56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1-4EFB-957E-7698382459E3}"/>
                </c:ext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7A-434E-BC7B-CDF7438EE3CE}"/>
                </c:ext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7A-434E-BC7B-CDF7438EE3CE}"/>
                </c:ext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7A-434E-BC7B-CDF7438EE3CE}"/>
                </c:ext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7A-434E-BC7B-CDF7438EE3CE}"/>
                </c:ext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7A-434E-BC7B-CDF7438EE3CE}"/>
                </c:ext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7A-434E-BC7B-CDF7438EE3CE}"/>
                </c:ext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7A-434E-BC7B-CDF7438EE3CE}"/>
                </c:ext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7A-434E-BC7B-CDF7438EE3CE}"/>
                </c:ext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7A-434E-BC7B-CDF7438EE3CE}"/>
                </c:ext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7A-434E-BC7B-CDF7438EE3CE}"/>
                </c:ext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7A-434E-BC7B-CDF7438EE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Gob.ec'!$B$53:$Y$54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Gob.ec'!$B$56:$Y$56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Gob.ec'!$A$57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1-4EFB-957E-7698382459E3}"/>
                </c:ext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1-4EFB-957E-7698382459E3}"/>
                </c:ext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7A-434E-BC7B-CDF7438EE3CE}"/>
                </c:ext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7A-434E-BC7B-CDF7438EE3CE}"/>
                </c:ext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7A-434E-BC7B-CDF7438EE3CE}"/>
                </c:ext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7A-434E-BC7B-CDF7438EE3CE}"/>
                </c:ext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A7A-434E-BC7B-CDF7438EE3CE}"/>
                </c:ext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A7A-434E-BC7B-CDF7438EE3CE}"/>
                </c:ext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A7A-434E-BC7B-CDF7438EE3CE}"/>
                </c:ext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A7A-434E-BC7B-CDF7438EE3CE}"/>
                </c:ext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A7A-434E-BC7B-CDF7438EE3CE}"/>
                </c:ext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A7A-434E-BC7B-CDF7438EE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Gob.ec'!$B$53:$Y$54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Gob.ec'!$B$57:$Y$57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Gob.ec'!$A$59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31-4EFB-957E-7698382459E3}"/>
                </c:ext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A7A-434E-BC7B-CDF7438EE3CE}"/>
                </c:ext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A7A-434E-BC7B-CDF7438EE3CE}"/>
                </c:ext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A7A-434E-BC7B-CDF7438EE3CE}"/>
                </c:ext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A7A-434E-BC7B-CDF7438EE3CE}"/>
                </c:ext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A7A-434E-BC7B-CDF7438EE3CE}"/>
                </c:ext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A7A-434E-BC7B-CDF7438EE3CE}"/>
                </c:ext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A7A-434E-BC7B-CDF7438EE3CE}"/>
                </c:ext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A7A-434E-BC7B-CDF7438EE3CE}"/>
                </c:ext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A7A-434E-BC7B-CDF7438EE3CE}"/>
                </c:ext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A7A-434E-BC7B-CDF7438EE3CE}"/>
                </c:ext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A7A-434E-BC7B-CDF7438EE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Gob.ec'!$B$53:$Y$54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Gob.ec'!$B$59:$Y$59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0.98084291187739459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1626846144"/>
        <c:axId val="1626853216"/>
      </c:barChart>
      <c:catAx>
        <c:axId val="162684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53216"/>
        <c:crosses val="autoZero"/>
        <c:auto val="1"/>
        <c:lblAlgn val="ctr"/>
        <c:lblOffset val="100"/>
        <c:noMultiLvlLbl val="0"/>
      </c:catAx>
      <c:valAx>
        <c:axId val="162685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68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Gob.ec'!$A$83:$A$97</c:f>
              <c:strCache>
                <c:ptCount val="15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  <c:pt idx="14">
                  <c:v>Total general</c:v>
                </c:pt>
              </c:strCache>
            </c:strRef>
          </c:cat>
          <c:val>
            <c:numRef>
              <c:f>'Historico Gob.ec'!$O$83:$O$97</c:f>
              <c:numCache>
                <c:formatCode>0.00%</c:formatCode>
                <c:ptCount val="15"/>
                <c:pt idx="0">
                  <c:v>1.8963337547408343E-3</c:v>
                </c:pt>
                <c:pt idx="1">
                  <c:v>0.30910240202275602</c:v>
                </c:pt>
                <c:pt idx="2">
                  <c:v>0.19152970922882429</c:v>
                </c:pt>
                <c:pt idx="3">
                  <c:v>5.6890012642225032E-3</c:v>
                </c:pt>
                <c:pt idx="4">
                  <c:v>3.7926675094816687E-3</c:v>
                </c:pt>
                <c:pt idx="5">
                  <c:v>0.1125158027812895</c:v>
                </c:pt>
                <c:pt idx="6">
                  <c:v>6.3211125158027818E-4</c:v>
                </c:pt>
                <c:pt idx="7">
                  <c:v>2.0859671302149177E-2</c:v>
                </c:pt>
                <c:pt idx="8">
                  <c:v>6.8268015170670035E-2</c:v>
                </c:pt>
                <c:pt idx="9">
                  <c:v>0.20606826801517067</c:v>
                </c:pt>
                <c:pt idx="10">
                  <c:v>8.2174462705436151E-3</c:v>
                </c:pt>
                <c:pt idx="11">
                  <c:v>4.1719342604298354E-2</c:v>
                </c:pt>
                <c:pt idx="12">
                  <c:v>2.9709228824273071E-2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340682384"/>
        <c:axId val="1340682928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21237764-FCED-4AB7-A48F-17C3D5E987C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D0A7196-6840-421F-AA39-0026A7062A4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C28-485B-8019-6E33F73B29FC}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A09D7E24-0331-4579-9172-E406B2CED5F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166EFC2-CFD1-4EE9-A194-63F4630658C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C28-485B-8019-6E33F73B29FC}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46927C61-8692-4815-A4FB-93EDB470136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7B4832E-865B-4EB0-8F3F-B36A19C5EFF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C28-485B-8019-6E33F73B29FC}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D4292BB2-5CD7-4EBA-9701-02ED988BEA3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DCB77EE-EA14-4779-9612-AD8A58D5EA6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C28-485B-8019-6E33F73B29FC}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09BED765-6E68-418A-85F5-7A1EF964EA3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87DC22B-1ED0-484C-AE76-1B4FA445AF1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C28-485B-8019-6E33F73B29FC}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D574CE1E-DEE5-46F5-B05E-411C8E34FFB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E5F3B75-C29E-40EE-9878-FD6380B3A8A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C28-485B-8019-6E33F73B29FC}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A5D76239-9B35-4F76-A0E2-814E2D18FD7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0D15EAE-BB8A-4C70-AB1A-83DE4098506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4C28-485B-8019-6E33F73B29FC}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EA8CF1CE-48DC-49F1-958D-2C8C376260D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9FF38C2-222A-4083-A531-127DA1D057A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C28-485B-8019-6E33F73B29FC}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98D29FF8-094E-4077-A693-E3BBF3341EE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41A9CCD-5E64-4C08-8B89-63589663A39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C28-485B-8019-6E33F73B29FC}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FD5E5E84-C063-46E8-8D7F-752587F0482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4AFD084-728B-4886-9E09-B84DC566D68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C28-485B-8019-6E33F73B29F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28-485B-8019-6E33F73B29FC}"/>
                </c:ext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1C6ADF40-B770-46EE-8822-A643915B9D4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3C55177-DC58-40B0-A444-B8F058756B1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C28-485B-8019-6E33F73B29FC}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BE18AD1F-D712-450E-A8E9-A0DF7F0BEE4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1865BD2-4D99-4C7A-B490-C4EF0B62971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C28-485B-8019-6E33F73B29FC}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5E044809-77AC-445D-AE79-4A49562444F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8FADA4E-CFE9-49CE-AAB8-A14BEF5DBAB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C28-485B-8019-6E33F73B29FC}"/>
                </c:ext>
              </c:extLst>
            </c:dLbl>
            <c:dLbl>
              <c:idx val="14"/>
              <c:layout>
                <c:manualLayout>
                  <c:x val="0.41433940596126762"/>
                  <c:y val="-1.6474413371123478E-17"/>
                </c:manualLayout>
              </c:layout>
              <c:tx>
                <c:rich>
                  <a:bodyPr/>
                  <a:lstStyle/>
                  <a:p>
                    <a:fld id="{A4F4A902-4109-4614-9AF7-822536C6F29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3E8F4C3-F031-47CC-9FCA-22A5D585FE2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4C28-485B-8019-6E33F73B29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Gob.ec'!$A$83:$A$97</c:f>
              <c:strCache>
                <c:ptCount val="15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  <c:pt idx="14">
                  <c:v>Total general</c:v>
                </c:pt>
              </c:strCache>
            </c:strRef>
          </c:cat>
          <c:val>
            <c:numRef>
              <c:f>'Historico Gob.ec'!$N$83:$N$97</c:f>
              <c:numCache>
                <c:formatCode>General</c:formatCode>
                <c:ptCount val="15"/>
                <c:pt idx="0">
                  <c:v>3</c:v>
                </c:pt>
                <c:pt idx="1">
                  <c:v>489</c:v>
                </c:pt>
                <c:pt idx="2">
                  <c:v>303</c:v>
                </c:pt>
                <c:pt idx="3">
                  <c:v>9</c:v>
                </c:pt>
                <c:pt idx="4">
                  <c:v>6</c:v>
                </c:pt>
                <c:pt idx="5">
                  <c:v>178</c:v>
                </c:pt>
                <c:pt idx="6">
                  <c:v>1</c:v>
                </c:pt>
                <c:pt idx="7">
                  <c:v>33</c:v>
                </c:pt>
                <c:pt idx="8">
                  <c:v>108</c:v>
                </c:pt>
                <c:pt idx="9">
                  <c:v>326</c:v>
                </c:pt>
                <c:pt idx="10">
                  <c:v>13</c:v>
                </c:pt>
                <c:pt idx="11">
                  <c:v>66</c:v>
                </c:pt>
                <c:pt idx="12">
                  <c:v>47</c:v>
                </c:pt>
                <c:pt idx="13">
                  <c:v>0</c:v>
                </c:pt>
                <c:pt idx="14">
                  <c:v>1582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'Historico Gob.ec'!$O$83:$O$97</c15:f>
                <c15:dlblRangeCache>
                  <c:ptCount val="15"/>
                  <c:pt idx="0">
                    <c:v>0,19%</c:v>
                  </c:pt>
                  <c:pt idx="1">
                    <c:v>30,91%</c:v>
                  </c:pt>
                  <c:pt idx="2">
                    <c:v>19,15%</c:v>
                  </c:pt>
                  <c:pt idx="3">
                    <c:v>0,57%</c:v>
                  </c:pt>
                  <c:pt idx="4">
                    <c:v>0,38%</c:v>
                  </c:pt>
                  <c:pt idx="5">
                    <c:v>11,25%</c:v>
                  </c:pt>
                  <c:pt idx="6">
                    <c:v>0,06%</c:v>
                  </c:pt>
                  <c:pt idx="7">
                    <c:v>2,09%</c:v>
                  </c:pt>
                  <c:pt idx="8">
                    <c:v>6,83%</c:v>
                  </c:pt>
                  <c:pt idx="9">
                    <c:v>20,61%</c:v>
                  </c:pt>
                  <c:pt idx="10">
                    <c:v>0,82%</c:v>
                  </c:pt>
                  <c:pt idx="11">
                    <c:v>4,17%</c:v>
                  </c:pt>
                  <c:pt idx="12">
                    <c:v>2,97%</c:v>
                  </c:pt>
                  <c:pt idx="13">
                    <c:v>0,00%</c:v>
                  </c:pt>
                  <c:pt idx="14">
                    <c:v>100,00%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684016"/>
        <c:axId val="1340683472"/>
      </c:barChart>
      <c:catAx>
        <c:axId val="134068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0682928"/>
        <c:crosses val="autoZero"/>
        <c:auto val="1"/>
        <c:lblAlgn val="ctr"/>
        <c:lblOffset val="100"/>
        <c:noMultiLvlLbl val="0"/>
      </c:catAx>
      <c:valAx>
        <c:axId val="134068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0682384"/>
        <c:crosses val="autoZero"/>
        <c:crossBetween val="between"/>
      </c:valAx>
      <c:valAx>
        <c:axId val="134068347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0684016"/>
        <c:crosses val="max"/>
        <c:crossBetween val="between"/>
      </c:valAx>
      <c:catAx>
        <c:axId val="1340684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0683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16</c:v>
                </c:pt>
                <c:pt idx="1" formatCode="General">
                  <c:v>20</c:v>
                </c:pt>
                <c:pt idx="2" formatCode="General">
                  <c:v>16</c:v>
                </c:pt>
                <c:pt idx="3" formatCode="General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162</c:v>
                </c:pt>
                <c:pt idx="1" formatCode="General">
                  <c:v>158</c:v>
                </c:pt>
                <c:pt idx="2" formatCode="General">
                  <c:v>179</c:v>
                </c:pt>
                <c:pt idx="3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45</c:v>
                </c:pt>
                <c:pt idx="1" formatCode="General">
                  <c:v>30</c:v>
                </c:pt>
                <c:pt idx="2" formatCode="General">
                  <c:v>51</c:v>
                </c:pt>
                <c:pt idx="3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17</c:v>
                </c:pt>
                <c:pt idx="1" formatCode="General">
                  <c:v>9</c:v>
                </c:pt>
                <c:pt idx="2" formatCode="General">
                  <c:v>8</c:v>
                </c:pt>
                <c:pt idx="3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2023</c:v>
                  </c:pt>
                  <c:pt idx="1">
                    <c:v>Febrero 2023</c:v>
                  </c:pt>
                  <c:pt idx="2">
                    <c:v>Marzo 2023</c:v>
                  </c:pt>
                  <c:pt idx="3">
                    <c:v>Abril 2023</c:v>
                  </c:pt>
                  <c:pt idx="4">
                    <c:v>Mayo 2023</c:v>
                  </c:pt>
                  <c:pt idx="5">
                    <c:v>Junio 2023</c:v>
                  </c:pt>
                  <c:pt idx="6">
                    <c:v>Julio 2023</c:v>
                  </c:pt>
                  <c:pt idx="7">
                    <c:v>Agosto 2023</c:v>
                  </c:pt>
                  <c:pt idx="8">
                    <c:v>Septiembre 2023</c:v>
                  </c:pt>
                  <c:pt idx="9">
                    <c:v>Octubre 2023</c:v>
                  </c:pt>
                  <c:pt idx="10">
                    <c:v>Noviembre 2023</c:v>
                  </c:pt>
                  <c:pt idx="11">
                    <c:v>Diciembre 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160</c:v>
                </c:pt>
                <c:pt idx="1" formatCode="General">
                  <c:v>152</c:v>
                </c:pt>
                <c:pt idx="2" formatCode="General">
                  <c:v>174</c:v>
                </c:pt>
                <c:pt idx="3" formatCode="General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0675312"/>
        <c:axId val="1340688368"/>
      </c:barChart>
      <c:catAx>
        <c:axId val="13406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0688368"/>
        <c:crosses val="autoZero"/>
        <c:auto val="1"/>
        <c:lblAlgn val="ctr"/>
        <c:lblOffset val="100"/>
        <c:noMultiLvlLbl val="0"/>
      </c:catAx>
      <c:valAx>
        <c:axId val="134068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067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>
                <a:latin typeface="Arial" pitchFamily="34" charset="0"/>
                <a:cs typeface="Arial" pitchFamily="34" charset="0"/>
              </a:rPr>
              <a:t>Totales de</a:t>
            </a:r>
            <a:r>
              <a:rPr lang="en-US" b="1" baseline="0">
                <a:latin typeface="Arial" pitchFamily="34" charset="0"/>
                <a:cs typeface="Arial" pitchFamily="34" charset="0"/>
              </a:rPr>
              <a:t> Requerimientos 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 baseline="0">
                <a:latin typeface="Arial" pitchFamily="34" charset="0"/>
                <a:cs typeface="Arial" pitchFamily="34" charset="0"/>
              </a:rPr>
              <a:t>Año 2023</a:t>
            </a:r>
            <a:endParaRPr lang="en-US" b="1">
              <a:latin typeface="Arial" pitchFamily="34" charset="0"/>
              <a:cs typeface="Arial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5A1-4802-974B-65A687E5EB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5A1-4802-974B-65A687E5EB2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5A1-4802-974B-65A687E5EB2A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5A1-4802-974B-65A687E5EB2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5A1-4802-974B-65A687E5EB2A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95A1-4802-974B-65A687E5EB2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5A1-4802-974B-65A687E5EB2A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95A1-4802-974B-65A687E5EB2A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95A1-4802-974B-65A687E5EB2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95A1-4802-974B-65A687E5EB2A}"/>
              </c:ext>
            </c:extLst>
          </c:dPt>
          <c:dLbls>
            <c:dLbl>
              <c:idx val="0"/>
              <c:layout>
                <c:manualLayout>
                  <c:x val="1.9735427174097987E-3"/>
                  <c:y val="-4.74375217256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1-4802-974B-65A687E5EB2A}"/>
                </c:ext>
              </c:extLst>
            </c:dLbl>
            <c:dLbl>
              <c:idx val="1"/>
              <c:layout>
                <c:manualLayout>
                  <c:x val="9.8677135870489045E-4"/>
                  <c:y val="-5.0402366833515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1-4802-974B-65A687E5EB2A}"/>
                </c:ext>
              </c:extLst>
            </c:dLbl>
            <c:dLbl>
              <c:idx val="2"/>
              <c:layout>
                <c:manualLayout>
                  <c:x val="0"/>
                  <c:y val="-3.557814129424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A1-4802-974B-65A687E5EB2A}"/>
                </c:ext>
              </c:extLst>
            </c:dLbl>
            <c:dLbl>
              <c:idx val="3"/>
              <c:layout>
                <c:manualLayout>
                  <c:x val="-3.5731306726457007E-17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1-4802-974B-65A687E5EB2A}"/>
                </c:ext>
              </c:extLst>
            </c:dLbl>
            <c:dLbl>
              <c:idx val="4"/>
              <c:layout>
                <c:manualLayout>
                  <c:x val="9.745014408425116E-4"/>
                  <c:y val="-2.964845107853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1-4802-974B-65A687E5EB2A}"/>
                </c:ext>
              </c:extLst>
            </c:dLbl>
            <c:dLbl>
              <c:idx val="5"/>
              <c:layout>
                <c:manualLayout>
                  <c:x val="1.9490028816851663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A1-4802-974B-65A687E5EB2A}"/>
                </c:ext>
              </c:extLst>
            </c:dLbl>
            <c:dLbl>
              <c:idx val="6"/>
              <c:layout>
                <c:manualLayout>
                  <c:x val="2.9235045468551891E-3"/>
                  <c:y val="-2.9648451078538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A1-4802-974B-65A687E5EB2A}"/>
                </c:ext>
              </c:extLst>
            </c:dLbl>
            <c:dLbl>
              <c:idx val="7"/>
              <c:layout>
                <c:manualLayout>
                  <c:x val="2.9235045468551891E-3"/>
                  <c:y val="-2.668360597068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A1-4802-974B-65A687E5EB2A}"/>
                </c:ext>
              </c:extLst>
            </c:dLbl>
            <c:dLbl>
              <c:idx val="8"/>
              <c:layout>
                <c:manualLayout>
                  <c:x val="8.7705136405657816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A1-4802-974B-65A687E5EB2A}"/>
                </c:ext>
              </c:extLst>
            </c:dLbl>
            <c:dLbl>
              <c:idx val="9"/>
              <c:layout>
                <c:manualLayout>
                  <c:x val="9.745015156184202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A1-4802-974B-65A687E5EB2A}"/>
                </c:ext>
              </c:extLst>
            </c:dLbl>
            <c:dLbl>
              <c:idx val="11"/>
              <c:layout>
                <c:manualLayout>
                  <c:x val="4.872507578092101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A1-4802-974B-65A687E5EB2A}"/>
                </c:ext>
              </c:extLst>
            </c:dLbl>
            <c:dLbl>
              <c:idx val="12"/>
              <c:layout>
                <c:manualLayout>
                  <c:x val="3.9470854348196338E-3"/>
                  <c:y val="-4.74375217256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A1-4802-974B-65A687E5E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Abril_2023'!$C$238:$O$238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'Requerimientos Abril_2023'!$C$239:$O$239</c:f>
              <c:numCache>
                <c:formatCode>General</c:formatCode>
                <c:ptCount val="13"/>
                <c:pt idx="0">
                  <c:v>400</c:v>
                </c:pt>
                <c:pt idx="1">
                  <c:v>369</c:v>
                </c:pt>
                <c:pt idx="2">
                  <c:v>428</c:v>
                </c:pt>
                <c:pt idx="3">
                  <c:v>385</c:v>
                </c:pt>
                <c:pt idx="12">
                  <c:v>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628-87B5-C7EE025C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4902320"/>
        <c:axId val="1624887632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'Requerimientos Abril_2023'!$C$238:$O$238</c15:sqref>
                        </c15:formulaRef>
                      </c:ext>
                    </c:extLst>
                    <c:strCache>
                      <c:ptCount val="1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'Requerimientos Abril_2023'!$C$240:$O$240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400</c:v>
                      </c:pt>
                      <c:pt idx="1">
                        <c:v>369</c:v>
                      </c:pt>
                      <c:pt idx="2">
                        <c:v>428</c:v>
                      </c:pt>
                      <c:pt idx="3">
                        <c:v>385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1582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95A1-4802-974B-65A687E5EB2A}"/>
                  </c:ext>
                </c:extLst>
              </c15:ser>
            </c15:filteredBarSeries>
          </c:ext>
        </c:extLst>
      </c:bar3DChart>
      <c:catAx>
        <c:axId val="162490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887632"/>
        <c:crosses val="autoZero"/>
        <c:auto val="1"/>
        <c:lblAlgn val="ctr"/>
        <c:lblOffset val="100"/>
        <c:noMultiLvlLbl val="0"/>
      </c:catAx>
      <c:valAx>
        <c:axId val="162488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90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0.04</c:v>
                </c:pt>
                <c:pt idx="1">
                  <c:v>5.4200542005420058E-2</c:v>
                </c:pt>
                <c:pt idx="2">
                  <c:v>3.7383177570093455E-2</c:v>
                </c:pt>
                <c:pt idx="3">
                  <c:v>4.4155844155844157E-2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35-476D-82D7-E5637884A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0.40500000000000003</c:v>
                </c:pt>
                <c:pt idx="1">
                  <c:v>0.42818428184281843</c:v>
                </c:pt>
                <c:pt idx="2">
                  <c:v>0.41822429906542058</c:v>
                </c:pt>
                <c:pt idx="3">
                  <c:v>0.25974025974025972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35-476D-82D7-E5637884A233}"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35-476D-82D7-E5637884A233}"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35-476D-82D7-E5637884A233}"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5-476D-82D7-E5637884A233}"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35-476D-82D7-E5637884A233}"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5-476D-82D7-E5637884A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0.1125</c:v>
                </c:pt>
                <c:pt idx="1">
                  <c:v>8.1300813008130079E-2</c:v>
                </c:pt>
                <c:pt idx="2">
                  <c:v>0.1191588785046729</c:v>
                </c:pt>
                <c:pt idx="3">
                  <c:v>5.1948051948051948E-3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4.2500000000000003E-2</c:v>
                </c:pt>
                <c:pt idx="1">
                  <c:v>2.4390243902439025E-2</c:v>
                </c:pt>
                <c:pt idx="2">
                  <c:v>1.8691588785046728E-2</c:v>
                </c:pt>
                <c:pt idx="3">
                  <c:v>1.2987012987012988E-2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0.4</c:v>
                </c:pt>
                <c:pt idx="1">
                  <c:v>0.41192411924119243</c:v>
                </c:pt>
                <c:pt idx="2">
                  <c:v>0.40654205607476634</c:v>
                </c:pt>
                <c:pt idx="3">
                  <c:v>0.67792207792207793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638864"/>
        <c:axId val="1353639952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135363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53639952"/>
        <c:crosses val="autoZero"/>
        <c:auto val="1"/>
        <c:lblAlgn val="ctr"/>
        <c:lblOffset val="100"/>
        <c:noMultiLvlLbl val="0"/>
      </c:catAx>
      <c:valAx>
        <c:axId val="13536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5363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Gob.ec'!$A$102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Gob.ec'!$B$102:$M$102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Gob.ec'!$A$109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Gob.ec'!$B$109:$M$109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Gob.ec'!$A$118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Gob.ec'!$B$118:$M$118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Gob.ec'!$A$123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Gob.ec'!$A$131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Gob.ec'!$A$136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Gob.ec'!$B$101:$M$101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7047680"/>
        <c:axId val="1747043872"/>
      </c:barChart>
      <c:catAx>
        <c:axId val="17470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7043872"/>
        <c:crosses val="autoZero"/>
        <c:auto val="1"/>
        <c:lblAlgn val="ctr"/>
        <c:lblOffset val="100"/>
        <c:noMultiLvlLbl val="0"/>
      </c:catAx>
      <c:valAx>
        <c:axId val="174704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4704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PORCENTAJE RECLAMOS</a:t>
            </a:r>
            <a:r>
              <a:rPr lang="es-EC" baseline="0"/>
              <a:t> </a:t>
            </a:r>
            <a:r>
              <a:rPr lang="es-EC"/>
              <a:t>SERVICIOS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AB-4642-AE33-F46D05F9FE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AB-4642-AE33-F46D05F9FE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AB-4642-AE33-F46D05F9FE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AB-4642-AE33-F46D05F9FE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AB-4642-AE33-F46D05F9FE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AB-4642-AE33-F46D05F9FE79}"/>
              </c:ext>
            </c:extLst>
          </c:dPt>
          <c:dLbls>
            <c:dLbl>
              <c:idx val="0"/>
              <c:layout>
                <c:manualLayout>
                  <c:x val="9.5691502364958977E-2"/>
                  <c:y val="-7.4739692176512691E-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AB-4642-AE33-F46D05F9FE79}"/>
                </c:ext>
              </c:extLst>
            </c:dLbl>
            <c:dLbl>
              <c:idx val="1"/>
              <c:layout>
                <c:manualLayout>
                  <c:x val="2.0288316776584381E-8"/>
                  <c:y val="-0.109414780455689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65544065824822"/>
                      <c:h val="8.0257681957569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AAB-4642-AE33-F46D05F9FE79}"/>
                </c:ext>
              </c:extLst>
            </c:dLbl>
            <c:dLbl>
              <c:idx val="2"/>
              <c:layout>
                <c:manualLayout>
                  <c:x val="7.2907811325683122E-2"/>
                  <c:y val="-1.46763272767053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AB-4642-AE33-F46D05F9FE79}"/>
                </c:ext>
              </c:extLst>
            </c:dLbl>
            <c:dLbl>
              <c:idx val="3"/>
              <c:layout>
                <c:manualLayout>
                  <c:x val="-9.265367689305562E-2"/>
                  <c:y val="1.63070303074504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AB-4642-AE33-F46D05F9FE79}"/>
                </c:ext>
              </c:extLst>
            </c:dLbl>
            <c:dLbl>
              <c:idx val="4"/>
              <c:layout>
                <c:manualLayout>
                  <c:x val="4.0636574327178912E-6"/>
                  <c:y val="-0.10109744952571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14473109503801"/>
                      <c:h val="5.740896439828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AAB-4642-AE33-F46D05F9FE79}"/>
                </c:ext>
              </c:extLst>
            </c:dLbl>
            <c:dLbl>
              <c:idx val="5"/>
              <c:layout>
                <c:manualLayout>
                  <c:x val="-9.4172589629007361E-2"/>
                  <c:y val="-9.78421818447027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AB-4642-AE33-F46D05F9FE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('Historico Gob.ec'!$A$102,'Historico Gob.ec'!$A$109,'Historico Gob.ec'!$A$118,'Historico Gob.ec'!$A$123,'Historico Gob.ec'!$A$131,'Historico Gob.ec'!$A$136)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Gob.ec'!$N$102,'Historico Gob.ec'!$N$109,'Historico Gob.ec'!$N$118,'Historico Gob.ec'!$N$123,'Historico Gob.ec'!$N$131,'Historico Gob.ec'!$N$136)</c:f>
              <c:numCache>
                <c:formatCode>General</c:formatCode>
                <c:ptCount val="6"/>
                <c:pt idx="0">
                  <c:v>55</c:v>
                </c:pt>
                <c:pt idx="1">
                  <c:v>601</c:v>
                </c:pt>
                <c:pt idx="2">
                  <c:v>126</c:v>
                </c:pt>
                <c:pt idx="3">
                  <c:v>38</c:v>
                </c:pt>
                <c:pt idx="4">
                  <c:v>762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AB-4642-AE33-F46D05F9FE7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AAB-4642-AE33-F46D05F9FE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AAB-4642-AE33-F46D05F9FE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AAB-4642-AE33-F46D05F9FE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AAB-4642-AE33-F46D05F9FE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AAB-4642-AE33-F46D05F9FE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AAB-4642-AE33-F46D05F9FE7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AAB-4642-AE33-F46D05F9FE7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AAB-4642-AE33-F46D05F9FE7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AB-4642-AE33-F46D05F9FE7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AB-4642-AE33-F46D05F9FE7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AAB-4642-AE33-F46D05F9FE7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AAB-4642-AE33-F46D05F9FE7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('Historico Gob.ec'!$A$102,'Historico Gob.ec'!$A$109,'Historico Gob.ec'!$A$118,'Historico Gob.ec'!$A$123,'Historico Gob.ec'!$A$131,'Historico Gob.ec'!$A$136)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Gob.ec'!$O$102,'Historico Gob.ec'!$O$109,'Historico Gob.ec'!$O$118,'Historico Gob.ec'!$O$123,'Historico Gob.ec'!$O$131,'Historico Gob.ec'!$O$136)</c:f>
              <c:numCache>
                <c:formatCode>0.00%</c:formatCode>
                <c:ptCount val="6"/>
                <c:pt idx="0">
                  <c:v>3.47661188369153E-2</c:v>
                </c:pt>
                <c:pt idx="1">
                  <c:v>0.37989886219974717</c:v>
                </c:pt>
                <c:pt idx="2">
                  <c:v>7.9646017699115043E-2</c:v>
                </c:pt>
                <c:pt idx="3">
                  <c:v>2.402022756005057E-2</c:v>
                </c:pt>
                <c:pt idx="4">
                  <c:v>0.48166877370417194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AAB-4642-AE33-F46D05F9FE7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REQUERIMIENTOS TOTALES 2010 - 2023</a:t>
            </a:r>
          </a:p>
        </c:rich>
      </c:tx>
      <c:layout>
        <c:manualLayout>
          <c:xMode val="edge"/>
          <c:yMode val="edge"/>
          <c:x val="0.40598976690214361"/>
          <c:y val="1.16317172913184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30F-4042-B7A6-AE49FD942E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30F-4042-B7A6-AE49FD942EC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130F-4042-B7A6-AE49FD942E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30F-4042-B7A6-AE49FD942E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30F-4042-B7A6-AE49FD942EC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30F-4042-B7A6-AE49FD942ECB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0879-4538-8863-C9E30C0E7DF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E-6C12-46CA-A013-F8DC99C5F01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FB0-4900-B20E-3634AB37651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879-4538-8863-C9E30C0E7DFB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5-0879-4538-8863-C9E30C0E7DFB}"/>
              </c:ext>
            </c:extLst>
          </c:dPt>
          <c:dLbls>
            <c:dLbl>
              <c:idx val="5"/>
              <c:layout>
                <c:manualLayout>
                  <c:x val="5.5243016858559299E-4"/>
                  <c:y val="-3.9729122463455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0F-4042-B7A6-AE49FD942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Abril_2023'!$C$279:$P$279</c:f>
              <c:strCache>
                <c:ptCount val="14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(Hasta Abril 2023)</c:v>
                </c:pt>
              </c:strCache>
            </c:strRef>
          </c:cat>
          <c:val>
            <c:numRef>
              <c:f>'Requerimientos Abril_2023'!$C$280:$P$280</c:f>
              <c:numCache>
                <c:formatCode>#,##0</c:formatCode>
                <c:ptCount val="14"/>
                <c:pt idx="0">
                  <c:v>53492</c:v>
                </c:pt>
                <c:pt idx="1">
                  <c:v>64291</c:v>
                </c:pt>
                <c:pt idx="2">
                  <c:v>107112</c:v>
                </c:pt>
                <c:pt idx="3">
                  <c:v>144241</c:v>
                </c:pt>
                <c:pt idx="4">
                  <c:v>108086</c:v>
                </c:pt>
                <c:pt idx="5">
                  <c:v>111667</c:v>
                </c:pt>
                <c:pt idx="6">
                  <c:v>29777</c:v>
                </c:pt>
                <c:pt idx="7">
                  <c:v>13094</c:v>
                </c:pt>
                <c:pt idx="8">
                  <c:v>16308</c:v>
                </c:pt>
                <c:pt idx="9" formatCode="_-* #,##0\ _€_-;\-* #,##0\ _€_-;_-* &quot;-&quot;??\ _€_-;_-@_-">
                  <c:v>20840</c:v>
                </c:pt>
                <c:pt idx="10" formatCode="_-* #,##0\ _€_-;\-* #,##0\ _€_-;_-* &quot;-&quot;??\ _€_-;_-@_-">
                  <c:v>32845</c:v>
                </c:pt>
                <c:pt idx="11" formatCode="_-* #,##0\ _€_-;\-* #,##0\ _€_-;_-* &quot;-&quot;??\ _€_-;_-@_-">
                  <c:v>18207</c:v>
                </c:pt>
                <c:pt idx="12" formatCode="_-* #,##0\ _€_-;\-* #,##0\ _€_-;_-* &quot;-&quot;??\ _€_-;_-@_-">
                  <c:v>5705</c:v>
                </c:pt>
                <c:pt idx="13" formatCode="_-* #,##0\ _€_-;\-* #,##0\ _€_-;_-* &quot;-&quot;??\ _€_-;_-@_-">
                  <c:v>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0F-4042-B7A6-AE49FD94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4897968"/>
        <c:axId val="1624901232"/>
      </c:barChart>
      <c:catAx>
        <c:axId val="16248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s-EC"/>
          </a:p>
        </c:txPr>
        <c:crossAx val="1624901232"/>
        <c:crosses val="autoZero"/>
        <c:auto val="1"/>
        <c:lblAlgn val="ctr"/>
        <c:lblOffset val="100"/>
        <c:noMultiLvlLbl val="0"/>
      </c:catAx>
      <c:valAx>
        <c:axId val="162490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2489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RECLAMOS DE SERVICIOS DE TELECOMUNICACIONES EN</a:t>
            </a:r>
            <a:r>
              <a:rPr lang="en-US" sz="1600" b="1" baseline="0"/>
              <a:t> PORECENTAJE</a:t>
            </a:r>
            <a:endParaRPr lang="en-US" sz="1600" b="1"/>
          </a:p>
        </c:rich>
      </c:tx>
      <c:layout>
        <c:manualLayout>
          <c:xMode val="edge"/>
          <c:yMode val="edge"/>
          <c:x val="9.4966079662416589E-2"/>
          <c:y val="9.39919137851037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'Requerimientos Abril_2023'!$C$10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0-44E5-B438-DA2BA098C6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40-44E5-B438-DA2BA098C69E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40-44E5-B438-DA2BA098C69E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40-44E5-B438-DA2BA098C69E}"/>
              </c:ext>
            </c:extLst>
          </c:dPt>
          <c:dLbls>
            <c:dLbl>
              <c:idx val="0"/>
              <c:layout>
                <c:manualLayout>
                  <c:x val="0.25120336200527077"/>
                  <c:y val="9.97580363966794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23776988248157"/>
                      <c:h val="0.141489699578129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40-44E5-B438-DA2BA098C69E}"/>
                </c:ext>
              </c:extLst>
            </c:dLbl>
            <c:dLbl>
              <c:idx val="1"/>
              <c:layout>
                <c:manualLayout>
                  <c:x val="-0.11895265113350952"/>
                  <c:y val="8.4119101778014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32101111712559"/>
                      <c:h val="0.106843067334023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40-44E5-B438-DA2BA098C69E}"/>
                </c:ext>
              </c:extLst>
            </c:dLbl>
            <c:dLbl>
              <c:idx val="2"/>
              <c:layout>
                <c:manualLayout>
                  <c:x val="-2.7526442849071291E-2"/>
                  <c:y val="7.97801436358825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40-44E5-B438-DA2BA098C69E}"/>
                </c:ext>
              </c:extLst>
            </c:dLbl>
            <c:dLbl>
              <c:idx val="3"/>
              <c:layout>
                <c:manualLayout>
                  <c:x val="2.2998792275303281E-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40-44E5-B438-DA2BA098C69E}"/>
                </c:ext>
              </c:extLst>
            </c:dLbl>
            <c:dLbl>
              <c:idx val="4"/>
              <c:layout>
                <c:manualLayout>
                  <c:x val="-7.0509948548353282E-2"/>
                  <c:y val="4.26112935541153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40-44E5-B438-DA2BA098C69E}"/>
                </c:ext>
              </c:extLst>
            </c:dLbl>
            <c:dLbl>
              <c:idx val="5"/>
              <c:layout>
                <c:manualLayout>
                  <c:x val="1.7389319756644313E-2"/>
                  <c:y val="1.162239188448334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40-44E5-B438-DA2BA098C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'Requerimientos Abril_2023'!$B$11:$B$16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Abril_2023'!$C$11:$C$16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100</c:v>
                </c:pt>
                <c:pt idx="3">
                  <c:v>2</c:v>
                </c:pt>
                <c:pt idx="4">
                  <c:v>5</c:v>
                </c:pt>
                <c:pt idx="5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40-44E5-B438-DA2BA098C69E}"/>
            </c:ext>
          </c:extLst>
        </c:ser>
        <c:ser>
          <c:idx val="1"/>
          <c:order val="1"/>
          <c:tx>
            <c:strRef>
              <c:f>'Requerimientos Abril_2023'!$D$10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36-4D1F-9920-6B1DE4D475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536-4D1F-9920-6B1DE4D475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536-4D1F-9920-6B1DE4D475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536-4D1F-9920-6B1DE4D475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536-4D1F-9920-6B1DE4D475FF}"/>
              </c:ext>
            </c:extLst>
          </c:dPt>
          <c:cat>
            <c:strRef>
              <c:f>'Requerimientos Abril_2023'!$B$11:$B$16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Abril_2023'!$D$11:$D$15</c:f>
              <c:numCache>
                <c:formatCode>0.00%</c:formatCode>
                <c:ptCount val="5"/>
                <c:pt idx="0">
                  <c:v>4.4155844155844157E-2</c:v>
                </c:pt>
                <c:pt idx="1">
                  <c:v>0</c:v>
                </c:pt>
                <c:pt idx="2">
                  <c:v>0.25974025974025972</c:v>
                </c:pt>
                <c:pt idx="3">
                  <c:v>5.1948051948051948E-3</c:v>
                </c:pt>
                <c:pt idx="4">
                  <c:v>1.2987012987012988E-2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536-4D1F-9920-6B1DE4D4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Abril_2023'!$C$10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Abril_2023'!$C$11:$C$16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100</c:v>
                </c:pt>
                <c:pt idx="3">
                  <c:v>2</c:v>
                </c:pt>
                <c:pt idx="4">
                  <c:v>5</c:v>
                </c:pt>
                <c:pt idx="5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ser>
          <c:idx val="1"/>
          <c:order val="1"/>
          <c:tx>
            <c:strRef>
              <c:f>'Requerimientos Abril_2023'!$D$10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3C-43CE-AB7C-5B56A190DB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3C-43CE-AB7C-5B56A190DB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3C-43CE-AB7C-5B56A190DB2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'Requerimientos Abril_2023'!$B$11:$B$16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Abril_2023'!$D$11:$D$16</c:f>
              <c:numCache>
                <c:formatCode>0.00%</c:formatCode>
                <c:ptCount val="6"/>
                <c:pt idx="0">
                  <c:v>4.4155844155844157E-2</c:v>
                </c:pt>
                <c:pt idx="1">
                  <c:v>0</c:v>
                </c:pt>
                <c:pt idx="2">
                  <c:v>0.25974025974025972</c:v>
                </c:pt>
                <c:pt idx="3">
                  <c:v>5.1948051948051948E-3</c:v>
                </c:pt>
                <c:pt idx="4">
                  <c:v>1.2987012987012988E-2</c:v>
                </c:pt>
                <c:pt idx="5">
                  <c:v>0.67792207792207793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3C-43CE-AB7C-5B56A190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624889264"/>
        <c:axId val="1624893616"/>
      </c:barChart>
      <c:catAx>
        <c:axId val="162488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/>
            </a:pPr>
            <a:endParaRPr lang="es-EC"/>
          </a:p>
        </c:txPr>
        <c:crossAx val="1624893616"/>
        <c:crosses val="autoZero"/>
        <c:auto val="1"/>
        <c:lblAlgn val="ctr"/>
        <c:lblOffset val="100"/>
        <c:noMultiLvlLbl val="0"/>
      </c:catAx>
      <c:valAx>
        <c:axId val="16248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162488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EF0-43E1-A67C-6AA9CB92673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01-44C6-913D-2A3B337620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D-4BA2-8565-D26F9CA9E77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D-4BA2-8565-D26F9CA9E775}"/>
              </c:ext>
            </c:extLst>
          </c:dPt>
          <c:dLbls>
            <c:dLbl>
              <c:idx val="0"/>
              <c:layout>
                <c:manualLayout>
                  <c:x val="4.1010401572560279E-3"/>
                  <c:y val="-6.61957002542804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D-4BA2-8565-D26F9CA9E775}"/>
                </c:ext>
              </c:extLst>
            </c:dLbl>
            <c:dLbl>
              <c:idx val="1"/>
              <c:layout>
                <c:manualLayout>
                  <c:x val="-1.3670133857520178E-3"/>
                  <c:y val="-4.5304864957148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D-4BA2-8565-D26F9CA9E775}"/>
                </c:ext>
              </c:extLst>
            </c:dLbl>
            <c:dLbl>
              <c:idx val="2"/>
              <c:layout>
                <c:manualLayout>
                  <c:x val="-1.0024649023247177E-16"/>
                  <c:y val="-4.9148820040362259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D-4BA2-8565-D26F9CA9E775}"/>
                </c:ext>
              </c:extLst>
            </c:dLbl>
            <c:dLbl>
              <c:idx val="4"/>
              <c:layout>
                <c:manualLayout>
                  <c:x val="1.3670133857520178E-3"/>
                  <c:y val="-6.61957002542801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F0-43E1-A67C-6AA9CB926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Abril_2023'!$B$42:$B$46</c:f>
              <c:strCache>
                <c:ptCount val="5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  <c:pt idx="4">
                  <c:v>Total general</c:v>
                </c:pt>
              </c:strCache>
            </c:strRef>
          </c:cat>
          <c:val>
            <c:numRef>
              <c:f>'Requerimientos Abril_2023'!$C$42:$C$46</c:f>
              <c:numCache>
                <c:formatCode>General</c:formatCode>
                <c:ptCount val="5"/>
                <c:pt idx="0">
                  <c:v>103</c:v>
                </c:pt>
                <c:pt idx="1">
                  <c:v>85</c:v>
                </c:pt>
                <c:pt idx="2">
                  <c:v>68</c:v>
                </c:pt>
                <c:pt idx="3">
                  <c:v>5</c:v>
                </c:pt>
                <c:pt idx="4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8D-4BA2-8565-D26F9CA9E775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D-4BA2-8565-D26F9CA9E775}"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D-4BA2-8565-D26F9CA9E775}"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D-4BA2-8565-D26F9CA9E775}"/>
                </c:ext>
              </c:extLst>
            </c:dLbl>
            <c:dLbl>
              <c:idx val="4"/>
              <c:layout>
                <c:manualLayout>
                  <c:x val="4.3410855892878413E-3"/>
                  <c:y val="6.4130100615076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8D-4BA2-8565-D26F9CA9E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'Requerimientos Abril_2023'!$B$42:$B$46</c:f>
              <c:strCache>
                <c:ptCount val="5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  <c:pt idx="4">
                  <c:v>Total general</c:v>
                </c:pt>
              </c:strCache>
            </c:strRef>
          </c:cat>
          <c:val>
            <c:numRef>
              <c:f>'Requerimientos Abril_2023'!$D$42:$D$46</c:f>
              <c:numCache>
                <c:formatCode>0.00%</c:formatCode>
                <c:ptCount val="5"/>
                <c:pt idx="0">
                  <c:v>0.3946360153256705</c:v>
                </c:pt>
                <c:pt idx="1">
                  <c:v>0.32567049808429116</c:v>
                </c:pt>
                <c:pt idx="2">
                  <c:v>0.26053639846743293</c:v>
                </c:pt>
                <c:pt idx="3">
                  <c:v>1.9157088122605363E-2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EF0-43E1-A67C-6AA9CB9267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624897424"/>
        <c:axId val="1624894704"/>
      </c:barChart>
      <c:catAx>
        <c:axId val="162489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894704"/>
        <c:crosses val="autoZero"/>
        <c:auto val="1"/>
        <c:lblAlgn val="ctr"/>
        <c:lblOffset val="100"/>
        <c:noMultiLvlLbl val="0"/>
      </c:catAx>
      <c:valAx>
        <c:axId val="16248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489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ATENDIDOS</a:t>
            </a:r>
            <a:r>
              <a:rPr lang="es-EC" b="1" baseline="0"/>
              <a:t> PERSONAS ADULTAS MAYORES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094592876935194E-2"/>
          <c:y val="0.27437571809460065"/>
          <c:w val="0.90790540712306478"/>
          <c:h val="0.604932724514662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1E-45B7-9A28-F83632D98EF4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1E-45B7-9A28-F83632D98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Abril_2023'!$B$209:$B$212</c15:sqref>
                  </c15:fullRef>
                </c:ext>
              </c:extLst>
              <c:f>'Requerimientos Abril_2023'!$B$210:$B$211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Abril_2023'!$C$209:$C$212</c15:sqref>
                  </c15:fullRef>
                </c:ext>
              </c:extLst>
              <c:f>'Requerimientos Abril_2023'!$C$210:$C$211</c:f>
              <c:numCache>
                <c:formatCode>General</c:formatCode>
                <c:ptCount val="2"/>
                <c:pt idx="0">
                  <c:v>346</c:v>
                </c:pt>
                <c:pt idx="1">
                  <c:v>39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Abril_2023'!$C$209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A3D-42FF-9699-E269E0DF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ATENDIDOS PERSONAS</a:t>
            </a:r>
            <a:r>
              <a:rPr lang="es-EC" b="1" baseline="0"/>
              <a:t> CON DISCAPACIDAD</a:t>
            </a:r>
            <a:endParaRPr lang="es-EC" b="1"/>
          </a:p>
        </c:rich>
      </c:tx>
      <c:layout>
        <c:manualLayout>
          <c:xMode val="edge"/>
          <c:yMode val="edge"/>
          <c:x val="0.18891334788543163"/>
          <c:y val="2.9481376491769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06055869720335E-2"/>
          <c:y val="0.1970277801794372"/>
          <c:w val="0.90243711055170583"/>
          <c:h val="0.630290837262817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B7-43FD-9DCB-A8EB9405DDF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F8F-4777-86BC-19AAFA4BCF57}"/>
              </c:ext>
            </c:extLst>
          </c:dPt>
          <c:dLbls>
            <c:dLbl>
              <c:idx val="1"/>
              <c:layout>
                <c:manualLayout>
                  <c:x val="-0.17203455102694221"/>
                  <c:y val="4.984872969756219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8F-4777-86BC-19AAFA4BC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Abril_2023'!$B$215:$B$218</c15:sqref>
                  </c15:fullRef>
                </c:ext>
              </c:extLst>
              <c:f>'Requerimientos Abril_2023'!$B$216:$B$217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Abril_2023'!$C$215:$C$218</c15:sqref>
                  </c15:fullRef>
                </c:ext>
              </c:extLst>
              <c:f>'Requerimientos Abril_2023'!$C$216:$C$217</c:f>
              <c:numCache>
                <c:formatCode>General</c:formatCode>
                <c:ptCount val="2"/>
                <c:pt idx="0">
                  <c:v>371</c:v>
                </c:pt>
                <c:pt idx="1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Abril_2023'!$C$215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96F7-42BB-90C4-396CD22F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CANAL DE ATENCIÓN UTILIZADOS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976056111130663E-2"/>
          <c:y val="0.23195365494395731"/>
          <c:w val="0.93223321862621167"/>
          <c:h val="0.634065859107212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52-4333-91D1-05ACEDD6B37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52-4333-91D1-05ACEDD6B3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Abril_2023'!$B$221:$B$224</c15:sqref>
                  </c15:fullRef>
                </c:ext>
              </c:extLst>
              <c:f>'Requerimientos Abril_2023'!$B$222:$B$223</c:f>
              <c:strCache>
                <c:ptCount val="2"/>
                <c:pt idx="0">
                  <c:v>Atencion Presencial</c:v>
                </c:pt>
                <c:pt idx="1">
                  <c:v>Plataforma Virtual GOB.EC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Abril_2023'!$C$221:$C$224</c15:sqref>
                  </c15:fullRef>
                </c:ext>
              </c:extLst>
              <c:f>'Requerimientos Abril_2023'!$C$222:$C$223</c:f>
              <c:numCache>
                <c:formatCode>General</c:formatCode>
                <c:ptCount val="2"/>
                <c:pt idx="0">
                  <c:v>31</c:v>
                </c:pt>
                <c:pt idx="1">
                  <c:v>354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Abril_2023'!$C$221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CA73-4E47-8079-49A9672F0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493059</xdr:colOff>
      <xdr:row>0</xdr:row>
      <xdr:rowOff>235323</xdr:rowOff>
    </xdr:from>
    <xdr:to>
      <xdr:col>12</xdr:col>
      <xdr:colOff>3464859</xdr:colOff>
      <xdr:row>3</xdr:row>
      <xdr:rowOff>120463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059" y="235323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33399</xdr:colOff>
      <xdr:row>243</xdr:row>
      <xdr:rowOff>15089</xdr:rowOff>
    </xdr:from>
    <xdr:to>
      <xdr:col>6</xdr:col>
      <xdr:colOff>830035</xdr:colOff>
      <xdr:row>265</xdr:row>
      <xdr:rowOff>53189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938829</xdr:colOff>
      <xdr:row>243</xdr:row>
      <xdr:rowOff>24369</xdr:rowOff>
    </xdr:from>
    <xdr:to>
      <xdr:col>14</xdr:col>
      <xdr:colOff>1265464</xdr:colOff>
      <xdr:row>265</xdr:row>
      <xdr:rowOff>116898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17873</xdr:colOff>
      <xdr:row>280</xdr:row>
      <xdr:rowOff>155182</xdr:rowOff>
    </xdr:from>
    <xdr:to>
      <xdr:col>15</xdr:col>
      <xdr:colOff>952500</xdr:colOff>
      <xdr:row>300</xdr:row>
      <xdr:rowOff>181159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271645</xdr:colOff>
      <xdr:row>7</xdr:row>
      <xdr:rowOff>163286</xdr:rowOff>
    </xdr:from>
    <xdr:to>
      <xdr:col>10</xdr:col>
      <xdr:colOff>358734</xdr:colOff>
      <xdr:row>35</xdr:row>
      <xdr:rowOff>169470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185115</xdr:colOff>
      <xdr:row>17</xdr:row>
      <xdr:rowOff>95032</xdr:rowOff>
    </xdr:from>
    <xdr:to>
      <xdr:col>6</xdr:col>
      <xdr:colOff>108857</xdr:colOff>
      <xdr:row>36</xdr:row>
      <xdr:rowOff>59378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67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249876</xdr:colOff>
      <xdr:row>208</xdr:row>
      <xdr:rowOff>30554</xdr:rowOff>
    </xdr:from>
    <xdr:to>
      <xdr:col>5</xdr:col>
      <xdr:colOff>1420090</xdr:colOff>
      <xdr:row>223</xdr:row>
      <xdr:rowOff>173181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1528640</xdr:colOff>
      <xdr:row>207</xdr:row>
      <xdr:rowOff>190188</xdr:rowOff>
    </xdr:from>
    <xdr:to>
      <xdr:col>8</xdr:col>
      <xdr:colOff>1091046</xdr:colOff>
      <xdr:row>223</xdr:row>
      <xdr:rowOff>149368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1182529</xdr:colOff>
      <xdr:row>208</xdr:row>
      <xdr:rowOff>4111</xdr:rowOff>
    </xdr:from>
    <xdr:to>
      <xdr:col>11</xdr:col>
      <xdr:colOff>432955</xdr:colOff>
      <xdr:row>223</xdr:row>
      <xdr:rowOff>155865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734784</xdr:colOff>
      <xdr:row>53</xdr:row>
      <xdr:rowOff>27213</xdr:rowOff>
    </xdr:from>
    <xdr:to>
      <xdr:col>10</xdr:col>
      <xdr:colOff>0</xdr:colOff>
      <xdr:row>67</xdr:row>
      <xdr:rowOff>136072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326570</xdr:colOff>
      <xdr:row>163</xdr:row>
      <xdr:rowOff>159203</xdr:rowOff>
    </xdr:from>
    <xdr:to>
      <xdr:col>6</xdr:col>
      <xdr:colOff>544286</xdr:colOff>
      <xdr:row>176</xdr:row>
      <xdr:rowOff>40823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312964</xdr:colOff>
      <xdr:row>176</xdr:row>
      <xdr:rowOff>122464</xdr:rowOff>
    </xdr:from>
    <xdr:to>
      <xdr:col>6</xdr:col>
      <xdr:colOff>530680</xdr:colOff>
      <xdr:row>191</xdr:row>
      <xdr:rowOff>136071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312964</xdr:colOff>
      <xdr:row>191</xdr:row>
      <xdr:rowOff>163286</xdr:rowOff>
    </xdr:from>
    <xdr:to>
      <xdr:col>6</xdr:col>
      <xdr:colOff>530680</xdr:colOff>
      <xdr:row>203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585106</xdr:colOff>
      <xdr:row>163</xdr:row>
      <xdr:rowOff>136070</xdr:rowOff>
    </xdr:from>
    <xdr:to>
      <xdr:col>9</xdr:col>
      <xdr:colOff>1469570</xdr:colOff>
      <xdr:row>184</xdr:row>
      <xdr:rowOff>108856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625929</xdr:colOff>
      <xdr:row>185</xdr:row>
      <xdr:rowOff>40822</xdr:rowOff>
    </xdr:from>
    <xdr:to>
      <xdr:col>10</xdr:col>
      <xdr:colOff>13607</xdr:colOff>
      <xdr:row>203</xdr:row>
      <xdr:rowOff>13608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779318</xdr:colOff>
      <xdr:row>0</xdr:row>
      <xdr:rowOff>225136</xdr:rowOff>
    </xdr:from>
    <xdr:to>
      <xdr:col>10</xdr:col>
      <xdr:colOff>2227118</xdr:colOff>
      <xdr:row>3</xdr:row>
      <xdr:rowOff>72584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7182" y="225136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60</xdr:row>
      <xdr:rowOff>12326</xdr:rowOff>
    </xdr:from>
    <xdr:to>
      <xdr:col>26</xdr:col>
      <xdr:colOff>493058</xdr:colOff>
      <xdr:row>75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98CC24-D29D-458B-BEA1-85C4E4261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60</xdr:row>
      <xdr:rowOff>12326</xdr:rowOff>
    </xdr:from>
    <xdr:to>
      <xdr:col>26</xdr:col>
      <xdr:colOff>761999</xdr:colOff>
      <xdr:row>75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7AC3169-FC0A-421A-940E-094B2EF4B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78</xdr:row>
      <xdr:rowOff>154945</xdr:rowOff>
    </xdr:from>
    <xdr:to>
      <xdr:col>26</xdr:col>
      <xdr:colOff>796636</xdr:colOff>
      <xdr:row>97</xdr:row>
      <xdr:rowOff>30561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138</xdr:row>
      <xdr:rowOff>172810</xdr:rowOff>
    </xdr:from>
    <xdr:to>
      <xdr:col>24</xdr:col>
      <xdr:colOff>809624</xdr:colOff>
      <xdr:row>155</xdr:row>
      <xdr:rowOff>122464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127721</xdr:colOff>
      <xdr:row>99</xdr:row>
      <xdr:rowOff>21430</xdr:rowOff>
    </xdr:from>
    <xdr:to>
      <xdr:col>26</xdr:col>
      <xdr:colOff>796635</xdr:colOff>
      <xdr:row>137</xdr:row>
      <xdr:rowOff>155864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582706</xdr:colOff>
      <xdr:row>0</xdr:row>
      <xdr:rowOff>268941</xdr:rowOff>
    </xdr:from>
    <xdr:to>
      <xdr:col>19</xdr:col>
      <xdr:colOff>663388</xdr:colOff>
      <xdr:row>3</xdr:row>
      <xdr:rowOff>120463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9559" y="268941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activeCell="K31" sqref="K3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68" t="s">
        <v>139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8" customHeight="1" x14ac:dyDescent="0.25">
      <c r="A2" s="169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25">
      <c r="A3" s="171" t="s">
        <v>140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25">
      <c r="A4" s="171" t="s">
        <v>141</v>
      </c>
      <c r="B4" s="172"/>
      <c r="C4" s="172"/>
      <c r="D4" s="172"/>
      <c r="E4" s="172"/>
      <c r="F4" s="172"/>
      <c r="G4" s="172"/>
      <c r="H4" s="172"/>
      <c r="I4" s="9"/>
      <c r="J4" s="9"/>
      <c r="K4" s="9"/>
      <c r="L4" s="9"/>
      <c r="M4" s="9"/>
    </row>
    <row r="5" spans="1:13" ht="15.75" thickBot="1" x14ac:dyDescent="0.3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12"/>
      <c r="B6" s="13" t="s">
        <v>22</v>
      </c>
      <c r="C6" s="14"/>
      <c r="D6" s="14"/>
      <c r="E6" s="14"/>
      <c r="F6" s="14"/>
      <c r="G6" s="14"/>
      <c r="H6" s="14"/>
      <c r="I6" s="17"/>
      <c r="J6" s="17"/>
      <c r="K6" s="17"/>
      <c r="L6" s="17"/>
      <c r="M6" s="18"/>
    </row>
    <row r="7" spans="1:13" x14ac:dyDescent="0.25">
      <c r="A7" s="15"/>
      <c r="B7" s="16" t="s">
        <v>144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ht="15.75" thickBot="1" x14ac:dyDescent="0.3">
      <c r="A8" s="19"/>
      <c r="B8" s="20" t="s">
        <v>23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13" ht="15.75" thickBot="1" x14ac:dyDescent="0.3">
      <c r="A9" s="23"/>
      <c r="B9" s="24"/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x14ac:dyDescent="0.25">
      <c r="A10" s="179" t="s">
        <v>24</v>
      </c>
      <c r="B10" s="180"/>
      <c r="C10" s="180"/>
      <c r="D10" s="180"/>
      <c r="E10" s="180"/>
      <c r="F10" s="180"/>
      <c r="G10" s="181" t="s">
        <v>25</v>
      </c>
      <c r="H10" s="181"/>
      <c r="I10" s="181"/>
      <c r="J10" s="181"/>
      <c r="K10" s="181"/>
      <c r="L10" s="181"/>
      <c r="M10" s="182"/>
    </row>
    <row r="11" spans="1:13" x14ac:dyDescent="0.25">
      <c r="A11" s="183"/>
      <c r="B11" s="184"/>
      <c r="C11" s="184"/>
      <c r="D11" s="184"/>
      <c r="E11" s="184"/>
      <c r="F11" s="184"/>
      <c r="G11" s="25"/>
      <c r="H11" s="25"/>
      <c r="I11" s="25"/>
      <c r="J11" s="25"/>
      <c r="K11" s="25"/>
      <c r="L11" s="25"/>
      <c r="M11" s="26"/>
    </row>
    <row r="12" spans="1:13" ht="15" customHeight="1" x14ac:dyDescent="0.25">
      <c r="A12" s="173" t="s">
        <v>26</v>
      </c>
      <c r="B12" s="174"/>
      <c r="C12" s="174"/>
      <c r="D12" s="174"/>
      <c r="E12" s="174"/>
      <c r="F12" s="175"/>
      <c r="G12" s="176" t="s">
        <v>27</v>
      </c>
      <c r="H12" s="177"/>
      <c r="I12" s="177"/>
      <c r="J12" s="177"/>
      <c r="K12" s="177"/>
      <c r="L12" s="177"/>
      <c r="M12" s="178"/>
    </row>
    <row r="13" spans="1:13" ht="15" customHeight="1" x14ac:dyDescent="0.25">
      <c r="A13" s="173" t="s">
        <v>28</v>
      </c>
      <c r="B13" s="174"/>
      <c r="C13" s="174"/>
      <c r="D13" s="174"/>
      <c r="E13" s="174"/>
      <c r="F13" s="175"/>
      <c r="G13" s="176" t="s">
        <v>138</v>
      </c>
      <c r="H13" s="177"/>
      <c r="I13" s="177"/>
      <c r="J13" s="177"/>
      <c r="K13" s="177"/>
      <c r="L13" s="177"/>
      <c r="M13" s="178"/>
    </row>
    <row r="14" spans="1:13" ht="15.75" thickBot="1" x14ac:dyDescent="0.3">
      <c r="A14" s="27"/>
      <c r="B14" s="27"/>
      <c r="C14" s="27"/>
      <c r="D14" s="27"/>
      <c r="E14" s="27"/>
      <c r="F14" s="28"/>
      <c r="G14" s="27"/>
      <c r="H14" s="27"/>
      <c r="I14" s="27"/>
      <c r="J14" s="27"/>
      <c r="K14" s="27"/>
      <c r="L14" s="27"/>
      <c r="M14" s="29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0"/>
  <sheetViews>
    <sheetView zoomScale="55" zoomScaleNormal="55" workbookViewId="0">
      <selection activeCell="C42" sqref="C42:C45"/>
    </sheetView>
  </sheetViews>
  <sheetFormatPr baseColWidth="10" defaultRowHeight="15" x14ac:dyDescent="0.25"/>
  <cols>
    <col min="1" max="1" width="2.85546875" customWidth="1"/>
    <col min="2" max="2" width="44.140625" customWidth="1"/>
    <col min="3" max="3" width="24.140625" customWidth="1"/>
    <col min="4" max="4" width="22.85546875" customWidth="1"/>
    <col min="5" max="5" width="46.42578125" customWidth="1"/>
    <col min="6" max="6" width="34.85546875" customWidth="1"/>
    <col min="7" max="7" width="25.5703125" customWidth="1"/>
    <col min="8" max="8" width="18.5703125" customWidth="1"/>
    <col min="9" max="10" width="22.85546875" customWidth="1"/>
    <col min="11" max="11" width="36.140625" customWidth="1"/>
    <col min="12" max="12" width="24.7109375" customWidth="1"/>
    <col min="13" max="13" width="20.140625" customWidth="1"/>
    <col min="14" max="14" width="21.28515625" customWidth="1"/>
    <col min="15" max="15" width="19.42578125" customWidth="1"/>
    <col min="16" max="18" width="15.5703125" customWidth="1"/>
    <col min="19" max="19" width="17.42578125" customWidth="1"/>
    <col min="20" max="20" width="23.85546875" customWidth="1"/>
  </cols>
  <sheetData>
    <row r="1" spans="2:20" ht="23.25" x14ac:dyDescent="0.35">
      <c r="B1" s="191" t="s">
        <v>139</v>
      </c>
      <c r="C1" s="191"/>
      <c r="D1" s="191"/>
      <c r="E1" s="9"/>
      <c r="F1" s="9"/>
      <c r="G1" s="9"/>
      <c r="H1" s="9"/>
      <c r="I1" s="9"/>
      <c r="J1" s="9"/>
      <c r="K1" s="9"/>
    </row>
    <row r="2" spans="2:20" ht="18" x14ac:dyDescent="0.25">
      <c r="B2" s="8" t="s">
        <v>29</v>
      </c>
      <c r="C2" s="11"/>
      <c r="D2" s="8"/>
      <c r="E2" s="9"/>
      <c r="F2" s="9"/>
      <c r="G2" s="9"/>
      <c r="H2" s="9"/>
      <c r="I2" s="9"/>
      <c r="J2" s="9"/>
      <c r="K2" s="9"/>
    </row>
    <row r="3" spans="2:20" x14ac:dyDescent="0.25">
      <c r="B3" s="11" t="s">
        <v>143</v>
      </c>
      <c r="C3" s="11"/>
      <c r="D3" s="11"/>
      <c r="E3" s="9"/>
      <c r="F3" s="9"/>
      <c r="G3" s="9"/>
      <c r="H3" s="9"/>
      <c r="I3" s="9"/>
      <c r="J3" s="9"/>
      <c r="K3" s="9"/>
      <c r="Q3" s="2"/>
      <c r="R3" s="3"/>
      <c r="S3" s="2"/>
      <c r="T3" s="3"/>
    </row>
    <row r="4" spans="2:20" x14ac:dyDescent="0.25">
      <c r="B4" s="11" t="s">
        <v>30</v>
      </c>
      <c r="C4" s="9"/>
      <c r="D4" s="11"/>
      <c r="E4" s="9"/>
      <c r="F4" s="9"/>
      <c r="G4" s="9"/>
      <c r="H4" s="9"/>
      <c r="I4" s="9"/>
      <c r="J4" s="9"/>
      <c r="K4" s="9"/>
      <c r="Q4" s="2"/>
      <c r="R4" s="3"/>
      <c r="S4" s="2"/>
      <c r="T4" s="3"/>
    </row>
    <row r="5" spans="2:20" x14ac:dyDescent="0.25">
      <c r="B5" s="10" t="s">
        <v>31</v>
      </c>
      <c r="C5" s="9"/>
      <c r="D5" s="9"/>
      <c r="E5" s="9"/>
      <c r="F5" s="9"/>
      <c r="G5" s="9"/>
      <c r="H5" s="9"/>
      <c r="I5" s="9"/>
      <c r="J5" s="9"/>
      <c r="K5" s="9"/>
      <c r="Q5" s="2"/>
      <c r="R5" s="3"/>
      <c r="S5" s="2"/>
      <c r="T5" s="3"/>
    </row>
    <row r="6" spans="2:20" x14ac:dyDescent="0.25">
      <c r="Q6" s="2"/>
      <c r="R6" s="3"/>
      <c r="S6" s="2"/>
      <c r="T6" s="3"/>
    </row>
    <row r="7" spans="2:20" ht="21" x14ac:dyDescent="0.25">
      <c r="B7" s="30" t="s">
        <v>32</v>
      </c>
      <c r="C7" s="31"/>
      <c r="D7" s="31"/>
      <c r="E7" s="31"/>
      <c r="F7" s="31"/>
      <c r="G7" s="31"/>
      <c r="H7" s="31"/>
      <c r="I7" s="31"/>
      <c r="J7" s="31"/>
      <c r="Q7" s="2"/>
      <c r="R7" s="3"/>
      <c r="S7" s="2"/>
      <c r="T7" s="3"/>
    </row>
    <row r="9" spans="2:20" ht="18.75" x14ac:dyDescent="0.25">
      <c r="B9" s="192" t="s">
        <v>33</v>
      </c>
      <c r="C9" s="193"/>
      <c r="D9" s="194"/>
    </row>
    <row r="10" spans="2:20" x14ac:dyDescent="0.25">
      <c r="B10" s="32" t="s">
        <v>34</v>
      </c>
      <c r="C10" s="32" t="s">
        <v>35</v>
      </c>
      <c r="D10" s="32" t="s">
        <v>36</v>
      </c>
    </row>
    <row r="11" spans="2:20" x14ac:dyDescent="0.25">
      <c r="B11" s="33" t="s">
        <v>15</v>
      </c>
      <c r="C11" s="34">
        <v>17</v>
      </c>
      <c r="D11" s="35">
        <f t="shared" ref="D11:D16" si="0">C11/$C$17</f>
        <v>4.4155844155844157E-2</v>
      </c>
    </row>
    <row r="12" spans="2:20" x14ac:dyDescent="0.25">
      <c r="B12" s="33" t="s">
        <v>101</v>
      </c>
      <c r="C12" s="99">
        <v>0</v>
      </c>
      <c r="D12" s="35">
        <f t="shared" si="0"/>
        <v>0</v>
      </c>
    </row>
    <row r="13" spans="2:20" x14ac:dyDescent="0.25">
      <c r="B13" s="33" t="s">
        <v>3</v>
      </c>
      <c r="C13" s="34">
        <v>100</v>
      </c>
      <c r="D13" s="35">
        <f t="shared" si="0"/>
        <v>0.25974025974025972</v>
      </c>
    </row>
    <row r="14" spans="2:20" x14ac:dyDescent="0.25">
      <c r="B14" s="33" t="s">
        <v>8</v>
      </c>
      <c r="C14" s="34">
        <v>2</v>
      </c>
      <c r="D14" s="35">
        <f t="shared" si="0"/>
        <v>5.1948051948051948E-3</v>
      </c>
    </row>
    <row r="15" spans="2:20" x14ac:dyDescent="0.25">
      <c r="B15" s="33" t="s">
        <v>11</v>
      </c>
      <c r="C15" s="34">
        <v>5</v>
      </c>
      <c r="D15" s="35">
        <f t="shared" si="0"/>
        <v>1.2987012987012988E-2</v>
      </c>
    </row>
    <row r="16" spans="2:20" x14ac:dyDescent="0.25">
      <c r="B16" s="33" t="s">
        <v>113</v>
      </c>
      <c r="C16" s="34">
        <v>261</v>
      </c>
      <c r="D16" s="35">
        <f t="shared" si="0"/>
        <v>0.67792207792207793</v>
      </c>
    </row>
    <row r="17" spans="2:21" x14ac:dyDescent="0.25">
      <c r="B17" s="32" t="s">
        <v>21</v>
      </c>
      <c r="C17" s="32">
        <f>SUM(C11:C16)</f>
        <v>385</v>
      </c>
      <c r="D17" s="36">
        <f>SUM(D11:D16)</f>
        <v>1</v>
      </c>
    </row>
    <row r="20" spans="2:21" x14ac:dyDescent="0.25">
      <c r="B20" s="1"/>
    </row>
    <row r="22" spans="2:21" x14ac:dyDescent="0.25">
      <c r="T22" s="2"/>
      <c r="U22" s="3"/>
    </row>
    <row r="23" spans="2:21" x14ac:dyDescent="0.25">
      <c r="T23" s="2"/>
      <c r="U23" s="3"/>
    </row>
    <row r="24" spans="2:21" x14ac:dyDescent="0.25">
      <c r="T24" s="2"/>
      <c r="U24" s="3"/>
    </row>
    <row r="25" spans="2:21" x14ac:dyDescent="0.25">
      <c r="T25" s="2"/>
      <c r="U25" s="3"/>
    </row>
    <row r="26" spans="2:21" x14ac:dyDescent="0.25">
      <c r="T26" s="2"/>
      <c r="U26" s="3"/>
    </row>
    <row r="38" spans="2:10" ht="18.75" x14ac:dyDescent="0.3">
      <c r="B38" s="37" t="s">
        <v>108</v>
      </c>
      <c r="C38" s="38"/>
      <c r="D38" s="38"/>
      <c r="E38" s="38"/>
      <c r="F38" s="38"/>
      <c r="G38" s="38"/>
      <c r="H38" s="38"/>
      <c r="I38" s="38"/>
      <c r="J38" s="38"/>
    </row>
    <row r="40" spans="2:10" ht="18.75" x14ac:dyDescent="0.25">
      <c r="B40" s="192" t="s">
        <v>37</v>
      </c>
      <c r="C40" s="193"/>
      <c r="D40" s="194"/>
      <c r="F40" s="195" t="s">
        <v>102</v>
      </c>
      <c r="G40" s="195"/>
      <c r="H40" s="195"/>
    </row>
    <row r="41" spans="2:10" x14ac:dyDescent="0.25">
      <c r="B41" s="32" t="s">
        <v>38</v>
      </c>
      <c r="C41" s="32" t="s">
        <v>35</v>
      </c>
      <c r="D41" s="32" t="s">
        <v>36</v>
      </c>
      <c r="F41" s="84" t="s">
        <v>103</v>
      </c>
      <c r="G41" s="84" t="s">
        <v>35</v>
      </c>
      <c r="H41" s="84" t="s">
        <v>36</v>
      </c>
    </row>
    <row r="42" spans="2:10" x14ac:dyDescent="0.25">
      <c r="B42" s="39" t="s">
        <v>14</v>
      </c>
      <c r="C42" s="40">
        <v>103</v>
      </c>
      <c r="D42" s="35">
        <f>C42/$C$46</f>
        <v>0.3946360153256705</v>
      </c>
      <c r="F42" s="76" t="s">
        <v>14</v>
      </c>
      <c r="G42" s="34">
        <v>0</v>
      </c>
      <c r="H42" s="35">
        <f t="shared" ref="H42:H50" si="1">G42/$G$51</f>
        <v>0</v>
      </c>
    </row>
    <row r="43" spans="2:10" ht="15" customHeight="1" x14ac:dyDescent="0.25">
      <c r="B43" s="39" t="s">
        <v>9</v>
      </c>
      <c r="C43" s="40">
        <v>85</v>
      </c>
      <c r="D43" s="35">
        <f>C43/$C$46</f>
        <v>0.32567049808429116</v>
      </c>
      <c r="F43" s="76" t="s">
        <v>9</v>
      </c>
      <c r="G43" s="34">
        <v>0</v>
      </c>
      <c r="H43" s="35">
        <f t="shared" si="1"/>
        <v>0</v>
      </c>
    </row>
    <row r="44" spans="2:10" x14ac:dyDescent="0.25">
      <c r="B44" s="39" t="s">
        <v>7</v>
      </c>
      <c r="C44" s="40">
        <v>68</v>
      </c>
      <c r="D44" s="35">
        <f>C44/$C$46</f>
        <v>0.26053639846743293</v>
      </c>
      <c r="F44" s="113" t="s">
        <v>109</v>
      </c>
      <c r="G44" s="96">
        <v>3</v>
      </c>
      <c r="H44" s="35">
        <f t="shared" si="1"/>
        <v>2.4193548387096774E-2</v>
      </c>
    </row>
    <row r="45" spans="2:10" x14ac:dyDescent="0.25">
      <c r="B45" s="39" t="s">
        <v>118</v>
      </c>
      <c r="C45" s="40">
        <v>5</v>
      </c>
      <c r="D45" s="35">
        <f>C45/$C$46</f>
        <v>1.9157088122605363E-2</v>
      </c>
      <c r="F45" s="76" t="s">
        <v>84</v>
      </c>
      <c r="G45" s="34">
        <v>0</v>
      </c>
      <c r="H45" s="35">
        <f t="shared" si="1"/>
        <v>0</v>
      </c>
    </row>
    <row r="46" spans="2:10" x14ac:dyDescent="0.25">
      <c r="B46" s="43" t="s">
        <v>21</v>
      </c>
      <c r="C46" s="32">
        <f>SUM(C42:C45)</f>
        <v>261</v>
      </c>
      <c r="D46" s="36">
        <f>SUM(D42:D45)</f>
        <v>1</v>
      </c>
      <c r="F46" s="76" t="s">
        <v>12</v>
      </c>
      <c r="G46" s="34">
        <v>39</v>
      </c>
      <c r="H46" s="35">
        <f t="shared" si="1"/>
        <v>0.31451612903225806</v>
      </c>
    </row>
    <row r="47" spans="2:10" x14ac:dyDescent="0.25">
      <c r="F47" s="76" t="s">
        <v>13</v>
      </c>
      <c r="G47" s="34">
        <v>10</v>
      </c>
      <c r="H47" s="35">
        <f t="shared" si="1"/>
        <v>8.0645161290322578E-2</v>
      </c>
    </row>
    <row r="48" spans="2:10" x14ac:dyDescent="0.25">
      <c r="F48" s="76" t="s">
        <v>4</v>
      </c>
      <c r="G48" s="34">
        <v>24</v>
      </c>
      <c r="H48" s="35">
        <f t="shared" si="1"/>
        <v>0.19354838709677419</v>
      </c>
    </row>
    <row r="49" spans="6:8" x14ac:dyDescent="0.25">
      <c r="F49" s="76" t="s">
        <v>16</v>
      </c>
      <c r="G49" s="34">
        <v>34</v>
      </c>
      <c r="H49" s="35">
        <f t="shared" si="1"/>
        <v>0.27419354838709675</v>
      </c>
    </row>
    <row r="50" spans="6:8" x14ac:dyDescent="0.25">
      <c r="F50" s="76" t="s">
        <v>18</v>
      </c>
      <c r="G50" s="34">
        <v>14</v>
      </c>
      <c r="H50" s="35">
        <f t="shared" si="1"/>
        <v>0.11290322580645161</v>
      </c>
    </row>
    <row r="51" spans="6:8" x14ac:dyDescent="0.25">
      <c r="F51" s="85" t="s">
        <v>21</v>
      </c>
      <c r="G51" s="84">
        <f>SUM(G42:G50)</f>
        <v>124</v>
      </c>
      <c r="H51" s="36">
        <f>SUM(H42:H50)</f>
        <v>0.99999999999999989</v>
      </c>
    </row>
    <row r="70" spans="2:6" x14ac:dyDescent="0.25">
      <c r="B70" s="102" t="s">
        <v>0</v>
      </c>
      <c r="C70" s="102" t="s">
        <v>110</v>
      </c>
      <c r="E70" s="108" t="s">
        <v>0</v>
      </c>
      <c r="F70" s="108" t="s">
        <v>3</v>
      </c>
    </row>
    <row r="71" spans="2:6" x14ac:dyDescent="0.25">
      <c r="B71" s="76"/>
      <c r="C71" s="76"/>
      <c r="E71" s="76"/>
      <c r="F71" s="76"/>
    </row>
    <row r="72" spans="2:6" ht="14.25" customHeight="1" x14ac:dyDescent="0.25">
      <c r="B72" s="102" t="s">
        <v>39</v>
      </c>
      <c r="C72" s="103" t="s">
        <v>35</v>
      </c>
      <c r="E72" s="108" t="s">
        <v>39</v>
      </c>
      <c r="F72" s="109" t="s">
        <v>35</v>
      </c>
    </row>
    <row r="73" spans="2:6" ht="14.25" customHeight="1" x14ac:dyDescent="0.25">
      <c r="B73" s="160" t="s">
        <v>14</v>
      </c>
      <c r="C73" s="161">
        <v>103</v>
      </c>
      <c r="D73" s="101"/>
      <c r="E73" s="151" t="s">
        <v>145</v>
      </c>
      <c r="F73" s="152">
        <v>1</v>
      </c>
    </row>
    <row r="74" spans="2:6" ht="14.25" customHeight="1" x14ac:dyDescent="0.25">
      <c r="B74" s="100" t="s">
        <v>162</v>
      </c>
      <c r="C74" s="104">
        <v>1</v>
      </c>
      <c r="D74" s="101"/>
      <c r="E74" s="100" t="s">
        <v>146</v>
      </c>
      <c r="F74" s="104">
        <v>1</v>
      </c>
    </row>
    <row r="75" spans="2:6" ht="14.25" customHeight="1" x14ac:dyDescent="0.25">
      <c r="B75" s="100" t="s">
        <v>147</v>
      </c>
      <c r="C75" s="104">
        <v>17</v>
      </c>
      <c r="D75" s="101"/>
      <c r="E75" s="151" t="s">
        <v>116</v>
      </c>
      <c r="F75" s="152">
        <v>10</v>
      </c>
    </row>
    <row r="76" spans="2:6" ht="14.25" customHeight="1" x14ac:dyDescent="0.25">
      <c r="B76" s="100" t="s">
        <v>167</v>
      </c>
      <c r="C76" s="104">
        <v>1</v>
      </c>
      <c r="D76" s="101"/>
      <c r="E76" s="100" t="s">
        <v>148</v>
      </c>
      <c r="F76" s="104">
        <v>5</v>
      </c>
    </row>
    <row r="77" spans="2:6" ht="14.25" customHeight="1" x14ac:dyDescent="0.25">
      <c r="B77" s="100" t="s">
        <v>154</v>
      </c>
      <c r="C77" s="104">
        <v>10</v>
      </c>
      <c r="D77" s="101"/>
      <c r="E77" s="100" t="s">
        <v>149</v>
      </c>
      <c r="F77" s="104">
        <v>1</v>
      </c>
    </row>
    <row r="78" spans="2:6" ht="14.25" customHeight="1" x14ac:dyDescent="0.25">
      <c r="B78" s="100" t="s">
        <v>168</v>
      </c>
      <c r="C78" s="104">
        <v>1</v>
      </c>
      <c r="D78" s="101"/>
      <c r="E78" s="100" t="s">
        <v>150</v>
      </c>
      <c r="F78" s="104">
        <v>1</v>
      </c>
    </row>
    <row r="79" spans="2:6" ht="14.25" customHeight="1" x14ac:dyDescent="0.25">
      <c r="B79" s="100" t="s">
        <v>148</v>
      </c>
      <c r="C79" s="104">
        <v>9</v>
      </c>
      <c r="D79" s="101"/>
      <c r="E79" s="100" t="s">
        <v>151</v>
      </c>
      <c r="F79" s="104">
        <v>1</v>
      </c>
    </row>
    <row r="80" spans="2:6" ht="14.25" customHeight="1" x14ac:dyDescent="0.25">
      <c r="B80" s="100" t="s">
        <v>149</v>
      </c>
      <c r="C80" s="104">
        <v>7</v>
      </c>
      <c r="D80" s="101"/>
      <c r="E80" s="100" t="s">
        <v>152</v>
      </c>
      <c r="F80" s="104">
        <v>1</v>
      </c>
    </row>
    <row r="81" spans="2:6" ht="14.25" customHeight="1" x14ac:dyDescent="0.25">
      <c r="B81" s="100" t="s">
        <v>150</v>
      </c>
      <c r="C81" s="104">
        <v>7</v>
      </c>
      <c r="D81" s="101"/>
      <c r="E81" s="100" t="s">
        <v>153</v>
      </c>
      <c r="F81" s="104">
        <v>1</v>
      </c>
    </row>
    <row r="82" spans="2:6" ht="14.25" customHeight="1" x14ac:dyDescent="0.25">
      <c r="B82" s="100" t="s">
        <v>156</v>
      </c>
      <c r="C82" s="104">
        <v>6</v>
      </c>
      <c r="D82" s="101"/>
      <c r="E82" s="151" t="s">
        <v>111</v>
      </c>
      <c r="F82" s="152">
        <v>36</v>
      </c>
    </row>
    <row r="83" spans="2:6" ht="14.25" customHeight="1" x14ac:dyDescent="0.25">
      <c r="B83" s="100" t="s">
        <v>158</v>
      </c>
      <c r="C83" s="104">
        <v>12</v>
      </c>
      <c r="D83" s="101"/>
      <c r="E83" s="100" t="s">
        <v>147</v>
      </c>
      <c r="F83" s="104">
        <v>3</v>
      </c>
    </row>
    <row r="84" spans="2:6" ht="14.25" customHeight="1" x14ac:dyDescent="0.25">
      <c r="B84" s="100" t="s">
        <v>151</v>
      </c>
      <c r="C84" s="104">
        <v>3</v>
      </c>
      <c r="D84" s="101"/>
      <c r="E84" s="100" t="s">
        <v>148</v>
      </c>
      <c r="F84" s="104">
        <v>7</v>
      </c>
    </row>
    <row r="85" spans="2:6" ht="14.25" customHeight="1" x14ac:dyDescent="0.25">
      <c r="B85" s="100" t="s">
        <v>169</v>
      </c>
      <c r="C85" s="104">
        <v>2</v>
      </c>
      <c r="D85" s="101"/>
      <c r="E85" s="100" t="s">
        <v>155</v>
      </c>
      <c r="F85" s="104">
        <v>2</v>
      </c>
    </row>
    <row r="86" spans="2:6" ht="14.25" customHeight="1" x14ac:dyDescent="0.25">
      <c r="B86" s="100" t="s">
        <v>163</v>
      </c>
      <c r="C86" s="104">
        <v>2</v>
      </c>
      <c r="D86" s="101"/>
      <c r="E86" s="100" t="s">
        <v>149</v>
      </c>
      <c r="F86" s="104">
        <v>3</v>
      </c>
    </row>
    <row r="87" spans="2:6" ht="14.25" customHeight="1" x14ac:dyDescent="0.25">
      <c r="B87" s="100" t="s">
        <v>152</v>
      </c>
      <c r="C87" s="104">
        <v>3</v>
      </c>
      <c r="D87" s="101"/>
      <c r="E87" s="100" t="s">
        <v>150</v>
      </c>
      <c r="F87" s="104">
        <v>3</v>
      </c>
    </row>
    <row r="88" spans="2:6" ht="14.25" customHeight="1" x14ac:dyDescent="0.25">
      <c r="B88" s="100" t="s">
        <v>160</v>
      </c>
      <c r="C88" s="104">
        <v>4</v>
      </c>
      <c r="D88" s="101"/>
      <c r="E88" s="100" t="s">
        <v>156</v>
      </c>
      <c r="F88" s="104">
        <v>3</v>
      </c>
    </row>
    <row r="89" spans="2:6" ht="14.25" customHeight="1" x14ac:dyDescent="0.25">
      <c r="B89" s="100" t="s">
        <v>170</v>
      </c>
      <c r="C89" s="104">
        <v>1</v>
      </c>
      <c r="D89" s="101"/>
      <c r="E89" s="100" t="s">
        <v>157</v>
      </c>
      <c r="F89" s="104">
        <v>1</v>
      </c>
    </row>
    <row r="90" spans="2:6" ht="14.25" customHeight="1" x14ac:dyDescent="0.25">
      <c r="B90" s="100" t="s">
        <v>146</v>
      </c>
      <c r="C90" s="104">
        <v>7</v>
      </c>
      <c r="D90" s="101"/>
      <c r="E90" s="100" t="s">
        <v>158</v>
      </c>
      <c r="F90" s="104">
        <v>1</v>
      </c>
    </row>
    <row r="91" spans="2:6" ht="14.25" customHeight="1" x14ac:dyDescent="0.25">
      <c r="B91" s="100" t="s">
        <v>153</v>
      </c>
      <c r="C91" s="104">
        <v>1</v>
      </c>
      <c r="D91" s="101"/>
      <c r="E91" s="100" t="s">
        <v>151</v>
      </c>
      <c r="F91" s="104">
        <v>2</v>
      </c>
    </row>
    <row r="92" spans="2:6" ht="14.25" customHeight="1" x14ac:dyDescent="0.25">
      <c r="B92" s="100" t="s">
        <v>171</v>
      </c>
      <c r="C92" s="104">
        <v>1</v>
      </c>
      <c r="D92" s="101"/>
      <c r="E92" s="100" t="s">
        <v>152</v>
      </c>
      <c r="F92" s="104">
        <v>2</v>
      </c>
    </row>
    <row r="93" spans="2:6" ht="14.25" customHeight="1" x14ac:dyDescent="0.25">
      <c r="B93" s="100" t="s">
        <v>172</v>
      </c>
      <c r="C93" s="104">
        <v>1</v>
      </c>
      <c r="D93" s="101"/>
      <c r="E93" s="100" t="s">
        <v>146</v>
      </c>
      <c r="F93" s="104">
        <v>8</v>
      </c>
    </row>
    <row r="94" spans="2:6" ht="14.25" customHeight="1" x14ac:dyDescent="0.25">
      <c r="B94" s="100" t="s">
        <v>173</v>
      </c>
      <c r="C94" s="104">
        <v>5</v>
      </c>
      <c r="D94" s="101"/>
      <c r="E94" s="100" t="s">
        <v>153</v>
      </c>
      <c r="F94" s="104">
        <v>1</v>
      </c>
    </row>
    <row r="95" spans="2:6" ht="14.25" customHeight="1" x14ac:dyDescent="0.25">
      <c r="B95" s="100" t="s">
        <v>166</v>
      </c>
      <c r="C95" s="104">
        <v>1</v>
      </c>
      <c r="D95" s="101"/>
      <c r="E95" s="151" t="s">
        <v>4</v>
      </c>
      <c r="F95" s="152">
        <v>24</v>
      </c>
    </row>
    <row r="96" spans="2:6" ht="14.25" customHeight="1" x14ac:dyDescent="0.25">
      <c r="B96" s="100" t="s">
        <v>174</v>
      </c>
      <c r="C96" s="104">
        <v>1</v>
      </c>
      <c r="D96" s="101"/>
      <c r="E96" s="100" t="s">
        <v>159</v>
      </c>
      <c r="F96" s="104">
        <v>1</v>
      </c>
    </row>
    <row r="97" spans="2:6" ht="14.25" customHeight="1" x14ac:dyDescent="0.25">
      <c r="B97" s="160" t="s">
        <v>9</v>
      </c>
      <c r="C97" s="161">
        <v>85</v>
      </c>
      <c r="D97" s="101"/>
      <c r="E97" s="100" t="s">
        <v>148</v>
      </c>
      <c r="F97" s="104">
        <v>3</v>
      </c>
    </row>
    <row r="98" spans="2:6" ht="14.25" customHeight="1" x14ac:dyDescent="0.25">
      <c r="B98" s="100" t="s">
        <v>175</v>
      </c>
      <c r="C98" s="104">
        <v>1</v>
      </c>
      <c r="D98" s="101"/>
      <c r="E98" s="100" t="s">
        <v>155</v>
      </c>
      <c r="F98" s="104">
        <v>2</v>
      </c>
    </row>
    <row r="99" spans="2:6" ht="14.25" customHeight="1" x14ac:dyDescent="0.25">
      <c r="B99" s="100" t="s">
        <v>176</v>
      </c>
      <c r="C99" s="104">
        <v>1</v>
      </c>
      <c r="D99" s="101"/>
      <c r="E99" s="100" t="s">
        <v>149</v>
      </c>
      <c r="F99" s="104">
        <v>4</v>
      </c>
    </row>
    <row r="100" spans="2:6" ht="14.25" customHeight="1" x14ac:dyDescent="0.25">
      <c r="B100" s="100" t="s">
        <v>147</v>
      </c>
      <c r="C100" s="104">
        <v>7</v>
      </c>
      <c r="D100" s="101"/>
      <c r="E100" s="100" t="s">
        <v>150</v>
      </c>
      <c r="F100" s="104">
        <v>2</v>
      </c>
    </row>
    <row r="101" spans="2:6" ht="14.25" customHeight="1" x14ac:dyDescent="0.25">
      <c r="B101" s="100" t="s">
        <v>159</v>
      </c>
      <c r="C101" s="104">
        <v>1</v>
      </c>
      <c r="D101" s="101"/>
      <c r="E101" s="100" t="s">
        <v>156</v>
      </c>
      <c r="F101" s="104">
        <v>1</v>
      </c>
    </row>
    <row r="102" spans="2:6" ht="14.25" customHeight="1" x14ac:dyDescent="0.25">
      <c r="B102" s="100" t="s">
        <v>154</v>
      </c>
      <c r="C102" s="104">
        <v>2</v>
      </c>
      <c r="D102" s="101"/>
      <c r="E102" s="100" t="s">
        <v>152</v>
      </c>
      <c r="F102" s="104">
        <v>3</v>
      </c>
    </row>
    <row r="103" spans="2:6" ht="14.25" customHeight="1" x14ac:dyDescent="0.25">
      <c r="B103" s="100" t="s">
        <v>148</v>
      </c>
      <c r="C103" s="104">
        <v>13</v>
      </c>
      <c r="D103" s="101"/>
      <c r="E103" s="100" t="s">
        <v>160</v>
      </c>
      <c r="F103" s="104">
        <v>3</v>
      </c>
    </row>
    <row r="104" spans="2:6" ht="14.25" customHeight="1" x14ac:dyDescent="0.25">
      <c r="B104" s="100" t="s">
        <v>155</v>
      </c>
      <c r="C104" s="104">
        <v>1</v>
      </c>
      <c r="D104" s="101"/>
      <c r="E104" s="100" t="s">
        <v>161</v>
      </c>
      <c r="F104" s="104">
        <v>1</v>
      </c>
    </row>
    <row r="105" spans="2:6" ht="14.25" customHeight="1" x14ac:dyDescent="0.25">
      <c r="B105" s="100" t="s">
        <v>149</v>
      </c>
      <c r="C105" s="104">
        <v>3</v>
      </c>
      <c r="D105" s="101"/>
      <c r="E105" s="100" t="s">
        <v>146</v>
      </c>
      <c r="F105" s="104">
        <v>3</v>
      </c>
    </row>
    <row r="106" spans="2:6" ht="14.25" customHeight="1" x14ac:dyDescent="0.25">
      <c r="B106" s="100" t="s">
        <v>150</v>
      </c>
      <c r="C106" s="104">
        <v>11</v>
      </c>
      <c r="D106" s="101"/>
      <c r="E106" s="100" t="s">
        <v>153</v>
      </c>
      <c r="F106" s="104">
        <v>1</v>
      </c>
    </row>
    <row r="107" spans="2:6" ht="14.25" customHeight="1" x14ac:dyDescent="0.25">
      <c r="B107" s="100" t="s">
        <v>156</v>
      </c>
      <c r="C107" s="104">
        <v>19</v>
      </c>
      <c r="D107" s="101"/>
      <c r="E107" s="151" t="s">
        <v>119</v>
      </c>
      <c r="F107" s="152">
        <v>14</v>
      </c>
    </row>
    <row r="108" spans="2:6" ht="14.25" customHeight="1" x14ac:dyDescent="0.25">
      <c r="B108" s="100" t="s">
        <v>158</v>
      </c>
      <c r="C108" s="104">
        <v>5</v>
      </c>
      <c r="D108" s="101"/>
      <c r="E108" s="100" t="s">
        <v>162</v>
      </c>
      <c r="F108" s="104">
        <v>1</v>
      </c>
    </row>
    <row r="109" spans="2:6" ht="14.25" customHeight="1" x14ac:dyDescent="0.25">
      <c r="B109" s="100" t="s">
        <v>163</v>
      </c>
      <c r="C109" s="104">
        <v>2</v>
      </c>
      <c r="D109" s="101"/>
      <c r="E109" s="100" t="s">
        <v>147</v>
      </c>
      <c r="F109" s="104">
        <v>1</v>
      </c>
    </row>
    <row r="110" spans="2:6" ht="14.25" customHeight="1" x14ac:dyDescent="0.25">
      <c r="B110" s="100" t="s">
        <v>164</v>
      </c>
      <c r="C110" s="104">
        <v>1</v>
      </c>
      <c r="D110" s="101"/>
      <c r="E110" s="100" t="s">
        <v>154</v>
      </c>
      <c r="F110" s="104">
        <v>1</v>
      </c>
    </row>
    <row r="111" spans="2:6" ht="14.25" customHeight="1" x14ac:dyDescent="0.25">
      <c r="B111" s="100" t="s">
        <v>160</v>
      </c>
      <c r="C111" s="104">
        <v>12</v>
      </c>
      <c r="D111" s="101"/>
      <c r="E111" s="100" t="s">
        <v>148</v>
      </c>
      <c r="F111" s="104">
        <v>3</v>
      </c>
    </row>
    <row r="112" spans="2:6" ht="14.25" customHeight="1" x14ac:dyDescent="0.25">
      <c r="B112" s="100" t="s">
        <v>146</v>
      </c>
      <c r="C112" s="104">
        <v>5</v>
      </c>
      <c r="D112" s="101"/>
      <c r="E112" s="100" t="s">
        <v>149</v>
      </c>
      <c r="F112" s="104">
        <v>1</v>
      </c>
    </row>
    <row r="113" spans="2:6" ht="14.25" customHeight="1" x14ac:dyDescent="0.25">
      <c r="B113" s="100" t="s">
        <v>153</v>
      </c>
      <c r="C113" s="104">
        <v>1</v>
      </c>
      <c r="D113" s="101"/>
      <c r="E113" s="100" t="s">
        <v>150</v>
      </c>
      <c r="F113" s="104">
        <v>1</v>
      </c>
    </row>
    <row r="114" spans="2:6" ht="14.25" customHeight="1" x14ac:dyDescent="0.25">
      <c r="B114" s="160" t="s">
        <v>7</v>
      </c>
      <c r="C114" s="161">
        <v>68</v>
      </c>
      <c r="D114" s="101"/>
      <c r="E114" s="100" t="s">
        <v>158</v>
      </c>
      <c r="F114" s="104">
        <v>1</v>
      </c>
    </row>
    <row r="115" spans="2:6" ht="14.25" customHeight="1" x14ac:dyDescent="0.25">
      <c r="B115" s="100" t="s">
        <v>177</v>
      </c>
      <c r="C115" s="104">
        <v>1</v>
      </c>
      <c r="D115" s="101"/>
      <c r="E115" s="100" t="s">
        <v>152</v>
      </c>
      <c r="F115" s="104">
        <v>1</v>
      </c>
    </row>
    <row r="116" spans="2:6" ht="14.25" customHeight="1" x14ac:dyDescent="0.25">
      <c r="B116" s="100" t="s">
        <v>147</v>
      </c>
      <c r="C116" s="104">
        <v>6</v>
      </c>
      <c r="D116" s="101"/>
      <c r="E116" s="100" t="s">
        <v>160</v>
      </c>
      <c r="F116" s="104">
        <v>1</v>
      </c>
    </row>
    <row r="117" spans="2:6" ht="14.25" customHeight="1" x14ac:dyDescent="0.25">
      <c r="B117" s="100" t="s">
        <v>178</v>
      </c>
      <c r="C117" s="104">
        <v>1</v>
      </c>
      <c r="D117" s="101"/>
      <c r="E117" s="100" t="s">
        <v>146</v>
      </c>
      <c r="F117" s="104">
        <v>2</v>
      </c>
    </row>
    <row r="118" spans="2:6" ht="14.25" customHeight="1" x14ac:dyDescent="0.25">
      <c r="B118" s="100" t="s">
        <v>154</v>
      </c>
      <c r="C118" s="104">
        <v>10</v>
      </c>
      <c r="D118" s="101"/>
      <c r="E118" s="100" t="s">
        <v>153</v>
      </c>
      <c r="F118" s="104">
        <v>1</v>
      </c>
    </row>
    <row r="119" spans="2:6" ht="14.25" customHeight="1" x14ac:dyDescent="0.25">
      <c r="B119" s="100" t="s">
        <v>148</v>
      </c>
      <c r="C119" s="104">
        <v>5</v>
      </c>
      <c r="D119" s="101"/>
      <c r="E119" s="151" t="s">
        <v>115</v>
      </c>
      <c r="F119" s="152">
        <v>14</v>
      </c>
    </row>
    <row r="120" spans="2:6" ht="14.25" customHeight="1" x14ac:dyDescent="0.25">
      <c r="B120" s="100" t="s">
        <v>149</v>
      </c>
      <c r="C120" s="104">
        <v>6</v>
      </c>
      <c r="D120" s="101"/>
      <c r="E120" s="100" t="s">
        <v>154</v>
      </c>
      <c r="F120" s="104">
        <v>1</v>
      </c>
    </row>
    <row r="121" spans="2:6" ht="14.25" customHeight="1" x14ac:dyDescent="0.25">
      <c r="B121" s="100" t="s">
        <v>150</v>
      </c>
      <c r="C121" s="104">
        <v>3</v>
      </c>
      <c r="D121" s="101"/>
      <c r="E121" s="100" t="s">
        <v>148</v>
      </c>
      <c r="F121" s="104">
        <v>5</v>
      </c>
    </row>
    <row r="122" spans="2:6" ht="14.25" customHeight="1" x14ac:dyDescent="0.25">
      <c r="B122" s="100" t="s">
        <v>156</v>
      </c>
      <c r="C122" s="104">
        <v>11</v>
      </c>
      <c r="D122" s="101"/>
      <c r="E122" s="100" t="s">
        <v>155</v>
      </c>
      <c r="F122" s="104">
        <v>3</v>
      </c>
    </row>
    <row r="123" spans="2:6" ht="14.25" customHeight="1" x14ac:dyDescent="0.25">
      <c r="B123" s="100" t="s">
        <v>158</v>
      </c>
      <c r="C123" s="104">
        <v>10</v>
      </c>
      <c r="D123" s="101"/>
      <c r="E123" s="100" t="s">
        <v>149</v>
      </c>
      <c r="F123" s="104">
        <v>1</v>
      </c>
    </row>
    <row r="124" spans="2:6" ht="14.25" customHeight="1" x14ac:dyDescent="0.25">
      <c r="B124" s="100" t="s">
        <v>151</v>
      </c>
      <c r="C124" s="104">
        <v>3</v>
      </c>
      <c r="D124" s="101"/>
      <c r="E124" s="100" t="s">
        <v>150</v>
      </c>
      <c r="F124" s="104">
        <v>2</v>
      </c>
    </row>
    <row r="125" spans="2:6" ht="14.25" customHeight="1" x14ac:dyDescent="0.25">
      <c r="B125" s="100" t="s">
        <v>169</v>
      </c>
      <c r="C125" s="104">
        <v>2</v>
      </c>
      <c r="D125" s="101"/>
      <c r="E125" s="100" t="s">
        <v>152</v>
      </c>
      <c r="F125" s="104">
        <v>1</v>
      </c>
    </row>
    <row r="126" spans="2:6" ht="14.25" customHeight="1" x14ac:dyDescent="0.25">
      <c r="B126" s="100" t="s">
        <v>163</v>
      </c>
      <c r="C126" s="104">
        <v>2</v>
      </c>
      <c r="D126" s="101"/>
      <c r="E126" s="100" t="s">
        <v>153</v>
      </c>
      <c r="F126" s="104">
        <v>1</v>
      </c>
    </row>
    <row r="127" spans="2:6" ht="14.25" customHeight="1" x14ac:dyDescent="0.25">
      <c r="B127" s="100" t="s">
        <v>165</v>
      </c>
      <c r="C127" s="104">
        <v>1</v>
      </c>
      <c r="D127" s="101"/>
      <c r="E127" s="151" t="s">
        <v>142</v>
      </c>
      <c r="F127" s="152">
        <v>1</v>
      </c>
    </row>
    <row r="128" spans="2:6" ht="14.25" customHeight="1" x14ac:dyDescent="0.25">
      <c r="B128" s="100" t="s">
        <v>152</v>
      </c>
      <c r="C128" s="104">
        <v>2</v>
      </c>
      <c r="D128" s="101"/>
      <c r="E128" s="100" t="s">
        <v>160</v>
      </c>
      <c r="F128" s="104">
        <v>1</v>
      </c>
    </row>
    <row r="129" spans="2:6" ht="14.25" customHeight="1" x14ac:dyDescent="0.25">
      <c r="B129" s="100" t="s">
        <v>160</v>
      </c>
      <c r="C129" s="104">
        <v>1</v>
      </c>
      <c r="D129" s="101"/>
      <c r="E129" s="153" t="s">
        <v>21</v>
      </c>
      <c r="F129" s="154">
        <v>100</v>
      </c>
    </row>
    <row r="130" spans="2:6" ht="14.25" customHeight="1" x14ac:dyDescent="0.25">
      <c r="B130" s="100" t="s">
        <v>171</v>
      </c>
      <c r="C130" s="104">
        <v>1</v>
      </c>
      <c r="D130" s="101"/>
    </row>
    <row r="131" spans="2:6" ht="14.25" customHeight="1" x14ac:dyDescent="0.25">
      <c r="B131" s="100" t="s">
        <v>166</v>
      </c>
      <c r="C131" s="104">
        <v>3</v>
      </c>
      <c r="D131" s="101"/>
    </row>
    <row r="132" spans="2:6" ht="14.25" customHeight="1" x14ac:dyDescent="0.25">
      <c r="B132" s="160" t="s">
        <v>118</v>
      </c>
      <c r="C132" s="161">
        <v>5</v>
      </c>
      <c r="D132" s="101"/>
      <c r="E132" s="110" t="s">
        <v>0</v>
      </c>
      <c r="F132" s="114" t="s">
        <v>112</v>
      </c>
    </row>
    <row r="133" spans="2:6" ht="14.25" customHeight="1" x14ac:dyDescent="0.25">
      <c r="B133" s="100" t="s">
        <v>156</v>
      </c>
      <c r="C133" s="42">
        <v>2</v>
      </c>
      <c r="D133" s="101"/>
      <c r="E133" s="76"/>
      <c r="F133" s="76"/>
    </row>
    <row r="134" spans="2:6" ht="14.25" customHeight="1" x14ac:dyDescent="0.25">
      <c r="B134" s="100" t="s">
        <v>163</v>
      </c>
      <c r="C134" s="42">
        <v>1</v>
      </c>
      <c r="D134" s="101"/>
      <c r="E134" s="105" t="s">
        <v>39</v>
      </c>
      <c r="F134" s="107" t="s">
        <v>35</v>
      </c>
    </row>
    <row r="135" spans="2:6" ht="14.25" customHeight="1" x14ac:dyDescent="0.25">
      <c r="B135" s="100" t="s">
        <v>160</v>
      </c>
      <c r="C135" s="42">
        <v>1</v>
      </c>
      <c r="D135" s="101"/>
      <c r="E135" s="164" t="s">
        <v>119</v>
      </c>
      <c r="F135" s="166">
        <v>17</v>
      </c>
    </row>
    <row r="136" spans="2:6" ht="14.25" customHeight="1" x14ac:dyDescent="0.25">
      <c r="B136" s="100" t="s">
        <v>173</v>
      </c>
      <c r="C136" s="42">
        <v>1</v>
      </c>
      <c r="D136" s="101"/>
      <c r="E136" s="100" t="s">
        <v>147</v>
      </c>
      <c r="F136" s="42">
        <v>2</v>
      </c>
    </row>
    <row r="137" spans="2:6" ht="14.25" customHeight="1" x14ac:dyDescent="0.25">
      <c r="B137" s="162" t="s">
        <v>21</v>
      </c>
      <c r="C137" s="163">
        <v>261</v>
      </c>
      <c r="D137" s="101"/>
      <c r="E137" s="100" t="s">
        <v>154</v>
      </c>
      <c r="F137" s="42">
        <v>1</v>
      </c>
    </row>
    <row r="138" spans="2:6" ht="14.25" customHeight="1" x14ac:dyDescent="0.25">
      <c r="D138" s="101"/>
      <c r="E138" s="100" t="s">
        <v>150</v>
      </c>
      <c r="F138" s="42">
        <v>1</v>
      </c>
    </row>
    <row r="139" spans="2:6" ht="14.25" customHeight="1" x14ac:dyDescent="0.25">
      <c r="D139" s="101"/>
      <c r="E139" s="100" t="s">
        <v>156</v>
      </c>
      <c r="F139" s="42">
        <v>4</v>
      </c>
    </row>
    <row r="140" spans="2:6" ht="14.25" customHeight="1" x14ac:dyDescent="0.25">
      <c r="B140" s="135" t="s">
        <v>0</v>
      </c>
      <c r="C140" s="136" t="s">
        <v>8</v>
      </c>
      <c r="D140" s="101"/>
      <c r="E140" s="100" t="s">
        <v>158</v>
      </c>
      <c r="F140" s="42">
        <v>3</v>
      </c>
    </row>
    <row r="141" spans="2:6" ht="14.25" customHeight="1" x14ac:dyDescent="0.25">
      <c r="B141" s="76"/>
      <c r="C141" s="88"/>
      <c r="D141" s="101"/>
      <c r="E141" s="100" t="s">
        <v>163</v>
      </c>
      <c r="F141" s="42">
        <v>2</v>
      </c>
    </row>
    <row r="142" spans="2:6" ht="14.25" customHeight="1" x14ac:dyDescent="0.25">
      <c r="B142" s="137" t="s">
        <v>39</v>
      </c>
      <c r="C142" s="138" t="s">
        <v>35</v>
      </c>
      <c r="D142" s="101"/>
      <c r="E142" s="100" t="s">
        <v>165</v>
      </c>
      <c r="F142" s="42">
        <v>2</v>
      </c>
    </row>
    <row r="143" spans="2:6" ht="14.25" customHeight="1" x14ac:dyDescent="0.25">
      <c r="B143" s="141" t="s">
        <v>9</v>
      </c>
      <c r="C143" s="143">
        <v>1</v>
      </c>
      <c r="D143" s="101"/>
      <c r="E143" s="100" t="s">
        <v>166</v>
      </c>
      <c r="F143" s="42">
        <v>2</v>
      </c>
    </row>
    <row r="144" spans="2:6" ht="14.25" customHeight="1" x14ac:dyDescent="0.25">
      <c r="B144" s="4" t="s">
        <v>164</v>
      </c>
      <c r="C144" s="140">
        <v>1</v>
      </c>
      <c r="D144" s="101"/>
      <c r="E144" s="165" t="s">
        <v>21</v>
      </c>
      <c r="F144" s="155">
        <v>17</v>
      </c>
    </row>
    <row r="145" spans="2:4" ht="14.25" customHeight="1" x14ac:dyDescent="0.25">
      <c r="B145" s="141" t="s">
        <v>111</v>
      </c>
      <c r="C145" s="143">
        <v>1</v>
      </c>
      <c r="D145" s="101"/>
    </row>
    <row r="146" spans="2:4" ht="14.25" customHeight="1" x14ac:dyDescent="0.25">
      <c r="B146" s="4" t="s">
        <v>154</v>
      </c>
      <c r="C146" s="140">
        <v>1</v>
      </c>
      <c r="D146" s="101"/>
    </row>
    <row r="147" spans="2:4" ht="14.25" customHeight="1" x14ac:dyDescent="0.25">
      <c r="B147" s="142" t="s">
        <v>21</v>
      </c>
      <c r="C147" s="144">
        <v>2</v>
      </c>
      <c r="D147" s="101"/>
    </row>
    <row r="148" spans="2:4" ht="14.25" customHeight="1" x14ac:dyDescent="0.25">
      <c r="B148" s="4"/>
      <c r="C148" s="140"/>
      <c r="D148" s="101"/>
    </row>
    <row r="149" spans="2:4" ht="14.25" customHeight="1" x14ac:dyDescent="0.25">
      <c r="B149" s="4"/>
      <c r="C149" s="140"/>
      <c r="D149" s="101"/>
    </row>
    <row r="150" spans="2:4" ht="14.25" customHeight="1" x14ac:dyDescent="0.25">
      <c r="B150" s="145" t="s">
        <v>0</v>
      </c>
      <c r="C150" s="106" t="s">
        <v>11</v>
      </c>
      <c r="D150" s="101"/>
    </row>
    <row r="151" spans="2:4" ht="15.75" customHeight="1" x14ac:dyDescent="0.25">
      <c r="B151" s="146"/>
      <c r="C151" s="79"/>
      <c r="D151" s="101"/>
    </row>
    <row r="152" spans="2:4" ht="14.25" customHeight="1" x14ac:dyDescent="0.25">
      <c r="B152" s="147" t="s">
        <v>39</v>
      </c>
      <c r="C152" s="106" t="s">
        <v>35</v>
      </c>
    </row>
    <row r="153" spans="2:4" ht="14.25" customHeight="1" x14ac:dyDescent="0.25">
      <c r="B153" s="147" t="s">
        <v>109</v>
      </c>
      <c r="C153" s="148">
        <v>3</v>
      </c>
    </row>
    <row r="154" spans="2:4" ht="14.25" customHeight="1" x14ac:dyDescent="0.25">
      <c r="B154" s="4" t="s">
        <v>147</v>
      </c>
      <c r="C154" s="140">
        <v>2</v>
      </c>
    </row>
    <row r="155" spans="2:4" ht="14.25" customHeight="1" x14ac:dyDescent="0.25">
      <c r="B155" s="4" t="s">
        <v>148</v>
      </c>
      <c r="C155" s="140">
        <v>1</v>
      </c>
    </row>
    <row r="156" spans="2:4" ht="14.25" customHeight="1" x14ac:dyDescent="0.25">
      <c r="B156" s="147" t="s">
        <v>111</v>
      </c>
      <c r="C156" s="148">
        <v>2</v>
      </c>
    </row>
    <row r="157" spans="2:4" ht="14.25" customHeight="1" x14ac:dyDescent="0.25">
      <c r="B157" s="48" t="s">
        <v>150</v>
      </c>
      <c r="C157" s="49">
        <v>1</v>
      </c>
    </row>
    <row r="158" spans="2:4" ht="14.25" customHeight="1" x14ac:dyDescent="0.25">
      <c r="B158" s="48" t="s">
        <v>156</v>
      </c>
      <c r="C158" s="49">
        <v>1</v>
      </c>
    </row>
    <row r="159" spans="2:4" ht="14.25" customHeight="1" x14ac:dyDescent="0.25">
      <c r="B159" s="149" t="s">
        <v>21</v>
      </c>
      <c r="C159" s="150">
        <v>5</v>
      </c>
    </row>
    <row r="160" spans="2:4" ht="14.25" customHeight="1" x14ac:dyDescent="0.25"/>
    <row r="161" spans="2:10" ht="14.25" customHeight="1" x14ac:dyDescent="0.25"/>
    <row r="162" spans="2:10" ht="14.25" customHeight="1" x14ac:dyDescent="0.25"/>
    <row r="163" spans="2:10" ht="18.75" x14ac:dyDescent="0.3">
      <c r="B163" s="37" t="s">
        <v>40</v>
      </c>
      <c r="C163" s="38"/>
      <c r="D163" s="38"/>
      <c r="E163" s="38"/>
      <c r="F163" s="38"/>
      <c r="G163" s="38"/>
      <c r="H163" s="38"/>
      <c r="I163" s="38"/>
      <c r="J163" s="38"/>
    </row>
    <row r="165" spans="2:10" ht="18.75" customHeight="1" x14ac:dyDescent="0.25">
      <c r="B165" s="122" t="s">
        <v>41</v>
      </c>
      <c r="C165" s="122"/>
      <c r="D165" s="122"/>
    </row>
    <row r="166" spans="2:10" x14ac:dyDescent="0.25">
      <c r="B166" s="111" t="s">
        <v>42</v>
      </c>
      <c r="C166" s="112" t="s">
        <v>106</v>
      </c>
      <c r="D166" s="119" t="s">
        <v>36</v>
      </c>
    </row>
    <row r="167" spans="2:10" ht="14.25" customHeight="1" x14ac:dyDescent="0.25">
      <c r="B167" s="41" t="s">
        <v>117</v>
      </c>
      <c r="C167" s="157">
        <v>17</v>
      </c>
      <c r="D167" s="158">
        <f>C167/$C$188</f>
        <v>4.4155844155844157E-2</v>
      </c>
    </row>
    <row r="168" spans="2:10" ht="14.25" customHeight="1" x14ac:dyDescent="0.25">
      <c r="B168" s="100" t="s">
        <v>119</v>
      </c>
      <c r="C168" s="42">
        <v>17</v>
      </c>
      <c r="D168" s="156">
        <f t="shared" ref="D168:D188" si="2">C168/$C$188</f>
        <v>4.4155844155844157E-2</v>
      </c>
    </row>
    <row r="169" spans="2:10" ht="14.25" customHeight="1" x14ac:dyDescent="0.25">
      <c r="B169" s="41" t="s">
        <v>114</v>
      </c>
      <c r="C169" s="157">
        <v>100</v>
      </c>
      <c r="D169" s="158">
        <f t="shared" si="2"/>
        <v>0.25974025974025972</v>
      </c>
    </row>
    <row r="170" spans="2:10" ht="14.25" customHeight="1" x14ac:dyDescent="0.25">
      <c r="B170" s="100" t="s">
        <v>145</v>
      </c>
      <c r="C170" s="42">
        <v>1</v>
      </c>
      <c r="D170" s="156">
        <f t="shared" si="2"/>
        <v>2.5974025974025974E-3</v>
      </c>
    </row>
    <row r="171" spans="2:10" ht="14.25" customHeight="1" x14ac:dyDescent="0.25">
      <c r="B171" s="100" t="s">
        <v>116</v>
      </c>
      <c r="C171" s="42">
        <v>10</v>
      </c>
      <c r="D171" s="156">
        <f t="shared" si="2"/>
        <v>2.5974025974025976E-2</v>
      </c>
    </row>
    <row r="172" spans="2:10" ht="14.25" customHeight="1" x14ac:dyDescent="0.25">
      <c r="B172" s="100" t="s">
        <v>111</v>
      </c>
      <c r="C172" s="42">
        <v>36</v>
      </c>
      <c r="D172" s="156">
        <f t="shared" si="2"/>
        <v>9.350649350649351E-2</v>
      </c>
    </row>
    <row r="173" spans="2:10" ht="14.25" customHeight="1" x14ac:dyDescent="0.25">
      <c r="B173" s="100" t="s">
        <v>4</v>
      </c>
      <c r="C173" s="42">
        <v>24</v>
      </c>
      <c r="D173" s="156">
        <f t="shared" si="2"/>
        <v>6.2337662337662338E-2</v>
      </c>
    </row>
    <row r="174" spans="2:10" ht="14.25" customHeight="1" x14ac:dyDescent="0.25">
      <c r="B174" s="100" t="s">
        <v>119</v>
      </c>
      <c r="C174" s="42">
        <v>14</v>
      </c>
      <c r="D174" s="156">
        <f t="shared" si="2"/>
        <v>3.6363636363636362E-2</v>
      </c>
    </row>
    <row r="175" spans="2:10" ht="14.25" customHeight="1" x14ac:dyDescent="0.25">
      <c r="B175" s="100" t="s">
        <v>115</v>
      </c>
      <c r="C175" s="42">
        <v>14</v>
      </c>
      <c r="D175" s="156">
        <f t="shared" si="2"/>
        <v>3.6363636363636362E-2</v>
      </c>
    </row>
    <row r="176" spans="2:10" ht="14.25" customHeight="1" x14ac:dyDescent="0.25">
      <c r="B176" s="100" t="s">
        <v>142</v>
      </c>
      <c r="C176" s="42">
        <v>1</v>
      </c>
      <c r="D176" s="156">
        <f t="shared" si="2"/>
        <v>2.5974025974025974E-3</v>
      </c>
    </row>
    <row r="177" spans="2:4" ht="14.25" customHeight="1" x14ac:dyDescent="0.25">
      <c r="B177" s="41" t="s">
        <v>113</v>
      </c>
      <c r="C177" s="157">
        <v>261</v>
      </c>
      <c r="D177" s="158">
        <f t="shared" si="2"/>
        <v>0.67792207792207793</v>
      </c>
    </row>
    <row r="178" spans="2:4" ht="14.25" customHeight="1" x14ac:dyDescent="0.25">
      <c r="B178" s="100" t="s">
        <v>14</v>
      </c>
      <c r="C178" s="42">
        <v>103</v>
      </c>
      <c r="D178" s="156">
        <f t="shared" si="2"/>
        <v>0.26753246753246751</v>
      </c>
    </row>
    <row r="179" spans="2:4" ht="14.25" customHeight="1" x14ac:dyDescent="0.25">
      <c r="B179" s="100" t="s">
        <v>9</v>
      </c>
      <c r="C179" s="42">
        <v>85</v>
      </c>
      <c r="D179" s="156">
        <f t="shared" si="2"/>
        <v>0.22077922077922077</v>
      </c>
    </row>
    <row r="180" spans="2:4" ht="14.25" customHeight="1" x14ac:dyDescent="0.25">
      <c r="B180" s="100" t="s">
        <v>7</v>
      </c>
      <c r="C180" s="42">
        <v>68</v>
      </c>
      <c r="D180" s="156">
        <f t="shared" si="2"/>
        <v>0.17662337662337663</v>
      </c>
    </row>
    <row r="181" spans="2:4" ht="14.25" customHeight="1" x14ac:dyDescent="0.25">
      <c r="B181" s="100" t="s">
        <v>118</v>
      </c>
      <c r="C181" s="42">
        <v>5</v>
      </c>
      <c r="D181" s="156">
        <f t="shared" si="2"/>
        <v>1.2987012987012988E-2</v>
      </c>
    </row>
    <row r="182" spans="2:4" ht="14.25" customHeight="1" x14ac:dyDescent="0.25">
      <c r="B182" s="41" t="s">
        <v>8</v>
      </c>
      <c r="C182" s="157">
        <v>2</v>
      </c>
      <c r="D182" s="158">
        <f t="shared" si="2"/>
        <v>5.1948051948051948E-3</v>
      </c>
    </row>
    <row r="183" spans="2:4" ht="14.25" customHeight="1" x14ac:dyDescent="0.25">
      <c r="B183" s="100" t="s">
        <v>111</v>
      </c>
      <c r="C183" s="42">
        <v>1</v>
      </c>
      <c r="D183" s="156">
        <f t="shared" si="2"/>
        <v>2.5974025974025974E-3</v>
      </c>
    </row>
    <row r="184" spans="2:4" ht="14.25" customHeight="1" x14ac:dyDescent="0.25">
      <c r="B184" s="100" t="s">
        <v>119</v>
      </c>
      <c r="C184" s="42">
        <v>1</v>
      </c>
      <c r="D184" s="156">
        <f t="shared" si="2"/>
        <v>2.5974025974025974E-3</v>
      </c>
    </row>
    <row r="185" spans="2:4" ht="14.25" customHeight="1" x14ac:dyDescent="0.25">
      <c r="B185" s="41" t="s">
        <v>11</v>
      </c>
      <c r="C185" s="157">
        <v>5</v>
      </c>
      <c r="D185" s="158">
        <f t="shared" si="2"/>
        <v>1.2987012987012988E-2</v>
      </c>
    </row>
    <row r="186" spans="2:4" ht="14.25" customHeight="1" x14ac:dyDescent="0.25">
      <c r="B186" s="100" t="s">
        <v>109</v>
      </c>
      <c r="C186" s="42">
        <v>3</v>
      </c>
      <c r="D186" s="156">
        <f t="shared" si="2"/>
        <v>7.7922077922077922E-3</v>
      </c>
    </row>
    <row r="187" spans="2:4" ht="14.25" customHeight="1" x14ac:dyDescent="0.25">
      <c r="B187" s="100" t="s">
        <v>111</v>
      </c>
      <c r="C187" s="42">
        <v>2</v>
      </c>
      <c r="D187" s="156">
        <f t="shared" si="2"/>
        <v>5.1948051948051948E-3</v>
      </c>
    </row>
    <row r="188" spans="2:4" ht="14.25" customHeight="1" x14ac:dyDescent="0.25">
      <c r="B188" s="139" t="s">
        <v>21</v>
      </c>
      <c r="C188" s="159">
        <v>385</v>
      </c>
      <c r="D188" s="158">
        <f t="shared" si="2"/>
        <v>1</v>
      </c>
    </row>
    <row r="189" spans="2:4" ht="14.25" customHeight="1" x14ac:dyDescent="0.25"/>
    <row r="190" spans="2:4" ht="14.25" customHeight="1" x14ac:dyDescent="0.25"/>
    <row r="191" spans="2:4" s="167" customFormat="1" ht="14.25" customHeight="1" x14ac:dyDescent="0.25">
      <c r="B191"/>
      <c r="C191"/>
      <c r="D191"/>
    </row>
    <row r="192" spans="2:4" ht="14.25" customHeight="1" x14ac:dyDescent="0.25"/>
    <row r="193" spans="2:10" ht="14.25" customHeight="1" x14ac:dyDescent="0.25"/>
    <row r="194" spans="2:10" ht="14.25" customHeight="1" x14ac:dyDescent="0.25"/>
    <row r="195" spans="2:10" ht="14.25" customHeight="1" x14ac:dyDescent="0.25"/>
    <row r="196" spans="2:10" ht="14.25" customHeight="1" x14ac:dyDescent="0.25"/>
    <row r="197" spans="2:10" ht="14.25" customHeight="1" x14ac:dyDescent="0.25"/>
    <row r="198" spans="2:10" ht="14.25" customHeight="1" x14ac:dyDescent="0.25"/>
    <row r="206" spans="2:10" ht="21" x14ac:dyDescent="0.35">
      <c r="B206" s="51" t="s">
        <v>44</v>
      </c>
      <c r="C206" s="38"/>
      <c r="D206" s="38"/>
      <c r="E206" s="38"/>
      <c r="F206" s="38"/>
      <c r="G206" s="38"/>
      <c r="H206" s="38"/>
      <c r="I206" s="38"/>
      <c r="J206" s="38"/>
    </row>
    <row r="209" spans="2:3" x14ac:dyDescent="0.25">
      <c r="B209" s="123" t="s">
        <v>45</v>
      </c>
      <c r="C209" s="123"/>
    </row>
    <row r="210" spans="2:3" x14ac:dyDescent="0.25">
      <c r="B210" s="34" t="s">
        <v>2</v>
      </c>
      <c r="C210" s="42">
        <v>346</v>
      </c>
    </row>
    <row r="211" spans="2:3" x14ac:dyDescent="0.25">
      <c r="B211" s="34" t="s">
        <v>10</v>
      </c>
      <c r="C211" s="42">
        <v>39</v>
      </c>
    </row>
    <row r="212" spans="2:3" x14ac:dyDescent="0.25">
      <c r="B212" s="52" t="s">
        <v>21</v>
      </c>
      <c r="C212" s="52">
        <f>SUM(C210:C211)</f>
        <v>385</v>
      </c>
    </row>
    <row r="215" spans="2:3" x14ac:dyDescent="0.25">
      <c r="B215" s="124" t="s">
        <v>46</v>
      </c>
      <c r="C215" s="125"/>
    </row>
    <row r="216" spans="2:3" x14ac:dyDescent="0.25">
      <c r="B216" s="34" t="s">
        <v>2</v>
      </c>
      <c r="C216" s="34">
        <v>371</v>
      </c>
    </row>
    <row r="217" spans="2:3" x14ac:dyDescent="0.25">
      <c r="B217" s="34" t="s">
        <v>10</v>
      </c>
      <c r="C217" s="34">
        <v>14</v>
      </c>
    </row>
    <row r="218" spans="2:3" x14ac:dyDescent="0.25">
      <c r="B218" s="53" t="s">
        <v>21</v>
      </c>
      <c r="C218" s="53">
        <f>SUM(C216:C217)</f>
        <v>385</v>
      </c>
    </row>
    <row r="221" spans="2:3" x14ac:dyDescent="0.25">
      <c r="B221" s="126" t="s">
        <v>47</v>
      </c>
      <c r="C221" s="127"/>
    </row>
    <row r="222" spans="2:3" x14ac:dyDescent="0.25">
      <c r="B222" s="34" t="s">
        <v>17</v>
      </c>
      <c r="C222" s="34">
        <v>31</v>
      </c>
    </row>
    <row r="223" spans="2:3" x14ac:dyDescent="0.25">
      <c r="B223" s="34" t="s">
        <v>5</v>
      </c>
      <c r="C223" s="34">
        <v>354</v>
      </c>
    </row>
    <row r="224" spans="2:3" x14ac:dyDescent="0.25">
      <c r="B224" s="54" t="s">
        <v>21</v>
      </c>
      <c r="C224" s="55">
        <f>SUM(C222:C223)</f>
        <v>385</v>
      </c>
    </row>
    <row r="227" spans="2:16" ht="21" x14ac:dyDescent="0.25">
      <c r="B227" s="31" t="s">
        <v>66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9" spans="2:16" ht="30" customHeight="1" x14ac:dyDescent="0.25">
      <c r="B229" s="128" t="s">
        <v>48</v>
      </c>
      <c r="C229" s="130" t="s">
        <v>67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</row>
    <row r="230" spans="2:16" s="60" customFormat="1" ht="15" customHeight="1" x14ac:dyDescent="0.25">
      <c r="B230" s="129"/>
      <c r="C230" s="56" t="s">
        <v>49</v>
      </c>
      <c r="D230" s="56" t="s">
        <v>50</v>
      </c>
      <c r="E230" s="56" t="s">
        <v>51</v>
      </c>
      <c r="F230" s="56" t="s">
        <v>52</v>
      </c>
      <c r="G230" s="56" t="s">
        <v>53</v>
      </c>
      <c r="H230" s="56" t="s">
        <v>54</v>
      </c>
      <c r="I230" s="56" t="s">
        <v>55</v>
      </c>
      <c r="J230" s="56" t="s">
        <v>56</v>
      </c>
      <c r="K230" s="56" t="s">
        <v>57</v>
      </c>
      <c r="L230" s="56" t="s">
        <v>58</v>
      </c>
      <c r="M230" s="56" t="s">
        <v>59</v>
      </c>
      <c r="N230" s="56" t="s">
        <v>60</v>
      </c>
      <c r="O230" s="56" t="s">
        <v>61</v>
      </c>
    </row>
    <row r="231" spans="2:16" s="60" customFormat="1" ht="45" x14ac:dyDescent="0.25">
      <c r="B231" s="57" t="s">
        <v>68</v>
      </c>
      <c r="C231" s="58">
        <v>452</v>
      </c>
      <c r="D231" s="58">
        <v>563</v>
      </c>
      <c r="E231" s="34">
        <v>586</v>
      </c>
      <c r="F231" s="59">
        <v>491</v>
      </c>
      <c r="G231" s="58">
        <v>476</v>
      </c>
      <c r="H231" s="59">
        <v>461</v>
      </c>
      <c r="I231" s="59">
        <v>470</v>
      </c>
      <c r="J231" s="59">
        <v>491</v>
      </c>
      <c r="K231" s="59">
        <v>479</v>
      </c>
      <c r="L231" s="117">
        <v>409</v>
      </c>
      <c r="M231" s="117">
        <v>454</v>
      </c>
      <c r="N231" s="117">
        <v>373</v>
      </c>
      <c r="O231" s="118">
        <f>SUM(C231:N231)</f>
        <v>5705</v>
      </c>
    </row>
    <row r="232" spans="2:16" x14ac:dyDescent="0.25">
      <c r="B232" s="62" t="s">
        <v>61</v>
      </c>
      <c r="C232" s="61">
        <f>SUM(C231:C231)</f>
        <v>452</v>
      </c>
      <c r="D232" s="61">
        <f t="shared" ref="D232:N232" si="3">SUM(D231:D231)</f>
        <v>563</v>
      </c>
      <c r="E232" s="61">
        <f t="shared" si="3"/>
        <v>586</v>
      </c>
      <c r="F232" s="61">
        <f t="shared" si="3"/>
        <v>491</v>
      </c>
      <c r="G232" s="61">
        <f t="shared" si="3"/>
        <v>476</v>
      </c>
      <c r="H232" s="61">
        <f t="shared" si="3"/>
        <v>461</v>
      </c>
      <c r="I232" s="61">
        <f t="shared" si="3"/>
        <v>470</v>
      </c>
      <c r="J232" s="61">
        <f t="shared" si="3"/>
        <v>491</v>
      </c>
      <c r="K232" s="61">
        <f t="shared" si="3"/>
        <v>479</v>
      </c>
      <c r="L232" s="61">
        <f t="shared" si="3"/>
        <v>409</v>
      </c>
      <c r="M232" s="61">
        <f t="shared" si="3"/>
        <v>454</v>
      </c>
      <c r="N232" s="61">
        <f t="shared" si="3"/>
        <v>373</v>
      </c>
      <c r="O232" s="61">
        <f>SUM(C232:N232)</f>
        <v>5705</v>
      </c>
    </row>
    <row r="233" spans="2:16" x14ac:dyDescent="0.25">
      <c r="B233" s="1"/>
      <c r="C233" s="1"/>
      <c r="D233" s="1"/>
    </row>
    <row r="234" spans="2:16" x14ac:dyDescent="0.25">
      <c r="B234" s="1"/>
      <c r="C234" s="1"/>
      <c r="D234" s="1"/>
    </row>
    <row r="235" spans="2:16" ht="21" x14ac:dyDescent="0.25">
      <c r="B235" s="31" t="s">
        <v>120</v>
      </c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7" spans="2:16" x14ac:dyDescent="0.25">
      <c r="B237" s="128" t="s">
        <v>48</v>
      </c>
      <c r="C237" s="130" t="s">
        <v>137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</row>
    <row r="238" spans="2:16" x14ac:dyDescent="0.25">
      <c r="B238" s="129"/>
      <c r="C238" s="56" t="s">
        <v>49</v>
      </c>
      <c r="D238" s="56" t="s">
        <v>50</v>
      </c>
      <c r="E238" s="56" t="s">
        <v>51</v>
      </c>
      <c r="F238" s="56" t="s">
        <v>52</v>
      </c>
      <c r="G238" s="56" t="s">
        <v>53</v>
      </c>
      <c r="H238" s="56" t="s">
        <v>54</v>
      </c>
      <c r="I238" s="56" t="s">
        <v>55</v>
      </c>
      <c r="J238" s="56" t="s">
        <v>56</v>
      </c>
      <c r="K238" s="56" t="s">
        <v>57</v>
      </c>
      <c r="L238" s="56" t="s">
        <v>58</v>
      </c>
      <c r="M238" s="56" t="s">
        <v>59</v>
      </c>
      <c r="N238" s="56" t="s">
        <v>60</v>
      </c>
      <c r="O238" s="56" t="s">
        <v>61</v>
      </c>
    </row>
    <row r="239" spans="2:16" ht="45" x14ac:dyDescent="0.25">
      <c r="B239" s="57" t="s">
        <v>68</v>
      </c>
      <c r="C239" s="58">
        <v>400</v>
      </c>
      <c r="D239" s="58">
        <v>369</v>
      </c>
      <c r="E239" s="34">
        <v>428</v>
      </c>
      <c r="F239" s="59">
        <v>385</v>
      </c>
      <c r="G239" s="58"/>
      <c r="H239" s="59"/>
      <c r="I239" s="59"/>
      <c r="J239" s="59"/>
      <c r="K239" s="59"/>
      <c r="L239" s="116"/>
      <c r="M239" s="116"/>
      <c r="N239" s="116"/>
      <c r="O239" s="83">
        <f>SUM(C239:N239)</f>
        <v>1582</v>
      </c>
    </row>
    <row r="240" spans="2:16" x14ac:dyDescent="0.25">
      <c r="B240" s="62" t="s">
        <v>61</v>
      </c>
      <c r="C240" s="61">
        <f>SUM(C239:C239)</f>
        <v>400</v>
      </c>
      <c r="D240" s="61">
        <f t="shared" ref="D240:N240" si="4">SUM(D239:D239)</f>
        <v>369</v>
      </c>
      <c r="E240" s="61">
        <f t="shared" si="4"/>
        <v>428</v>
      </c>
      <c r="F240" s="61">
        <f t="shared" si="4"/>
        <v>385</v>
      </c>
      <c r="G240" s="61">
        <f t="shared" si="4"/>
        <v>0</v>
      </c>
      <c r="H240" s="61">
        <f t="shared" si="4"/>
        <v>0</v>
      </c>
      <c r="I240" s="61">
        <f t="shared" si="4"/>
        <v>0</v>
      </c>
      <c r="J240" s="61">
        <f t="shared" si="4"/>
        <v>0</v>
      </c>
      <c r="K240" s="61">
        <f t="shared" si="4"/>
        <v>0</v>
      </c>
      <c r="L240" s="61">
        <f t="shared" si="4"/>
        <v>0</v>
      </c>
      <c r="M240" s="61">
        <f t="shared" si="4"/>
        <v>0</v>
      </c>
      <c r="N240" s="61">
        <f t="shared" si="4"/>
        <v>0</v>
      </c>
      <c r="O240" s="61">
        <f>SUM(C240:N240)</f>
        <v>1582</v>
      </c>
    </row>
    <row r="241" spans="2:4" x14ac:dyDescent="0.25">
      <c r="B241" s="1"/>
      <c r="C241" s="1"/>
      <c r="D241" s="1"/>
    </row>
    <row r="269" spans="2:16" ht="21" x14ac:dyDescent="0.25">
      <c r="B269" s="31" t="s">
        <v>69</v>
      </c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</row>
    <row r="271" spans="2:16" x14ac:dyDescent="0.25">
      <c r="B271" s="128" t="s">
        <v>70</v>
      </c>
      <c r="C271" s="133" t="s">
        <v>71</v>
      </c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</row>
    <row r="272" spans="2:16" x14ac:dyDescent="0.25">
      <c r="B272" s="129"/>
      <c r="C272" s="56">
        <v>2010</v>
      </c>
      <c r="D272" s="56">
        <v>2011</v>
      </c>
      <c r="E272" s="56">
        <v>2012</v>
      </c>
      <c r="F272" s="56">
        <v>2013</v>
      </c>
      <c r="G272" s="56">
        <v>2014</v>
      </c>
      <c r="H272" s="56">
        <v>2015</v>
      </c>
      <c r="I272" s="56">
        <v>2016</v>
      </c>
      <c r="J272" s="56">
        <v>2017</v>
      </c>
      <c r="K272" s="56">
        <v>2018</v>
      </c>
      <c r="L272" s="56">
        <v>2019</v>
      </c>
      <c r="M272" s="56">
        <v>2020</v>
      </c>
      <c r="N272" s="56">
        <v>2021</v>
      </c>
      <c r="O272" s="56">
        <v>2022</v>
      </c>
      <c r="P272" s="56">
        <v>2023</v>
      </c>
    </row>
    <row r="273" spans="2:16" x14ac:dyDescent="0.25">
      <c r="B273" s="63" t="s">
        <v>62</v>
      </c>
      <c r="C273" s="132">
        <v>142</v>
      </c>
      <c r="D273" s="64">
        <v>156</v>
      </c>
      <c r="E273" s="65">
        <v>332</v>
      </c>
      <c r="F273" s="65">
        <v>266</v>
      </c>
      <c r="G273" s="66">
        <v>374</v>
      </c>
      <c r="H273" s="64">
        <v>155</v>
      </c>
      <c r="I273" s="64">
        <v>75</v>
      </c>
      <c r="J273" s="64">
        <v>75</v>
      </c>
      <c r="K273" s="64">
        <v>652</v>
      </c>
      <c r="L273" s="64">
        <v>5938</v>
      </c>
      <c r="M273" s="64">
        <v>12614</v>
      </c>
      <c r="N273" s="187">
        <v>18207</v>
      </c>
      <c r="O273" s="188">
        <f>O231</f>
        <v>5705</v>
      </c>
      <c r="P273" s="188">
        <f>O240</f>
        <v>1582</v>
      </c>
    </row>
    <row r="274" spans="2:16" x14ac:dyDescent="0.25">
      <c r="B274" s="63" t="s">
        <v>63</v>
      </c>
      <c r="C274" s="132">
        <v>48400</v>
      </c>
      <c r="D274" s="64">
        <v>55559</v>
      </c>
      <c r="E274" s="65">
        <v>83699</v>
      </c>
      <c r="F274" s="65">
        <v>77651</v>
      </c>
      <c r="G274" s="66">
        <v>63982</v>
      </c>
      <c r="H274" s="64">
        <v>77247</v>
      </c>
      <c r="I274" s="64">
        <v>17519</v>
      </c>
      <c r="J274" s="64">
        <v>949</v>
      </c>
      <c r="K274" s="64">
        <v>2106</v>
      </c>
      <c r="L274" s="64">
        <v>5968</v>
      </c>
      <c r="M274" s="64">
        <v>1375</v>
      </c>
      <c r="N274" s="187"/>
      <c r="O274" s="189"/>
      <c r="P274" s="189"/>
    </row>
    <row r="275" spans="2:16" x14ac:dyDescent="0.25">
      <c r="B275" s="63" t="s">
        <v>64</v>
      </c>
      <c r="C275" s="132">
        <v>4826</v>
      </c>
      <c r="D275" s="64">
        <v>8423</v>
      </c>
      <c r="E275" s="65">
        <v>22915</v>
      </c>
      <c r="F275" s="65">
        <v>66196</v>
      </c>
      <c r="G275" s="66">
        <v>43654</v>
      </c>
      <c r="H275" s="64">
        <v>34212</v>
      </c>
      <c r="I275" s="64">
        <v>12162</v>
      </c>
      <c r="J275" s="64">
        <v>12033</v>
      </c>
      <c r="K275" s="64">
        <v>13494</v>
      </c>
      <c r="L275" s="64">
        <v>8892</v>
      </c>
      <c r="M275" s="64">
        <v>18811</v>
      </c>
      <c r="N275" s="187"/>
      <c r="O275" s="189"/>
      <c r="P275" s="189"/>
    </row>
    <row r="276" spans="2:16" x14ac:dyDescent="0.25">
      <c r="B276" s="63" t="s">
        <v>65</v>
      </c>
      <c r="C276" s="64">
        <v>124</v>
      </c>
      <c r="D276" s="64">
        <v>153</v>
      </c>
      <c r="E276" s="65">
        <v>166</v>
      </c>
      <c r="F276" s="65">
        <v>128</v>
      </c>
      <c r="G276" s="66">
        <v>76</v>
      </c>
      <c r="H276" s="64">
        <v>53</v>
      </c>
      <c r="I276" s="64">
        <v>21</v>
      </c>
      <c r="J276" s="64">
        <v>37</v>
      </c>
      <c r="K276" s="64">
        <v>56</v>
      </c>
      <c r="L276" s="64">
        <v>42</v>
      </c>
      <c r="M276" s="64">
        <v>45</v>
      </c>
      <c r="N276" s="187"/>
      <c r="O276" s="190"/>
      <c r="P276" s="190"/>
    </row>
    <row r="277" spans="2:16" x14ac:dyDescent="0.25">
      <c r="B277" s="62"/>
      <c r="C277" s="67">
        <f>SUM(C273:C276)</f>
        <v>53492</v>
      </c>
      <c r="D277" s="67">
        <f t="shared" ref="D277:K277" si="5">SUM(D273:D276)</f>
        <v>64291</v>
      </c>
      <c r="E277" s="67">
        <f t="shared" si="5"/>
        <v>107112</v>
      </c>
      <c r="F277" s="67">
        <f t="shared" si="5"/>
        <v>144241</v>
      </c>
      <c r="G277" s="67">
        <f t="shared" si="5"/>
        <v>108086</v>
      </c>
      <c r="H277" s="67">
        <f t="shared" si="5"/>
        <v>111667</v>
      </c>
      <c r="I277" s="67">
        <f t="shared" si="5"/>
        <v>29777</v>
      </c>
      <c r="J277" s="67">
        <f t="shared" si="5"/>
        <v>13094</v>
      </c>
      <c r="K277" s="67">
        <f t="shared" si="5"/>
        <v>16308</v>
      </c>
      <c r="L277" s="67">
        <f>SUM(L273:L276)</f>
        <v>20840</v>
      </c>
      <c r="M277" s="67">
        <f>SUM(M273:M276)</f>
        <v>32845</v>
      </c>
      <c r="N277" s="67">
        <f>SUM(N273:N276)</f>
        <v>18207</v>
      </c>
      <c r="O277" s="67">
        <f>SUM(O273)</f>
        <v>5705</v>
      </c>
      <c r="P277" s="67">
        <f>SUM(P273)</f>
        <v>1582</v>
      </c>
    </row>
    <row r="278" spans="2:16" x14ac:dyDescent="0.25">
      <c r="C278" s="68"/>
      <c r="D278" s="68"/>
      <c r="E278" s="68"/>
      <c r="F278" s="68"/>
      <c r="G278" s="68"/>
      <c r="H278" s="68"/>
      <c r="I278" s="68"/>
      <c r="J278" s="68"/>
      <c r="K278" s="68"/>
    </row>
    <row r="279" spans="2:16" s="69" customFormat="1" ht="30" x14ac:dyDescent="0.25">
      <c r="B279" s="185" t="s">
        <v>72</v>
      </c>
      <c r="C279" s="56" t="s">
        <v>73</v>
      </c>
      <c r="D279" s="56" t="s">
        <v>74</v>
      </c>
      <c r="E279" s="56" t="s">
        <v>75</v>
      </c>
      <c r="F279" s="56" t="s">
        <v>76</v>
      </c>
      <c r="G279" s="56" t="s">
        <v>77</v>
      </c>
      <c r="H279" s="56" t="s">
        <v>78</v>
      </c>
      <c r="I279" s="56" t="s">
        <v>79</v>
      </c>
      <c r="J279" s="56">
        <v>2017</v>
      </c>
      <c r="K279" s="56">
        <v>2018</v>
      </c>
      <c r="L279" s="56">
        <v>2019</v>
      </c>
      <c r="M279" s="56">
        <v>2020</v>
      </c>
      <c r="N279" s="56">
        <v>2021</v>
      </c>
      <c r="O279" s="56">
        <v>2022</v>
      </c>
      <c r="P279" s="56" t="s">
        <v>179</v>
      </c>
    </row>
    <row r="280" spans="2:16" s="69" customFormat="1" ht="15.75" x14ac:dyDescent="0.25">
      <c r="B280" s="186"/>
      <c r="C280" s="70">
        <f>C277</f>
        <v>53492</v>
      </c>
      <c r="D280" s="70">
        <f>D277</f>
        <v>64291</v>
      </c>
      <c r="E280" s="70">
        <f t="shared" ref="E280:J280" si="6">E277</f>
        <v>107112</v>
      </c>
      <c r="F280" s="70">
        <f t="shared" si="6"/>
        <v>144241</v>
      </c>
      <c r="G280" s="70">
        <f t="shared" si="6"/>
        <v>108086</v>
      </c>
      <c r="H280" s="70">
        <f t="shared" si="6"/>
        <v>111667</v>
      </c>
      <c r="I280" s="70">
        <f t="shared" si="6"/>
        <v>29777</v>
      </c>
      <c r="J280" s="70">
        <f t="shared" si="6"/>
        <v>13094</v>
      </c>
      <c r="K280" s="70">
        <f t="shared" ref="K280:P280" si="7">K277</f>
        <v>16308</v>
      </c>
      <c r="L280" s="120">
        <f t="shared" si="7"/>
        <v>20840</v>
      </c>
      <c r="M280" s="120">
        <f t="shared" si="7"/>
        <v>32845</v>
      </c>
      <c r="N280" s="120">
        <f t="shared" si="7"/>
        <v>18207</v>
      </c>
      <c r="O280" s="120">
        <f t="shared" si="7"/>
        <v>5705</v>
      </c>
      <c r="P280" s="121">
        <f t="shared" si="7"/>
        <v>1582</v>
      </c>
    </row>
  </sheetData>
  <sortState ref="B11:D16">
    <sortCondition ref="B11:B16"/>
  </sortState>
  <mergeCells count="8">
    <mergeCell ref="B279:B280"/>
    <mergeCell ref="N273:N276"/>
    <mergeCell ref="O273:O276"/>
    <mergeCell ref="P273:P276"/>
    <mergeCell ref="B1:D1"/>
    <mergeCell ref="B9:D9"/>
    <mergeCell ref="B40:D40"/>
    <mergeCell ref="F40:H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9"/>
  <sheetViews>
    <sheetView zoomScale="55" zoomScaleNormal="55" workbookViewId="0">
      <selection activeCell="E132" sqref="E132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0.140625" customWidth="1"/>
    <col min="11" max="11" width="10.7109375" customWidth="1"/>
    <col min="12" max="12" width="10.140625" customWidth="1"/>
    <col min="13" max="13" width="11.140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27" ht="23.25" x14ac:dyDescent="0.35">
      <c r="A1" s="191" t="s">
        <v>139</v>
      </c>
      <c r="B1" s="191"/>
      <c r="C1" s="191"/>
      <c r="D1" s="191"/>
      <c r="E1" s="191"/>
      <c r="F1" s="19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7" ht="18" x14ac:dyDescent="0.25">
      <c r="A2" s="72" t="s">
        <v>29</v>
      </c>
      <c r="B2" s="73"/>
      <c r="C2" s="72"/>
      <c r="D2" s="71"/>
      <c r="E2" s="71"/>
      <c r="F2" s="72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7" x14ac:dyDescent="0.25">
      <c r="A3" s="73" t="s">
        <v>122</v>
      </c>
      <c r="B3" s="73"/>
      <c r="C3" s="73"/>
      <c r="D3" s="71"/>
      <c r="E3" s="71"/>
      <c r="F3" s="73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7" x14ac:dyDescent="0.25">
      <c r="A4" s="73" t="s">
        <v>80</v>
      </c>
      <c r="B4" s="71"/>
      <c r="C4" s="73"/>
      <c r="D4" s="71"/>
      <c r="E4" s="71"/>
      <c r="F4" s="73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7" x14ac:dyDescent="0.25">
      <c r="A5" s="74" t="s">
        <v>31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8" spans="1:27" ht="18.75" x14ac:dyDescent="0.25">
      <c r="A8" s="197" t="s">
        <v>121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</row>
    <row r="10" spans="1:27" ht="18.75" x14ac:dyDescent="0.25">
      <c r="A10" s="192" t="s">
        <v>107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4"/>
    </row>
    <row r="11" spans="1:27" x14ac:dyDescent="0.25">
      <c r="A11" s="198" t="s">
        <v>81</v>
      </c>
      <c r="B11" s="201" t="s">
        <v>123</v>
      </c>
      <c r="C11" s="202"/>
      <c r="D11" s="201" t="s">
        <v>124</v>
      </c>
      <c r="E11" s="202"/>
      <c r="F11" s="201" t="s">
        <v>125</v>
      </c>
      <c r="G11" s="202"/>
      <c r="H11" s="201" t="s">
        <v>126</v>
      </c>
      <c r="I11" s="202"/>
      <c r="J11" s="97" t="s">
        <v>127</v>
      </c>
      <c r="K11" s="98"/>
      <c r="L11" s="97" t="s">
        <v>128</v>
      </c>
      <c r="M11" s="98"/>
      <c r="N11" s="97" t="s">
        <v>129</v>
      </c>
      <c r="O11" s="98"/>
      <c r="P11" s="97" t="s">
        <v>130</v>
      </c>
      <c r="Q11" s="98"/>
      <c r="R11" s="97" t="s">
        <v>131</v>
      </c>
      <c r="S11" s="98"/>
      <c r="T11" s="97" t="s">
        <v>132</v>
      </c>
      <c r="U11" s="98"/>
      <c r="V11" s="97" t="s">
        <v>133</v>
      </c>
      <c r="W11" s="98"/>
      <c r="X11" s="97" t="s">
        <v>134</v>
      </c>
      <c r="Y11" s="98"/>
      <c r="Z11" s="97" t="s">
        <v>135</v>
      </c>
      <c r="AA11" s="98"/>
    </row>
    <row r="12" spans="1:27" x14ac:dyDescent="0.25">
      <c r="A12" s="198"/>
      <c r="B12" s="75" t="s">
        <v>35</v>
      </c>
      <c r="C12" s="75" t="s">
        <v>83</v>
      </c>
      <c r="D12" s="75" t="s">
        <v>35</v>
      </c>
      <c r="E12" s="75" t="s">
        <v>83</v>
      </c>
      <c r="F12" s="75" t="s">
        <v>35</v>
      </c>
      <c r="G12" s="75" t="s">
        <v>83</v>
      </c>
      <c r="H12" s="75" t="s">
        <v>35</v>
      </c>
      <c r="I12" s="75" t="s">
        <v>83</v>
      </c>
      <c r="J12" s="75" t="s">
        <v>35</v>
      </c>
      <c r="K12" s="75" t="s">
        <v>83</v>
      </c>
      <c r="L12" s="75" t="s">
        <v>35</v>
      </c>
      <c r="M12" s="75" t="s">
        <v>83</v>
      </c>
      <c r="N12" s="75" t="s">
        <v>35</v>
      </c>
      <c r="O12" s="75" t="s">
        <v>83</v>
      </c>
      <c r="P12" s="75" t="s">
        <v>35</v>
      </c>
      <c r="Q12" s="75" t="s">
        <v>83</v>
      </c>
      <c r="R12" s="75" t="s">
        <v>35</v>
      </c>
      <c r="S12" s="75" t="s">
        <v>83</v>
      </c>
      <c r="T12" s="75" t="s">
        <v>35</v>
      </c>
      <c r="U12" s="75" t="s">
        <v>83</v>
      </c>
      <c r="V12" s="75" t="s">
        <v>35</v>
      </c>
      <c r="W12" s="75" t="s">
        <v>83</v>
      </c>
      <c r="X12" s="75" t="s">
        <v>35</v>
      </c>
      <c r="Y12" s="75" t="s">
        <v>83</v>
      </c>
      <c r="Z12" s="75" t="s">
        <v>35</v>
      </c>
      <c r="AA12" s="75" t="s">
        <v>83</v>
      </c>
    </row>
    <row r="13" spans="1:27" x14ac:dyDescent="0.25">
      <c r="A13" s="33" t="s">
        <v>15</v>
      </c>
      <c r="B13" s="34">
        <v>16</v>
      </c>
      <c r="C13" s="35">
        <f t="shared" ref="C13:C18" si="0">B13/$B$19</f>
        <v>0.04</v>
      </c>
      <c r="D13" s="34">
        <v>20</v>
      </c>
      <c r="E13" s="35">
        <f>D13/$D$19</f>
        <v>5.4200542005420058E-2</v>
      </c>
      <c r="F13" s="34">
        <v>16</v>
      </c>
      <c r="G13" s="35">
        <f>F13/$F$19</f>
        <v>3.7383177570093455E-2</v>
      </c>
      <c r="H13" s="34">
        <v>17</v>
      </c>
      <c r="I13" s="89">
        <f>H13/$H$19</f>
        <v>4.4155844155844157E-2</v>
      </c>
      <c r="J13" s="34"/>
      <c r="K13" s="89"/>
      <c r="L13" s="88"/>
      <c r="M13" s="89"/>
      <c r="N13" s="88"/>
      <c r="O13" s="89"/>
      <c r="P13" s="88"/>
      <c r="Q13" s="89"/>
      <c r="R13" s="34"/>
      <c r="S13" s="89"/>
      <c r="T13" s="88"/>
      <c r="U13" s="89"/>
      <c r="V13" s="88"/>
      <c r="W13" s="89"/>
      <c r="X13" s="88"/>
      <c r="Y13" s="89"/>
      <c r="Z13" s="88">
        <f t="shared" ref="Z13:Z18" si="1">SUM(B13,D13,F13,H13,J13,L13,N13,P13,R13,T13,V13,X13)</f>
        <v>69</v>
      </c>
      <c r="AA13" s="87">
        <f t="shared" ref="AA13:AA18" si="2">Z13/$Z$19</f>
        <v>4.3615676359039193E-2</v>
      </c>
    </row>
    <row r="14" spans="1:27" x14ac:dyDescent="0.25">
      <c r="A14" s="33" t="s">
        <v>101</v>
      </c>
      <c r="B14" s="34">
        <v>0</v>
      </c>
      <c r="C14" s="35">
        <f t="shared" si="0"/>
        <v>0</v>
      </c>
      <c r="D14" s="34">
        <v>0</v>
      </c>
      <c r="E14" s="35">
        <f t="shared" ref="E14:E18" si="3">D14/$D$19</f>
        <v>0</v>
      </c>
      <c r="F14" s="34">
        <v>0</v>
      </c>
      <c r="G14" s="35">
        <f t="shared" ref="G14:G18" si="4">F14/$F$19</f>
        <v>0</v>
      </c>
      <c r="H14" s="94">
        <v>0</v>
      </c>
      <c r="I14" s="89">
        <f t="shared" ref="I14:I18" si="5">H14/$H$19</f>
        <v>0</v>
      </c>
      <c r="J14" s="94"/>
      <c r="K14" s="89"/>
      <c r="L14" s="88"/>
      <c r="M14" s="89"/>
      <c r="N14" s="88"/>
      <c r="O14" s="89"/>
      <c r="P14" s="88"/>
      <c r="Q14" s="89"/>
      <c r="R14" s="99"/>
      <c r="S14" s="89"/>
      <c r="T14" s="88"/>
      <c r="U14" s="89"/>
      <c r="V14" s="88"/>
      <c r="W14" s="89"/>
      <c r="X14" s="88"/>
      <c r="Y14" s="89"/>
      <c r="Z14" s="88">
        <f t="shared" si="1"/>
        <v>0</v>
      </c>
      <c r="AA14" s="87">
        <f t="shared" si="2"/>
        <v>0</v>
      </c>
    </row>
    <row r="15" spans="1:27" x14ac:dyDescent="0.25">
      <c r="A15" s="33" t="s">
        <v>3</v>
      </c>
      <c r="B15" s="34">
        <v>162</v>
      </c>
      <c r="C15" s="35">
        <f t="shared" si="0"/>
        <v>0.40500000000000003</v>
      </c>
      <c r="D15" s="34">
        <v>158</v>
      </c>
      <c r="E15" s="35">
        <f t="shared" si="3"/>
        <v>0.42818428184281843</v>
      </c>
      <c r="F15" s="34">
        <v>179</v>
      </c>
      <c r="G15" s="35">
        <f t="shared" si="4"/>
        <v>0.41822429906542058</v>
      </c>
      <c r="H15" s="34">
        <v>100</v>
      </c>
      <c r="I15" s="89">
        <f t="shared" si="5"/>
        <v>0.25974025974025972</v>
      </c>
      <c r="J15" s="34"/>
      <c r="K15" s="89"/>
      <c r="L15" s="88"/>
      <c r="M15" s="89"/>
      <c r="N15" s="88"/>
      <c r="O15" s="89"/>
      <c r="P15" s="88"/>
      <c r="Q15" s="89"/>
      <c r="R15" s="34"/>
      <c r="S15" s="89"/>
      <c r="T15" s="88"/>
      <c r="U15" s="89"/>
      <c r="V15" s="88"/>
      <c r="W15" s="89"/>
      <c r="X15" s="88"/>
      <c r="Y15" s="89"/>
      <c r="Z15" s="88">
        <f t="shared" si="1"/>
        <v>599</v>
      </c>
      <c r="AA15" s="87">
        <f t="shared" si="2"/>
        <v>0.37863463969658662</v>
      </c>
    </row>
    <row r="16" spans="1:27" x14ac:dyDescent="0.25">
      <c r="A16" s="33" t="s">
        <v>8</v>
      </c>
      <c r="B16" s="34">
        <v>45</v>
      </c>
      <c r="C16" s="35">
        <f t="shared" si="0"/>
        <v>0.1125</v>
      </c>
      <c r="D16" s="34">
        <v>30</v>
      </c>
      <c r="E16" s="35">
        <f t="shared" si="3"/>
        <v>8.1300813008130079E-2</v>
      </c>
      <c r="F16" s="34">
        <v>51</v>
      </c>
      <c r="G16" s="35">
        <f t="shared" si="4"/>
        <v>0.1191588785046729</v>
      </c>
      <c r="H16" s="34">
        <v>2</v>
      </c>
      <c r="I16" s="89">
        <f t="shared" si="5"/>
        <v>5.1948051948051948E-3</v>
      </c>
      <c r="J16" s="34"/>
      <c r="K16" s="89"/>
      <c r="L16" s="88"/>
      <c r="M16" s="89"/>
      <c r="N16" s="88"/>
      <c r="O16" s="89"/>
      <c r="P16" s="88"/>
      <c r="Q16" s="89"/>
      <c r="R16" s="34"/>
      <c r="S16" s="89"/>
      <c r="T16" s="88"/>
      <c r="U16" s="89"/>
      <c r="V16" s="88"/>
      <c r="W16" s="89"/>
      <c r="X16" s="88"/>
      <c r="Y16" s="89"/>
      <c r="Z16" s="88">
        <f t="shared" si="1"/>
        <v>128</v>
      </c>
      <c r="AA16" s="87">
        <f t="shared" si="2"/>
        <v>8.0910240202275607E-2</v>
      </c>
    </row>
    <row r="17" spans="1:27" x14ac:dyDescent="0.25">
      <c r="A17" s="33" t="s">
        <v>11</v>
      </c>
      <c r="B17" s="34">
        <v>17</v>
      </c>
      <c r="C17" s="35">
        <f t="shared" si="0"/>
        <v>4.2500000000000003E-2</v>
      </c>
      <c r="D17" s="34">
        <v>9</v>
      </c>
      <c r="E17" s="35">
        <f t="shared" si="3"/>
        <v>2.4390243902439025E-2</v>
      </c>
      <c r="F17" s="34">
        <v>8</v>
      </c>
      <c r="G17" s="35">
        <f t="shared" si="4"/>
        <v>1.8691588785046728E-2</v>
      </c>
      <c r="H17" s="34">
        <v>5</v>
      </c>
      <c r="I17" s="89">
        <f t="shared" si="5"/>
        <v>1.2987012987012988E-2</v>
      </c>
      <c r="J17" s="34"/>
      <c r="K17" s="89"/>
      <c r="L17" s="88"/>
      <c r="M17" s="89"/>
      <c r="N17" s="88"/>
      <c r="O17" s="89"/>
      <c r="P17" s="88"/>
      <c r="Q17" s="89"/>
      <c r="R17" s="34"/>
      <c r="S17" s="89"/>
      <c r="T17" s="88"/>
      <c r="U17" s="89"/>
      <c r="V17" s="88"/>
      <c r="W17" s="89"/>
      <c r="X17" s="88"/>
      <c r="Y17" s="89"/>
      <c r="Z17" s="88">
        <f t="shared" si="1"/>
        <v>39</v>
      </c>
      <c r="AA17" s="87">
        <f t="shared" si="2"/>
        <v>2.4652338811630849E-2</v>
      </c>
    </row>
    <row r="18" spans="1:27" x14ac:dyDescent="0.25">
      <c r="A18" s="33" t="s">
        <v>6</v>
      </c>
      <c r="B18" s="34">
        <v>160</v>
      </c>
      <c r="C18" s="35">
        <f t="shared" si="0"/>
        <v>0.4</v>
      </c>
      <c r="D18" s="34">
        <v>152</v>
      </c>
      <c r="E18" s="35">
        <f t="shared" si="3"/>
        <v>0.41192411924119243</v>
      </c>
      <c r="F18" s="34">
        <v>174</v>
      </c>
      <c r="G18" s="35">
        <f t="shared" si="4"/>
        <v>0.40654205607476634</v>
      </c>
      <c r="H18" s="34">
        <v>261</v>
      </c>
      <c r="I18" s="89">
        <f t="shared" si="5"/>
        <v>0.67792207792207793</v>
      </c>
      <c r="J18" s="34"/>
      <c r="K18" s="89"/>
      <c r="L18" s="88"/>
      <c r="M18" s="89"/>
      <c r="N18" s="88"/>
      <c r="O18" s="89"/>
      <c r="P18" s="88"/>
      <c r="Q18" s="89"/>
      <c r="R18" s="34"/>
      <c r="S18" s="89"/>
      <c r="T18" s="88"/>
      <c r="U18" s="89"/>
      <c r="V18" s="88"/>
      <c r="W18" s="89"/>
      <c r="X18" s="88"/>
      <c r="Y18" s="89"/>
      <c r="Z18" s="88">
        <f t="shared" si="1"/>
        <v>747</v>
      </c>
      <c r="AA18" s="87">
        <f t="shared" si="2"/>
        <v>0.47218710493046778</v>
      </c>
    </row>
    <row r="19" spans="1:27" x14ac:dyDescent="0.25">
      <c r="A19" s="32" t="s">
        <v>21</v>
      </c>
      <c r="B19" s="32">
        <f t="shared" ref="B19:AA19" si="6">SUM(B13:B18)</f>
        <v>400</v>
      </c>
      <c r="C19" s="36">
        <f t="shared" si="6"/>
        <v>1</v>
      </c>
      <c r="D19" s="32">
        <f t="shared" si="6"/>
        <v>369</v>
      </c>
      <c r="E19" s="36">
        <f t="shared" si="6"/>
        <v>1</v>
      </c>
      <c r="F19" s="32">
        <f t="shared" si="6"/>
        <v>428</v>
      </c>
      <c r="G19" s="36">
        <f t="shared" si="6"/>
        <v>1</v>
      </c>
      <c r="H19" s="32">
        <f t="shared" si="6"/>
        <v>385</v>
      </c>
      <c r="I19" s="36">
        <f t="shared" si="6"/>
        <v>1</v>
      </c>
      <c r="J19" s="32">
        <f t="shared" si="6"/>
        <v>0</v>
      </c>
      <c r="K19" s="36">
        <f t="shared" si="6"/>
        <v>0</v>
      </c>
      <c r="L19" s="32">
        <f t="shared" si="6"/>
        <v>0</v>
      </c>
      <c r="M19" s="36">
        <f t="shared" si="6"/>
        <v>0</v>
      </c>
      <c r="N19" s="32">
        <f t="shared" si="6"/>
        <v>0</v>
      </c>
      <c r="O19" s="36">
        <f t="shared" si="6"/>
        <v>0</v>
      </c>
      <c r="P19" s="32">
        <f t="shared" si="6"/>
        <v>0</v>
      </c>
      <c r="Q19" s="36">
        <f t="shared" si="6"/>
        <v>0</v>
      </c>
      <c r="R19" s="32">
        <f t="shared" si="6"/>
        <v>0</v>
      </c>
      <c r="S19" s="36">
        <f t="shared" si="6"/>
        <v>0</v>
      </c>
      <c r="T19" s="32">
        <f>SUM(T13:T18)</f>
        <v>0</v>
      </c>
      <c r="U19" s="36">
        <f t="shared" si="6"/>
        <v>0</v>
      </c>
      <c r="V19" s="32">
        <f t="shared" si="6"/>
        <v>0</v>
      </c>
      <c r="W19" s="36">
        <f t="shared" si="6"/>
        <v>0</v>
      </c>
      <c r="X19" s="32">
        <f t="shared" si="6"/>
        <v>0</v>
      </c>
      <c r="Y19" s="36">
        <f t="shared" si="6"/>
        <v>0</v>
      </c>
      <c r="Z19" s="32">
        <f t="shared" si="6"/>
        <v>1582</v>
      </c>
      <c r="AA19" s="36">
        <f t="shared" si="6"/>
        <v>1</v>
      </c>
    </row>
    <row r="52" spans="1:27" ht="18.75" x14ac:dyDescent="0.25">
      <c r="A52" s="95" t="s">
        <v>37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</row>
    <row r="53" spans="1:27" x14ac:dyDescent="0.25">
      <c r="A53" s="198" t="s">
        <v>81</v>
      </c>
      <c r="B53" s="97" t="s">
        <v>123</v>
      </c>
      <c r="C53" s="98"/>
      <c r="D53" s="97" t="s">
        <v>124</v>
      </c>
      <c r="E53" s="98"/>
      <c r="F53" s="97" t="s">
        <v>125</v>
      </c>
      <c r="G53" s="98"/>
      <c r="H53" s="97" t="s">
        <v>126</v>
      </c>
      <c r="I53" s="98"/>
      <c r="J53" s="97" t="s">
        <v>127</v>
      </c>
      <c r="K53" s="98"/>
      <c r="L53" s="97" t="s">
        <v>128</v>
      </c>
      <c r="M53" s="98"/>
      <c r="N53" s="97" t="s">
        <v>129</v>
      </c>
      <c r="O53" s="98"/>
      <c r="P53" s="97" t="s">
        <v>130</v>
      </c>
      <c r="Q53" s="98"/>
      <c r="R53" s="97" t="s">
        <v>131</v>
      </c>
      <c r="S53" s="98"/>
      <c r="T53" s="97" t="s">
        <v>132</v>
      </c>
      <c r="U53" s="98"/>
      <c r="V53" s="97" t="s">
        <v>133</v>
      </c>
      <c r="W53" s="98"/>
      <c r="X53" s="97" t="s">
        <v>134</v>
      </c>
      <c r="Y53" s="98"/>
      <c r="Z53" s="97" t="s">
        <v>135</v>
      </c>
      <c r="AA53" s="98"/>
    </row>
    <row r="54" spans="1:27" x14ac:dyDescent="0.25">
      <c r="A54" s="198"/>
      <c r="B54" s="75" t="s">
        <v>35</v>
      </c>
      <c r="C54" s="75" t="s">
        <v>83</v>
      </c>
      <c r="D54" s="75" t="s">
        <v>35</v>
      </c>
      <c r="E54" s="75" t="s">
        <v>83</v>
      </c>
      <c r="F54" s="75" t="s">
        <v>35</v>
      </c>
      <c r="G54" s="75" t="s">
        <v>83</v>
      </c>
      <c r="H54" s="75" t="s">
        <v>35</v>
      </c>
      <c r="I54" s="75" t="s">
        <v>83</v>
      </c>
      <c r="J54" s="75" t="s">
        <v>35</v>
      </c>
      <c r="K54" s="75" t="s">
        <v>83</v>
      </c>
      <c r="L54" s="75" t="s">
        <v>35</v>
      </c>
      <c r="M54" s="75" t="s">
        <v>83</v>
      </c>
      <c r="N54" s="75" t="s">
        <v>35</v>
      </c>
      <c r="O54" s="75" t="s">
        <v>83</v>
      </c>
      <c r="P54" s="75" t="s">
        <v>35</v>
      </c>
      <c r="Q54" s="75" t="s">
        <v>83</v>
      </c>
      <c r="R54" s="75" t="s">
        <v>35</v>
      </c>
      <c r="S54" s="75" t="s">
        <v>83</v>
      </c>
      <c r="T54" s="75" t="s">
        <v>35</v>
      </c>
      <c r="U54" s="75" t="s">
        <v>83</v>
      </c>
      <c r="V54" s="75" t="s">
        <v>35</v>
      </c>
      <c r="W54" s="75" t="s">
        <v>83</v>
      </c>
      <c r="X54" s="75" t="s">
        <v>35</v>
      </c>
      <c r="Y54" s="75" t="s">
        <v>83</v>
      </c>
      <c r="Z54" s="75" t="s">
        <v>35</v>
      </c>
      <c r="AA54" s="75" t="s">
        <v>83</v>
      </c>
    </row>
    <row r="55" spans="1:27" x14ac:dyDescent="0.25">
      <c r="A55" s="91" t="s">
        <v>14</v>
      </c>
      <c r="B55" s="88">
        <v>63</v>
      </c>
      <c r="C55" s="89">
        <f>B55/$B$59</f>
        <v>0.37058823529411766</v>
      </c>
      <c r="D55" s="88">
        <v>63</v>
      </c>
      <c r="E55" s="89">
        <f>D55/$D$59</f>
        <v>0.40384615384615385</v>
      </c>
      <c r="F55" s="90">
        <v>75</v>
      </c>
      <c r="G55" s="89">
        <f>F55/$F$59</f>
        <v>0.43103448275862066</v>
      </c>
      <c r="H55" s="40">
        <v>103</v>
      </c>
      <c r="I55" s="35">
        <f>H55/$H$59</f>
        <v>0.3946360153256705</v>
      </c>
      <c r="J55" s="88"/>
      <c r="K55" s="89"/>
      <c r="L55" s="88"/>
      <c r="M55" s="89"/>
      <c r="N55" s="88"/>
      <c r="O55" s="89"/>
      <c r="P55" s="88"/>
      <c r="Q55" s="89"/>
      <c r="R55" s="40"/>
      <c r="S55" s="89"/>
      <c r="T55" s="88"/>
      <c r="U55" s="89"/>
      <c r="V55" s="88"/>
      <c r="W55" s="89"/>
      <c r="X55" s="88"/>
      <c r="Y55" s="89"/>
      <c r="Z55" s="88">
        <f>SUM(B55,D55,F55,H55,J55,L55,N55,P55,R55,T55,V55,X55)</f>
        <v>304</v>
      </c>
      <c r="AA55" s="89">
        <f>Z55/$Z$59</f>
        <v>0.40587449933244324</v>
      </c>
    </row>
    <row r="56" spans="1:27" x14ac:dyDescent="0.25">
      <c r="A56" s="91" t="s">
        <v>9</v>
      </c>
      <c r="B56" s="88">
        <v>12</v>
      </c>
      <c r="C56" s="89">
        <f>B56/$B$59</f>
        <v>7.0588235294117646E-2</v>
      </c>
      <c r="D56" s="88">
        <v>13</v>
      </c>
      <c r="E56" s="89">
        <f t="shared" ref="E56:E58" si="7">D56/$D$59</f>
        <v>8.3333333333333329E-2</v>
      </c>
      <c r="F56" s="90">
        <v>9</v>
      </c>
      <c r="G56" s="89">
        <f t="shared" ref="G56:G58" si="8">F56/$F$59</f>
        <v>5.1724137931034482E-2</v>
      </c>
      <c r="H56" s="40">
        <v>85</v>
      </c>
      <c r="I56" s="35">
        <f t="shared" ref="I56:I58" si="9">H56/$H$59</f>
        <v>0.32567049808429116</v>
      </c>
      <c r="J56" s="88"/>
      <c r="K56" s="89"/>
      <c r="L56" s="88"/>
      <c r="M56" s="89"/>
      <c r="N56" s="88"/>
      <c r="O56" s="89"/>
      <c r="P56" s="88"/>
      <c r="Q56" s="89"/>
      <c r="R56" s="40"/>
      <c r="S56" s="89"/>
      <c r="T56" s="88"/>
      <c r="U56" s="89"/>
      <c r="V56" s="88"/>
      <c r="W56" s="89"/>
      <c r="X56" s="88"/>
      <c r="Y56" s="89"/>
      <c r="Z56" s="88">
        <f>SUM(B56,D56,F56,H56,J56,L56,N56,P56,R56,T56,V56,X56)</f>
        <v>119</v>
      </c>
      <c r="AA56" s="89">
        <f>Z56/$Z$59</f>
        <v>0.15887850467289719</v>
      </c>
    </row>
    <row r="57" spans="1:27" x14ac:dyDescent="0.25">
      <c r="A57" s="91" t="s">
        <v>7</v>
      </c>
      <c r="B57" s="88">
        <v>95</v>
      </c>
      <c r="C57" s="89">
        <f>B57/$B$59</f>
        <v>0.55882352941176472</v>
      </c>
      <c r="D57" s="88">
        <v>73</v>
      </c>
      <c r="E57" s="89">
        <f t="shared" si="7"/>
        <v>0.46794871794871795</v>
      </c>
      <c r="F57" s="90">
        <v>90</v>
      </c>
      <c r="G57" s="89">
        <f t="shared" si="8"/>
        <v>0.51724137931034486</v>
      </c>
      <c r="H57" s="40">
        <v>68</v>
      </c>
      <c r="I57" s="35">
        <f t="shared" si="9"/>
        <v>0.26053639846743293</v>
      </c>
      <c r="J57" s="88"/>
      <c r="K57" s="89"/>
      <c r="L57" s="88"/>
      <c r="M57" s="89"/>
      <c r="N57" s="88"/>
      <c r="O57" s="89"/>
      <c r="P57" s="88"/>
      <c r="Q57" s="89"/>
      <c r="R57" s="40"/>
      <c r="S57" s="89"/>
      <c r="T57" s="88"/>
      <c r="U57" s="89"/>
      <c r="V57" s="88"/>
      <c r="W57" s="89"/>
      <c r="X57" s="88"/>
      <c r="Y57" s="89"/>
      <c r="Z57" s="88">
        <f>SUM(B57,D57,F57,H57,J57,L57,N57,P57,R57,T57,V57,X57)</f>
        <v>326</v>
      </c>
      <c r="AA57" s="89">
        <f>Z57/$Z$59</f>
        <v>0.43524699599465955</v>
      </c>
    </row>
    <row r="58" spans="1:27" x14ac:dyDescent="0.25">
      <c r="A58" s="91" t="s">
        <v>118</v>
      </c>
      <c r="B58" s="88">
        <v>0</v>
      </c>
      <c r="C58" s="89">
        <f>B58/$B$59</f>
        <v>0</v>
      </c>
      <c r="D58" s="88">
        <v>7</v>
      </c>
      <c r="E58" s="89">
        <f t="shared" si="7"/>
        <v>4.4871794871794872E-2</v>
      </c>
      <c r="F58" s="90">
        <v>1</v>
      </c>
      <c r="G58" s="89">
        <f t="shared" si="8"/>
        <v>5.7471264367816091E-3</v>
      </c>
      <c r="H58" s="40">
        <v>5</v>
      </c>
      <c r="I58" s="35">
        <f t="shared" si="9"/>
        <v>1.9157088122605363E-2</v>
      </c>
      <c r="J58" s="88"/>
      <c r="K58" s="89"/>
      <c r="L58" s="88"/>
      <c r="M58" s="89"/>
      <c r="N58" s="88"/>
      <c r="O58" s="89"/>
      <c r="P58" s="88"/>
      <c r="Q58" s="89"/>
      <c r="R58" s="40"/>
      <c r="S58" s="89"/>
      <c r="T58" s="88"/>
      <c r="U58" s="89"/>
      <c r="V58" s="88"/>
      <c r="W58" s="89"/>
      <c r="X58" s="88"/>
      <c r="Y58" s="89"/>
      <c r="Z58" s="88"/>
      <c r="AA58" s="89"/>
    </row>
    <row r="59" spans="1:27" x14ac:dyDescent="0.25">
      <c r="A59" s="92" t="s">
        <v>21</v>
      </c>
      <c r="B59" s="86">
        <f>SUM(B55:B58)</f>
        <v>170</v>
      </c>
      <c r="C59" s="36">
        <f t="shared" ref="C59:AA59" si="10">SUM(C55:C57)</f>
        <v>1</v>
      </c>
      <c r="D59" s="86">
        <f>SUM(D55:D58)</f>
        <v>156</v>
      </c>
      <c r="E59" s="36">
        <f>SUM(E55:E58)</f>
        <v>0.99999999999999989</v>
      </c>
      <c r="F59" s="86">
        <f t="shared" si="10"/>
        <v>174</v>
      </c>
      <c r="G59" s="36">
        <f t="shared" si="10"/>
        <v>1</v>
      </c>
      <c r="H59" s="86">
        <f>SUM(H55:H58)</f>
        <v>261</v>
      </c>
      <c r="I59" s="36">
        <f t="shared" si="10"/>
        <v>0.98084291187739459</v>
      </c>
      <c r="J59" s="86">
        <f t="shared" si="10"/>
        <v>0</v>
      </c>
      <c r="K59" s="36">
        <f t="shared" si="10"/>
        <v>0</v>
      </c>
      <c r="L59" s="86">
        <f t="shared" si="10"/>
        <v>0</v>
      </c>
      <c r="M59" s="36">
        <f t="shared" si="10"/>
        <v>0</v>
      </c>
      <c r="N59" s="86">
        <f t="shared" si="10"/>
        <v>0</v>
      </c>
      <c r="O59" s="36">
        <f t="shared" si="10"/>
        <v>0</v>
      </c>
      <c r="P59" s="86">
        <f t="shared" si="10"/>
        <v>0</v>
      </c>
      <c r="Q59" s="36">
        <f t="shared" si="10"/>
        <v>0</v>
      </c>
      <c r="R59" s="86">
        <f t="shared" si="10"/>
        <v>0</v>
      </c>
      <c r="S59" s="36">
        <f t="shared" si="10"/>
        <v>0</v>
      </c>
      <c r="T59" s="86">
        <f t="shared" si="10"/>
        <v>0</v>
      </c>
      <c r="U59" s="36">
        <f t="shared" si="10"/>
        <v>0</v>
      </c>
      <c r="V59" s="86">
        <f t="shared" si="10"/>
        <v>0</v>
      </c>
      <c r="W59" s="36">
        <f t="shared" si="10"/>
        <v>0</v>
      </c>
      <c r="X59" s="86">
        <f t="shared" si="10"/>
        <v>0</v>
      </c>
      <c r="Y59" s="36">
        <f t="shared" si="10"/>
        <v>0</v>
      </c>
      <c r="Z59" s="86">
        <f t="shared" si="10"/>
        <v>749</v>
      </c>
      <c r="AA59" s="36">
        <f t="shared" si="10"/>
        <v>1</v>
      </c>
    </row>
    <row r="78" spans="1:31" ht="18.75" x14ac:dyDescent="0.3">
      <c r="A78" s="196" t="s">
        <v>104</v>
      </c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</row>
    <row r="80" spans="1:31" ht="18.75" x14ac:dyDescent="0.25">
      <c r="A80" s="95" t="s">
        <v>82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ht="18.75" x14ac:dyDescent="0.25">
      <c r="A81" s="199" t="s">
        <v>1</v>
      </c>
      <c r="B81" s="95" t="s">
        <v>136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</row>
    <row r="82" spans="1:15" ht="25.5" customHeight="1" x14ac:dyDescent="0.25">
      <c r="A82" s="200"/>
      <c r="B82" s="32" t="s">
        <v>49</v>
      </c>
      <c r="C82" s="32" t="s">
        <v>50</v>
      </c>
      <c r="D82" s="32" t="s">
        <v>51</v>
      </c>
      <c r="E82" s="32" t="s">
        <v>52</v>
      </c>
      <c r="F82" s="32" t="s">
        <v>53</v>
      </c>
      <c r="G82" s="32" t="s">
        <v>54</v>
      </c>
      <c r="H82" s="32" t="s">
        <v>55</v>
      </c>
      <c r="I82" s="32" t="s">
        <v>56</v>
      </c>
      <c r="J82" s="32" t="s">
        <v>57</v>
      </c>
      <c r="K82" s="32" t="s">
        <v>58</v>
      </c>
      <c r="L82" s="32" t="s">
        <v>59</v>
      </c>
      <c r="M82" s="32" t="s">
        <v>60</v>
      </c>
      <c r="N82" s="32" t="s">
        <v>86</v>
      </c>
      <c r="O82" s="32" t="s">
        <v>83</v>
      </c>
    </row>
    <row r="83" spans="1:15" x14ac:dyDescent="0.25">
      <c r="A83" s="33" t="s">
        <v>20</v>
      </c>
      <c r="B83" s="34">
        <v>1</v>
      </c>
      <c r="C83" s="34">
        <v>1</v>
      </c>
      <c r="D83" s="34">
        <v>0</v>
      </c>
      <c r="E83" s="34">
        <v>1</v>
      </c>
      <c r="F83" s="34"/>
      <c r="G83" s="34"/>
      <c r="H83" s="34"/>
      <c r="I83" s="34"/>
      <c r="J83" s="96"/>
      <c r="K83" s="34"/>
      <c r="L83" s="34"/>
      <c r="M83" s="34"/>
      <c r="N83" s="34">
        <f>SUM(B83:M83)</f>
        <v>3</v>
      </c>
      <c r="O83" s="35">
        <f t="shared" ref="O83:O93" si="11">N83/$N$97</f>
        <v>1.8963337547408343E-3</v>
      </c>
    </row>
    <row r="84" spans="1:15" x14ac:dyDescent="0.25">
      <c r="A84" s="33" t="s">
        <v>14</v>
      </c>
      <c r="B84" s="34">
        <v>123</v>
      </c>
      <c r="C84" s="34">
        <f>47+63</f>
        <v>110</v>
      </c>
      <c r="D84" s="34">
        <v>153</v>
      </c>
      <c r="E84" s="34">
        <v>103</v>
      </c>
      <c r="F84" s="34"/>
      <c r="G84" s="34"/>
      <c r="H84" s="34"/>
      <c r="I84" s="34"/>
      <c r="J84" s="34"/>
      <c r="K84" s="34"/>
      <c r="L84" s="34"/>
      <c r="M84" s="34"/>
      <c r="N84" s="34">
        <f t="shared" ref="N84:N96" si="12">SUM(B84:M84)</f>
        <v>489</v>
      </c>
      <c r="O84" s="35">
        <f t="shared" si="11"/>
        <v>0.30910240202275602</v>
      </c>
    </row>
    <row r="85" spans="1:15" x14ac:dyDescent="0.25">
      <c r="A85" s="33" t="s">
        <v>9</v>
      </c>
      <c r="B85" s="34">
        <v>76</v>
      </c>
      <c r="C85" s="34">
        <f>47+13</f>
        <v>60</v>
      </c>
      <c r="D85" s="34">
        <v>82</v>
      </c>
      <c r="E85" s="34">
        <v>85</v>
      </c>
      <c r="F85" s="34"/>
      <c r="G85" s="34"/>
      <c r="H85" s="34"/>
      <c r="I85" s="34"/>
      <c r="J85" s="34"/>
      <c r="K85" s="34"/>
      <c r="L85" s="34"/>
      <c r="M85" s="34"/>
      <c r="N85" s="34">
        <f t="shared" si="12"/>
        <v>303</v>
      </c>
      <c r="O85" s="35">
        <f t="shared" si="11"/>
        <v>0.19152970922882429</v>
      </c>
    </row>
    <row r="86" spans="1:15" x14ac:dyDescent="0.25">
      <c r="A86" s="33" t="s">
        <v>19</v>
      </c>
      <c r="B86" s="34">
        <v>2</v>
      </c>
      <c r="C86" s="34">
        <v>2</v>
      </c>
      <c r="D86" s="34">
        <v>2</v>
      </c>
      <c r="E86" s="34">
        <v>3</v>
      </c>
      <c r="F86" s="34"/>
      <c r="G86" s="34"/>
      <c r="H86" s="34"/>
      <c r="I86" s="34"/>
      <c r="J86" s="34"/>
      <c r="K86" s="34"/>
      <c r="L86" s="34"/>
      <c r="M86" s="34"/>
      <c r="N86" s="34">
        <f t="shared" si="12"/>
        <v>9</v>
      </c>
      <c r="O86" s="35">
        <f t="shared" si="11"/>
        <v>5.6890012642225032E-3</v>
      </c>
    </row>
    <row r="87" spans="1:15" x14ac:dyDescent="0.25">
      <c r="A87" s="33" t="s">
        <v>84</v>
      </c>
      <c r="B87" s="34">
        <v>1</v>
      </c>
      <c r="C87" s="34">
        <v>4</v>
      </c>
      <c r="D87" s="34">
        <v>1</v>
      </c>
      <c r="E87" s="96">
        <v>0</v>
      </c>
      <c r="F87" s="34"/>
      <c r="G87" s="34"/>
      <c r="H87" s="34"/>
      <c r="I87" s="34"/>
      <c r="J87" s="34"/>
      <c r="K87" s="34"/>
      <c r="L87" s="34"/>
      <c r="M87" s="34"/>
      <c r="N87" s="34">
        <f t="shared" si="12"/>
        <v>6</v>
      </c>
      <c r="O87" s="35">
        <f t="shared" si="11"/>
        <v>3.7926675094816687E-3</v>
      </c>
    </row>
    <row r="88" spans="1:15" x14ac:dyDescent="0.25">
      <c r="A88" s="33" t="s">
        <v>12</v>
      </c>
      <c r="B88" s="34">
        <v>52</v>
      </c>
      <c r="C88" s="34">
        <v>46</v>
      </c>
      <c r="D88" s="34">
        <v>41</v>
      </c>
      <c r="E88" s="34">
        <v>39</v>
      </c>
      <c r="F88" s="34"/>
      <c r="G88" s="34"/>
      <c r="H88" s="34"/>
      <c r="I88" s="34"/>
      <c r="J88" s="34"/>
      <c r="K88" s="34"/>
      <c r="L88" s="34"/>
      <c r="M88" s="34"/>
      <c r="N88" s="34">
        <f t="shared" si="12"/>
        <v>178</v>
      </c>
      <c r="O88" s="35">
        <f t="shared" si="11"/>
        <v>0.1125158027812895</v>
      </c>
    </row>
    <row r="89" spans="1:15" x14ac:dyDescent="0.25">
      <c r="A89" s="76" t="s">
        <v>85</v>
      </c>
      <c r="B89" s="34">
        <v>1</v>
      </c>
      <c r="C89" s="34">
        <v>0</v>
      </c>
      <c r="D89" s="34">
        <v>0</v>
      </c>
      <c r="E89" s="96">
        <v>0</v>
      </c>
      <c r="F89" s="34"/>
      <c r="G89" s="34"/>
      <c r="H89" s="34"/>
      <c r="I89" s="34"/>
      <c r="J89" s="34"/>
      <c r="K89" s="34"/>
      <c r="L89" s="34"/>
      <c r="M89" s="34"/>
      <c r="N89" s="34">
        <f t="shared" si="12"/>
        <v>1</v>
      </c>
      <c r="O89" s="35">
        <f t="shared" si="11"/>
        <v>6.3211125158027818E-4</v>
      </c>
    </row>
    <row r="90" spans="1:15" x14ac:dyDescent="0.25">
      <c r="A90" s="76" t="s">
        <v>13</v>
      </c>
      <c r="B90" s="34">
        <v>3</v>
      </c>
      <c r="C90" s="34">
        <v>10</v>
      </c>
      <c r="D90" s="34">
        <v>10</v>
      </c>
      <c r="E90" s="34">
        <v>10</v>
      </c>
      <c r="F90" s="34"/>
      <c r="G90" s="34"/>
      <c r="H90" s="34"/>
      <c r="I90" s="34"/>
      <c r="J90" s="34"/>
      <c r="K90" s="34"/>
      <c r="L90" s="34"/>
      <c r="M90" s="34"/>
      <c r="N90" s="34">
        <f t="shared" si="12"/>
        <v>33</v>
      </c>
      <c r="O90" s="35">
        <f t="shared" si="11"/>
        <v>2.0859671302149177E-2</v>
      </c>
    </row>
    <row r="91" spans="1:15" x14ac:dyDescent="0.25">
      <c r="A91" s="76" t="s">
        <v>4</v>
      </c>
      <c r="B91" s="34">
        <v>25</v>
      </c>
      <c r="C91" s="34">
        <v>30</v>
      </c>
      <c r="D91" s="34">
        <v>29</v>
      </c>
      <c r="E91" s="34">
        <v>24</v>
      </c>
      <c r="F91" s="34"/>
      <c r="G91" s="34"/>
      <c r="H91" s="34"/>
      <c r="I91" s="34"/>
      <c r="J91" s="34"/>
      <c r="K91" s="34"/>
      <c r="L91" s="34"/>
      <c r="M91" s="34"/>
      <c r="N91" s="34">
        <f t="shared" si="12"/>
        <v>108</v>
      </c>
      <c r="O91" s="35">
        <f t="shared" si="11"/>
        <v>6.8268015170670035E-2</v>
      </c>
    </row>
    <row r="92" spans="1:15" x14ac:dyDescent="0.25">
      <c r="A92" s="76" t="s">
        <v>7</v>
      </c>
      <c r="B92" s="34">
        <v>95</v>
      </c>
      <c r="C92" s="34">
        <v>73</v>
      </c>
      <c r="D92" s="34">
        <v>90</v>
      </c>
      <c r="E92" s="34">
        <v>68</v>
      </c>
      <c r="F92" s="34"/>
      <c r="G92" s="34"/>
      <c r="H92" s="34"/>
      <c r="I92" s="34"/>
      <c r="J92" s="34"/>
      <c r="K92" s="34"/>
      <c r="L92" s="34"/>
      <c r="M92" s="34"/>
      <c r="N92" s="34">
        <f t="shared" si="12"/>
        <v>326</v>
      </c>
      <c r="O92" s="35">
        <f t="shared" si="11"/>
        <v>0.20606826801517067</v>
      </c>
    </row>
    <row r="93" spans="1:15" x14ac:dyDescent="0.25">
      <c r="A93" s="76" t="s">
        <v>118</v>
      </c>
      <c r="B93" s="34">
        <v>0</v>
      </c>
      <c r="C93" s="34">
        <v>7</v>
      </c>
      <c r="D93" s="34">
        <v>1</v>
      </c>
      <c r="E93" s="34">
        <v>5</v>
      </c>
      <c r="F93" s="34"/>
      <c r="G93" s="34"/>
      <c r="H93" s="34"/>
      <c r="I93" s="34"/>
      <c r="J93" s="34"/>
      <c r="K93" s="34"/>
      <c r="L93" s="34"/>
      <c r="M93" s="34"/>
      <c r="N93" s="34">
        <f t="shared" si="12"/>
        <v>13</v>
      </c>
      <c r="O93" s="35">
        <f t="shared" si="11"/>
        <v>8.2174462705436151E-3</v>
      </c>
    </row>
    <row r="94" spans="1:15" x14ac:dyDescent="0.25">
      <c r="A94" s="76" t="s">
        <v>16</v>
      </c>
      <c r="B94" s="34">
        <v>12</v>
      </c>
      <c r="C94" s="34">
        <v>17</v>
      </c>
      <c r="D94" s="34">
        <v>4</v>
      </c>
      <c r="E94" s="34">
        <v>33</v>
      </c>
      <c r="F94" s="34"/>
      <c r="G94" s="34"/>
      <c r="H94" s="34"/>
      <c r="I94" s="34"/>
      <c r="J94" s="34"/>
      <c r="K94" s="34"/>
      <c r="L94" s="34"/>
      <c r="M94" s="34"/>
      <c r="N94" s="34">
        <f t="shared" si="12"/>
        <v>66</v>
      </c>
      <c r="O94" s="35">
        <f>N94/$N$97</f>
        <v>4.1719342604298354E-2</v>
      </c>
    </row>
    <row r="95" spans="1:15" x14ac:dyDescent="0.25">
      <c r="A95" s="76" t="s">
        <v>18</v>
      </c>
      <c r="B95" s="34">
        <v>9</v>
      </c>
      <c r="C95" s="34">
        <v>9</v>
      </c>
      <c r="D95" s="34">
        <v>15</v>
      </c>
      <c r="E95" s="34">
        <v>14</v>
      </c>
      <c r="F95" s="34"/>
      <c r="G95" s="34"/>
      <c r="H95" s="34"/>
      <c r="I95" s="34"/>
      <c r="J95" s="34"/>
      <c r="K95" s="34"/>
      <c r="L95" s="34"/>
      <c r="M95" s="34"/>
      <c r="N95" s="34">
        <f t="shared" si="12"/>
        <v>47</v>
      </c>
      <c r="O95" s="35">
        <f>N95/$N$97</f>
        <v>2.9709228824273071E-2</v>
      </c>
    </row>
    <row r="96" spans="1:15" x14ac:dyDescent="0.25">
      <c r="A96" s="76" t="s">
        <v>43</v>
      </c>
      <c r="B96" s="34">
        <v>0</v>
      </c>
      <c r="C96" s="34">
        <v>0</v>
      </c>
      <c r="D96" s="34">
        <v>0</v>
      </c>
      <c r="E96" s="34">
        <v>0</v>
      </c>
      <c r="F96" s="34"/>
      <c r="G96" s="34"/>
      <c r="H96" s="34"/>
      <c r="I96" s="34"/>
      <c r="J96" s="34"/>
      <c r="K96" s="34"/>
      <c r="L96" s="34"/>
      <c r="M96" s="34"/>
      <c r="N96" s="34">
        <f t="shared" si="12"/>
        <v>0</v>
      </c>
      <c r="O96" s="35">
        <f>N96/$N$97</f>
        <v>0</v>
      </c>
    </row>
    <row r="97" spans="1:18" x14ac:dyDescent="0.25">
      <c r="A97" s="32" t="s">
        <v>21</v>
      </c>
      <c r="B97" s="32">
        <f>SUM(B83:B96)</f>
        <v>400</v>
      </c>
      <c r="C97" s="115">
        <f t="shared" ref="C97:J97" si="13">SUM(C83:C96)</f>
        <v>369</v>
      </c>
      <c r="D97" s="115">
        <f>SUM(D83:D96)</f>
        <v>428</v>
      </c>
      <c r="E97" s="115">
        <f t="shared" si="13"/>
        <v>385</v>
      </c>
      <c r="F97" s="115">
        <f>SUM(F83:F96)</f>
        <v>0</v>
      </c>
      <c r="G97" s="115">
        <f t="shared" si="13"/>
        <v>0</v>
      </c>
      <c r="H97" s="115">
        <f t="shared" si="13"/>
        <v>0</v>
      </c>
      <c r="I97" s="115">
        <f t="shared" si="13"/>
        <v>0</v>
      </c>
      <c r="J97" s="115">
        <f t="shared" si="13"/>
        <v>0</v>
      </c>
      <c r="K97" s="32">
        <f>SUM(K83:K96)</f>
        <v>0</v>
      </c>
      <c r="L97" s="32">
        <f>SUM(L83:L96)</f>
        <v>0</v>
      </c>
      <c r="M97" s="32">
        <f>SUM(M83:M96)</f>
        <v>0</v>
      </c>
      <c r="N97" s="32">
        <f>SUM(N83:N96)</f>
        <v>1582</v>
      </c>
      <c r="O97" s="36">
        <f>SUM(O83:O96)</f>
        <v>1</v>
      </c>
    </row>
    <row r="100" spans="1:18" ht="18.75" x14ac:dyDescent="0.25">
      <c r="A100" s="95" t="s">
        <v>105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8" ht="30" customHeight="1" x14ac:dyDescent="0.25">
      <c r="A101" s="78" t="s">
        <v>87</v>
      </c>
      <c r="B101" s="77" t="s">
        <v>88</v>
      </c>
      <c r="C101" s="45" t="s">
        <v>89</v>
      </c>
      <c r="D101" s="77" t="s">
        <v>90</v>
      </c>
      <c r="E101" s="77" t="s">
        <v>91</v>
      </c>
      <c r="F101" s="77" t="s">
        <v>92</v>
      </c>
      <c r="G101" s="77" t="s">
        <v>93</v>
      </c>
      <c r="H101" s="77" t="s">
        <v>94</v>
      </c>
      <c r="I101" s="77" t="s">
        <v>95</v>
      </c>
      <c r="J101" s="77" t="s">
        <v>96</v>
      </c>
      <c r="K101" s="77" t="s">
        <v>97</v>
      </c>
      <c r="L101" s="77" t="s">
        <v>98</v>
      </c>
      <c r="M101" s="77" t="s">
        <v>99</v>
      </c>
      <c r="N101" s="77" t="s">
        <v>61</v>
      </c>
      <c r="O101" s="77" t="s">
        <v>83</v>
      </c>
      <c r="P101" s="69"/>
      <c r="Q101" s="69"/>
      <c r="R101" s="69"/>
    </row>
    <row r="102" spans="1:18" x14ac:dyDescent="0.25">
      <c r="A102" s="44" t="s">
        <v>15</v>
      </c>
      <c r="B102" s="93">
        <v>7</v>
      </c>
      <c r="C102" s="46">
        <v>16</v>
      </c>
      <c r="D102" s="93">
        <v>15</v>
      </c>
      <c r="E102" s="46">
        <v>17</v>
      </c>
      <c r="F102" s="46"/>
      <c r="G102" s="46"/>
      <c r="H102" s="46"/>
      <c r="I102" s="93"/>
      <c r="J102" s="93"/>
      <c r="K102" s="93"/>
      <c r="L102" s="93"/>
      <c r="M102" s="93"/>
      <c r="N102" s="93">
        <f t="shared" ref="N102:N137" si="14">SUM(B102:M102)</f>
        <v>55</v>
      </c>
      <c r="O102" s="47">
        <f t="shared" ref="O102:O137" si="15">N102/$N$138</f>
        <v>3.47661188369153E-2</v>
      </c>
      <c r="P102" s="69"/>
      <c r="Q102" s="69"/>
      <c r="R102" s="69"/>
    </row>
    <row r="103" spans="1:18" ht="14.25" customHeight="1" x14ac:dyDescent="0.25">
      <c r="A103" s="48" t="s">
        <v>14</v>
      </c>
      <c r="B103" s="79">
        <v>2</v>
      </c>
      <c r="C103" s="49">
        <v>6</v>
      </c>
      <c r="D103" s="79">
        <v>6</v>
      </c>
      <c r="E103" s="49">
        <v>5</v>
      </c>
      <c r="F103" s="42"/>
      <c r="G103" s="79"/>
      <c r="H103" s="49"/>
      <c r="I103" s="79"/>
      <c r="J103" s="79"/>
      <c r="K103" s="79"/>
      <c r="L103" s="79"/>
      <c r="M103" s="79"/>
      <c r="N103" s="119">
        <f t="shared" si="14"/>
        <v>19</v>
      </c>
      <c r="O103" s="80">
        <f t="shared" si="15"/>
        <v>1.2010113780025285E-2</v>
      </c>
      <c r="P103" s="69"/>
      <c r="Q103" s="69"/>
      <c r="R103" s="69"/>
    </row>
    <row r="104" spans="1:18" x14ac:dyDescent="0.25">
      <c r="A104" s="48" t="s">
        <v>9</v>
      </c>
      <c r="B104" s="79">
        <v>2</v>
      </c>
      <c r="C104" s="49">
        <v>2</v>
      </c>
      <c r="D104" s="79">
        <v>6</v>
      </c>
      <c r="E104" s="49">
        <v>2</v>
      </c>
      <c r="F104" s="42"/>
      <c r="G104" s="79"/>
      <c r="H104" s="49"/>
      <c r="I104" s="79"/>
      <c r="J104" s="79"/>
      <c r="K104" s="79"/>
      <c r="L104" s="79"/>
      <c r="M104" s="79"/>
      <c r="N104" s="119">
        <f t="shared" si="14"/>
        <v>12</v>
      </c>
      <c r="O104" s="80">
        <f t="shared" si="15"/>
        <v>7.5853350189633373E-3</v>
      </c>
      <c r="P104" s="69"/>
      <c r="Q104" s="69"/>
      <c r="R104" s="69"/>
    </row>
    <row r="105" spans="1:18" x14ac:dyDescent="0.25">
      <c r="A105" s="48" t="s">
        <v>12</v>
      </c>
      <c r="B105" s="79">
        <v>2</v>
      </c>
      <c r="C105" s="49">
        <v>4</v>
      </c>
      <c r="D105" s="79">
        <v>3</v>
      </c>
      <c r="E105" s="49">
        <v>3</v>
      </c>
      <c r="F105" s="42"/>
      <c r="G105" s="79"/>
      <c r="H105" s="49"/>
      <c r="I105" s="79"/>
      <c r="J105" s="79"/>
      <c r="K105" s="79"/>
      <c r="L105" s="79"/>
      <c r="M105" s="79"/>
      <c r="N105" s="119">
        <f t="shared" si="14"/>
        <v>12</v>
      </c>
      <c r="O105" s="80">
        <f t="shared" si="15"/>
        <v>7.5853350189633373E-3</v>
      </c>
      <c r="P105" s="69"/>
      <c r="Q105" s="69"/>
      <c r="R105" s="69"/>
    </row>
    <row r="106" spans="1:18" x14ac:dyDescent="0.25">
      <c r="A106" s="48" t="s">
        <v>4</v>
      </c>
      <c r="B106" s="79">
        <v>0</v>
      </c>
      <c r="C106" s="49">
        <v>0</v>
      </c>
      <c r="D106" s="79">
        <v>0</v>
      </c>
      <c r="E106" s="49">
        <v>2</v>
      </c>
      <c r="F106" s="42"/>
      <c r="G106" s="79"/>
      <c r="H106" s="49"/>
      <c r="I106" s="79"/>
      <c r="J106" s="79"/>
      <c r="K106" s="79"/>
      <c r="L106" s="79"/>
      <c r="M106" s="79"/>
      <c r="N106" s="119">
        <f t="shared" si="14"/>
        <v>2</v>
      </c>
      <c r="O106" s="80">
        <f t="shared" si="15"/>
        <v>1.2642225031605564E-3</v>
      </c>
      <c r="P106" s="69"/>
      <c r="Q106" s="69"/>
      <c r="R106" s="69"/>
    </row>
    <row r="107" spans="1:18" x14ac:dyDescent="0.25">
      <c r="A107" s="48" t="s">
        <v>7</v>
      </c>
      <c r="B107" s="79">
        <v>0</v>
      </c>
      <c r="C107" s="49">
        <v>0</v>
      </c>
      <c r="D107" s="79">
        <v>0</v>
      </c>
      <c r="E107" s="49">
        <v>3</v>
      </c>
      <c r="F107" s="49"/>
      <c r="G107" s="79"/>
      <c r="H107" s="49"/>
      <c r="I107" s="79"/>
      <c r="J107" s="79"/>
      <c r="K107" s="79"/>
      <c r="L107" s="79"/>
      <c r="M107" s="79"/>
      <c r="N107" s="119">
        <f t="shared" si="14"/>
        <v>3</v>
      </c>
      <c r="O107" s="80">
        <f t="shared" si="15"/>
        <v>1.8963337547408343E-3</v>
      </c>
      <c r="P107" s="69"/>
      <c r="Q107" s="69"/>
      <c r="R107" s="69"/>
    </row>
    <row r="108" spans="1:18" x14ac:dyDescent="0.25">
      <c r="A108" s="48" t="s">
        <v>16</v>
      </c>
      <c r="B108" s="79">
        <v>1</v>
      </c>
      <c r="C108" s="49">
        <v>4</v>
      </c>
      <c r="D108" s="79">
        <v>0</v>
      </c>
      <c r="E108" s="49">
        <v>2</v>
      </c>
      <c r="F108" s="49"/>
      <c r="G108" s="79"/>
      <c r="H108" s="49"/>
      <c r="I108" s="79"/>
      <c r="J108" s="79"/>
      <c r="K108" s="79"/>
      <c r="L108" s="79"/>
      <c r="M108" s="79"/>
      <c r="N108" s="119">
        <f t="shared" si="14"/>
        <v>7</v>
      </c>
      <c r="O108" s="80">
        <f t="shared" si="15"/>
        <v>4.4247787610619468E-3</v>
      </c>
      <c r="P108" s="69"/>
      <c r="Q108" s="69"/>
      <c r="R108" s="69"/>
    </row>
    <row r="109" spans="1:18" x14ac:dyDescent="0.25">
      <c r="A109" s="44" t="s">
        <v>3</v>
      </c>
      <c r="B109" s="93">
        <v>162</v>
      </c>
      <c r="C109" s="46">
        <v>158</v>
      </c>
      <c r="D109" s="93">
        <v>181</v>
      </c>
      <c r="E109" s="46">
        <v>100</v>
      </c>
      <c r="F109" s="46"/>
      <c r="G109" s="46"/>
      <c r="H109" s="46"/>
      <c r="I109" s="93"/>
      <c r="J109" s="93"/>
      <c r="K109" s="93"/>
      <c r="L109" s="93"/>
      <c r="M109" s="93"/>
      <c r="N109" s="119">
        <f t="shared" si="14"/>
        <v>601</v>
      </c>
      <c r="O109" s="47">
        <f t="shared" si="15"/>
        <v>0.37989886219974717</v>
      </c>
      <c r="P109" s="69"/>
      <c r="Q109" s="69"/>
      <c r="R109" s="69"/>
    </row>
    <row r="110" spans="1:18" x14ac:dyDescent="0.25">
      <c r="A110" s="48" t="s">
        <v>14</v>
      </c>
      <c r="B110" s="79">
        <v>47</v>
      </c>
      <c r="C110" s="49">
        <v>34</v>
      </c>
      <c r="D110" s="79">
        <v>62</v>
      </c>
      <c r="E110" s="49">
        <v>0</v>
      </c>
      <c r="F110" s="42"/>
      <c r="G110" s="79"/>
      <c r="H110" s="49"/>
      <c r="I110" s="79"/>
      <c r="J110" s="79"/>
      <c r="K110" s="79"/>
      <c r="L110" s="79"/>
      <c r="M110" s="79"/>
      <c r="N110" s="119">
        <f t="shared" si="14"/>
        <v>143</v>
      </c>
      <c r="O110" s="80">
        <f t="shared" si="15"/>
        <v>9.0391908975979776E-2</v>
      </c>
      <c r="P110" s="69"/>
      <c r="Q110" s="69"/>
      <c r="R110" s="69"/>
    </row>
    <row r="111" spans="1:18" x14ac:dyDescent="0.25">
      <c r="A111" s="48" t="s">
        <v>9</v>
      </c>
      <c r="B111" s="79">
        <v>21</v>
      </c>
      <c r="C111" s="49">
        <v>22</v>
      </c>
      <c r="D111" s="79">
        <v>24</v>
      </c>
      <c r="E111" s="49">
        <v>0</v>
      </c>
      <c r="F111" s="42"/>
      <c r="G111" s="79"/>
      <c r="H111" s="49"/>
      <c r="I111" s="79"/>
      <c r="J111" s="79"/>
      <c r="K111" s="79"/>
      <c r="L111" s="79"/>
      <c r="M111" s="79"/>
      <c r="N111" s="119">
        <f t="shared" si="14"/>
        <v>67</v>
      </c>
      <c r="O111" s="80">
        <f t="shared" si="15"/>
        <v>4.2351453855878636E-2</v>
      </c>
      <c r="P111" s="69"/>
      <c r="Q111" s="69"/>
      <c r="R111" s="69"/>
    </row>
    <row r="112" spans="1:18" x14ac:dyDescent="0.25">
      <c r="A112" s="48" t="s">
        <v>12</v>
      </c>
      <c r="B112" s="79">
        <v>44</v>
      </c>
      <c r="C112" s="49">
        <v>38</v>
      </c>
      <c r="D112" s="79">
        <v>36</v>
      </c>
      <c r="E112" s="49">
        <v>38</v>
      </c>
      <c r="F112" s="42"/>
      <c r="G112" s="79"/>
      <c r="H112" s="49"/>
      <c r="I112" s="79"/>
      <c r="J112" s="79"/>
      <c r="K112" s="79"/>
      <c r="L112" s="79"/>
      <c r="M112" s="79"/>
      <c r="N112" s="119">
        <f t="shared" si="14"/>
        <v>156</v>
      </c>
      <c r="O112" s="80">
        <f t="shared" si="15"/>
        <v>9.8609355246523395E-2</v>
      </c>
      <c r="P112" s="69"/>
      <c r="Q112" s="69"/>
      <c r="R112" s="69"/>
    </row>
    <row r="113" spans="1:18" x14ac:dyDescent="0.25">
      <c r="A113" s="48" t="s">
        <v>85</v>
      </c>
      <c r="B113" s="79">
        <v>1</v>
      </c>
      <c r="C113" s="49">
        <v>0</v>
      </c>
      <c r="D113" s="82">
        <v>0</v>
      </c>
      <c r="E113" s="49">
        <v>0</v>
      </c>
      <c r="F113" s="49"/>
      <c r="G113" s="79"/>
      <c r="H113" s="49"/>
      <c r="I113" s="79"/>
      <c r="J113" s="79"/>
      <c r="K113" s="79"/>
      <c r="L113" s="79"/>
      <c r="M113" s="79"/>
      <c r="N113" s="119">
        <f t="shared" si="14"/>
        <v>1</v>
      </c>
      <c r="O113" s="80">
        <f t="shared" si="15"/>
        <v>6.3211125158027818E-4</v>
      </c>
      <c r="P113" s="69"/>
      <c r="Q113" s="69"/>
      <c r="R113" s="69"/>
    </row>
    <row r="114" spans="1:18" x14ac:dyDescent="0.25">
      <c r="A114" s="48" t="s">
        <v>13</v>
      </c>
      <c r="B114" s="79">
        <v>3</v>
      </c>
      <c r="C114" s="49">
        <v>10</v>
      </c>
      <c r="D114" s="79">
        <v>10</v>
      </c>
      <c r="E114" s="49">
        <v>10</v>
      </c>
      <c r="F114" s="42"/>
      <c r="G114" s="79"/>
      <c r="H114" s="49"/>
      <c r="I114" s="79"/>
      <c r="J114" s="79"/>
      <c r="K114" s="79"/>
      <c r="L114" s="79"/>
      <c r="M114" s="79"/>
      <c r="N114" s="119">
        <f t="shared" si="14"/>
        <v>33</v>
      </c>
      <c r="O114" s="80">
        <f t="shared" si="15"/>
        <v>2.0859671302149177E-2</v>
      </c>
      <c r="P114" s="69"/>
      <c r="Q114" s="69"/>
      <c r="R114" s="69"/>
    </row>
    <row r="115" spans="1:18" x14ac:dyDescent="0.25">
      <c r="A115" s="48" t="s">
        <v>4</v>
      </c>
      <c r="B115" s="79">
        <v>25</v>
      </c>
      <c r="C115" s="49">
        <v>30</v>
      </c>
      <c r="D115" s="79">
        <v>29</v>
      </c>
      <c r="E115" s="49">
        <v>24</v>
      </c>
      <c r="F115" s="42"/>
      <c r="G115" s="79"/>
      <c r="H115" s="49"/>
      <c r="I115" s="79"/>
      <c r="J115" s="79"/>
      <c r="K115" s="79"/>
      <c r="L115" s="79"/>
      <c r="M115" s="79"/>
      <c r="N115" s="119">
        <f t="shared" si="14"/>
        <v>108</v>
      </c>
      <c r="O115" s="80">
        <f t="shared" si="15"/>
        <v>6.8268015170670035E-2</v>
      </c>
      <c r="P115" s="69"/>
      <c r="Q115" s="69"/>
      <c r="R115" s="69"/>
    </row>
    <row r="116" spans="1:18" x14ac:dyDescent="0.25">
      <c r="A116" s="48" t="s">
        <v>16</v>
      </c>
      <c r="B116" s="79">
        <v>12</v>
      </c>
      <c r="C116" s="49">
        <v>15</v>
      </c>
      <c r="D116" s="79">
        <v>5</v>
      </c>
      <c r="E116" s="49">
        <v>14</v>
      </c>
      <c r="F116" s="42"/>
      <c r="G116" s="79"/>
      <c r="H116" s="49"/>
      <c r="I116" s="79"/>
      <c r="J116" s="79"/>
      <c r="K116" s="79"/>
      <c r="L116" s="79"/>
      <c r="M116" s="79"/>
      <c r="N116" s="119">
        <f t="shared" si="14"/>
        <v>46</v>
      </c>
      <c r="O116" s="80">
        <f t="shared" si="15"/>
        <v>2.9077117572692796E-2</v>
      </c>
      <c r="P116" s="69"/>
      <c r="Q116" s="69"/>
      <c r="R116" s="69"/>
    </row>
    <row r="117" spans="1:18" x14ac:dyDescent="0.25">
      <c r="A117" s="48" t="s">
        <v>18</v>
      </c>
      <c r="B117" s="79">
        <v>9</v>
      </c>
      <c r="C117" s="49">
        <v>9</v>
      </c>
      <c r="D117" s="79">
        <v>15</v>
      </c>
      <c r="E117" s="49">
        <v>14</v>
      </c>
      <c r="F117" s="42"/>
      <c r="G117" s="79"/>
      <c r="H117" s="49"/>
      <c r="I117" s="79"/>
      <c r="J117" s="79"/>
      <c r="K117" s="79"/>
      <c r="L117" s="79"/>
      <c r="M117" s="79"/>
      <c r="N117" s="119">
        <f t="shared" si="14"/>
        <v>47</v>
      </c>
      <c r="O117" s="80">
        <f t="shared" si="15"/>
        <v>2.9709228824273071E-2</v>
      </c>
      <c r="P117" s="69"/>
      <c r="Q117" s="69"/>
      <c r="R117" s="69"/>
    </row>
    <row r="118" spans="1:18" x14ac:dyDescent="0.25">
      <c r="A118" s="44" t="s">
        <v>8</v>
      </c>
      <c r="B118" s="93">
        <v>45</v>
      </c>
      <c r="C118" s="46">
        <v>30</v>
      </c>
      <c r="D118" s="93">
        <v>49</v>
      </c>
      <c r="E118" s="46">
        <v>2</v>
      </c>
      <c r="F118" s="46"/>
      <c r="G118" s="46"/>
      <c r="H118" s="46"/>
      <c r="I118" s="93"/>
      <c r="J118" s="93"/>
      <c r="K118" s="93"/>
      <c r="L118" s="93"/>
      <c r="M118" s="93"/>
      <c r="N118" s="119">
        <f t="shared" si="14"/>
        <v>126</v>
      </c>
      <c r="O118" s="47">
        <f t="shared" si="15"/>
        <v>7.9646017699115043E-2</v>
      </c>
      <c r="P118" s="69"/>
      <c r="Q118" s="69"/>
      <c r="R118" s="69"/>
    </row>
    <row r="119" spans="1:18" x14ac:dyDescent="0.25">
      <c r="A119" s="48" t="s">
        <v>14</v>
      </c>
      <c r="B119" s="79">
        <v>7</v>
      </c>
      <c r="C119" s="49">
        <v>6</v>
      </c>
      <c r="D119" s="79">
        <v>7</v>
      </c>
      <c r="E119" s="49">
        <v>0</v>
      </c>
      <c r="F119" s="42"/>
      <c r="G119" s="79"/>
      <c r="H119" s="49"/>
      <c r="I119" s="79"/>
      <c r="J119" s="79"/>
      <c r="K119" s="79"/>
      <c r="L119" s="79"/>
      <c r="M119" s="79"/>
      <c r="N119" s="119">
        <f t="shared" si="14"/>
        <v>20</v>
      </c>
      <c r="O119" s="80">
        <f t="shared" si="15"/>
        <v>1.2642225031605562E-2</v>
      </c>
      <c r="P119" s="69"/>
      <c r="Q119" s="69"/>
      <c r="R119" s="69"/>
    </row>
    <row r="120" spans="1:18" x14ac:dyDescent="0.25">
      <c r="A120" s="48" t="s">
        <v>9</v>
      </c>
      <c r="B120" s="79">
        <v>37</v>
      </c>
      <c r="C120" s="49">
        <v>22</v>
      </c>
      <c r="D120" s="79">
        <v>41</v>
      </c>
      <c r="E120" s="49">
        <v>0</v>
      </c>
      <c r="F120" s="42"/>
      <c r="G120" s="79"/>
      <c r="H120" s="49"/>
      <c r="I120" s="79"/>
      <c r="J120" s="79"/>
      <c r="K120" s="79"/>
      <c r="L120" s="79"/>
      <c r="M120" s="79"/>
      <c r="N120" s="119">
        <f t="shared" si="14"/>
        <v>100</v>
      </c>
      <c r="O120" s="80">
        <f t="shared" si="15"/>
        <v>6.3211125158027806E-2</v>
      </c>
      <c r="P120" s="69"/>
      <c r="Q120" s="69"/>
      <c r="R120" s="69"/>
    </row>
    <row r="121" spans="1:18" x14ac:dyDescent="0.25">
      <c r="A121" s="48" t="s">
        <v>12</v>
      </c>
      <c r="B121" s="79">
        <v>1</v>
      </c>
      <c r="C121" s="49">
        <v>2</v>
      </c>
      <c r="D121" s="79">
        <v>1</v>
      </c>
      <c r="E121" s="49">
        <v>1</v>
      </c>
      <c r="F121" s="42"/>
      <c r="G121" s="79"/>
      <c r="H121" s="49"/>
      <c r="I121" s="79"/>
      <c r="J121" s="79"/>
      <c r="K121" s="79"/>
      <c r="L121" s="79"/>
      <c r="M121" s="79"/>
      <c r="N121" s="119">
        <f t="shared" si="14"/>
        <v>5</v>
      </c>
      <c r="O121" s="80">
        <f t="shared" si="15"/>
        <v>3.1605562579013905E-3</v>
      </c>
      <c r="P121" s="69"/>
      <c r="Q121" s="69"/>
      <c r="R121" s="69"/>
    </row>
    <row r="122" spans="1:18" x14ac:dyDescent="0.25">
      <c r="A122" s="48" t="s">
        <v>16</v>
      </c>
      <c r="B122" s="79">
        <v>0</v>
      </c>
      <c r="C122" s="49">
        <v>0</v>
      </c>
      <c r="D122" s="79">
        <v>0</v>
      </c>
      <c r="E122" s="49">
        <v>1</v>
      </c>
      <c r="F122" s="49"/>
      <c r="G122" s="79"/>
      <c r="H122" s="49"/>
      <c r="I122" s="79"/>
      <c r="J122" s="79"/>
      <c r="K122" s="79"/>
      <c r="L122" s="79"/>
      <c r="M122" s="79"/>
      <c r="N122" s="119">
        <f t="shared" si="14"/>
        <v>1</v>
      </c>
      <c r="O122" s="80">
        <f t="shared" si="15"/>
        <v>6.3211125158027818E-4</v>
      </c>
      <c r="P122" s="69"/>
      <c r="Q122" s="69"/>
      <c r="R122" s="69"/>
    </row>
    <row r="123" spans="1:18" x14ac:dyDescent="0.25">
      <c r="A123" s="44" t="s">
        <v>11</v>
      </c>
      <c r="B123" s="93">
        <v>16</v>
      </c>
      <c r="C123" s="46">
        <v>9</v>
      </c>
      <c r="D123" s="93">
        <v>8</v>
      </c>
      <c r="E123" s="46">
        <v>5</v>
      </c>
      <c r="F123" s="46"/>
      <c r="G123" s="46"/>
      <c r="H123" s="46"/>
      <c r="I123" s="93"/>
      <c r="J123" s="93"/>
      <c r="K123" s="93"/>
      <c r="L123" s="93"/>
      <c r="M123" s="93"/>
      <c r="N123" s="119">
        <f t="shared" si="14"/>
        <v>38</v>
      </c>
      <c r="O123" s="47">
        <f t="shared" si="15"/>
        <v>2.402022756005057E-2</v>
      </c>
      <c r="P123" s="69"/>
      <c r="Q123" s="69"/>
      <c r="R123" s="69"/>
    </row>
    <row r="124" spans="1:18" x14ac:dyDescent="0.25">
      <c r="A124" s="48" t="s">
        <v>20</v>
      </c>
      <c r="B124" s="79">
        <v>0</v>
      </c>
      <c r="C124" s="49">
        <v>0</v>
      </c>
      <c r="D124" s="79">
        <v>0</v>
      </c>
      <c r="E124" s="49">
        <v>0</v>
      </c>
      <c r="F124" s="49"/>
      <c r="G124" s="79"/>
      <c r="H124" s="49"/>
      <c r="I124" s="79"/>
      <c r="J124" s="79"/>
      <c r="K124" s="79"/>
      <c r="L124" s="79"/>
      <c r="M124" s="79"/>
      <c r="N124" s="119">
        <f t="shared" si="14"/>
        <v>0</v>
      </c>
      <c r="O124" s="80">
        <f t="shared" si="15"/>
        <v>0</v>
      </c>
      <c r="P124" s="69"/>
      <c r="Q124" s="69"/>
      <c r="R124" s="69"/>
    </row>
    <row r="125" spans="1:18" x14ac:dyDescent="0.25">
      <c r="A125" s="48" t="s">
        <v>14</v>
      </c>
      <c r="B125" s="79">
        <v>5</v>
      </c>
      <c r="C125" s="49">
        <v>1</v>
      </c>
      <c r="D125" s="79">
        <v>3</v>
      </c>
      <c r="E125" s="49">
        <v>0</v>
      </c>
      <c r="F125" s="42"/>
      <c r="G125" s="79"/>
      <c r="H125" s="49"/>
      <c r="I125" s="79"/>
      <c r="J125" s="79"/>
      <c r="K125" s="79"/>
      <c r="L125" s="79"/>
      <c r="M125" s="79"/>
      <c r="N125" s="119">
        <f t="shared" si="14"/>
        <v>9</v>
      </c>
      <c r="O125" s="80">
        <f t="shared" si="15"/>
        <v>5.6890012642225032E-3</v>
      </c>
      <c r="P125" s="69"/>
      <c r="Q125" s="69"/>
      <c r="R125" s="69"/>
    </row>
    <row r="126" spans="1:18" x14ac:dyDescent="0.25">
      <c r="A126" s="48" t="s">
        <v>9</v>
      </c>
      <c r="B126" s="79">
        <v>4</v>
      </c>
      <c r="C126" s="49">
        <v>1</v>
      </c>
      <c r="D126" s="79">
        <v>2</v>
      </c>
      <c r="E126" s="49">
        <v>0</v>
      </c>
      <c r="F126" s="42"/>
      <c r="G126" s="79"/>
      <c r="H126" s="49"/>
      <c r="I126" s="79"/>
      <c r="J126" s="79"/>
      <c r="K126" s="79"/>
      <c r="L126" s="79"/>
      <c r="M126" s="79"/>
      <c r="N126" s="119">
        <f t="shared" si="14"/>
        <v>7</v>
      </c>
      <c r="O126" s="80">
        <f t="shared" si="15"/>
        <v>4.4247787610619468E-3</v>
      </c>
      <c r="P126" s="69"/>
      <c r="Q126" s="69"/>
      <c r="R126" s="69"/>
    </row>
    <row r="127" spans="1:18" x14ac:dyDescent="0.25">
      <c r="A127" s="48" t="s">
        <v>19</v>
      </c>
      <c r="B127" s="79">
        <v>2</v>
      </c>
      <c r="C127" s="49">
        <v>2</v>
      </c>
      <c r="D127" s="79">
        <v>2</v>
      </c>
      <c r="E127" s="49">
        <v>3</v>
      </c>
      <c r="F127" s="42"/>
      <c r="G127" s="79"/>
      <c r="H127" s="49"/>
      <c r="I127" s="79"/>
      <c r="J127" s="79"/>
      <c r="K127" s="79"/>
      <c r="L127" s="79"/>
      <c r="M127" s="79"/>
      <c r="N127" s="119">
        <f t="shared" si="14"/>
        <v>9</v>
      </c>
      <c r="O127" s="80">
        <f t="shared" si="15"/>
        <v>5.6890012642225032E-3</v>
      </c>
      <c r="P127" s="69"/>
      <c r="Q127" s="69"/>
      <c r="R127" s="69"/>
    </row>
    <row r="128" spans="1:18" x14ac:dyDescent="0.25">
      <c r="A128" s="48" t="s">
        <v>12</v>
      </c>
      <c r="B128" s="79">
        <v>4</v>
      </c>
      <c r="C128" s="49">
        <v>2</v>
      </c>
      <c r="D128" s="79">
        <v>1</v>
      </c>
      <c r="E128" s="49">
        <v>2</v>
      </c>
      <c r="F128" s="42"/>
      <c r="G128" s="79"/>
      <c r="H128" s="49"/>
      <c r="I128" s="79"/>
      <c r="J128" s="79"/>
      <c r="K128" s="79"/>
      <c r="L128" s="79"/>
      <c r="M128" s="79"/>
      <c r="N128" s="119">
        <f t="shared" si="14"/>
        <v>9</v>
      </c>
      <c r="O128" s="80">
        <f t="shared" si="15"/>
        <v>5.6890012642225032E-3</v>
      </c>
      <c r="P128" s="69"/>
      <c r="Q128" s="69"/>
      <c r="R128" s="69"/>
    </row>
    <row r="129" spans="1:18" x14ac:dyDescent="0.25">
      <c r="A129" s="48" t="s">
        <v>16</v>
      </c>
      <c r="B129" s="79">
        <v>1</v>
      </c>
      <c r="C129" s="49">
        <v>3</v>
      </c>
      <c r="D129" s="79">
        <v>0</v>
      </c>
      <c r="E129" s="49">
        <v>0</v>
      </c>
      <c r="F129" s="49"/>
      <c r="G129" s="79"/>
      <c r="H129" s="49"/>
      <c r="I129" s="79"/>
      <c r="J129" s="79"/>
      <c r="K129" s="79"/>
      <c r="L129" s="79"/>
      <c r="M129" s="79"/>
      <c r="N129" s="119">
        <f t="shared" si="14"/>
        <v>4</v>
      </c>
      <c r="O129" s="80">
        <f t="shared" si="15"/>
        <v>2.5284450063211127E-3</v>
      </c>
      <c r="P129" s="69"/>
      <c r="Q129" s="69"/>
      <c r="R129" s="69"/>
    </row>
    <row r="130" spans="1:18" x14ac:dyDescent="0.25">
      <c r="A130" s="48" t="s">
        <v>43</v>
      </c>
      <c r="B130" s="79">
        <v>0</v>
      </c>
      <c r="C130" s="49">
        <v>0</v>
      </c>
      <c r="D130" s="79">
        <v>0</v>
      </c>
      <c r="E130" s="49">
        <v>0</v>
      </c>
      <c r="F130" s="49"/>
      <c r="G130" s="79"/>
      <c r="H130" s="49"/>
      <c r="I130" s="79"/>
      <c r="J130" s="79"/>
      <c r="K130" s="79"/>
      <c r="L130" s="79"/>
      <c r="M130" s="79"/>
      <c r="N130" s="119">
        <f t="shared" si="14"/>
        <v>0</v>
      </c>
      <c r="O130" s="80">
        <f t="shared" si="15"/>
        <v>0</v>
      </c>
      <c r="P130" s="69"/>
      <c r="Q130" s="69"/>
      <c r="R130" s="69"/>
    </row>
    <row r="131" spans="1:18" x14ac:dyDescent="0.25">
      <c r="A131" s="44" t="s">
        <v>6</v>
      </c>
      <c r="B131" s="93">
        <v>170</v>
      </c>
      <c r="C131" s="46">
        <v>156</v>
      </c>
      <c r="D131" s="93">
        <v>175</v>
      </c>
      <c r="E131" s="46">
        <v>261</v>
      </c>
      <c r="F131" s="46"/>
      <c r="G131" s="46"/>
      <c r="H131" s="46"/>
      <c r="I131" s="93"/>
      <c r="J131" s="93"/>
      <c r="K131" s="93"/>
      <c r="L131" s="93"/>
      <c r="M131" s="93"/>
      <c r="N131" s="119">
        <f t="shared" si="14"/>
        <v>762</v>
      </c>
      <c r="O131" s="47">
        <f t="shared" si="15"/>
        <v>0.48166877370417194</v>
      </c>
      <c r="P131" s="69"/>
      <c r="Q131" s="69"/>
      <c r="R131" s="69"/>
    </row>
    <row r="132" spans="1:18" x14ac:dyDescent="0.25">
      <c r="A132" s="48" t="s">
        <v>14</v>
      </c>
      <c r="B132" s="79">
        <v>63</v>
      </c>
      <c r="C132" s="49">
        <v>63</v>
      </c>
      <c r="D132" s="79">
        <v>75</v>
      </c>
      <c r="E132" s="49">
        <v>103</v>
      </c>
      <c r="F132" s="42"/>
      <c r="G132" s="79"/>
      <c r="H132" s="49"/>
      <c r="I132" s="79"/>
      <c r="J132" s="79"/>
      <c r="K132" s="79"/>
      <c r="L132" s="79"/>
      <c r="M132" s="79"/>
      <c r="N132" s="119">
        <f t="shared" si="14"/>
        <v>304</v>
      </c>
      <c r="O132" s="80">
        <f t="shared" si="15"/>
        <v>0.19216182048040456</v>
      </c>
      <c r="P132" s="69"/>
      <c r="Q132" s="69"/>
      <c r="R132" s="69"/>
    </row>
    <row r="133" spans="1:18" x14ac:dyDescent="0.25">
      <c r="A133" s="48" t="s">
        <v>9</v>
      </c>
      <c r="B133" s="79">
        <v>12</v>
      </c>
      <c r="C133" s="49">
        <v>13</v>
      </c>
      <c r="D133" s="79">
        <v>9</v>
      </c>
      <c r="E133" s="49">
        <v>85</v>
      </c>
      <c r="F133" s="42"/>
      <c r="G133" s="79"/>
      <c r="H133" s="49"/>
      <c r="I133" s="79"/>
      <c r="J133" s="79"/>
      <c r="K133" s="79"/>
      <c r="L133" s="79"/>
      <c r="M133" s="79"/>
      <c r="N133" s="119">
        <f t="shared" si="14"/>
        <v>119</v>
      </c>
      <c r="O133" s="80">
        <f t="shared" si="15"/>
        <v>7.5221238938053103E-2</v>
      </c>
      <c r="P133" s="69"/>
      <c r="Q133" s="69"/>
      <c r="R133" s="69"/>
    </row>
    <row r="134" spans="1:18" x14ac:dyDescent="0.25">
      <c r="A134" s="48" t="s">
        <v>7</v>
      </c>
      <c r="B134" s="79">
        <v>95</v>
      </c>
      <c r="C134" s="49">
        <v>73</v>
      </c>
      <c r="D134" s="79">
        <v>90</v>
      </c>
      <c r="E134" s="49">
        <v>68</v>
      </c>
      <c r="F134" s="42"/>
      <c r="G134" s="79"/>
      <c r="H134" s="49"/>
      <c r="I134" s="79"/>
      <c r="J134" s="79"/>
      <c r="K134" s="79"/>
      <c r="L134" s="79"/>
      <c r="M134" s="79"/>
      <c r="N134" s="119">
        <f t="shared" si="14"/>
        <v>326</v>
      </c>
      <c r="O134" s="80">
        <f t="shared" si="15"/>
        <v>0.20606826801517067</v>
      </c>
      <c r="P134" s="69"/>
      <c r="Q134" s="69"/>
      <c r="R134" s="69"/>
    </row>
    <row r="135" spans="1:18" x14ac:dyDescent="0.25">
      <c r="A135" s="48" t="s">
        <v>118</v>
      </c>
      <c r="B135" s="79">
        <v>0</v>
      </c>
      <c r="C135" s="49">
        <v>7</v>
      </c>
      <c r="D135" s="79">
        <v>1</v>
      </c>
      <c r="E135" s="49">
        <v>5</v>
      </c>
      <c r="F135" s="42"/>
      <c r="G135" s="79"/>
      <c r="H135" s="49"/>
      <c r="I135" s="79"/>
      <c r="J135" s="79"/>
      <c r="K135" s="79"/>
      <c r="L135" s="79"/>
      <c r="M135" s="79"/>
      <c r="N135" s="119">
        <f t="shared" si="14"/>
        <v>13</v>
      </c>
      <c r="O135" s="80">
        <f t="shared" si="15"/>
        <v>8.2174462705436151E-3</v>
      </c>
      <c r="P135" s="69"/>
      <c r="Q135" s="69"/>
      <c r="R135" s="69"/>
    </row>
    <row r="136" spans="1:18" x14ac:dyDescent="0.25">
      <c r="A136" s="44" t="s">
        <v>100</v>
      </c>
      <c r="B136" s="93">
        <v>0</v>
      </c>
      <c r="C136" s="46">
        <v>0</v>
      </c>
      <c r="D136" s="93">
        <v>0</v>
      </c>
      <c r="E136" s="46">
        <v>0</v>
      </c>
      <c r="F136" s="46"/>
      <c r="G136" s="46"/>
      <c r="H136" s="46"/>
      <c r="I136" s="93"/>
      <c r="J136" s="93"/>
      <c r="K136" s="93"/>
      <c r="L136" s="93"/>
      <c r="M136" s="93"/>
      <c r="N136" s="119">
        <f t="shared" si="14"/>
        <v>0</v>
      </c>
      <c r="O136" s="47">
        <f t="shared" si="15"/>
        <v>0</v>
      </c>
      <c r="P136" s="69"/>
      <c r="Q136" s="69"/>
      <c r="R136" s="69"/>
    </row>
    <row r="137" spans="1:18" x14ac:dyDescent="0.25">
      <c r="A137" s="48" t="s">
        <v>16</v>
      </c>
      <c r="B137" s="79">
        <v>0</v>
      </c>
      <c r="C137" s="49">
        <v>0</v>
      </c>
      <c r="D137" s="79">
        <v>0</v>
      </c>
      <c r="E137" s="49">
        <v>0</v>
      </c>
      <c r="F137" s="49"/>
      <c r="G137" s="79"/>
      <c r="H137" s="49"/>
      <c r="I137" s="79"/>
      <c r="J137" s="79"/>
      <c r="K137" s="79"/>
      <c r="L137" s="79"/>
      <c r="M137" s="79"/>
      <c r="N137" s="119">
        <f t="shared" si="14"/>
        <v>0</v>
      </c>
      <c r="O137" s="80">
        <f t="shared" si="15"/>
        <v>0</v>
      </c>
      <c r="P137" s="69"/>
      <c r="Q137" s="69"/>
      <c r="R137" s="69"/>
    </row>
    <row r="138" spans="1:18" x14ac:dyDescent="0.25">
      <c r="A138" s="50" t="s">
        <v>21</v>
      </c>
      <c r="B138" s="77">
        <f t="shared" ref="B138:M138" si="16">SUM(B102,B109,B118,B123,B131,B136)</f>
        <v>400</v>
      </c>
      <c r="C138" s="119">
        <f t="shared" si="16"/>
        <v>369</v>
      </c>
      <c r="D138" s="119">
        <f t="shared" si="16"/>
        <v>428</v>
      </c>
      <c r="E138" s="119">
        <f t="shared" si="16"/>
        <v>385</v>
      </c>
      <c r="F138" s="119">
        <f t="shared" si="16"/>
        <v>0</v>
      </c>
      <c r="G138" s="119">
        <f t="shared" si="16"/>
        <v>0</v>
      </c>
      <c r="H138" s="119">
        <f t="shared" si="16"/>
        <v>0</v>
      </c>
      <c r="I138" s="119">
        <f t="shared" si="16"/>
        <v>0</v>
      </c>
      <c r="J138" s="119">
        <f t="shared" si="16"/>
        <v>0</v>
      </c>
      <c r="K138" s="119">
        <f t="shared" si="16"/>
        <v>0</v>
      </c>
      <c r="L138" s="119">
        <f t="shared" si="16"/>
        <v>0</v>
      </c>
      <c r="M138" s="119">
        <f t="shared" si="16"/>
        <v>0</v>
      </c>
      <c r="N138" s="77">
        <f>SUM(B138:M138)</f>
        <v>1582</v>
      </c>
      <c r="O138" s="81">
        <v>1</v>
      </c>
      <c r="P138" s="69"/>
      <c r="Q138" s="69"/>
      <c r="R138" s="69"/>
    </row>
    <row r="139" spans="1:18" x14ac:dyDescent="0.25">
      <c r="A139" s="69"/>
      <c r="B139" s="69"/>
      <c r="C139" s="69"/>
      <c r="Q139" s="69"/>
      <c r="R139" s="69"/>
    </row>
  </sheetData>
  <sortState ref="A14:Q18">
    <sortCondition ref="A13:A18"/>
  </sortState>
  <mergeCells count="11">
    <mergeCell ref="A1:F1"/>
    <mergeCell ref="A78:AE78"/>
    <mergeCell ref="A8:AA8"/>
    <mergeCell ref="A11:A12"/>
    <mergeCell ref="A81:A82"/>
    <mergeCell ref="A53:A54"/>
    <mergeCell ref="A10:AA10"/>
    <mergeCell ref="B11:C11"/>
    <mergeCell ref="D11:E11"/>
    <mergeCell ref="F11:G11"/>
    <mergeCell ref="H11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Abril_2023</vt:lpstr>
      <vt:lpstr>Historico Gob.ec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2023-05-31T14:44:56Z</dcterms:modified>
</cp:coreProperties>
</file>