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6. Juni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6-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PROVINCIA'!$A$10:$CL$139</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8" i="26" l="1"/>
  <c r="AY138" i="26"/>
  <c r="AX138" i="26"/>
  <c r="X149" i="27"/>
  <c r="W149" i="27"/>
  <c r="V149" i="27"/>
  <c r="T149" i="27"/>
  <c r="S149" i="27"/>
  <c r="R149" i="27"/>
  <c r="AZ137" i="26" l="1"/>
  <c r="AY137" i="26"/>
  <c r="AX137" i="26"/>
  <c r="S148" i="27"/>
  <c r="R148" i="27"/>
  <c r="W148" i="27" l="1"/>
  <c r="V148" i="27"/>
  <c r="T148" i="27"/>
  <c r="X148" i="27" s="1"/>
  <c r="S147" i="27"/>
  <c r="R147" i="27"/>
  <c r="T147" i="27" s="1"/>
  <c r="X147" i="27" s="1"/>
  <c r="AY136" i="26" l="1"/>
  <c r="AX136" i="26"/>
  <c r="AZ136" i="26" l="1"/>
  <c r="AZ135" i="26"/>
  <c r="AY135" i="26"/>
  <c r="AX135" i="26"/>
  <c r="S146" i="27" l="1"/>
  <c r="W147" i="27" s="1"/>
  <c r="R146" i="27"/>
  <c r="V147" i="27" s="1"/>
  <c r="T146" i="27" l="1"/>
  <c r="X146" i="27" s="1"/>
  <c r="AZ134" i="26"/>
  <c r="AY134" i="26"/>
  <c r="AX134" i="26"/>
  <c r="S145" i="27" l="1"/>
  <c r="W146" i="27" s="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AZ129" i="26"/>
  <c r="AY129" i="26"/>
  <c r="AX129" i="26"/>
  <c r="S140" i="27"/>
  <c r="W141" i="27" s="1"/>
  <c r="R140" i="27"/>
  <c r="V141" i="27" s="1"/>
  <c r="T140" i="27" l="1"/>
  <c r="X140" i="27" s="1"/>
  <c r="AZ128" i="26"/>
  <c r="AY128" i="26"/>
  <c r="AX128" i="26"/>
  <c r="S139" i="27"/>
  <c r="W140" i="27" s="1"/>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<sst xmlns="http://schemas.openxmlformats.org/spreadsheetml/2006/main" count="232" uniqueCount="106">
  <si>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</si>
  <si>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</si>
  <si>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</si>
  <si>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</si>
  <si>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</si>
  <si>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</si>
  <si>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</si>
  <si>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</si>
  <si>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</si>
  <si>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</si>
  <si>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</si>
  <si>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</si>
  <si>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</si>
  <si>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</si>
  <si>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</si>
  <si>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</si>
  <si>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</si>
  <si>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</si>
  <si>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</si>
  <si>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</si>
  <si>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</si>
  <si>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</si>
  <si>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</si>
  <si>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</si>
  <si>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</si>
  <si>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</si>
  <si>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</si>
  <si>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</si>
  <si>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</si>
  <si>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</si>
  <si>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</si>
  <si>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</si>
  <si>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</si>
  <si>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</si>
  <si>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</si>
  <si>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</si>
  <si>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</si>
  <si>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</si>
  <si>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</si>
  <si>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</si>
  <si>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</si>
  <si>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</si>
  <si>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</si>
  <si>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</si>
  <si>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</si>
  <si>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</si>
  <si>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</si>
  <si>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</si>
  <si>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</si>
  <si>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</si>
  <si>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</si>
  <si>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</si>
  <si>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</si>
  <si>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</si>
  <si>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</si>
  <si>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</si>
  <si>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</si>
  <si>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</si>
  <si>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</si>
  <si>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</si>
  <si>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</si>
  <si>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</si>
  <si>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</si>
  <si>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</si>
  <si>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</si>
  <si>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</si>
  <si>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</si>
  <si>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</si>
  <si>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</si>
  <si>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</si>
  <si>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</si>
  <si>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</si>
  <si>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</si>
  <si>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</si>
  <si>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</si>
  <si>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</si>
  <si>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</si>
  <si>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</si>
  <si>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</si>
  <si>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</si>
  <si>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</si>
  <si>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</si>
  <si>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</si>
  <si>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</si>
  <si>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</si>
  <si>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</si>
  <si>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</si>
  <si>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</si>
  <si>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</si>
  <si>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</si>
  <si>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</si>
  <si>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</si>
  <si>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</si>
  <si>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</si>
  <si>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</si>
  <si>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</si>
  <si>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</si>
  <si>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</si>
  <si>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</si>
  <si>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</si>
  <si>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</si>
  <si>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</si>
  <si>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</si>
  <si>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</si>
  <si>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Julio 2023</t>
  </si>
  <si>
    <t>Fecha de corte: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</si>
</sst>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'06-2023 POR OPERADOR Y PROVINCI'!$B$44:$M$44</c15:sqref>
                  </c15:fullRef>
                </c:ext>
              </c:extLst>
              <c:f>('06-2023 POR OPERADOR Y PROVINCI'!$B$44,'06-2023 POR OPERADOR Y PROVINCI'!$D$44,'06-2023 POR OPERADOR Y PROVINCI'!$F$44,'06-2023 POR OPERADOR Y PROVINCI'!$H$44,'06-2023 POR OPERADOR Y PROVINCI'!$J$44,'06-2023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'06-2023 POR OPERADOR Y PROVINCI'!$B$47:$M$47</c15:sqref>
                  </c15:fullRef>
                </c:ext>
              </c:extLst>
              <c:f>('06-2023 POR OPERADOR Y PROVINCI'!$B$47,'06-2023 POR OPERADOR Y PROVINCI'!$D$47,'06-2023 POR OPERADOR Y PROVINCI'!$F$47,'06-2023 POR OPERADOR Y PROVINCI'!$H$47,'06-2023 POR OPERADOR Y PROVINCI'!$J$47,'06-2023 POR OPERADOR Y PROVINCI'!$L$47)</c:f>
              <c:numCache>
                <c:formatCode>0.00%</c:formatCode>
                <c:ptCount val="6"/>
                <c:pt idx="0">
                  <c:v>1.561611398910155E-2</c:v>
                </c:pt>
                <c:pt idx="1">
                  <c:v>0.75421746233623888</c:v>
                </c:pt>
                <c:pt idx="2">
                  <c:v>0.12153477887727353</c:v>
                </c:pt>
                <c:pt idx="3">
                  <c:v>6.9783943915376748E-2</c:v>
                </c:pt>
                <c:pt idx="4">
                  <c:v>9.4611781493315131E-3</c:v>
                </c:pt>
                <c:pt idx="5">
                  <c:v>2.9386522732677771E-2</c:v>
                </c:pt>
              </c:numCache>
            </c:numRef>
          </c:val>
          <c:extLst>
            <c:ext xmlns:c15="http://schemas.microsoft.com/office/drawing/2012/chart" uri="{02D57815-91ED-43cb-92C2-25804820EDAC}">
              <c15:categoryFilterExceptions>
                <c15:categoryFilterException>
                  <c15:sqref>'06-2023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'06-2023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'06-2023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'06-2023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'06-2023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'06-2023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showGridLines="0" topLeftCell="A2" zoomScaleNormal="100" workbookViewId="0">
      <pane ySplit="10" topLeftCell="A144" activePane="bottomLeft" state="frozen"/>
      <selection activeCell="A2" sqref="A2"/>
      <selection pane="bottomLeft" activeCell="X149" sqref="X149"/>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Julio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Junio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B91+D91+F91+H91+J91+L91+N91+P150</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B92+D92+F92+H92+J92+L92+N92+P151</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B93+D93+F93+H93+J93+L93+N93+P152</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 t="shared" ref="R94:R130" si="35">B94+D94+F94+H94+J94+L94+N94+P155</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 t="shared" si="35"/>
        <v>2344955</v>
      </c>
      <c r="S95" s="303">
        <f t="shared" si="29"/>
        <v>15626</v>
      </c>
      <c r="T95" s="192">
        <f t="shared" si="32"/>
        <v>2360581</v>
      </c>
      <c r="U95" s="375">
        <v>17023408.000000015</v>
      </c>
      <c r="V95" s="289">
        <f t="shared" ref="V95:W100" si="36">(R95-R94)/R94</f>
        <v>-3.3749897998041562E-3</v>
      </c>
      <c r="W95" s="288">
        <f t="shared" si="36"/>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 t="shared" si="35"/>
        <v>2334322</v>
      </c>
      <c r="S96" s="373">
        <f t="shared" si="29"/>
        <v>15518</v>
      </c>
      <c r="T96" s="158">
        <f t="shared" si="32"/>
        <v>2349840</v>
      </c>
      <c r="U96" s="164">
        <v>17043789.5</v>
      </c>
      <c r="V96" s="282">
        <f t="shared" si="36"/>
        <v>-4.5344153725764462E-3</v>
      </c>
      <c r="W96" s="286">
        <f t="shared" si="36"/>
        <v>-6.9115576603097405E-3</v>
      </c>
      <c r="X96" s="160">
        <f t="shared" ref="X96:X122" si="37">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si="35"/>
        <v>2329247</v>
      </c>
      <c r="S97" s="373">
        <f t="shared" si="29"/>
        <v>15496</v>
      </c>
      <c r="T97" s="158">
        <f t="shared" si="32"/>
        <v>2344743</v>
      </c>
      <c r="U97" s="164">
        <v>17064171.000000022</v>
      </c>
      <c r="V97" s="282">
        <f t="shared" si="36"/>
        <v>-2.1740788117491933E-3</v>
      </c>
      <c r="W97" s="286">
        <f t="shared" si="36"/>
        <v>-1.4177084675860291E-3</v>
      </c>
      <c r="X97" s="160">
        <f t="shared" si="37"/>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5"/>
        <v>2322445</v>
      </c>
      <c r="S98" s="373">
        <f t="shared" si="29"/>
        <v>15426</v>
      </c>
      <c r="T98" s="158">
        <f t="shared" si="32"/>
        <v>2337871</v>
      </c>
      <c r="U98" s="164">
        <v>17084552.500000004</v>
      </c>
      <c r="V98" s="282">
        <f t="shared" si="36"/>
        <v>-2.9202570616169089E-3</v>
      </c>
      <c r="W98" s="286">
        <f t="shared" si="36"/>
        <v>-4.5172947857511619E-3</v>
      </c>
      <c r="X98" s="160">
        <f t="shared" si="37"/>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5"/>
        <v>2312693</v>
      </c>
      <c r="S99" s="373">
        <f t="shared" si="29"/>
        <v>15384</v>
      </c>
      <c r="T99" s="158">
        <f t="shared" si="32"/>
        <v>2328077</v>
      </c>
      <c r="U99" s="164">
        <v>17104933.999999989</v>
      </c>
      <c r="V99" s="282">
        <f t="shared" si="36"/>
        <v>-4.1990230123856538E-3</v>
      </c>
      <c r="W99" s="286">
        <f t="shared" si="36"/>
        <v>-2.7226760015558148E-3</v>
      </c>
      <c r="X99" s="160">
        <f t="shared" si="37"/>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5"/>
        <v>2300716</v>
      </c>
      <c r="S100" s="373">
        <f t="shared" si="29"/>
        <v>15390</v>
      </c>
      <c r="T100" s="158">
        <f t="shared" si="32"/>
        <v>2316106</v>
      </c>
      <c r="U100" s="164">
        <v>17125315.500000004</v>
      </c>
      <c r="V100" s="282">
        <f t="shared" si="36"/>
        <v>-5.1788110224746647E-3</v>
      </c>
      <c r="W100" s="286">
        <f t="shared" si="36"/>
        <v>3.9001560062402497E-4</v>
      </c>
      <c r="X100" s="160">
        <f t="shared" si="37"/>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5"/>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7"/>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5"/>
        <v>2272046</v>
      </c>
      <c r="S102" s="373">
        <f t="shared" si="29"/>
        <v>15404</v>
      </c>
      <c r="T102" s="158">
        <f t="shared" si="32"/>
        <v>2287450</v>
      </c>
      <c r="U102" s="164">
        <v>17166078.499999996</v>
      </c>
      <c r="V102" s="282">
        <f t="shared" si="38"/>
        <v>-7.0961471565592384E-3</v>
      </c>
      <c r="W102" s="286">
        <f t="shared" si="38"/>
        <v>3.6486838676048996E-3</v>
      </c>
      <c r="X102" s="160">
        <f t="shared" si="37"/>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5"/>
        <v>2251436</v>
      </c>
      <c r="S103" s="373">
        <f t="shared" si="29"/>
        <v>15327</v>
      </c>
      <c r="T103" s="158">
        <f t="shared" si="32"/>
        <v>2266763</v>
      </c>
      <c r="U103" s="164">
        <v>17186459.999999993</v>
      </c>
      <c r="V103" s="282">
        <f t="shared" si="38"/>
        <v>-9.0711191586790065E-3</v>
      </c>
      <c r="W103" s="286">
        <f t="shared" si="38"/>
        <v>-4.998701635938717E-3</v>
      </c>
      <c r="X103" s="160">
        <f t="shared" si="37"/>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5"/>
        <v>2235936</v>
      </c>
      <c r="S104" s="373">
        <f t="shared" si="29"/>
        <v>15263</v>
      </c>
      <c r="T104" s="158">
        <f t="shared" si="32"/>
        <v>2251199</v>
      </c>
      <c r="U104" s="164">
        <v>17206841.499999993</v>
      </c>
      <c r="V104" s="282">
        <f t="shared" si="38"/>
        <v>-6.8844950511584603E-3</v>
      </c>
      <c r="W104" s="286">
        <f t="shared" si="38"/>
        <v>-4.1756377634240231E-3</v>
      </c>
      <c r="X104" s="160">
        <f t="shared" si="37"/>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5"/>
        <v>2215986</v>
      </c>
      <c r="S105" s="373">
        <f t="shared" si="29"/>
        <v>15185</v>
      </c>
      <c r="T105" s="158">
        <f t="shared" si="32"/>
        <v>2231171</v>
      </c>
      <c r="U105" s="164">
        <v>17227223</v>
      </c>
      <c r="V105" s="282">
        <f t="shared" si="38"/>
        <v>-8.9224378515306343E-3</v>
      </c>
      <c r="W105" s="286">
        <f t="shared" si="38"/>
        <v>-5.1103976937692461E-3</v>
      </c>
      <c r="X105" s="160">
        <f t="shared" si="37"/>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5"/>
        <v>2197294</v>
      </c>
      <c r="S106" s="373">
        <f t="shared" si="29"/>
        <v>15120</v>
      </c>
      <c r="T106" s="158">
        <f t="shared" si="32"/>
        <v>2212414</v>
      </c>
      <c r="U106" s="164">
        <v>17247604.500000004</v>
      </c>
      <c r="V106" s="282">
        <f t="shared" si="38"/>
        <v>-8.4350713407034157E-3</v>
      </c>
      <c r="W106" s="286">
        <f t="shared" si="38"/>
        <v>-4.2805400065854459E-3</v>
      </c>
      <c r="X106" s="160">
        <f t="shared" si="37"/>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5"/>
        <v>2181202</v>
      </c>
      <c r="S107" s="393">
        <f t="shared" si="29"/>
        <v>14638</v>
      </c>
      <c r="T107" s="394">
        <f t="shared" ref="T107:T129" si="39">R107+S107</f>
        <v>2195840</v>
      </c>
      <c r="U107" s="395">
        <v>17267985.955258224</v>
      </c>
      <c r="V107" s="396">
        <f t="shared" si="38"/>
        <v>-7.3235534252585228E-3</v>
      </c>
      <c r="W107" s="397">
        <f t="shared" si="38"/>
        <v>-3.1878306878306881E-2</v>
      </c>
      <c r="X107" s="398">
        <f t="shared" si="37"/>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5"/>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7"/>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5"/>
        <v>2140268</v>
      </c>
      <c r="S109" s="373">
        <f t="shared" si="29"/>
        <v>14516</v>
      </c>
      <c r="T109" s="158">
        <f t="shared" si="39"/>
        <v>2154784</v>
      </c>
      <c r="U109" s="164">
        <v>17308428.848509841</v>
      </c>
      <c r="V109" s="282">
        <f t="shared" si="40"/>
        <v>-6.7951762276957147E-3</v>
      </c>
      <c r="W109" s="286">
        <f t="shared" si="38"/>
        <v>-8.4699453551912562E-3</v>
      </c>
      <c r="X109" s="160">
        <f t="shared" si="37"/>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5"/>
        <v>2128881</v>
      </c>
      <c r="S110" s="373">
        <f t="shared" si="29"/>
        <v>14434</v>
      </c>
      <c r="T110" s="158">
        <f t="shared" si="39"/>
        <v>2143315</v>
      </c>
      <c r="U110" s="164">
        <v>17328650.295135688</v>
      </c>
      <c r="V110" s="282">
        <f t="shared" si="40"/>
        <v>-5.3203617490893661E-3</v>
      </c>
      <c r="W110" s="286">
        <f t="shared" si="38"/>
        <v>-5.6489391016809037E-3</v>
      </c>
      <c r="X110" s="160">
        <f t="shared" si="37"/>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5"/>
        <v>2125238</v>
      </c>
      <c r="S111" s="373">
        <f t="shared" si="29"/>
        <v>14264</v>
      </c>
      <c r="T111" s="158">
        <f t="shared" si="39"/>
        <v>2139502</v>
      </c>
      <c r="U111" s="164">
        <v>17348871.741761539</v>
      </c>
      <c r="V111" s="282">
        <f t="shared" si="40"/>
        <v>-1.711227635551259E-3</v>
      </c>
      <c r="W111" s="286">
        <f t="shared" si="38"/>
        <v>-1.1777746986282389E-2</v>
      </c>
      <c r="X111" s="160">
        <f t="shared" si="37"/>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5"/>
        <v>2123887</v>
      </c>
      <c r="S112" s="373">
        <f t="shared" si="29"/>
        <v>14204</v>
      </c>
      <c r="T112" s="158">
        <f t="shared" si="39"/>
        <v>2138091</v>
      </c>
      <c r="U112" s="164">
        <v>17369093.188387331</v>
      </c>
      <c r="V112" s="282">
        <f t="shared" si="40"/>
        <v>-6.3569350820943352E-4</v>
      </c>
      <c r="W112" s="286">
        <f t="shared" si="38"/>
        <v>-4.2063937184520471E-3</v>
      </c>
      <c r="X112" s="160">
        <f t="shared" si="37"/>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5"/>
        <v>2119632</v>
      </c>
      <c r="S113" s="497">
        <f t="shared" si="29"/>
        <v>14168</v>
      </c>
      <c r="T113" s="498">
        <f t="shared" si="39"/>
        <v>2133800</v>
      </c>
      <c r="U113" s="499">
        <v>17389314.635013156</v>
      </c>
      <c r="V113" s="500">
        <f t="shared" si="40"/>
        <v>-2.0034022525680507E-3</v>
      </c>
      <c r="W113" s="501">
        <f t="shared" si="38"/>
        <v>-2.5344973246972683E-3</v>
      </c>
      <c r="X113" s="502">
        <f t="shared" si="37"/>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5"/>
        <v>2105335</v>
      </c>
      <c r="S114" s="497">
        <f t="shared" si="29"/>
        <v>14059</v>
      </c>
      <c r="T114" s="498">
        <f t="shared" si="39"/>
        <v>2119394</v>
      </c>
      <c r="U114" s="499">
        <v>17409536</v>
      </c>
      <c r="V114" s="500">
        <f t="shared" si="40"/>
        <v>-6.7450387614453834E-3</v>
      </c>
      <c r="W114" s="501">
        <f t="shared" si="38"/>
        <v>-7.69339356295878E-3</v>
      </c>
      <c r="X114" s="502">
        <f t="shared" si="37"/>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5"/>
        <v>2096655</v>
      </c>
      <c r="S115" s="497">
        <f t="shared" si="29"/>
        <v>13927</v>
      </c>
      <c r="T115" s="498">
        <f t="shared" si="39"/>
        <v>2110582</v>
      </c>
      <c r="U115" s="499">
        <v>17429758</v>
      </c>
      <c r="V115" s="500">
        <f t="shared" si="40"/>
        <v>-4.1228593074261344E-3</v>
      </c>
      <c r="W115" s="501">
        <f>(S115-S114)/S114</f>
        <v>-9.3890034853119E-3</v>
      </c>
      <c r="X115" s="502">
        <f t="shared" si="37"/>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5"/>
        <v>2083852</v>
      </c>
      <c r="S116" s="497">
        <f t="shared" si="29"/>
        <v>13814</v>
      </c>
      <c r="T116" s="498">
        <f t="shared" si="39"/>
        <v>2097666</v>
      </c>
      <c r="U116" s="499">
        <v>17449978.974890605</v>
      </c>
      <c r="V116" s="500">
        <f t="shared" si="40"/>
        <v>-6.106393278817927E-3</v>
      </c>
      <c r="W116" s="501">
        <f t="shared" si="38"/>
        <v>-8.113735908666618E-3</v>
      </c>
      <c r="X116" s="502">
        <f t="shared" si="37"/>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5"/>
        <v>2072976</v>
      </c>
      <c r="S117" s="497">
        <f t="shared" si="29"/>
        <v>13661</v>
      </c>
      <c r="T117" s="498">
        <f t="shared" si="39"/>
        <v>2086637</v>
      </c>
      <c r="U117" s="499">
        <v>17470200.421516426</v>
      </c>
      <c r="V117" s="500">
        <f t="shared" si="40"/>
        <v>-5.2191806327896604E-3</v>
      </c>
      <c r="W117" s="501">
        <f t="shared" si="38"/>
        <v>-1.1075720283770088E-2</v>
      </c>
      <c r="X117" s="502">
        <f t="shared" si="37"/>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5"/>
        <v>2063668</v>
      </c>
      <c r="S118" s="497">
        <f t="shared" si="29"/>
        <v>13581</v>
      </c>
      <c r="T118" s="498">
        <f t="shared" si="39"/>
        <v>2077249</v>
      </c>
      <c r="U118" s="499">
        <v>17490421.868142299</v>
      </c>
      <c r="V118" s="500">
        <f t="shared" si="40"/>
        <v>-4.4901629348337848E-3</v>
      </c>
      <c r="W118" s="501">
        <f t="shared" si="38"/>
        <v>-5.8560866700827175E-3</v>
      </c>
      <c r="X118" s="502">
        <f t="shared" si="37"/>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5"/>
        <v>2049521</v>
      </c>
      <c r="S119" s="497">
        <f t="shared" si="29"/>
        <v>13523</v>
      </c>
      <c r="T119" s="498">
        <f t="shared" si="39"/>
        <v>2063044</v>
      </c>
      <c r="U119" s="499">
        <v>17510643.314768095</v>
      </c>
      <c r="V119" s="500">
        <f t="shared" si="40"/>
        <v>-6.8552693553420412E-3</v>
      </c>
      <c r="W119" s="501">
        <f t="shared" si="38"/>
        <v>-4.2706722627199765E-3</v>
      </c>
      <c r="X119" s="502">
        <f t="shared" si="37"/>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5"/>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7"/>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5"/>
        <v>2016608</v>
      </c>
      <c r="S121" s="497">
        <f t="shared" si="29"/>
        <v>13365</v>
      </c>
      <c r="T121" s="498">
        <f t="shared" si="39"/>
        <v>2029973</v>
      </c>
      <c r="U121" s="499">
        <v>17510643.314768095</v>
      </c>
      <c r="V121" s="500">
        <f t="shared" si="41"/>
        <v>-6.6396169228215346E-3</v>
      </c>
      <c r="W121" s="501">
        <f t="shared" si="38"/>
        <v>-4.7658053466378735E-3</v>
      </c>
      <c r="X121" s="502">
        <f t="shared" si="37"/>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5"/>
        <v>1980575</v>
      </c>
      <c r="S122" s="497">
        <f t="shared" si="29"/>
        <v>13048</v>
      </c>
      <c r="T122" s="498">
        <f t="shared" si="39"/>
        <v>1993623</v>
      </c>
      <c r="U122" s="499">
        <v>17510643.314768095</v>
      </c>
      <c r="V122" s="500">
        <f t="shared" si="41"/>
        <v>-1.7868123105730018E-2</v>
      </c>
      <c r="W122" s="501">
        <f t="shared" si="38"/>
        <v>-2.3718668163112609E-2</v>
      </c>
      <c r="X122" s="502">
        <f t="shared" si="37"/>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5"/>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5"/>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5"/>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5"/>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5"/>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5"/>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5"/>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5"/>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B131+D131+F131+H131+J131+L131+N131+P191</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B132+D132+F132+H132+J132+L132+N132+P192</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B133+D133+F133+H133+J133+L133+N133+P193</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B134+D134+F134+H134+J134+L134+N134+P194</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 t="shared" ref="R135:R149" si="62">B135+D135+F135+H135+J135+L135+N135+P195</f>
        <v>1759492</v>
      </c>
      <c r="S135" s="357">
        <f t="shared" ref="S135:S149" si="63">C135+E135+G135+I135+K135+M135+O135+Q135</f>
        <v>11329</v>
      </c>
      <c r="T135" s="531">
        <f t="shared" ref="T135:T142" si="64">R135+S135</f>
        <v>1770821</v>
      </c>
      <c r="U135" s="534">
        <v>17989912</v>
      </c>
      <c r="V135" s="532">
        <f t="shared" ref="V135:W149" si="65">(R135-R134)/R134</f>
        <v>-1.040126632010919E-3</v>
      </c>
      <c r="W135" s="532">
        <f t="shared" si="65"/>
        <v>-2.5126925393683847E-2</v>
      </c>
      <c r="X135" s="532">
        <f t="shared" ref="X135:X142" si="66">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 t="shared" si="62"/>
        <v>1743998</v>
      </c>
      <c r="S136" s="357">
        <f t="shared" si="63"/>
        <v>11227</v>
      </c>
      <c r="T136" s="531">
        <f t="shared" si="64"/>
        <v>1755225</v>
      </c>
      <c r="U136" s="534">
        <v>17989912</v>
      </c>
      <c r="V136" s="532">
        <f t="shared" si="65"/>
        <v>-8.8059508085288254E-3</v>
      </c>
      <c r="W136" s="532">
        <f t="shared" si="65"/>
        <v>-9.0034424927178044E-3</v>
      </c>
      <c r="X136" s="532">
        <f t="shared" si="66"/>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 t="shared" si="62"/>
        <v>1726694</v>
      </c>
      <c r="S137" s="357">
        <f t="shared" si="63"/>
        <v>11187</v>
      </c>
      <c r="T137" s="531">
        <f t="shared" si="64"/>
        <v>1737881</v>
      </c>
      <c r="U137" s="534">
        <v>17989912</v>
      </c>
      <c r="V137" s="532">
        <f t="shared" si="65"/>
        <v>-9.922029727098311E-3</v>
      </c>
      <c r="W137" s="532">
        <f t="shared" si="65"/>
        <v>-3.5628395831477687E-3</v>
      </c>
      <c r="X137" s="532">
        <f t="shared" si="66"/>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 t="shared" si="62"/>
        <v>1707886</v>
      </c>
      <c r="S138" s="357">
        <f t="shared" si="63"/>
        <v>10939</v>
      </c>
      <c r="T138" s="531">
        <f t="shared" si="64"/>
        <v>1718825</v>
      </c>
      <c r="U138" s="534">
        <v>17989912</v>
      </c>
      <c r="V138" s="532">
        <f t="shared" si="65"/>
        <v>-1.0892491663259384E-2</v>
      </c>
      <c r="W138" s="532">
        <f t="shared" si="65"/>
        <v>-2.2168588540269957E-2</v>
      </c>
      <c r="X138" s="532">
        <f t="shared" si="66"/>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 t="shared" si="62"/>
        <v>1692858</v>
      </c>
      <c r="S139" s="357">
        <f t="shared" si="63"/>
        <v>10741</v>
      </c>
      <c r="T139" s="531">
        <f t="shared" si="64"/>
        <v>1703599</v>
      </c>
      <c r="U139" s="534">
        <v>17989912</v>
      </c>
      <c r="V139" s="532">
        <f t="shared" si="65"/>
        <v>-8.799182146817762E-3</v>
      </c>
      <c r="W139" s="532">
        <f t="shared" si="65"/>
        <v>-1.8100374805740928E-2</v>
      </c>
      <c r="X139" s="532">
        <f t="shared" si="66"/>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 t="shared" si="62"/>
        <v>1671566</v>
      </c>
      <c r="S140" s="357">
        <f t="shared" si="63"/>
        <v>10612</v>
      </c>
      <c r="T140" s="531">
        <f t="shared" si="64"/>
        <v>1682178</v>
      </c>
      <c r="U140" s="534">
        <v>17989912</v>
      </c>
      <c r="V140" s="532">
        <f t="shared" si="65"/>
        <v>-1.2577546374238123E-2</v>
      </c>
      <c r="W140" s="532">
        <f t="shared" si="65"/>
        <v>-1.2010054929708594E-2</v>
      </c>
      <c r="X140" s="532">
        <f t="shared" si="66"/>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 t="shared" si="62"/>
        <v>1652784</v>
      </c>
      <c r="S141" s="357">
        <f t="shared" si="63"/>
        <v>10475</v>
      </c>
      <c r="T141" s="531">
        <f t="shared" si="64"/>
        <v>1663259</v>
      </c>
      <c r="U141" s="534">
        <v>17989912</v>
      </c>
      <c r="V141" s="532">
        <f t="shared" si="65"/>
        <v>-1.1236170154214671E-2</v>
      </c>
      <c r="W141" s="532">
        <f t="shared" si="65"/>
        <v>-1.290991330569167E-2</v>
      </c>
      <c r="X141" s="532">
        <f t="shared" si="66"/>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 t="shared" si="62"/>
        <v>1662321</v>
      </c>
      <c r="S142" s="357">
        <f t="shared" si="63"/>
        <v>10426</v>
      </c>
      <c r="T142" s="531">
        <f t="shared" si="64"/>
        <v>1672747</v>
      </c>
      <c r="U142" s="534">
        <v>17989912</v>
      </c>
      <c r="V142" s="532">
        <f t="shared" si="65"/>
        <v>5.770263990938925E-3</v>
      </c>
      <c r="W142" s="532">
        <f t="shared" si="65"/>
        <v>-4.6778042959427207E-3</v>
      </c>
      <c r="X142" s="532">
        <f t="shared" si="66"/>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 t="shared" si="62"/>
        <v>1633952</v>
      </c>
      <c r="S143" s="357">
        <f t="shared" si="63"/>
        <v>10286</v>
      </c>
      <c r="T143" s="531">
        <f t="shared" ref="T143:T149" si="67">R143+S143</f>
        <v>1644238</v>
      </c>
      <c r="U143" s="534">
        <v>17989912</v>
      </c>
      <c r="V143" s="532">
        <f t="shared" si="65"/>
        <v>-1.706589762145819E-2</v>
      </c>
      <c r="W143" s="532">
        <f t="shared" si="65"/>
        <v>-1.3427968540187992E-2</v>
      </c>
      <c r="X143" s="532">
        <f t="shared" ref="X143:X149" si="68">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 t="shared" si="62"/>
        <v>1628009</v>
      </c>
      <c r="S144" s="357">
        <f t="shared" si="63"/>
        <v>10224</v>
      </c>
      <c r="T144" s="531">
        <f t="shared" si="67"/>
        <v>1638233</v>
      </c>
      <c r="U144" s="534">
        <v>18205188</v>
      </c>
      <c r="V144" s="532">
        <f t="shared" si="65"/>
        <v>-3.6371937486535714E-3</v>
      </c>
      <c r="W144" s="532">
        <f t="shared" si="65"/>
        <v>-6.0276103441571065E-3</v>
      </c>
      <c r="X144" s="532">
        <f t="shared" si="68"/>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 t="shared" si="62"/>
        <v>1615542</v>
      </c>
      <c r="S145" s="357">
        <f t="shared" si="63"/>
        <v>10142</v>
      </c>
      <c r="T145" s="531">
        <f t="shared" si="67"/>
        <v>1625684</v>
      </c>
      <c r="U145" s="534">
        <v>18205188</v>
      </c>
      <c r="V145" s="532">
        <f t="shared" si="65"/>
        <v>-7.6578200734762521E-3</v>
      </c>
      <c r="W145" s="532">
        <f t="shared" si="65"/>
        <v>-8.0203442879499213E-3</v>
      </c>
      <c r="X145" s="532">
        <f t="shared" si="68"/>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 t="shared" si="62"/>
        <v>1592546</v>
      </c>
      <c r="S146" s="357">
        <f t="shared" si="63"/>
        <v>10191</v>
      </c>
      <c r="T146" s="531">
        <f t="shared" si="67"/>
        <v>1602737</v>
      </c>
      <c r="U146" s="534">
        <v>18205188</v>
      </c>
      <c r="V146" s="532">
        <f t="shared" si="65"/>
        <v>-1.4234232226707817E-2</v>
      </c>
      <c r="W146" s="532">
        <f t="shared" si="65"/>
        <v>4.8313942023269574E-3</v>
      </c>
      <c r="X146" s="532">
        <f t="shared" si="68"/>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 t="shared" si="62"/>
        <v>1574371</v>
      </c>
      <c r="S147" s="357">
        <f t="shared" si="63"/>
        <v>9805</v>
      </c>
      <c r="T147" s="531">
        <f t="shared" si="67"/>
        <v>1584176</v>
      </c>
      <c r="U147" s="534">
        <v>18205188</v>
      </c>
      <c r="V147" s="532">
        <f t="shared" si="65"/>
        <v>-1.1412543185565754E-2</v>
      </c>
      <c r="W147" s="532">
        <f t="shared" si="65"/>
        <v>-3.7876557747031692E-2</v>
      </c>
      <c r="X147" s="532">
        <f t="shared" si="68"/>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 t="shared" si="62"/>
        <v>1560915</v>
      </c>
      <c r="S148" s="357">
        <f t="shared" si="63"/>
        <v>9762</v>
      </c>
      <c r="T148" s="531">
        <f t="shared" si="67"/>
        <v>1570677</v>
      </c>
      <c r="U148" s="534">
        <v>18205188</v>
      </c>
      <c r="V148" s="532">
        <f t="shared" si="65"/>
        <v>-8.5469053990450787E-3</v>
      </c>
      <c r="W148" s="532">
        <f t="shared" si="65"/>
        <v>-4.3855175930647625E-3</v>
      </c>
      <c r="X148" s="532">
        <f t="shared" si="68"/>
        <v>8.6276340568413795E-2</v>
      </c>
      <c r="Y148" s="487"/>
    </row>
    <row r="149" spans="1:25" s="136" customFormat="1" ht="12" thickBot="1" x14ac:dyDescent="0.25">
      <c r="A149" s="488">
        <v>45078</v>
      </c>
      <c r="B149" s="357">
        <v>1161309</v>
      </c>
      <c r="C149" s="357">
        <v>5749</v>
      </c>
      <c r="D149" s="357">
        <v>107805</v>
      </c>
      <c r="E149" s="357">
        <v>177</v>
      </c>
      <c r="F149" s="493">
        <v>0</v>
      </c>
      <c r="G149" s="494">
        <v>0</v>
      </c>
      <c r="H149" s="357">
        <v>186369</v>
      </c>
      <c r="I149" s="357">
        <v>1691</v>
      </c>
      <c r="J149" s="357">
        <v>43400</v>
      </c>
      <c r="K149" s="357">
        <v>2072</v>
      </c>
      <c r="L149" s="357">
        <v>24164</v>
      </c>
      <c r="M149" s="492">
        <v>0</v>
      </c>
      <c r="N149" s="357">
        <v>14597</v>
      </c>
      <c r="O149" s="363">
        <v>43</v>
      </c>
      <c r="P149" s="530">
        <v>0</v>
      </c>
      <c r="Q149" s="530">
        <v>0</v>
      </c>
      <c r="R149" s="357">
        <f t="shared" si="62"/>
        <v>1537644</v>
      </c>
      <c r="S149" s="357">
        <f t="shared" si="63"/>
        <v>9732</v>
      </c>
      <c r="T149" s="531">
        <f t="shared" si="67"/>
        <v>1547376</v>
      </c>
      <c r="U149" s="534">
        <v>18205188</v>
      </c>
      <c r="V149" s="532">
        <f t="shared" si="65"/>
        <v>-1.4908563246557307E-2</v>
      </c>
      <c r="W149" s="532">
        <f t="shared" si="65"/>
        <v>-3.0731407498463428E-3</v>
      </c>
      <c r="X149" s="532">
        <f t="shared" si="68"/>
        <v>8.4996430687779775E-2</v>
      </c>
      <c r="Y149" s="487"/>
    </row>
    <row r="150" spans="1:25" s="136" customFormat="1" x14ac:dyDescent="0.2">
      <c r="A150" s="135"/>
      <c r="B150" s="135" t="s">
        <v>62</v>
      </c>
      <c r="C150" s="135"/>
      <c r="D150" s="135"/>
      <c r="E150" s="135"/>
      <c r="F150" s="135"/>
      <c r="G150" s="135"/>
      <c r="H150" s="217"/>
      <c r="I150" s="135"/>
      <c r="J150" s="135"/>
      <c r="K150" s="135"/>
      <c r="L150" s="135"/>
      <c r="M150" s="135"/>
      <c r="N150" s="135"/>
      <c r="O150" s="135"/>
      <c r="P150" s="135"/>
      <c r="Q150" s="135"/>
      <c r="R150" s="135"/>
      <c r="S150" s="135"/>
      <c r="T150" s="135"/>
      <c r="U150" s="135"/>
      <c r="V150" s="135"/>
      <c r="W150" s="135"/>
      <c r="X150" s="135"/>
      <c r="Y150" s="135"/>
    </row>
    <row r="151" spans="1:25" s="136" customFormat="1" x14ac:dyDescent="0.2">
      <c r="A151" s="135"/>
      <c r="B151" s="135" t="s">
        <v>63</v>
      </c>
      <c r="C151" s="135" t="s">
        <v>61</v>
      </c>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row>
    <row r="152" spans="1:25" s="136" customFormat="1" x14ac:dyDescent="0.2">
      <c r="A152" s="135"/>
      <c r="B152" s="135" t="s">
        <v>64</v>
      </c>
      <c r="C152" s="135" t="s">
        <v>77</v>
      </c>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row>
    <row r="153" spans="1:25" s="136" customFormat="1" x14ac:dyDescent="0.2">
      <c r="A153" s="487"/>
      <c r="B153" s="487" t="s">
        <v>80</v>
      </c>
      <c r="C153" s="487" t="s">
        <v>81</v>
      </c>
      <c r="D153" s="487"/>
      <c r="E153" s="487"/>
      <c r="F153" s="487"/>
      <c r="G153" s="487"/>
      <c r="H153" s="487"/>
      <c r="I153" s="487"/>
      <c r="J153" s="487"/>
      <c r="K153" s="487"/>
      <c r="L153" s="487"/>
      <c r="M153" s="487"/>
      <c r="N153" s="487"/>
      <c r="O153" s="487"/>
      <c r="P153" s="487"/>
      <c r="Q153" s="487"/>
      <c r="R153" s="487"/>
      <c r="S153" s="487"/>
      <c r="T153" s="487"/>
      <c r="U153" s="487"/>
      <c r="V153" s="487"/>
      <c r="W153" s="487"/>
      <c r="X153" s="487"/>
      <c r="Y153" s="487"/>
    </row>
    <row r="154" spans="1:25" s="136" customFormat="1" x14ac:dyDescent="0.2">
      <c r="A154" s="487"/>
      <c r="B154" s="487" t="s">
        <v>82</v>
      </c>
      <c r="C154" s="487" t="s">
        <v>83</v>
      </c>
      <c r="D154" s="487"/>
      <c r="E154" s="487"/>
      <c r="F154" s="487"/>
      <c r="G154" s="487"/>
      <c r="H154" s="487"/>
      <c r="I154" s="487"/>
      <c r="J154" s="487"/>
      <c r="K154" s="487"/>
      <c r="L154" s="487"/>
      <c r="M154" s="487"/>
      <c r="N154" s="487"/>
      <c r="O154" s="487"/>
      <c r="P154" s="487"/>
      <c r="Q154" s="487"/>
      <c r="R154" s="487"/>
      <c r="S154" s="487"/>
      <c r="T154" s="487"/>
      <c r="U154" s="487"/>
      <c r="V154" s="487"/>
      <c r="W154" s="487"/>
      <c r="X154" s="487"/>
      <c r="Y154" s="487"/>
    </row>
    <row r="155" spans="1:25" x14ac:dyDescent="0.2">
      <c r="B155" s="217"/>
      <c r="H155" s="217"/>
    </row>
    <row r="156" spans="1:25" x14ac:dyDescent="0.2">
      <c r="B156" s="135" t="s">
        <v>74</v>
      </c>
      <c r="C156" s="135" t="s">
        <v>75</v>
      </c>
      <c r="F156" s="217"/>
    </row>
    <row r="158" spans="1:25" ht="12.75" x14ac:dyDescent="0.2">
      <c r="A158" s="571" t="s">
        <v>64</v>
      </c>
      <c r="B158" s="571"/>
      <c r="C158" s="572" t="s">
        <v>70</v>
      </c>
      <c r="D158" s="573"/>
      <c r="E158" s="573"/>
      <c r="F158" s="573"/>
      <c r="G158" s="573"/>
      <c r="H158" s="573"/>
      <c r="I158" s="573"/>
      <c r="J158" s="573"/>
      <c r="K158" s="573"/>
      <c r="L158" s="573"/>
      <c r="M158" s="573"/>
      <c r="N158" s="573"/>
      <c r="O158" s="573"/>
      <c r="P158" s="574"/>
    </row>
    <row r="159" spans="1:25" ht="15" x14ac:dyDescent="0.25">
      <c r="A159" s="571"/>
      <c r="B159" s="571"/>
      <c r="C159" s="235"/>
      <c r="D159" s="236" t="s">
        <v>65</v>
      </c>
      <c r="E159" s="575" t="s">
        <v>66</v>
      </c>
      <c r="F159" s="576"/>
      <c r="G159" s="576"/>
      <c r="H159" s="576"/>
      <c r="I159" s="576"/>
      <c r="J159" s="576"/>
      <c r="K159" s="576"/>
      <c r="L159" s="576"/>
      <c r="M159" s="576"/>
      <c r="N159" s="576"/>
      <c r="O159" s="576"/>
      <c r="P159" s="576"/>
    </row>
    <row r="160" spans="1:25" ht="15" x14ac:dyDescent="0.25">
      <c r="A160" s="237"/>
      <c r="B160" s="237"/>
      <c r="C160" s="238"/>
      <c r="D160" s="236" t="s">
        <v>67</v>
      </c>
      <c r="E160" s="577" t="s">
        <v>68</v>
      </c>
      <c r="F160" s="578"/>
      <c r="G160" s="578"/>
      <c r="H160" s="578"/>
      <c r="I160" s="578"/>
      <c r="J160" s="578"/>
      <c r="K160" s="578"/>
      <c r="L160" s="578"/>
      <c r="M160" s="578"/>
      <c r="N160" s="578"/>
      <c r="O160" s="578"/>
      <c r="P160" s="579"/>
    </row>
    <row r="161" spans="1:16" ht="15" x14ac:dyDescent="0.25">
      <c r="A161" s="237"/>
      <c r="B161" s="237"/>
      <c r="C161" s="239"/>
      <c r="D161" s="236" t="s">
        <v>69</v>
      </c>
      <c r="E161" s="572" t="s">
        <v>71</v>
      </c>
      <c r="F161" s="573"/>
      <c r="G161" s="573"/>
      <c r="H161" s="573"/>
      <c r="I161" s="573"/>
      <c r="J161" s="573"/>
      <c r="K161" s="573"/>
      <c r="L161" s="573"/>
      <c r="M161" s="573"/>
      <c r="N161" s="573"/>
      <c r="O161" s="573"/>
      <c r="P161" s="574"/>
    </row>
    <row r="162" spans="1:16" ht="15" x14ac:dyDescent="0.2">
      <c r="C162" s="276"/>
      <c r="D162" s="557" t="s">
        <v>72</v>
      </c>
      <c r="E162" s="558"/>
      <c r="F162" s="558"/>
      <c r="G162" s="558"/>
      <c r="H162" s="558"/>
      <c r="I162" s="558"/>
      <c r="J162" s="558"/>
      <c r="K162" s="558"/>
      <c r="L162" s="558"/>
      <c r="M162" s="558"/>
      <c r="N162" s="558"/>
      <c r="O162" s="558"/>
      <c r="P162" s="559"/>
    </row>
    <row r="165" spans="1:16" x14ac:dyDescent="0.2">
      <c r="C165" s="217"/>
      <c r="E165" s="217"/>
      <c r="H165" s="217"/>
      <c r="J165" s="217"/>
      <c r="N165" s="217"/>
    </row>
    <row r="166" spans="1:16" x14ac:dyDescent="0.2">
      <c r="C166" s="217"/>
      <c r="E166" s="217"/>
      <c r="H166" s="217"/>
      <c r="J166" s="217"/>
      <c r="N166" s="217"/>
    </row>
    <row r="167" spans="1:16" x14ac:dyDescent="0.2">
      <c r="C167" s="217"/>
      <c r="E167" s="217"/>
      <c r="H167" s="217"/>
      <c r="J167" s="217"/>
      <c r="N167" s="217"/>
    </row>
  </sheetData>
  <mergeCells count="22">
    <mergeCell ref="A158:B159"/>
    <mergeCell ref="C158:P158"/>
    <mergeCell ref="E159:P159"/>
    <mergeCell ref="E160:P160"/>
    <mergeCell ref="E161:P161"/>
    <mergeCell ref="A10:A11"/>
    <mergeCell ref="B10:C10"/>
    <mergeCell ref="D10:E10"/>
    <mergeCell ref="F10:G10"/>
    <mergeCell ref="H10:I10"/>
    <mergeCell ref="D162:P162"/>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activeCell="F137" sqref="F137"/>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Julio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Junio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s="503" customFormat="1" ht="15.75" thickBot="1" x14ac:dyDescent="0.3">
      <c r="B138" s="507">
        <v>45078</v>
      </c>
      <c r="C138" s="505">
        <v>1497951</v>
      </c>
      <c r="D138" s="506">
        <v>39693</v>
      </c>
      <c r="E138" s="505">
        <v>9333</v>
      </c>
      <c r="F138" s="508">
        <v>399</v>
      </c>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9"/>
  <sheetViews>
    <sheetView showGridLines="0" topLeftCell="AK1" zoomScale="85" zoomScaleNormal="85" workbookViewId="0">
      <pane ySplit="11" topLeftCell="A134" activePane="bottomLeft" state="frozen"/>
      <selection pane="bottomLeft" activeCell="BA138" sqref="BA138"/>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Julio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Junio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8" si="31">B123+D123+F123+H123+J123+L123+N123+P123+R123+T123+V123+X123+Z123+AB123+AD123+AF123+AH123+AJ123+AL123+AN123+AP123+AR123+AT123+AV123</f>
        <v>1761324</v>
      </c>
      <c r="AY123" s="525">
        <f t="shared" si="31"/>
        <v>11621</v>
      </c>
      <c r="AZ123" s="526">
        <f t="shared" ref="AZ123:AZ138"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s="503" customFormat="1" x14ac:dyDescent="0.25">
      <c r="A138" s="524">
        <v>45078</v>
      </c>
      <c r="B138" s="134">
        <v>122391</v>
      </c>
      <c r="C138" s="134">
        <v>227</v>
      </c>
      <c r="D138" s="134">
        <v>16805</v>
      </c>
      <c r="E138" s="134">
        <v>107</v>
      </c>
      <c r="F138" s="134">
        <v>17632</v>
      </c>
      <c r="G138" s="134">
        <v>4</v>
      </c>
      <c r="H138" s="134">
        <v>16231</v>
      </c>
      <c r="I138" s="134">
        <v>107</v>
      </c>
      <c r="J138" s="134">
        <v>41840</v>
      </c>
      <c r="K138" s="134">
        <v>314</v>
      </c>
      <c r="L138" s="134">
        <v>27308</v>
      </c>
      <c r="M138" s="134">
        <v>154</v>
      </c>
      <c r="N138" s="134">
        <v>37754</v>
      </c>
      <c r="O138" s="134">
        <v>98</v>
      </c>
      <c r="P138" s="134">
        <v>23821</v>
      </c>
      <c r="Q138" s="134">
        <v>162</v>
      </c>
      <c r="R138" s="134">
        <v>6046</v>
      </c>
      <c r="S138" s="134">
        <v>0</v>
      </c>
      <c r="T138" s="134">
        <v>347411</v>
      </c>
      <c r="U138" s="134">
        <v>1167</v>
      </c>
      <c r="V138" s="134">
        <v>48465</v>
      </c>
      <c r="W138" s="134">
        <v>546</v>
      </c>
      <c r="X138" s="134">
        <v>39309</v>
      </c>
      <c r="Y138" s="134">
        <v>170</v>
      </c>
      <c r="Z138" s="134">
        <v>19532</v>
      </c>
      <c r="AA138" s="134">
        <v>20</v>
      </c>
      <c r="AB138" s="134">
        <v>58620</v>
      </c>
      <c r="AC138" s="134">
        <v>95</v>
      </c>
      <c r="AD138" s="134">
        <v>10685</v>
      </c>
      <c r="AE138" s="134">
        <v>87</v>
      </c>
      <c r="AF138" s="134">
        <v>7809</v>
      </c>
      <c r="AG138" s="134">
        <v>104</v>
      </c>
      <c r="AH138" s="134">
        <v>6986</v>
      </c>
      <c r="AI138" s="134">
        <v>82</v>
      </c>
      <c r="AJ138" s="134">
        <v>7816</v>
      </c>
      <c r="AK138" s="134">
        <v>113</v>
      </c>
      <c r="AL138" s="134">
        <v>563912</v>
      </c>
      <c r="AM138" s="134">
        <v>5291</v>
      </c>
      <c r="AN138" s="134">
        <v>14408</v>
      </c>
      <c r="AO138" s="134">
        <v>20</v>
      </c>
      <c r="AP138" s="134">
        <v>27260</v>
      </c>
      <c r="AQ138" s="134">
        <v>51</v>
      </c>
      <c r="AR138" s="134">
        <v>8249</v>
      </c>
      <c r="AS138" s="134">
        <v>107</v>
      </c>
      <c r="AT138" s="134">
        <v>61503</v>
      </c>
      <c r="AU138" s="134">
        <v>646</v>
      </c>
      <c r="AV138" s="525">
        <v>5851</v>
      </c>
      <c r="AW138" s="525">
        <v>60</v>
      </c>
      <c r="AX138" s="525">
        <f t="shared" si="31"/>
        <v>1537644</v>
      </c>
      <c r="AY138" s="525">
        <f t="shared" si="31"/>
        <v>9732</v>
      </c>
      <c r="AZ138" s="526">
        <f t="shared" si="32"/>
        <v>1547376</v>
      </c>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c r="CG138" s="504"/>
      <c r="CH138" s="504"/>
      <c r="CI138" s="504"/>
      <c r="CJ138" s="504"/>
      <c r="CK138" s="504"/>
      <c r="CL138" s="504"/>
    </row>
    <row r="139" spans="1:90" x14ac:dyDescent="0.25">
      <c r="B139" s="1" t="s">
        <v>33</v>
      </c>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22" zoomScale="70" zoomScaleNormal="70" workbookViewId="0">
      <selection activeCell="C42" sqref="C42"/>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Julio 2023</v>
      </c>
      <c r="B7" s="462"/>
      <c r="C7" s="462"/>
      <c r="D7" s="462"/>
      <c r="E7" s="462"/>
      <c r="F7" s="462"/>
      <c r="G7" s="462"/>
      <c r="H7" s="462"/>
      <c r="I7" s="462"/>
      <c r="J7" s="462"/>
      <c r="K7" s="462"/>
      <c r="L7" s="470" t="s">
        <v>5</v>
      </c>
      <c r="M7" s="463"/>
    </row>
    <row r="8" spans="1:13" ht="15.75" thickBot="1" x14ac:dyDescent="0.3">
      <c r="A8" s="482" t="str">
        <f>Índice!B8</f>
        <v>Fecha de corte: Junio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13723</v>
      </c>
      <c r="E13" s="520">
        <v>23</v>
      </c>
      <c r="F13" s="520">
        <v>122</v>
      </c>
      <c r="G13" s="520">
        <v>0</v>
      </c>
      <c r="H13" s="520">
        <v>107805</v>
      </c>
      <c r="I13" s="520">
        <v>177</v>
      </c>
      <c r="J13" s="520">
        <v>32</v>
      </c>
      <c r="K13" s="520"/>
      <c r="L13" s="520">
        <v>709</v>
      </c>
      <c r="M13" s="520">
        <v>27</v>
      </c>
    </row>
    <row r="14" spans="1:13" x14ac:dyDescent="0.25">
      <c r="A14" s="339" t="s">
        <v>9</v>
      </c>
      <c r="B14" s="521"/>
      <c r="C14" s="521"/>
      <c r="D14" s="521">
        <v>16803</v>
      </c>
      <c r="E14" s="521">
        <v>107</v>
      </c>
      <c r="F14" s="521"/>
      <c r="G14" s="521"/>
      <c r="H14" s="521"/>
      <c r="I14" s="521"/>
      <c r="J14" s="521">
        <v>2</v>
      </c>
      <c r="K14" s="521"/>
      <c r="L14" s="521"/>
      <c r="M14" s="521"/>
    </row>
    <row r="15" spans="1:13" x14ac:dyDescent="0.25">
      <c r="A15" s="339" t="s">
        <v>10</v>
      </c>
      <c r="B15" s="521"/>
      <c r="C15" s="521"/>
      <c r="D15" s="521">
        <v>17631</v>
      </c>
      <c r="E15" s="521">
        <v>4</v>
      </c>
      <c r="F15" s="521">
        <v>1</v>
      </c>
      <c r="G15" s="521">
        <v>0</v>
      </c>
      <c r="H15" s="521"/>
      <c r="I15" s="521"/>
      <c r="J15" s="521"/>
      <c r="K15" s="521"/>
      <c r="L15" s="521"/>
      <c r="M15" s="521"/>
    </row>
    <row r="16" spans="1:13" x14ac:dyDescent="0.25">
      <c r="A16" s="339" t="s">
        <v>11</v>
      </c>
      <c r="B16" s="521"/>
      <c r="C16" s="521"/>
      <c r="D16" s="521">
        <v>16216</v>
      </c>
      <c r="E16" s="521">
        <v>107</v>
      </c>
      <c r="F16" s="521"/>
      <c r="G16" s="521"/>
      <c r="H16" s="521"/>
      <c r="I16" s="521"/>
      <c r="J16" s="521"/>
      <c r="K16" s="521"/>
      <c r="L16" s="521">
        <v>15</v>
      </c>
      <c r="M16" s="521">
        <v>0</v>
      </c>
    </row>
    <row r="17" spans="1:13" x14ac:dyDescent="0.25">
      <c r="A17" s="339" t="s">
        <v>12</v>
      </c>
      <c r="B17" s="521"/>
      <c r="C17" s="521"/>
      <c r="D17" s="521">
        <v>41540</v>
      </c>
      <c r="E17" s="521">
        <v>310</v>
      </c>
      <c r="F17" s="521">
        <v>213</v>
      </c>
      <c r="G17" s="521">
        <v>0</v>
      </c>
      <c r="H17" s="521"/>
      <c r="I17" s="521"/>
      <c r="J17" s="521">
        <v>29</v>
      </c>
      <c r="K17" s="521"/>
      <c r="L17" s="521">
        <v>58</v>
      </c>
      <c r="M17" s="521">
        <v>4</v>
      </c>
    </row>
    <row r="18" spans="1:13" x14ac:dyDescent="0.25">
      <c r="A18" s="339" t="s">
        <v>13</v>
      </c>
      <c r="B18" s="521"/>
      <c r="C18" s="521"/>
      <c r="D18" s="521">
        <v>27192</v>
      </c>
      <c r="E18" s="521">
        <v>154</v>
      </c>
      <c r="F18" s="521">
        <v>101</v>
      </c>
      <c r="G18" s="521">
        <v>0</v>
      </c>
      <c r="H18" s="521"/>
      <c r="I18" s="521"/>
      <c r="J18" s="521">
        <v>15</v>
      </c>
      <c r="K18" s="521"/>
      <c r="L18" s="521"/>
      <c r="M18" s="521"/>
    </row>
    <row r="19" spans="1:13" x14ac:dyDescent="0.25">
      <c r="A19" s="339" t="s">
        <v>14</v>
      </c>
      <c r="B19" s="521"/>
      <c r="C19" s="521"/>
      <c r="D19" s="521">
        <v>34524</v>
      </c>
      <c r="E19" s="521">
        <v>40</v>
      </c>
      <c r="F19" s="521">
        <v>1825</v>
      </c>
      <c r="G19" s="521">
        <v>26</v>
      </c>
      <c r="H19" s="521"/>
      <c r="I19" s="521"/>
      <c r="J19" s="521">
        <v>132</v>
      </c>
      <c r="K19" s="521"/>
      <c r="L19" s="521">
        <v>1273</v>
      </c>
      <c r="M19" s="521">
        <v>32</v>
      </c>
    </row>
    <row r="20" spans="1:13" x14ac:dyDescent="0.25">
      <c r="A20" s="339" t="s">
        <v>15</v>
      </c>
      <c r="B20" s="521"/>
      <c r="C20" s="521"/>
      <c r="D20" s="521">
        <v>23140</v>
      </c>
      <c r="E20" s="521">
        <v>162</v>
      </c>
      <c r="F20" s="521">
        <v>664</v>
      </c>
      <c r="G20" s="521">
        <v>0</v>
      </c>
      <c r="H20" s="521"/>
      <c r="I20" s="521"/>
      <c r="J20" s="521">
        <v>17</v>
      </c>
      <c r="K20" s="521"/>
      <c r="L20" s="521"/>
      <c r="M20" s="521"/>
    </row>
    <row r="21" spans="1:13" x14ac:dyDescent="0.25">
      <c r="A21" s="339" t="s">
        <v>16</v>
      </c>
      <c r="B21" s="521"/>
      <c r="C21" s="521"/>
      <c r="D21" s="521">
        <v>6046</v>
      </c>
      <c r="E21" s="521">
        <v>0</v>
      </c>
      <c r="F21" s="521"/>
      <c r="G21" s="521"/>
      <c r="H21" s="521"/>
      <c r="I21" s="521"/>
      <c r="J21" s="521"/>
      <c r="K21" s="521"/>
      <c r="L21" s="521"/>
      <c r="M21" s="521"/>
    </row>
    <row r="22" spans="1:13" x14ac:dyDescent="0.25">
      <c r="A22" s="339" t="s">
        <v>17</v>
      </c>
      <c r="B22" s="521">
        <v>3437</v>
      </c>
      <c r="C22" s="521">
        <v>0</v>
      </c>
      <c r="D22" s="521">
        <v>205541</v>
      </c>
      <c r="E22" s="521">
        <v>240</v>
      </c>
      <c r="F22" s="521">
        <v>97613</v>
      </c>
      <c r="G22" s="521">
        <v>603</v>
      </c>
      <c r="H22" s="521">
        <v>0</v>
      </c>
      <c r="I22" s="521"/>
      <c r="J22" s="521">
        <v>12874</v>
      </c>
      <c r="K22" s="521">
        <v>43</v>
      </c>
      <c r="L22" s="521">
        <v>27946</v>
      </c>
      <c r="M22" s="521">
        <v>281</v>
      </c>
    </row>
    <row r="23" spans="1:13" x14ac:dyDescent="0.25">
      <c r="A23" s="339" t="s">
        <v>18</v>
      </c>
      <c r="B23" s="521"/>
      <c r="C23" s="521"/>
      <c r="D23" s="521">
        <v>43903</v>
      </c>
      <c r="E23" s="521">
        <v>386</v>
      </c>
      <c r="F23" s="521">
        <v>4177</v>
      </c>
      <c r="G23" s="521">
        <v>104</v>
      </c>
      <c r="H23" s="521"/>
      <c r="I23" s="521"/>
      <c r="J23" s="521">
        <v>16</v>
      </c>
      <c r="K23" s="521"/>
      <c r="L23" s="521">
        <v>369</v>
      </c>
      <c r="M23" s="521">
        <v>56</v>
      </c>
    </row>
    <row r="24" spans="1:13" x14ac:dyDescent="0.25">
      <c r="A24" s="339" t="s">
        <v>19</v>
      </c>
      <c r="B24" s="521"/>
      <c r="C24" s="521"/>
      <c r="D24" s="521">
        <v>38592</v>
      </c>
      <c r="E24" s="521">
        <v>75</v>
      </c>
      <c r="F24" s="521">
        <v>65</v>
      </c>
      <c r="G24" s="521">
        <v>0</v>
      </c>
      <c r="H24" s="521"/>
      <c r="I24" s="521"/>
      <c r="J24" s="521">
        <v>16</v>
      </c>
      <c r="K24" s="521"/>
      <c r="L24" s="521">
        <v>636</v>
      </c>
      <c r="M24" s="521">
        <v>95</v>
      </c>
    </row>
    <row r="25" spans="1:13" x14ac:dyDescent="0.25">
      <c r="A25" s="339" t="s">
        <v>20</v>
      </c>
      <c r="B25" s="521"/>
      <c r="C25" s="521"/>
      <c r="D25" s="521">
        <v>17513</v>
      </c>
      <c r="E25" s="521">
        <v>20</v>
      </c>
      <c r="F25" s="521">
        <v>1984</v>
      </c>
      <c r="G25" s="521">
        <v>0</v>
      </c>
      <c r="H25" s="521"/>
      <c r="I25" s="521"/>
      <c r="J25" s="521">
        <v>25</v>
      </c>
      <c r="K25" s="521"/>
      <c r="L25" s="521">
        <v>10</v>
      </c>
      <c r="M25" s="521">
        <v>0</v>
      </c>
    </row>
    <row r="26" spans="1:13" x14ac:dyDescent="0.25">
      <c r="A26" s="339" t="s">
        <v>21</v>
      </c>
      <c r="B26" s="521"/>
      <c r="C26" s="521"/>
      <c r="D26" s="521">
        <v>54896</v>
      </c>
      <c r="E26" s="521">
        <v>66</v>
      </c>
      <c r="F26" s="521">
        <v>2383</v>
      </c>
      <c r="G26" s="521">
        <v>11</v>
      </c>
      <c r="H26" s="521"/>
      <c r="I26" s="521"/>
      <c r="J26" s="521">
        <v>137</v>
      </c>
      <c r="K26" s="521"/>
      <c r="L26" s="521">
        <v>1204</v>
      </c>
      <c r="M26" s="521">
        <v>18</v>
      </c>
    </row>
    <row r="27" spans="1:13" x14ac:dyDescent="0.25">
      <c r="A27" s="339" t="s">
        <v>22</v>
      </c>
      <c r="B27" s="521"/>
      <c r="C27" s="521"/>
      <c r="D27" s="521">
        <v>10685</v>
      </c>
      <c r="E27" s="521">
        <v>87</v>
      </c>
      <c r="F27" s="521"/>
      <c r="G27" s="521"/>
      <c r="H27" s="521"/>
      <c r="I27" s="521"/>
      <c r="J27" s="521"/>
      <c r="K27" s="521"/>
      <c r="L27" s="521"/>
      <c r="M27" s="521"/>
    </row>
    <row r="28" spans="1:13" x14ac:dyDescent="0.25">
      <c r="A28" s="339" t="s">
        <v>23</v>
      </c>
      <c r="B28" s="521"/>
      <c r="C28" s="521"/>
      <c r="D28" s="521">
        <v>7809</v>
      </c>
      <c r="E28" s="521">
        <v>104</v>
      </c>
      <c r="F28" s="521"/>
      <c r="G28" s="521"/>
      <c r="H28" s="521"/>
      <c r="I28" s="521"/>
      <c r="J28" s="521">
        <v>0</v>
      </c>
      <c r="K28" s="521"/>
      <c r="L28" s="521"/>
      <c r="M28" s="521"/>
    </row>
    <row r="29" spans="1:13" x14ac:dyDescent="0.25">
      <c r="A29" s="339" t="s">
        <v>24</v>
      </c>
      <c r="B29" s="521"/>
      <c r="C29" s="521"/>
      <c r="D29" s="521">
        <v>6984</v>
      </c>
      <c r="E29" s="521">
        <v>82</v>
      </c>
      <c r="F29" s="521">
        <v>2</v>
      </c>
      <c r="G29" s="521">
        <v>0</v>
      </c>
      <c r="H29" s="521"/>
      <c r="I29" s="521"/>
      <c r="J29" s="521"/>
      <c r="K29" s="521"/>
      <c r="L29" s="521"/>
      <c r="M29" s="521"/>
    </row>
    <row r="30" spans="1:13" x14ac:dyDescent="0.25">
      <c r="A30" s="339" t="s">
        <v>25</v>
      </c>
      <c r="B30" s="521"/>
      <c r="C30" s="521"/>
      <c r="D30" s="521">
        <v>7814</v>
      </c>
      <c r="E30" s="521">
        <v>113</v>
      </c>
      <c r="F30" s="521"/>
      <c r="G30" s="521"/>
      <c r="H30" s="521"/>
      <c r="I30" s="521"/>
      <c r="J30" s="521">
        <v>2</v>
      </c>
      <c r="K30" s="521"/>
      <c r="L30" s="521"/>
      <c r="M30" s="521"/>
    </row>
    <row r="31" spans="1:13" x14ac:dyDescent="0.25">
      <c r="A31" s="339" t="s">
        <v>26</v>
      </c>
      <c r="B31" s="521">
        <v>20727</v>
      </c>
      <c r="C31" s="521">
        <v>0</v>
      </c>
      <c r="D31" s="521">
        <v>458213</v>
      </c>
      <c r="E31" s="521">
        <v>3028</v>
      </c>
      <c r="F31" s="521">
        <v>73552</v>
      </c>
      <c r="G31" s="521">
        <v>947</v>
      </c>
      <c r="H31" s="521">
        <v>0</v>
      </c>
      <c r="I31" s="521"/>
      <c r="J31" s="521">
        <v>1229</v>
      </c>
      <c r="K31" s="521"/>
      <c r="L31" s="521">
        <v>10191</v>
      </c>
      <c r="M31" s="521">
        <v>1316</v>
      </c>
    </row>
    <row r="32" spans="1:13" x14ac:dyDescent="0.25">
      <c r="A32" s="339" t="s">
        <v>27</v>
      </c>
      <c r="B32" s="521"/>
      <c r="C32" s="521"/>
      <c r="D32" s="521">
        <v>13692</v>
      </c>
      <c r="E32" s="521">
        <v>20</v>
      </c>
      <c r="F32" s="521">
        <v>457</v>
      </c>
      <c r="G32" s="521">
        <v>0</v>
      </c>
      <c r="H32" s="521"/>
      <c r="I32" s="521"/>
      <c r="J32" s="521">
        <v>7</v>
      </c>
      <c r="K32" s="521"/>
      <c r="L32" s="521">
        <v>252</v>
      </c>
      <c r="M32" s="521">
        <v>0</v>
      </c>
    </row>
    <row r="33" spans="1:14" x14ac:dyDescent="0.25">
      <c r="A33" s="339" t="s">
        <v>45</v>
      </c>
      <c r="B33" s="521"/>
      <c r="C33" s="521"/>
      <c r="D33" s="521">
        <v>24541</v>
      </c>
      <c r="E33" s="521">
        <v>51</v>
      </c>
      <c r="F33" s="521">
        <v>2718</v>
      </c>
      <c r="G33" s="521">
        <v>0</v>
      </c>
      <c r="H33" s="521"/>
      <c r="I33" s="521"/>
      <c r="J33" s="521">
        <v>1</v>
      </c>
      <c r="K33" s="521"/>
      <c r="L33" s="521"/>
      <c r="M33" s="521"/>
    </row>
    <row r="34" spans="1:14" x14ac:dyDescent="0.25">
      <c r="A34" s="339" t="s">
        <v>29</v>
      </c>
      <c r="B34" s="521"/>
      <c r="C34" s="521"/>
      <c r="D34" s="521">
        <v>8248</v>
      </c>
      <c r="E34" s="521">
        <v>107</v>
      </c>
      <c r="F34" s="521"/>
      <c r="G34" s="521"/>
      <c r="H34" s="521"/>
      <c r="I34" s="521"/>
      <c r="J34" s="521">
        <v>1</v>
      </c>
      <c r="K34" s="521"/>
      <c r="L34" s="521"/>
      <c r="M34" s="521"/>
    </row>
    <row r="35" spans="1:14" x14ac:dyDescent="0.25">
      <c r="A35" s="339" t="s">
        <v>30</v>
      </c>
      <c r="B35" s="521"/>
      <c r="C35" s="521"/>
      <c r="D35" s="521">
        <v>60212</v>
      </c>
      <c r="E35" s="521">
        <v>403</v>
      </c>
      <c r="F35" s="521">
        <v>492</v>
      </c>
      <c r="G35" s="521">
        <v>0</v>
      </c>
      <c r="H35" s="521"/>
      <c r="I35" s="521"/>
      <c r="J35" s="521">
        <v>62</v>
      </c>
      <c r="K35" s="521"/>
      <c r="L35" s="521">
        <v>737</v>
      </c>
      <c r="M35" s="521">
        <v>243</v>
      </c>
    </row>
    <row r="36" spans="1:14" ht="15.75" thickBot="1" x14ac:dyDescent="0.3">
      <c r="A36" s="340" t="s">
        <v>31</v>
      </c>
      <c r="B36" s="522"/>
      <c r="C36" s="522"/>
      <c r="D36" s="522">
        <v>5851</v>
      </c>
      <c r="E36" s="522">
        <v>60</v>
      </c>
      <c r="F36" s="522"/>
      <c r="G36" s="522"/>
      <c r="H36" s="522"/>
      <c r="I36" s="522"/>
      <c r="J36" s="522"/>
      <c r="K36" s="522"/>
      <c r="L36" s="522"/>
      <c r="M36" s="522"/>
    </row>
    <row r="37" spans="1:14" ht="15.75" thickBot="1" x14ac:dyDescent="0.3">
      <c r="A37" s="337" t="s">
        <v>41</v>
      </c>
      <c r="B37" s="341">
        <f>SUM(B13:B36)</f>
        <v>24164</v>
      </c>
      <c r="C37" s="341">
        <f>SUM(C13:C36)</f>
        <v>0</v>
      </c>
      <c r="D37" s="341">
        <f t="shared" ref="D37:M37" si="0">SUM(D13:D36)</f>
        <v>1161309</v>
      </c>
      <c r="E37" s="341">
        <f t="shared" si="0"/>
        <v>5749</v>
      </c>
      <c r="F37" s="341">
        <f>SUM(F13:F36)</f>
        <v>186369</v>
      </c>
      <c r="G37" s="341">
        <f t="shared" si="0"/>
        <v>1691</v>
      </c>
      <c r="H37" s="341">
        <f t="shared" si="0"/>
        <v>107805</v>
      </c>
      <c r="I37" s="341">
        <f t="shared" si="0"/>
        <v>177</v>
      </c>
      <c r="J37" s="341">
        <f t="shared" si="0"/>
        <v>14597</v>
      </c>
      <c r="K37" s="341">
        <f t="shared" si="0"/>
        <v>43</v>
      </c>
      <c r="L37" s="341">
        <f t="shared" si="0"/>
        <v>43400</v>
      </c>
      <c r="M37" s="341">
        <f t="shared" si="0"/>
        <v>2072</v>
      </c>
    </row>
    <row r="38" spans="1:14" ht="15.75" thickBot="1" x14ac:dyDescent="0.3">
      <c r="B38" s="595">
        <f>SUM(B37:C37)</f>
        <v>24164</v>
      </c>
      <c r="C38" s="595"/>
      <c r="D38" s="595">
        <f>SUM(D37:E37)</f>
        <v>1167058</v>
      </c>
      <c r="E38" s="595"/>
      <c r="F38" s="595">
        <f>SUM(F37:G37)</f>
        <v>188060</v>
      </c>
      <c r="G38" s="595"/>
      <c r="H38" s="595">
        <f>SUM(H37:I37)</f>
        <v>107982</v>
      </c>
      <c r="I38" s="595"/>
      <c r="J38" s="595">
        <f>SUM(J37:K37)</f>
        <v>14640</v>
      </c>
      <c r="K38" s="595"/>
      <c r="L38" s="595">
        <f>SUM(L37:M37)</f>
        <v>45472</v>
      </c>
      <c r="M38" s="595"/>
    </row>
    <row r="39" spans="1:14" ht="15.75" thickBot="1" x14ac:dyDescent="0.3">
      <c r="A39" s="1"/>
      <c r="B39" s="1"/>
    </row>
    <row r="40" spans="1:14" ht="15.75" thickBot="1" x14ac:dyDescent="0.3">
      <c r="A40" s="447" t="s">
        <v>32</v>
      </c>
      <c r="B40" s="448">
        <f>SUM(B37,D37,F37,H37,J37,L37)</f>
        <v>1537644</v>
      </c>
    </row>
    <row r="41" spans="1:14" ht="15.75" thickBot="1" x14ac:dyDescent="0.3">
      <c r="A41" s="447" t="s">
        <v>49</v>
      </c>
      <c r="B41" s="448">
        <f>SUM(C37,E37,G37,I37,K37,M37)</f>
        <v>9732</v>
      </c>
    </row>
    <row r="42" spans="1:14" ht="15.75" thickBot="1" x14ac:dyDescent="0.3">
      <c r="A42" s="447" t="s">
        <v>50</v>
      </c>
      <c r="B42" s="448">
        <f>SUM(B40:B41)</f>
        <v>1547376</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1.5714950924921502E-2</v>
      </c>
      <c r="C46" s="220">
        <f>C37/B41</f>
        <v>0</v>
      </c>
      <c r="D46" s="220">
        <f>D37/B40</f>
        <v>0.75525219101430496</v>
      </c>
      <c r="E46" s="220">
        <f>E37/B41</f>
        <v>0.5907316070694616</v>
      </c>
      <c r="F46" s="220">
        <f>F37/B40</f>
        <v>0.12120425794267073</v>
      </c>
      <c r="G46" s="220">
        <f>G37/B41</f>
        <v>0.17375667899712288</v>
      </c>
      <c r="H46" s="220">
        <f>H37/B40</f>
        <v>7.011050672327275E-2</v>
      </c>
      <c r="I46" s="220">
        <f>I37/B41</f>
        <v>1.8187422934648582E-2</v>
      </c>
      <c r="J46" s="220">
        <f>J37/B40</f>
        <v>9.4930946304866409E-3</v>
      </c>
      <c r="K46" s="220">
        <f>K37/B41</f>
        <v>4.4184134812988085E-3</v>
      </c>
      <c r="L46" s="220">
        <f>L37/B40</f>
        <v>2.8224998764343371E-2</v>
      </c>
      <c r="M46" s="220">
        <f>M37/B41</f>
        <v>0.21290587751746815</v>
      </c>
    </row>
    <row r="47" spans="1:14" ht="30.75" thickBot="1" x14ac:dyDescent="0.3">
      <c r="A47" s="221" t="s">
        <v>103</v>
      </c>
      <c r="B47" s="593">
        <f>B38/B42</f>
        <v>1.561611398910155E-2</v>
      </c>
      <c r="C47" s="593"/>
      <c r="D47" s="593">
        <f>D38/B42</f>
        <v>0.75421746233623888</v>
      </c>
      <c r="E47" s="593"/>
      <c r="F47" s="593">
        <f>F38/B42</f>
        <v>0.12153477887727353</v>
      </c>
      <c r="G47" s="593"/>
      <c r="H47" s="593">
        <f>H38/B42</f>
        <v>6.9783943915376748E-2</v>
      </c>
      <c r="I47" s="593"/>
      <c r="J47" s="593">
        <f>J38/B42</f>
        <v>9.4611781493315131E-3</v>
      </c>
      <c r="K47" s="593"/>
      <c r="L47" s="593">
        <f>L38/B42</f>
        <v>2.9386522732677771E-2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06-2023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2023-07-26T21:10:18Z</dcterms:modified>
</cp:coreProperties>
</file>