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6. ATENCION USUARIO\2023\9. Septiembre\"/>
    </mc:Choice>
  </mc:AlternateContent>
  <bookViews>
    <workbookView xWindow="0" yWindow="0" windowWidth="20490" windowHeight="7365" tabRatio="840"/>
  </bookViews>
  <sheets>
    <sheet name="Indice" sheetId="3" r:id="rId1"/>
    <sheet name="Requerimientos Septiembre_2023" sheetId="4" r:id="rId2"/>
    <sheet name="Historico Gob.ec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5" l="1"/>
  <c r="Q57" i="5" s="1"/>
  <c r="Q55" i="5" l="1"/>
  <c r="Q58" i="5"/>
  <c r="Q56" i="5"/>
  <c r="R59" i="5"/>
  <c r="S58" i="5" s="1"/>
  <c r="D187" i="4"/>
  <c r="S57" i="5" l="1"/>
  <c r="S56" i="5"/>
  <c r="S55" i="5"/>
  <c r="S59" i="5" s="1"/>
  <c r="Q59" i="5"/>
  <c r="O55" i="5"/>
  <c r="N59" i="5"/>
  <c r="O56" i="5" s="1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8" i="4"/>
  <c r="D189" i="4"/>
  <c r="D190" i="4"/>
  <c r="D191" i="4"/>
  <c r="D192" i="4"/>
  <c r="D193" i="4"/>
  <c r="D194" i="4"/>
  <c r="D195" i="4"/>
  <c r="D196" i="4"/>
  <c r="D197" i="4"/>
  <c r="D198" i="4"/>
  <c r="D173" i="4"/>
  <c r="O58" i="5" l="1"/>
  <c r="O57" i="5"/>
  <c r="M56" i="5"/>
  <c r="L59" i="5"/>
  <c r="M57" i="5" s="1"/>
  <c r="M55" i="5" l="1"/>
  <c r="M58" i="5"/>
  <c r="F109" i="5"/>
  <c r="K56" i="5"/>
  <c r="K57" i="5"/>
  <c r="K58" i="5"/>
  <c r="K55" i="5"/>
  <c r="K59" i="5" s="1"/>
  <c r="J59" i="5"/>
  <c r="I56" i="5" l="1"/>
  <c r="I57" i="5"/>
  <c r="I58" i="5"/>
  <c r="H59" i="5"/>
  <c r="I55" i="5" s="1"/>
  <c r="I59" i="5" s="1"/>
  <c r="N93" i="5" l="1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M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N238" i="4"/>
  <c r="M238" i="4"/>
  <c r="L238" i="4"/>
  <c r="K238" i="4"/>
  <c r="J238" i="4"/>
  <c r="I238" i="4"/>
  <c r="H238" i="4"/>
  <c r="G238" i="4"/>
  <c r="F230" i="4"/>
  <c r="E230" i="4"/>
  <c r="D238" i="4"/>
  <c r="C238" i="4"/>
  <c r="O237" i="4"/>
  <c r="O279" i="4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Y59" i="5"/>
  <c r="X59" i="5"/>
  <c r="W59" i="5"/>
  <c r="V59" i="5"/>
  <c r="U59" i="5"/>
  <c r="T59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U19" i="5"/>
  <c r="T19" i="5"/>
  <c r="R19" i="5"/>
  <c r="P19" i="5"/>
  <c r="N19" i="5"/>
  <c r="L19" i="5"/>
  <c r="J19" i="5"/>
  <c r="H19" i="5"/>
  <c r="F19" i="5"/>
  <c r="D19" i="5"/>
  <c r="B19" i="5"/>
  <c r="C17" i="5" s="1"/>
  <c r="Z18" i="5"/>
  <c r="Z17" i="5"/>
  <c r="Z16" i="5"/>
  <c r="Z15" i="5"/>
  <c r="Z14" i="5"/>
  <c r="Z13" i="5"/>
  <c r="M283" i="4"/>
  <c r="M286" i="4" s="1"/>
  <c r="L283" i="4"/>
  <c r="L286" i="4" s="1"/>
  <c r="K283" i="4"/>
  <c r="K286" i="4" s="1"/>
  <c r="J283" i="4"/>
  <c r="J286" i="4" s="1"/>
  <c r="I283" i="4"/>
  <c r="I286" i="4" s="1"/>
  <c r="H283" i="4"/>
  <c r="H286" i="4" s="1"/>
  <c r="G283" i="4"/>
  <c r="G286" i="4" s="1"/>
  <c r="F275" i="4"/>
  <c r="F278" i="4" s="1"/>
  <c r="E275" i="4"/>
  <c r="E278" i="4" s="1"/>
  <c r="D283" i="4"/>
  <c r="D286" i="4" s="1"/>
  <c r="C283" i="4"/>
  <c r="C286" i="4" s="1"/>
  <c r="N246" i="4"/>
  <c r="M246" i="4"/>
  <c r="L246" i="4"/>
  <c r="K246" i="4"/>
  <c r="J246" i="4"/>
  <c r="I246" i="4"/>
  <c r="H246" i="4"/>
  <c r="G246" i="4"/>
  <c r="F238" i="4"/>
  <c r="E238" i="4"/>
  <c r="O238" i="4" s="1"/>
  <c r="D246" i="4"/>
  <c r="C246" i="4"/>
  <c r="O245" i="4"/>
  <c r="C230" i="4"/>
  <c r="C224" i="4"/>
  <c r="C218" i="4"/>
  <c r="G51" i="4"/>
  <c r="H50" i="4" s="1"/>
  <c r="D44" i="4"/>
  <c r="C17" i="4"/>
  <c r="D15" i="4" s="1"/>
  <c r="O13" i="5" l="1"/>
  <c r="O15" i="5"/>
  <c r="O16" i="5"/>
  <c r="O14" i="5"/>
  <c r="O17" i="5"/>
  <c r="O18" i="5"/>
  <c r="I14" i="5"/>
  <c r="I15" i="5"/>
  <c r="I16" i="5"/>
  <c r="I17" i="5"/>
  <c r="I18" i="5"/>
  <c r="I13" i="5"/>
  <c r="Q16" i="5"/>
  <c r="Q17" i="5"/>
  <c r="Q18" i="5"/>
  <c r="Q14" i="5"/>
  <c r="Q15" i="5"/>
  <c r="Q13" i="5"/>
  <c r="K14" i="5"/>
  <c r="K15" i="5"/>
  <c r="K16" i="5"/>
  <c r="K17" i="5"/>
  <c r="K18" i="5"/>
  <c r="K13" i="5"/>
  <c r="K19" i="5" s="1"/>
  <c r="S15" i="5"/>
  <c r="S16" i="5"/>
  <c r="S17" i="5"/>
  <c r="S18" i="5"/>
  <c r="S13" i="5"/>
  <c r="S14" i="5"/>
  <c r="M18" i="5"/>
  <c r="M13" i="5"/>
  <c r="M19" i="5" s="1"/>
  <c r="M14" i="5"/>
  <c r="M15" i="5"/>
  <c r="M16" i="5"/>
  <c r="M17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AA56" i="5" s="1"/>
  <c r="Z19" i="5"/>
  <c r="AA14" i="5" s="1"/>
  <c r="C14" i="5"/>
  <c r="C15" i="5"/>
  <c r="C16" i="5"/>
  <c r="C13" i="5"/>
  <c r="O246" i="4"/>
  <c r="N283" i="4"/>
  <c r="N286" i="4" s="1"/>
  <c r="H44" i="4"/>
  <c r="H45" i="4"/>
  <c r="H46" i="4"/>
  <c r="H47" i="4"/>
  <c r="H48" i="4"/>
  <c r="H42" i="4"/>
  <c r="H49" i="4"/>
  <c r="H43" i="4"/>
  <c r="D42" i="4"/>
  <c r="D43" i="4"/>
  <c r="D11" i="4"/>
  <c r="D12" i="4"/>
  <c r="D13" i="4"/>
  <c r="D14" i="4"/>
  <c r="D16" i="4"/>
  <c r="S19" i="5" l="1"/>
  <c r="G59" i="5"/>
  <c r="G19" i="5"/>
  <c r="I19" i="5"/>
  <c r="Q19" i="5"/>
  <c r="O19" i="5"/>
  <c r="E19" i="5"/>
  <c r="D46" i="4"/>
  <c r="C19" i="5"/>
  <c r="O283" i="4"/>
  <c r="O286" i="4" s="1"/>
  <c r="P279" i="4"/>
  <c r="P283" i="4" s="1"/>
  <c r="P286" i="4" s="1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H51" i="4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<sst xmlns="http://schemas.openxmlformats.org/spreadsheetml/2006/main" count="516" uniqueCount="183">
  <si>
    <t>Servicio de Telecomunicaciones</t>
  </si>
  <si>
    <t>Operador de Telecomunicaciones</t>
  </si>
  <si>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</si>
  <si>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</si>
  <si>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</si>
  <si>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</si>
  <si>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</si>
  <si>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</si>
  <si>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</si>
  <si>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</si>
  <si>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</si>
  <si>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</si>
  <si>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</si>
  <si>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</si>
  <si>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</si>
  <si>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</si>
  <si>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</si>
  <si>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</si>
  <si>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</si>
  <si>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</si>
  <si>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</si>
  <si>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</si>
  <si>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</si>
  <si>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</si>
  <si>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</si>
  <si>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</si>
  <si>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</si>
  <si>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</si>
  <si>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</si>
  <si>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</si>
  <si>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</si>
  <si>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</si>
  <si>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</si>
  <si>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</si>
  <si>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</si>
  <si>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</si>
  <si>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</si>
  <si>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</si>
  <si>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</si>
  <si>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Operador / Categoria de Reclamo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</si>
  <si>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</si>
  <si>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</si>
  <si>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</si>
  <si>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</si>
  <si>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REQUERIMIENTOS ATENDIDOS A PERSONAS VULNERABLES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</si>
  <si>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</si>
  <si>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</si>
  <si>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</si>
  <si>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</si>
  <si>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</si>
  <si>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</si>
  <si>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</si>
  <si>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</si>
  <si>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</si>
  <si>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</si>
  <si>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</si>
  <si>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</si>
  <si>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</si>
  <si>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</si>
  <si>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</si>
  <si>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</si>
  <si>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</si>
  <si>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</t>
  </si>
  <si>
    <t>Información</t>
  </si>
  <si>
    <t>Reclamo</t>
  </si>
  <si>
    <t>Sugerencia</t>
  </si>
  <si>
    <t>EVOLUCION MENSUAL DE REQUERIMIENTOS AÑO 2022</t>
  </si>
  <si>
    <t>MESES AÑO 2022</t>
  </si>
  <si>
    <t>Requerimientos Plataforma GOB.EC
(Reclamos, denuncias, solicitudes de información)</t>
  </si>
  <si>
    <t>HISTÓRICO DE REQUERIMIENTOS</t>
  </si>
  <si>
    <t>REQUERIMIENTOS HISTÓRICOS</t>
  </si>
  <si>
    <t>AÑOS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</si>
  <si>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</si>
  <si>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</si>
  <si>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</si>
  <si>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</si>
  <si>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</si>
  <si>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</si>
  <si>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</si>
  <si>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</si>
  <si>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</si>
  <si>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</si>
  <si>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</si>
  <si>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</si>
  <si>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</si>
  <si>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</si>
  <si>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</si>
  <si>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</si>
  <si>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</si>
  <si>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</si>
  <si>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</si>
  <si>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</si>
  <si>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</si>
  <si>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</si>
  <si>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</si>
  <si>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</si>
  <si>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</si>
  <si>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</si>
  <si>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</si>
  <si>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</si>
  <si>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</si>
  <si>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</si>
  <si>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</si>
  <si>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</si>
  <si>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</si>
  <si>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</si>
  <si>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</si>
  <si>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</si>
  <si>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</si>
  <si>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Telefonía Móvil</t>
  </si>
  <si>
    <t>Grupo TV Cable</t>
  </si>
  <si>
    <t>Servicio de Información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</si>
  <si>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</si>
  <si>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</si>
  <si>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</si>
  <si>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</si>
  <si>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</si>
  <si>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</si>
  <si>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EVOLUCION MENSUAL DE REQUERIMIENTOS AÑO 2023</t>
  </si>
  <si>
    <t>REQUERIMIENTOS POR SERVICIOS DE TELECOMUNICACIONES PLATAFORMA GOB.EC AÑO 2023</t>
  </si>
  <si>
    <t>Mes: Enero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</si>
  <si>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</si>
  <si>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</si>
  <si>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</si>
  <si>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</si>
  <si>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</si>
  <si>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</si>
  <si>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</si>
  <si>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</si>
  <si>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</si>
  <si>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</si>
  <si>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</si>
  <si>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</si>
  <si>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</si>
  <si>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</si>
  <si>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</si>
  <si>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</si>
  <si>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</si>
  <si>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</si>
  <si>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</si>
  <si>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</si>
  <si>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</si>
  <si>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Técnicos. Inconvenientes de intermitencia</t>
  </si>
  <si>
    <t>Reclamos Contractuales. Contratos no suscritos y/o no solicitados por un usuario</t>
  </si>
  <si>
    <t>Reclamos Contractuales. Terminación del Contrato</t>
  </si>
  <si>
    <t>Reclamos de Facturación. Cobro de valores diferentes al pactado en el contrato</t>
  </si>
  <si>
    <t>Reclamos de Facturación. Cobro por servicios finalizados</t>
  </si>
  <si>
    <t>Reclamos de Facturación. Débitos injustificados en cuenta bancaria o tarjeta de crédito</t>
  </si>
  <si>
    <t>Reclamos Técnicos. Inconvenientes de cobertura</t>
  </si>
  <si>
    <t>Reclamos Técnicos. Inconvenientes de velocidad de internet</t>
  </si>
  <si>
    <t>Reclamos Contractuales. Inconvenientes en planes o cambios en servicios ofertados</t>
  </si>
  <si>
    <t>Reclamos Contractuales. Tiempo de permanencia mínima en el contrato</t>
  </si>
  <si>
    <t>Reclamos de Facturación. Cobro por servicios no proporcionados</t>
  </si>
  <si>
    <t>Reclamos de Facturación. Cobro por servicios no solicitados</t>
  </si>
  <si>
    <t>Reclamos Técnicos. Inconvenientes de cortes de servicio</t>
  </si>
  <si>
    <t>Reclamos Contractuales. Bono de Permanencia o Fidelidad</t>
  </si>
  <si>
    <t>Reclamos Técnicos. Bloqueo de equipo telefónico</t>
  </si>
  <si>
    <t>Reclamos Técnicos. Bloqueo de simcard</t>
  </si>
  <si>
    <t>Reclamos Técnicos. Robo o hurto de equipos telefónicos</t>
  </si>
  <si>
    <t>Reclamos Contractuales. Información (apoyo procesos de Coactiva)</t>
  </si>
  <si>
    <t>Reclamos de Facturación. Doble facturación</t>
  </si>
  <si>
    <t>Reclamos Técnicos. Portabilidad Numérica – Cambio a otro operador</t>
  </si>
  <si>
    <t>Reclamos Técnicos. Llamadas uso indebido</t>
  </si>
  <si>
    <t>Otros operadores</t>
  </si>
  <si>
    <t>Reclamos Contractuales. Inconvenientes de cortes de servicioTerminación del Contrato</t>
  </si>
  <si>
    <t>Sin reclamos</t>
  </si>
  <si>
    <t>Otros operadores de TF</t>
  </si>
  <si>
    <t xml:space="preserve"> Operador de Telecomunicaciones Total</t>
  </si>
  <si>
    <t xml:space="preserve">Otros Operadores </t>
  </si>
  <si>
    <r>
      <t>Fecha de publicación</t>
    </r>
    <r>
      <rPr>
        <sz val="11"/>
        <color theme="3" tint="-0.499984740745262"/>
        <rFont val="Arial"/>
        <family val="2"/>
      </rPr>
      <t>: Septiembre 2023</t>
    </r>
  </si>
  <si>
    <t>Mes: Septiembre 2023</t>
  </si>
  <si>
    <t>Reclamos Contractuales. Cobro por servicios no solicitadosContratos no suscritos y/o no solicitados por un usuario</t>
  </si>
  <si>
    <t>Reclamos Contractuales. Inconvenientes de coberturaTerminación del Contrato</t>
  </si>
  <si>
    <t>Reclamos Contractuales. Llamadas uso indebidoContratos no suscritos y/o no solicitados por un usuario</t>
  </si>
  <si>
    <t>Reclamos de Facturación. Cobro de valores diferentes al pactado en el contratoInconvenientes en planes o cambios en servicios ofertados</t>
  </si>
  <si>
    <t>Reclamos de Facturación. Cobro por servicios no proporcionadosTerminación del Contrato</t>
  </si>
  <si>
    <t>Reclamos de Facturación. Inconvenientes de cortes de servicioCobro por servicios no proporcionados</t>
  </si>
  <si>
    <t>Reclamos Contractuales. Inconvenientes de intermitenciaTerminación del Contrato</t>
  </si>
  <si>
    <t>Reclamos de Facturación. Inconvenientes de velocidad de internetCobro por servicios no proporcionadosTerminación del Contrato</t>
  </si>
  <si>
    <t>Reclamos de Facturación. Inconvenientes de velocidad de internetDébitos injustificados en cuenta bancaria o tarjeta de crédito</t>
  </si>
  <si>
    <t>Reclamos Técnicos. Inconvenientes de intermitenciaCobro de valores diferentes al pactado en el contrato</t>
  </si>
  <si>
    <t>Reclamos Técnicos. Inconvenientes de velocidad de internetTerminación del Contrato</t>
  </si>
  <si>
    <t>2023 (Hasta Septiembre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</si>
</sst>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theme="4" tint="0.79998168889431442"/>
      </patternFill>
    </fill>
    <fill>
      <patternFill patternType="solid">
        <fgColor theme="7" tint="-0.249977111117893"/>
        <bgColor theme="4" tint="0.79998168889431442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3" applyFill="1" applyBorder="1"/>
    <xf numFmtId="0" fontId="1" fillId="2" borderId="3" xfId="3" applyFill="1" applyBorder="1"/>
    <xf numFmtId="0" fontId="1" fillId="3" borderId="4" xfId="3" applyFill="1" applyBorder="1"/>
    <xf numFmtId="0" fontId="4" fillId="3" borderId="0" xfId="3" applyFont="1" applyFill="1" applyBorder="1"/>
    <xf numFmtId="0" fontId="1" fillId="3" borderId="0" xfId="3" applyFill="1" applyBorder="1"/>
    <xf numFmtId="0" fontId="2" fillId="3" borderId="0" xfId="3" applyFont="1" applyFill="1" applyBorder="1"/>
    <xf numFmtId="0" fontId="5" fillId="3" borderId="0" xfId="3" applyFont="1" applyFill="1" applyBorder="1"/>
    <xf numFmtId="0" fontId="1" fillId="4" borderId="1" xfId="3" applyFill="1" applyBorder="1"/>
    <xf numFmtId="0" fontId="6" fillId="4" borderId="2" xfId="3" applyFont="1" applyFill="1" applyBorder="1"/>
    <xf numFmtId="0" fontId="1" fillId="4" borderId="2" xfId="3" applyFill="1" applyBorder="1"/>
    <xf numFmtId="0" fontId="1" fillId="4" borderId="4" xfId="3" applyFill="1" applyBorder="1"/>
    <xf numFmtId="0" fontId="8" fillId="4" borderId="0" xfId="3" applyFont="1" applyFill="1" applyBorder="1"/>
    <xf numFmtId="0" fontId="1" fillId="4" borderId="0" xfId="3" applyFill="1" applyBorder="1"/>
    <xf numFmtId="0" fontId="1" fillId="4" borderId="5" xfId="3" applyFill="1" applyBorder="1"/>
    <xf numFmtId="0" fontId="1" fillId="4" borderId="6" xfId="3" applyFill="1" applyBorder="1"/>
    <xf numFmtId="0" fontId="8" fillId="4" borderId="7" xfId="3" applyFont="1" applyFill="1" applyBorder="1"/>
    <xf numFmtId="0" fontId="1" fillId="4" borderId="7" xfId="3" applyFill="1" applyBorder="1"/>
    <xf numFmtId="0" fontId="1" fillId="4" borderId="8" xfId="3" applyFill="1" applyBorder="1"/>
    <xf numFmtId="0" fontId="1" fillId="2" borderId="1" xfId="3" applyFill="1" applyBorder="1"/>
    <xf numFmtId="0" fontId="8" fillId="2" borderId="2" xfId="3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2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15" fillId="3" borderId="0" xfId="0" applyFont="1" applyFill="1"/>
    <xf numFmtId="0" fontId="2" fillId="9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1" borderId="18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 readingOrder="1"/>
    </xf>
    <xf numFmtId="0" fontId="0" fillId="2" borderId="18" xfId="0" applyFont="1" applyFill="1" applyBorder="1" applyAlignment="1">
      <alignment horizontal="left" vertical="center" wrapText="1" readingOrder="1"/>
    </xf>
    <xf numFmtId="0" fontId="0" fillId="0" borderId="18" xfId="0" applyNumberFormat="1" applyFont="1" applyBorder="1" applyAlignment="1">
      <alignment horizontal="center" vertical="center" wrapText="1" readingOrder="1"/>
    </xf>
    <xf numFmtId="0" fontId="0" fillId="0" borderId="18" xfId="0" applyFont="1" applyBorder="1" applyAlignment="1">
      <alignment horizontal="center" vertical="center" wrapText="1" readingOrder="1"/>
    </xf>
    <xf numFmtId="0" fontId="0" fillId="0" borderId="0" xfId="0" applyFont="1"/>
    <xf numFmtId="0" fontId="5" fillId="3" borderId="1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0" fillId="2" borderId="18" xfId="0" applyFill="1" applyBorder="1" applyAlignment="1">
      <alignment horizontal="left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0" fillId="2" borderId="18" xfId="0" applyFill="1" applyBorder="1" applyAlignment="1">
      <alignment horizontal="center" vertical="center" wrapText="1" readingOrder="1"/>
    </xf>
    <xf numFmtId="165" fontId="2" fillId="3" borderId="18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3" fontId="17" fillId="6" borderId="18" xfId="0" applyNumberFormat="1" applyFont="1" applyFill="1" applyBorder="1" applyAlignment="1">
      <alignment horizontal="center" vertical="center" wrapText="1" readingOrder="1"/>
    </xf>
    <xf numFmtId="0" fontId="1" fillId="3" borderId="0" xfId="3" applyFill="1"/>
    <xf numFmtId="0" fontId="4" fillId="3" borderId="0" xfId="3" applyFont="1" applyFill="1"/>
    <xf numFmtId="0" fontId="5" fillId="3" borderId="0" xfId="3" applyFont="1" applyFill="1"/>
    <xf numFmtId="0" fontId="2" fillId="3" borderId="0" xfId="3" applyFont="1" applyFill="1"/>
    <xf numFmtId="0" fontId="18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2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2" applyNumberFormat="1" applyFont="1" applyBorder="1"/>
    <xf numFmtId="0" fontId="0" fillId="0" borderId="18" xfId="0" applyBorder="1" applyAlignment="1">
      <alignment horizontal="center"/>
    </xf>
    <xf numFmtId="10" fontId="0" fillId="0" borderId="18" xfId="2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2" applyNumberFormat="1" applyFont="1"/>
    <xf numFmtId="0" fontId="2" fillId="13" borderId="18" xfId="0" applyFont="1" applyFill="1" applyBorder="1"/>
    <xf numFmtId="0" fontId="2" fillId="13" borderId="18" xfId="0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/>
    </xf>
    <xf numFmtId="0" fontId="3" fillId="12" borderId="18" xfId="0" applyFont="1" applyFill="1" applyBorder="1" applyAlignment="1">
      <alignment horizontal="left"/>
    </xf>
    <xf numFmtId="0" fontId="2" fillId="11" borderId="18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2" fillId="14" borderId="18" xfId="0" applyFont="1" applyFill="1" applyBorder="1"/>
    <xf numFmtId="0" fontId="2" fillId="14" borderId="18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vertical="center"/>
    </xf>
    <xf numFmtId="0" fontId="2" fillId="8" borderId="18" xfId="0" applyFont="1" applyFill="1" applyBorder="1"/>
    <xf numFmtId="0" fontId="0" fillId="0" borderId="20" xfId="0" applyFill="1" applyBorder="1"/>
    <xf numFmtId="0" fontId="3" fillId="12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/>
    </xf>
    <xf numFmtId="165" fontId="3" fillId="6" borderId="18" xfId="1" applyNumberFormat="1" applyFont="1" applyFill="1" applyBorder="1" applyAlignment="1">
      <alignment vertical="center" wrapText="1"/>
    </xf>
    <xf numFmtId="165" fontId="3" fillId="6" borderId="18" xfId="0" applyNumberFormat="1" applyFont="1" applyFill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 readingOrder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9" fillId="18" borderId="18" xfId="0" applyFont="1" applyFill="1" applyBorder="1" applyAlignment="1">
      <alignment horizontal="left" vertical="center"/>
    </xf>
    <xf numFmtId="0" fontId="19" fillId="18" borderId="18" xfId="0" applyFont="1" applyFill="1" applyBorder="1" applyAlignment="1">
      <alignment horizontal="left"/>
    </xf>
    <xf numFmtId="0" fontId="2" fillId="8" borderId="18" xfId="0" applyFont="1" applyFill="1" applyBorder="1" applyAlignment="1">
      <alignment horizontal="left"/>
    </xf>
    <xf numFmtId="0" fontId="2" fillId="11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1" borderId="18" xfId="0" applyFont="1" applyFill="1" applyBorder="1" applyAlignment="1">
      <alignment horizontal="left" vertical="center" wrapText="1"/>
    </xf>
    <xf numFmtId="10" fontId="2" fillId="3" borderId="18" xfId="2" applyNumberFormat="1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left"/>
    </xf>
    <xf numFmtId="0" fontId="2" fillId="13" borderId="18" xfId="0" applyNumberFormat="1" applyFont="1" applyFill="1" applyBorder="1" applyAlignment="1">
      <alignment horizontal="center"/>
    </xf>
    <xf numFmtId="0" fontId="2" fillId="15" borderId="18" xfId="0" applyFont="1" applyFill="1" applyBorder="1" applyAlignment="1">
      <alignment horizontal="left"/>
    </xf>
    <xf numFmtId="0" fontId="2" fillId="15" borderId="18" xfId="0" applyNumberFormat="1" applyFont="1" applyFill="1" applyBorder="1" applyAlignment="1">
      <alignment horizontal="center"/>
    </xf>
    <xf numFmtId="0" fontId="3" fillId="16" borderId="18" xfId="0" applyFont="1" applyFill="1" applyBorder="1" applyAlignment="1">
      <alignment horizontal="left"/>
    </xf>
    <xf numFmtId="0" fontId="0" fillId="0" borderId="0" xfId="0" applyBorder="1"/>
    <xf numFmtId="0" fontId="0" fillId="0" borderId="18" xfId="0" applyBorder="1" applyAlignment="1">
      <alignment horizontal="left"/>
    </xf>
    <xf numFmtId="0" fontId="3" fillId="18" borderId="18" xfId="0" applyFont="1" applyFill="1" applyBorder="1" applyAlignment="1">
      <alignment horizontal="left"/>
    </xf>
    <xf numFmtId="0" fontId="3" fillId="18" borderId="18" xfId="0" applyNumberFormat="1" applyFont="1" applyFill="1" applyBorder="1" applyAlignment="1">
      <alignment horizontal="center"/>
    </xf>
    <xf numFmtId="0" fontId="3" fillId="19" borderId="18" xfId="0" applyFont="1" applyFill="1" applyBorder="1" applyAlignment="1">
      <alignment horizontal="left"/>
    </xf>
    <xf numFmtId="0" fontId="3" fillId="19" borderId="18" xfId="0" applyNumberFormat="1" applyFont="1" applyFill="1" applyBorder="1" applyAlignment="1">
      <alignment horizontal="center"/>
    </xf>
    <xf numFmtId="0" fontId="2" fillId="11" borderId="18" xfId="0" applyFont="1" applyFill="1" applyBorder="1" applyAlignment="1">
      <alignment horizontal="left"/>
    </xf>
    <xf numFmtId="0" fontId="2" fillId="17" borderId="18" xfId="0" applyFont="1" applyFill="1" applyBorder="1" applyAlignment="1">
      <alignment horizontal="left"/>
    </xf>
    <xf numFmtId="0" fontId="3" fillId="16" borderId="18" xfId="0" applyNumberFormat="1" applyFont="1" applyFill="1" applyBorder="1" applyAlignment="1">
      <alignment horizontal="center"/>
    </xf>
    <xf numFmtId="0" fontId="2" fillId="14" borderId="18" xfId="0" applyFont="1" applyFill="1" applyBorder="1" applyAlignment="1">
      <alignment horizontal="left"/>
    </xf>
    <xf numFmtId="0" fontId="2" fillId="14" borderId="18" xfId="0" applyNumberFormat="1" applyFont="1" applyFill="1" applyBorder="1" applyAlignment="1">
      <alignment horizontal="center"/>
    </xf>
    <xf numFmtId="0" fontId="2" fillId="20" borderId="18" xfId="0" applyFont="1" applyFill="1" applyBorder="1" applyAlignment="1">
      <alignment horizontal="left"/>
    </xf>
    <xf numFmtId="0" fontId="2" fillId="20" borderId="18" xfId="0" applyNumberFormat="1" applyFont="1" applyFill="1" applyBorder="1" applyAlignment="1">
      <alignment horizontal="center"/>
    </xf>
    <xf numFmtId="0" fontId="19" fillId="18" borderId="18" xfId="0" applyFont="1" applyFill="1" applyBorder="1" applyAlignment="1">
      <alignment horizontal="center" vertical="center" wrapText="1"/>
    </xf>
    <xf numFmtId="0" fontId="2" fillId="11" borderId="18" xfId="0" applyNumberFormat="1" applyFont="1" applyFill="1" applyBorder="1" applyAlignment="1">
      <alignment horizontal="center" vertical="center"/>
    </xf>
    <xf numFmtId="0" fontId="2" fillId="17" borderId="18" xfId="0" applyNumberFormat="1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left"/>
    </xf>
    <xf numFmtId="0" fontId="2" fillId="10" borderId="18" xfId="0" applyNumberFormat="1" applyFont="1" applyFill="1" applyBorder="1" applyAlignment="1">
      <alignment horizontal="center" vertical="center"/>
    </xf>
    <xf numFmtId="10" fontId="23" fillId="2" borderId="18" xfId="2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left" indent="1"/>
    </xf>
    <xf numFmtId="0" fontId="0" fillId="2" borderId="18" xfId="0" applyNumberForma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10" fontId="23" fillId="2" borderId="20" xfId="2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 readingOrder="1"/>
    </xf>
    <xf numFmtId="0" fontId="21" fillId="3" borderId="0" xfId="3" applyFont="1" applyFill="1" applyBorder="1" applyAlignment="1">
      <alignment horizontal="center"/>
    </xf>
    <xf numFmtId="0" fontId="20" fillId="3" borderId="4" xfId="3" applyFont="1" applyFill="1" applyBorder="1" applyAlignment="1">
      <alignment horizontal="center"/>
    </xf>
    <xf numFmtId="0" fontId="20" fillId="3" borderId="0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12" fillId="0" borderId="4" xfId="4" applyBorder="1" applyAlignment="1" applyProtection="1">
      <alignment horizontal="left" vertical="top"/>
    </xf>
    <xf numFmtId="0" fontId="12" fillId="0" borderId="0" xfId="4" applyBorder="1" applyAlignment="1" applyProtection="1">
      <alignment horizontal="left" vertical="top"/>
    </xf>
    <xf numFmtId="0" fontId="12" fillId="0" borderId="12" xfId="4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2" fillId="3" borderId="0" xfId="3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43" xfId="3"/>
    <cellStyle name="Porcentaje" xfId="2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EVOLUCION MENSUAL REQUERIMIENTOS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AÑO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1.3352007273326021E-2"/>
                  <c:y val="-2.102102102102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7F-4F48-82C0-021D0191E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'Requerimientos Septiembre_2023'!$B$243:$O$244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Septiembre_2023'!$B$245:$O$245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9">
                  <c:v>357</c:v>
                </c:pt>
                <c:pt idx="13">
                  <c:v>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51-4E8B-966E-56A1153EB5E4}"/>
            </c:ext>
          </c:extLst>
        </c:ser>
        <c:ser>
          <c:idx val="1"/>
          <c:order val="1"/>
          <c:marker>
            <c:symbol val="none"/>
          </c:marker>
          <c:cat>
            <c:multiLvlStrRef>
              <c:f>'Requerimientos Septiembre_2023'!$B$243:$O$244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Septiembre_2023'!$B$246:$O$246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9">
                  <c:v>357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8-4303-BF61-AEC259D0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51436528"/>
        <c:axId val="-851449040"/>
      </c:lineChart>
      <c:catAx>
        <c:axId val="-8514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9040"/>
        <c:crosses val="autoZero"/>
        <c:auto val="1"/>
        <c:lblAlgn val="ctr"/>
        <c:lblOffset val="100"/>
        <c:noMultiLvlLbl val="0"/>
      </c:catAx>
      <c:valAx>
        <c:axId val="-8514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3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Septiembre_2023'!$G$41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8-4492-8C3D-32FD86D7BA32}"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8-4492-8C3D-32FD86D7BA32}"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B8-4492-8C3D-32FD86D7BA32}"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B8-4492-8C3D-32FD86D7BA32}"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B8-4492-8C3D-32FD86D7BA32}"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B8-4492-8C3D-32FD86D7BA32}"/>
                </c:ext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B8-4492-8C3D-32FD86D7BA32}"/>
                </c:ext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B8-4492-8C3D-32FD86D7BA32}"/>
                </c:ext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B8-4492-8C3D-32FD86D7BA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Septiembre_2023'!$G$42:$G$51</c:f>
              <c:numCache>
                <c:formatCode>General</c:formatCode>
                <c:ptCount val="10"/>
                <c:pt idx="0">
                  <c:v>45</c:v>
                </c:pt>
                <c:pt idx="1">
                  <c:v>53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10</c:v>
                </c:pt>
                <c:pt idx="6">
                  <c:v>27</c:v>
                </c:pt>
                <c:pt idx="7">
                  <c:v>37</c:v>
                </c:pt>
                <c:pt idx="8">
                  <c:v>15</c:v>
                </c:pt>
                <c:pt idx="9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Septiembre_2023'!$H$41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B8-4492-8C3D-32FD86D7BA32}"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B8-4492-8C3D-32FD86D7BA32}"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B8-4492-8C3D-32FD86D7BA32}"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B8-4492-8C3D-32FD86D7BA32}"/>
                </c:ext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B8-4492-8C3D-32FD86D7BA32}"/>
                </c:ext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B8-4492-8C3D-32FD86D7BA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Septiembre_2023'!$H$42:$H$53</c:f>
              <c:numCache>
                <c:formatCode>0.00%</c:formatCode>
                <c:ptCount val="12"/>
                <c:pt idx="0">
                  <c:v>0.20737327188940091</c:v>
                </c:pt>
                <c:pt idx="1">
                  <c:v>0.24423963133640553</c:v>
                </c:pt>
                <c:pt idx="2">
                  <c:v>0</c:v>
                </c:pt>
                <c:pt idx="3">
                  <c:v>0</c:v>
                </c:pt>
                <c:pt idx="4">
                  <c:v>0.13824884792626729</c:v>
                </c:pt>
                <c:pt idx="5">
                  <c:v>4.6082949308755762E-2</c:v>
                </c:pt>
                <c:pt idx="6">
                  <c:v>0.12442396313364056</c:v>
                </c:pt>
                <c:pt idx="7">
                  <c:v>0.17050691244239632</c:v>
                </c:pt>
                <c:pt idx="8">
                  <c:v>6.9124423963133647E-2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1446864"/>
        <c:axId val="-851445232"/>
      </c:barChart>
      <c:catAx>
        <c:axId val="-85144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5232"/>
        <c:crosses val="autoZero"/>
        <c:auto val="1"/>
        <c:lblAlgn val="ctr"/>
        <c:lblOffset val="100"/>
        <c:noMultiLvlLbl val="0"/>
      </c:catAx>
      <c:valAx>
        <c:axId val="-85144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Información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BE-4A5E-8079-4DE8D1DBD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Septiembre_2023'!$B$173:$B$174</c:f>
              <c:strCache>
                <c:ptCount val="2"/>
                <c:pt idx="0">
                  <c:v>Otros Servicios de Telecomunicaciones</c:v>
                </c:pt>
                <c:pt idx="1">
                  <c:v>Otros operadores</c:v>
                </c:pt>
              </c:strCache>
            </c:strRef>
          </c:cat>
          <c:val>
            <c:numRef>
              <c:f>'Requerimientos Septiembre_2023'!$D$173:$D$174</c:f>
              <c:numCache>
                <c:formatCode>0.00%</c:formatCode>
                <c:ptCount val="2"/>
                <c:pt idx="0">
                  <c:v>3.9215686274509803E-2</c:v>
                </c:pt>
                <c:pt idx="1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51444688"/>
        <c:axId val="-851441424"/>
      </c:barChart>
      <c:catAx>
        <c:axId val="-85144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1424"/>
        <c:crosses val="autoZero"/>
        <c:auto val="1"/>
        <c:lblAlgn val="ctr"/>
        <c:lblOffset val="100"/>
        <c:noMultiLvlLbl val="0"/>
      </c:catAx>
      <c:valAx>
        <c:axId val="-8514414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85144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Septiembre_2023'!$B$176:$B$182</c:f>
              <c:strCache>
                <c:ptCount val="7"/>
                <c:pt idx="0">
                  <c:v>Cable Unión - AlfaTV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Septiembre_2023'!$D$176:$D$182</c:f>
              <c:numCache>
                <c:formatCode>0.00%</c:formatCode>
                <c:ptCount val="7"/>
                <c:pt idx="0">
                  <c:v>5.6022408963585435E-3</c:v>
                </c:pt>
                <c:pt idx="1">
                  <c:v>0.11484593837535013</c:v>
                </c:pt>
                <c:pt idx="2">
                  <c:v>5.0420168067226892E-2</c:v>
                </c:pt>
                <c:pt idx="3">
                  <c:v>2.8011204481792718E-2</c:v>
                </c:pt>
                <c:pt idx="4">
                  <c:v>7.8431372549019607E-2</c:v>
                </c:pt>
                <c:pt idx="5">
                  <c:v>7.5630252100840331E-2</c:v>
                </c:pt>
                <c:pt idx="6">
                  <c:v>0.10084033613445378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51439248"/>
        <c:axId val="-851440336"/>
      </c:barChart>
      <c:catAx>
        <c:axId val="-85143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0336"/>
        <c:crosses val="autoZero"/>
        <c:auto val="1"/>
        <c:lblAlgn val="ctr"/>
        <c:lblOffset val="100"/>
        <c:noMultiLvlLbl val="0"/>
      </c:catAx>
      <c:valAx>
        <c:axId val="-8514403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85143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Septiembre_2023'!$B$188:$B$192</c:f>
              <c:strCache>
                <c:ptCount val="5"/>
                <c:pt idx="0">
                  <c:v>Servicio de Telefonía Fija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Grupo TV Cable</c:v>
                </c:pt>
                <c:pt idx="4">
                  <c:v>Otros Operadores </c:v>
                </c:pt>
              </c:strCache>
            </c:strRef>
          </c:cat>
          <c:val>
            <c:numRef>
              <c:f>'Requerimientos Septiembre_2023'!$D$188:$D$192</c:f>
              <c:numCache>
                <c:formatCode>0.00%</c:formatCode>
                <c:ptCount val="5"/>
                <c:pt idx="0">
                  <c:v>9.8039215686274508E-2</c:v>
                </c:pt>
                <c:pt idx="1">
                  <c:v>8.4033613445378148E-3</c:v>
                </c:pt>
                <c:pt idx="2">
                  <c:v>8.9635854341736695E-2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50950240"/>
        <c:axId val="-850946976"/>
      </c:barChart>
      <c:catAx>
        <c:axId val="-850950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6976"/>
        <c:crosses val="autoZero"/>
        <c:auto val="1"/>
        <c:lblAlgn val="ctr"/>
        <c:lblOffset val="100"/>
        <c:noMultiLvlLbl val="0"/>
      </c:catAx>
      <c:valAx>
        <c:axId val="-8509469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85095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Septiembre_2023'!$B$193:$B$197</c:f>
              <c:strCache>
                <c:ptCount val="5"/>
                <c:pt idx="0">
                  <c:v>Servicio de Televisión Pagada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DirecTV</c:v>
                </c:pt>
                <c:pt idx="4">
                  <c:v>Grupo TV Cable</c:v>
                </c:pt>
              </c:strCache>
            </c:strRef>
          </c:cat>
          <c:val>
            <c:numRef>
              <c:f>'Requerimientos Septiembre_2023'!$D$193:$D$197</c:f>
              <c:numCache>
                <c:formatCode>0.00%</c:formatCode>
                <c:ptCount val="5"/>
                <c:pt idx="0">
                  <c:v>1.680672268907563E-2</c:v>
                </c:pt>
                <c:pt idx="1">
                  <c:v>2.8011204481792717E-3</c:v>
                </c:pt>
                <c:pt idx="2">
                  <c:v>8.4033613445378148E-3</c:v>
                </c:pt>
                <c:pt idx="3">
                  <c:v>0</c:v>
                </c:pt>
                <c:pt idx="4">
                  <c:v>5.6022408963585435E-3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50943712"/>
        <c:axId val="-850948064"/>
      </c:barChart>
      <c:catAx>
        <c:axId val="-850943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8064"/>
        <c:crosses val="autoZero"/>
        <c:auto val="1"/>
        <c:lblAlgn val="ctr"/>
        <c:lblOffset val="100"/>
        <c:noMultiLvlLbl val="0"/>
      </c:catAx>
      <c:valAx>
        <c:axId val="-8509480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85094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Septiembre_2023'!$B$183:$B$187</c:f>
              <c:strCache>
                <c:ptCount val="5"/>
                <c:pt idx="0">
                  <c:v>Servicio de Telefonía Celular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Movistar - Otecel S.A.</c:v>
                </c:pt>
                <c:pt idx="4">
                  <c:v>Tuenti</c:v>
                </c:pt>
              </c:strCache>
            </c:strRef>
          </c:cat>
          <c:val>
            <c:numRef>
              <c:f>'Requerimientos Septiembre_2023'!$D$183:$D$187</c:f>
              <c:numCache>
                <c:formatCode>0.00%</c:formatCode>
                <c:ptCount val="5"/>
                <c:pt idx="0">
                  <c:v>0.39215686274509803</c:v>
                </c:pt>
                <c:pt idx="1">
                  <c:v>0.15966386554621848</c:v>
                </c:pt>
                <c:pt idx="2">
                  <c:v>5.8823529411764705E-2</c:v>
                </c:pt>
                <c:pt idx="3">
                  <c:v>0.17086834733893558</c:v>
                </c:pt>
                <c:pt idx="4">
                  <c:v>2.8011204481792717E-3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850942624"/>
        <c:axId val="-850942080"/>
      </c:barChart>
      <c:catAx>
        <c:axId val="-85094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2080"/>
        <c:crosses val="autoZero"/>
        <c:auto val="1"/>
        <c:lblAlgn val="ctr"/>
        <c:lblOffset val="100"/>
        <c:noMultiLvlLbl val="0"/>
      </c:catAx>
      <c:valAx>
        <c:axId val="-8509420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85094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42-40C6-A889-DB6F98352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42-40C6-A889-DB6F98352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42-40C6-A889-DB6F9835240F}"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F42-40C6-A889-DB6F98352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42-40C6-A889-DB6F98352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850949696"/>
        <c:axId val="-850949152"/>
      </c:barChart>
      <c:catAx>
        <c:axId val="-85094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9152"/>
        <c:crosses val="autoZero"/>
        <c:auto val="1"/>
        <c:lblAlgn val="ctr"/>
        <c:lblOffset val="100"/>
        <c:noMultiLvlLbl val="0"/>
      </c:catAx>
      <c:valAx>
        <c:axId val="-8509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31-4EFB-957E-7698382459E3}"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7A-434E-BC7B-CDF7438EE3CE}"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7A-434E-BC7B-CDF7438EE3CE}"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7A-434E-BC7B-CDF7438EE3CE}"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7A-434E-BC7B-CDF7438EE3CE}"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7A-434E-BC7B-CDF7438EE3CE}"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7A-434E-BC7B-CDF7438EE3CE}"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7A-434E-BC7B-CDF7438EE3CE}"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7A-434E-BC7B-CDF7438EE3CE}"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7A-434E-BC7B-CDF7438EE3CE}"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7A-434E-BC7B-CDF7438EE3CE}"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7A-434E-BC7B-CDF7438EE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31-4EFB-957E-7698382459E3}"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A7A-434E-BC7B-CDF7438EE3CE}"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A7A-434E-BC7B-CDF7438EE3CE}"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A7A-434E-BC7B-CDF7438EE3CE}"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A7A-434E-BC7B-CDF7438EE3CE}"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A7A-434E-BC7B-CDF7438EE3CE}"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A7A-434E-BC7B-CDF7438EE3CE}"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A7A-434E-BC7B-CDF7438EE3CE}"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A7A-434E-BC7B-CDF7438EE3CE}"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7A-434E-BC7B-CDF7438EE3CE}"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7A-434E-BC7B-CDF7438EE3CE}"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7A-434E-BC7B-CDF7438EE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31-4EFB-957E-7698382459E3}"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31-4EFB-957E-7698382459E3}"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A7A-434E-BC7B-CDF7438EE3CE}"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A7A-434E-BC7B-CDF7438EE3CE}"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A7A-434E-BC7B-CDF7438EE3CE}"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A7A-434E-BC7B-CDF7438EE3CE}"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A7A-434E-BC7B-CDF7438EE3CE}"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A7A-434E-BC7B-CDF7438EE3CE}"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A7A-434E-BC7B-CDF7438EE3CE}"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7A-434E-BC7B-CDF7438EE3CE}"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A7A-434E-BC7B-CDF7438EE3CE}"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A7A-434E-BC7B-CDF7438EE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31-4EFB-957E-7698382459E3}"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A7A-434E-BC7B-CDF7438EE3CE}"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A7A-434E-BC7B-CDF7438EE3CE}"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A7A-434E-BC7B-CDF7438EE3CE}"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A7A-434E-BC7B-CDF7438EE3CE}"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A7A-434E-BC7B-CDF7438EE3CE}"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A7A-434E-BC7B-CDF7438EE3CE}"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5A7A-434E-BC7B-CDF7438EE3CE}"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5A7A-434E-BC7B-CDF7438EE3CE}"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5A7A-434E-BC7B-CDF7438EE3CE}"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5A7A-434E-BC7B-CDF7438EE3CE}"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5A7A-434E-BC7B-CDF7438EE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0</c:v>
                </c:pt>
                <c:pt idx="19">
                  <c:v>0</c:v>
                </c:pt>
                <c:pt idx="20" formatCode="General">
                  <c:v>0</c:v>
                </c:pt>
                <c:pt idx="21">
                  <c:v>0</c:v>
                </c:pt>
                <c:pt idx="22" formatCode="General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850943168"/>
        <c:axId val="-850953504"/>
      </c:barChart>
      <c:catAx>
        <c:axId val="-8509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53504"/>
        <c:crosses val="autoZero"/>
        <c:auto val="1"/>
        <c:lblAlgn val="ctr"/>
        <c:lblOffset val="100"/>
        <c:noMultiLvlLbl val="0"/>
      </c:catAx>
      <c:valAx>
        <c:axId val="-8509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3.3961099104661933E-3</c:v>
                </c:pt>
                <c:pt idx="1">
                  <c:v>0.30163630750231551</c:v>
                </c:pt>
                <c:pt idx="2">
                  <c:v>0.20500154368632295</c:v>
                </c:pt>
                <c:pt idx="3">
                  <c:v>4.9397962334053721E-3</c:v>
                </c:pt>
                <c:pt idx="4">
                  <c:v>2.1611608521148501E-3</c:v>
                </c:pt>
                <c:pt idx="5">
                  <c:v>0.10744056807656684</c:v>
                </c:pt>
                <c:pt idx="6">
                  <c:v>3.0873726458783575E-4</c:v>
                </c:pt>
                <c:pt idx="7">
                  <c:v>2.4390243902439025E-2</c:v>
                </c:pt>
                <c:pt idx="8">
                  <c:v>7.0083359061438713E-2</c:v>
                </c:pt>
                <c:pt idx="9">
                  <c:v>0.19450447669033652</c:v>
                </c:pt>
                <c:pt idx="10">
                  <c:v>8.0271688792837304E-3</c:v>
                </c:pt>
                <c:pt idx="11">
                  <c:v>4.878048780487805E-2</c:v>
                </c:pt>
                <c:pt idx="12">
                  <c:v>2.9330040135844396E-2</c:v>
                </c:pt>
                <c:pt idx="13">
                  <c:v>0</c:v>
                </c:pt>
                <c:pt idx="14">
                  <c:v>1.0000000000000002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850941536"/>
        <c:axId val="-85094099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240DC288-8BD2-46D4-B86B-3B649D385F5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6442FAD-5E48-45B7-A1C8-DE7FB42702B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C28-485B-8019-6E33F73B29FC}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D34B5825-5BBA-4792-814B-233A69F8576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4DE1DD-114C-469C-BD47-89855D36E2B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C28-485B-8019-6E33F73B29FC}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FDC2F0FA-7CA5-43F9-B33B-C0FA0421268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DE6308E-556F-4484-B3E5-80AC4797F40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C28-485B-8019-6E33F73B29FC}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7B8B4CE7-5D3C-434E-81F5-75E880F31FD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6D59D65-F3AC-4A42-996D-FC3153361D0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C28-485B-8019-6E33F73B29FC}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3D7CB834-38C2-4973-8FCA-3187FD3FA31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7DA1C8E-8CF3-412C-B8C4-40143700001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C28-485B-8019-6E33F73B29FC}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9789018D-E3B1-45EE-B2EA-4208C7A2659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4C9948D-D3FE-42D8-AC10-BA796F76FE3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C28-485B-8019-6E33F73B29FC}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BE1D4873-D869-408E-95E0-1392225C621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E359BF-407E-4756-9CA1-7D3D04AA9F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C28-485B-8019-6E33F73B29FC}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F743FCD5-C335-4A63-9ABD-D2380EF4CC6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FCABCA4-9731-4DD5-B64F-3C9B573D5CD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C28-485B-8019-6E33F73B29FC}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9F0186C7-C62F-426F-844E-00F9AD5E3EE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B8F27BA-5B70-4A65-9833-599A450B6BE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C28-485B-8019-6E33F73B29FC}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1CD683DB-97E7-452D-92D5-8D7BF4A527E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70DA9AC-3FEE-49FD-A3DF-2108EF4DA0C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C28-485B-8019-6E33F73B29FC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C28-485B-8019-6E33F73B29FC}"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1E5D9471-2C0A-4C4E-B4C4-0EE97F628FC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1BDE465-FF3F-4C51-A2DB-8705BBF547C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C28-485B-8019-6E33F73B29FC}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2B8C4849-B02A-473B-8405-C070A16D767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FD9C9BD-646E-44FC-B642-25863876148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C28-485B-8019-6E33F73B29FC}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81DDA8BB-37CE-4913-99CD-E75A86D2290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90F7F19-C68F-4A49-ACDF-1DE71283B36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C28-485B-8019-6E33F73B29FC}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610A9079-31C7-45BD-BDCD-B9C761F9534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8FD0638-5C1A-4501-B565-F671C0841C8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C28-485B-8019-6E33F73B29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11</c:v>
                </c:pt>
                <c:pt idx="1">
                  <c:v>977</c:v>
                </c:pt>
                <c:pt idx="2">
                  <c:v>664</c:v>
                </c:pt>
                <c:pt idx="3">
                  <c:v>16</c:v>
                </c:pt>
                <c:pt idx="4">
                  <c:v>7</c:v>
                </c:pt>
                <c:pt idx="5">
                  <c:v>348</c:v>
                </c:pt>
                <c:pt idx="6">
                  <c:v>1</c:v>
                </c:pt>
                <c:pt idx="7">
                  <c:v>79</c:v>
                </c:pt>
                <c:pt idx="8">
                  <c:v>227</c:v>
                </c:pt>
                <c:pt idx="9">
                  <c:v>630</c:v>
                </c:pt>
                <c:pt idx="10">
                  <c:v>26</c:v>
                </c:pt>
                <c:pt idx="11">
                  <c:v>158</c:v>
                </c:pt>
                <c:pt idx="12">
                  <c:v>95</c:v>
                </c:pt>
                <c:pt idx="13">
                  <c:v>0</c:v>
                </c:pt>
                <c:pt idx="14">
                  <c:v>3239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0,34%</c:v>
                  </c:pt>
                  <c:pt idx="1">
                    <c:v>30,16%</c:v>
                  </c:pt>
                  <c:pt idx="2">
                    <c:v>20,50%</c:v>
                  </c:pt>
                  <c:pt idx="3">
                    <c:v>0,49%</c:v>
                  </c:pt>
                  <c:pt idx="4">
                    <c:v>0,22%</c:v>
                  </c:pt>
                  <c:pt idx="5">
                    <c:v>10,74%</c:v>
                  </c:pt>
                  <c:pt idx="6">
                    <c:v>0,03%</c:v>
                  </c:pt>
                  <c:pt idx="7">
                    <c:v>2,44%</c:v>
                  </c:pt>
                  <c:pt idx="8">
                    <c:v>7,01%</c:v>
                  </c:pt>
                  <c:pt idx="9">
                    <c:v>19,45%</c:v>
                  </c:pt>
                  <c:pt idx="10">
                    <c:v>0,80%</c:v>
                  </c:pt>
                  <c:pt idx="11">
                    <c:v>4,88%</c:v>
                  </c:pt>
                  <c:pt idx="12">
                    <c:v>2,93%</c:v>
                  </c:pt>
                  <c:pt idx="13">
                    <c:v>0,00%</c:v>
                  </c:pt>
                  <c:pt idx="14">
                    <c:v>100,00%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850947520"/>
        <c:axId val="-850951872"/>
      </c:barChart>
      <c:catAx>
        <c:axId val="-85094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0992"/>
        <c:crosses val="autoZero"/>
        <c:auto val="1"/>
        <c:lblAlgn val="ctr"/>
        <c:lblOffset val="100"/>
        <c:noMultiLvlLbl val="0"/>
      </c:catAx>
      <c:valAx>
        <c:axId val="-85094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1536"/>
        <c:crosses val="autoZero"/>
        <c:crossBetween val="between"/>
      </c:valAx>
      <c:valAx>
        <c:axId val="-85095187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7520"/>
        <c:crosses val="max"/>
        <c:crossBetween val="between"/>
      </c:valAx>
      <c:catAx>
        <c:axId val="-850947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5095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16</c:v>
                </c:pt>
                <c:pt idx="1" formatCode="General">
                  <c:v>20</c:v>
                </c:pt>
                <c:pt idx="2" formatCode="General">
                  <c:v>16</c:v>
                </c:pt>
                <c:pt idx="3" formatCode="General">
                  <c:v>17</c:v>
                </c:pt>
                <c:pt idx="4" formatCode="General">
                  <c:v>21</c:v>
                </c:pt>
                <c:pt idx="5" formatCode="General">
                  <c:v>16</c:v>
                </c:pt>
                <c:pt idx="6" formatCode="General">
                  <c:v>11</c:v>
                </c:pt>
                <c:pt idx="7" formatCode="General">
                  <c:v>14</c:v>
                </c:pt>
                <c:pt idx="8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162</c:v>
                </c:pt>
                <c:pt idx="1" formatCode="General">
                  <c:v>158</c:v>
                </c:pt>
                <c:pt idx="2" formatCode="General">
                  <c:v>179</c:v>
                </c:pt>
                <c:pt idx="3" formatCode="General">
                  <c:v>100</c:v>
                </c:pt>
                <c:pt idx="4" formatCode="General">
                  <c:v>173</c:v>
                </c:pt>
                <c:pt idx="5" formatCode="General">
                  <c:v>138</c:v>
                </c:pt>
                <c:pt idx="6" formatCode="General">
                  <c:v>113</c:v>
                </c:pt>
                <c:pt idx="7" formatCode="General">
                  <c:v>126</c:v>
                </c:pt>
                <c:pt idx="8" formatCode="General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45</c:v>
                </c:pt>
                <c:pt idx="1" formatCode="General">
                  <c:v>30</c:v>
                </c:pt>
                <c:pt idx="2" formatCode="General">
                  <c:v>51</c:v>
                </c:pt>
                <c:pt idx="3" formatCode="General">
                  <c:v>2</c:v>
                </c:pt>
                <c:pt idx="4" formatCode="General">
                  <c:v>42</c:v>
                </c:pt>
                <c:pt idx="5" formatCode="General">
                  <c:v>35</c:v>
                </c:pt>
                <c:pt idx="6" formatCode="General">
                  <c:v>24</c:v>
                </c:pt>
                <c:pt idx="7" formatCode="General">
                  <c:v>27</c:v>
                </c:pt>
                <c:pt idx="8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17</c:v>
                </c:pt>
                <c:pt idx="1" formatCode="General">
                  <c:v>9</c:v>
                </c:pt>
                <c:pt idx="2" formatCode="General">
                  <c:v>8</c:v>
                </c:pt>
                <c:pt idx="3" formatCode="General">
                  <c:v>5</c:v>
                </c:pt>
                <c:pt idx="4" formatCode="General">
                  <c:v>13</c:v>
                </c:pt>
                <c:pt idx="5" formatCode="General">
                  <c:v>10</c:v>
                </c:pt>
                <c:pt idx="6" formatCode="General">
                  <c:v>15</c:v>
                </c:pt>
                <c:pt idx="7" formatCode="General">
                  <c:v>9</c:v>
                </c:pt>
                <c:pt idx="8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160</c:v>
                </c:pt>
                <c:pt idx="1" formatCode="General">
                  <c:v>152</c:v>
                </c:pt>
                <c:pt idx="2" formatCode="General">
                  <c:v>174</c:v>
                </c:pt>
                <c:pt idx="3" formatCode="General">
                  <c:v>261</c:v>
                </c:pt>
                <c:pt idx="4" formatCode="General">
                  <c:v>169</c:v>
                </c:pt>
                <c:pt idx="5" formatCode="General">
                  <c:v>151</c:v>
                </c:pt>
                <c:pt idx="6" formatCode="General">
                  <c:v>94</c:v>
                </c:pt>
                <c:pt idx="7" formatCode="General">
                  <c:v>99</c:v>
                </c:pt>
                <c:pt idx="8" formatCode="General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0948608"/>
        <c:axId val="-850940448"/>
      </c:barChart>
      <c:catAx>
        <c:axId val="-8509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0448"/>
        <c:crosses val="autoZero"/>
        <c:auto val="1"/>
        <c:lblAlgn val="ctr"/>
        <c:lblOffset val="100"/>
        <c:noMultiLvlLbl val="0"/>
      </c:catAx>
      <c:valAx>
        <c:axId val="-8509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>
                <a:latin typeface="Arial" pitchFamily="34" charset="0"/>
                <a:cs typeface="Arial" pitchFamily="34" charset="0"/>
              </a:rPr>
              <a:t>Totales de</a:t>
            </a:r>
            <a:r>
              <a:rPr lang="en-US" b="1" baseline="0">
                <a:latin typeface="Arial" pitchFamily="34" charset="0"/>
                <a:cs typeface="Arial" pitchFamily="34" charset="0"/>
              </a:rPr>
              <a:t> Requerimientos 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 baseline="0">
                <a:latin typeface="Arial" pitchFamily="34" charset="0"/>
                <a:cs typeface="Arial" pitchFamily="34" charset="0"/>
              </a:rPr>
              <a:t>Año 2023</a:t>
            </a:r>
            <a:endParaRPr lang="en-US" b="1">
              <a:latin typeface="Arial" pitchFamily="34" charset="0"/>
              <a:cs typeface="Arial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5A1-4802-974B-65A687E5EB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5A1-4802-974B-65A687E5EB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5A1-4802-974B-65A687E5EB2A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5A1-4802-974B-65A687E5EB2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5A1-4802-974B-65A687E5EB2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5A1-4802-974B-65A687E5EB2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5A1-4802-974B-65A687E5EB2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95A1-4802-974B-65A687E5EB2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95A1-4802-974B-65A687E5EB2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5A1-4802-974B-65A687E5EB2A}"/>
              </c:ext>
            </c:extLst>
          </c:dPt>
          <c:dLbls>
            <c:dLbl>
              <c:idx val="0"/>
              <c:layout>
                <c:manualLayout>
                  <c:x val="1.9735427174097987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1-4802-974B-65A687E5EB2A}"/>
                </c:ext>
              </c:extLst>
            </c:dLbl>
            <c:dLbl>
              <c:idx val="1"/>
              <c:layout>
                <c:manualLayout>
                  <c:x val="9.8677135870489045E-4"/>
                  <c:y val="-5.040236683351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1-4802-974B-65A687E5EB2A}"/>
                </c:ext>
              </c:extLst>
            </c:dLbl>
            <c:dLbl>
              <c:idx val="2"/>
              <c:layout>
                <c:manualLayout>
                  <c:x val="0"/>
                  <c:y val="-3.557814129424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A1-4802-974B-65A687E5EB2A}"/>
                </c:ext>
              </c:extLst>
            </c:dLbl>
            <c:dLbl>
              <c:idx val="3"/>
              <c:layout>
                <c:manualLayout>
                  <c:x val="-3.5731306726457007E-17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1-4802-974B-65A687E5EB2A}"/>
                </c:ext>
              </c:extLst>
            </c:dLbl>
            <c:dLbl>
              <c:idx val="4"/>
              <c:layout>
                <c:manualLayout>
                  <c:x val="9.745014408425116E-4"/>
                  <c:y val="-2.96484510785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1-4802-974B-65A687E5EB2A}"/>
                </c:ext>
              </c:extLst>
            </c:dLbl>
            <c:dLbl>
              <c:idx val="5"/>
              <c:layout>
                <c:manualLayout>
                  <c:x val="1.9490028816851663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1-4802-974B-65A687E5EB2A}"/>
                </c:ext>
              </c:extLst>
            </c:dLbl>
            <c:dLbl>
              <c:idx val="6"/>
              <c:layout>
                <c:manualLayout>
                  <c:x val="2.9235045468551891E-3"/>
                  <c:y val="-2.9648451078538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A1-4802-974B-65A687E5EB2A}"/>
                </c:ext>
              </c:extLst>
            </c:dLbl>
            <c:dLbl>
              <c:idx val="7"/>
              <c:layout>
                <c:manualLayout>
                  <c:x val="2.9235045468551891E-3"/>
                  <c:y val="-2.6683605970684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A1-4802-974B-65A687E5EB2A}"/>
                </c:ext>
              </c:extLst>
            </c:dLbl>
            <c:dLbl>
              <c:idx val="8"/>
              <c:layout>
                <c:manualLayout>
                  <c:x val="8.7705136405657816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A1-4802-974B-65A687E5EB2A}"/>
                </c:ext>
              </c:extLst>
            </c:dLbl>
            <c:dLbl>
              <c:idx val="9"/>
              <c:layout>
                <c:manualLayout>
                  <c:x val="9.745015156184202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A1-4802-974B-65A687E5EB2A}"/>
                </c:ext>
              </c:extLst>
            </c:dLbl>
            <c:dLbl>
              <c:idx val="11"/>
              <c:layout>
                <c:manualLayout>
                  <c:x val="4.872507578092101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A1-4802-974B-65A687E5EB2A}"/>
                </c:ext>
              </c:extLst>
            </c:dLbl>
            <c:dLbl>
              <c:idx val="12"/>
              <c:layout>
                <c:manualLayout>
                  <c:x val="3.9470854348196338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A1-4802-974B-65A687E5EB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Septiembre_2023'!$C$244:$O$244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'Requerimientos Septiembre_2023'!$C$245:$O$245</c:f>
              <c:numCache>
                <c:formatCode>General</c:formatCode>
                <c:ptCount val="13"/>
                <c:pt idx="0">
                  <c:v>400</c:v>
                </c:pt>
                <c:pt idx="1">
                  <c:v>369</c:v>
                </c:pt>
                <c:pt idx="2">
                  <c:v>428</c:v>
                </c:pt>
                <c:pt idx="3">
                  <c:v>385</c:v>
                </c:pt>
                <c:pt idx="4">
                  <c:v>418</c:v>
                </c:pt>
                <c:pt idx="5">
                  <c:v>350</c:v>
                </c:pt>
                <c:pt idx="6">
                  <c:v>257</c:v>
                </c:pt>
                <c:pt idx="7">
                  <c:v>275</c:v>
                </c:pt>
                <c:pt idx="8">
                  <c:v>357</c:v>
                </c:pt>
                <c:pt idx="12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8-4628-87B5-C7EE025C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51446320"/>
        <c:axId val="-851442512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'Requerimientos Septiembre_2023'!$C$244:$O$244</c15:sqref>
                        </c15:formulaRef>
                      </c:ext>
                    </c:extLst>
                    <c:strCache>
                      <c:ptCount val="1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'Requerimientos Septiembre_2023'!$C$246:$O$246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400</c:v>
                      </c:pt>
                      <c:pt idx="1">
                        <c:v>369</c:v>
                      </c:pt>
                      <c:pt idx="2">
                        <c:v>428</c:v>
                      </c:pt>
                      <c:pt idx="3">
                        <c:v>385</c:v>
                      </c:pt>
                      <c:pt idx="4">
                        <c:v>418</c:v>
                      </c:pt>
                      <c:pt idx="5">
                        <c:v>350</c:v>
                      </c:pt>
                      <c:pt idx="6">
                        <c:v>257</c:v>
                      </c:pt>
                      <c:pt idx="7">
                        <c:v>275</c:v>
                      </c:pt>
                      <c:pt idx="8">
                        <c:v>357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3239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95A1-4802-974B-65A687E5EB2A}"/>
                  </c:ext>
                </c:extLst>
              </c15:ser>
            </c15:filteredBarSeries>
          </c:ext>
        </c:extLst>
      </c:bar3DChart>
      <c:catAx>
        <c:axId val="-85144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2512"/>
        <c:crosses val="autoZero"/>
        <c:auto val="1"/>
        <c:lblAlgn val="ctr"/>
        <c:lblOffset val="100"/>
        <c:noMultiLvlLbl val="0"/>
      </c:catAx>
      <c:valAx>
        <c:axId val="-8514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0.04</c:v>
                </c:pt>
                <c:pt idx="1">
                  <c:v>5.4200542005420058E-2</c:v>
                </c:pt>
                <c:pt idx="2">
                  <c:v>3.7383177570093455E-2</c:v>
                </c:pt>
                <c:pt idx="3">
                  <c:v>4.4155844155844157E-2</c:v>
                </c:pt>
                <c:pt idx="4">
                  <c:v>5.0239234449760764E-2</c:v>
                </c:pt>
                <c:pt idx="5">
                  <c:v>4.5714285714285714E-2</c:v>
                </c:pt>
                <c:pt idx="6">
                  <c:v>4.2801556420233464E-2</c:v>
                </c:pt>
                <c:pt idx="7">
                  <c:v>5.0909090909090911E-2</c:v>
                </c:pt>
                <c:pt idx="8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35-476D-82D7-E5637884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0.40500000000000003</c:v>
                </c:pt>
                <c:pt idx="1">
                  <c:v>0.42818428184281843</c:v>
                </c:pt>
                <c:pt idx="2">
                  <c:v>0.41822429906542058</c:v>
                </c:pt>
                <c:pt idx="3">
                  <c:v>0.25974025974025972</c:v>
                </c:pt>
                <c:pt idx="4">
                  <c:v>0.4138755980861244</c:v>
                </c:pt>
                <c:pt idx="5">
                  <c:v>0.39428571428571429</c:v>
                </c:pt>
                <c:pt idx="6">
                  <c:v>0.43968871595330739</c:v>
                </c:pt>
                <c:pt idx="7">
                  <c:v>0.45818181818181819</c:v>
                </c:pt>
                <c:pt idx="8">
                  <c:v>0.45378151260504201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35-476D-82D7-E5637884A233}"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35-476D-82D7-E5637884A233}"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35-476D-82D7-E5637884A233}"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35-476D-82D7-E5637884A233}"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35-476D-82D7-E5637884A233}"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35-476D-82D7-E5637884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0.1125</c:v>
                </c:pt>
                <c:pt idx="1">
                  <c:v>8.1300813008130079E-2</c:v>
                </c:pt>
                <c:pt idx="2">
                  <c:v>0.1191588785046729</c:v>
                </c:pt>
                <c:pt idx="3">
                  <c:v>5.1948051948051948E-3</c:v>
                </c:pt>
                <c:pt idx="4">
                  <c:v>0.10047846889952153</c:v>
                </c:pt>
                <c:pt idx="5">
                  <c:v>0.1</c:v>
                </c:pt>
                <c:pt idx="6">
                  <c:v>9.3385214007782102E-2</c:v>
                </c:pt>
                <c:pt idx="7">
                  <c:v>9.8181818181818176E-2</c:v>
                </c:pt>
                <c:pt idx="8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4.2500000000000003E-2</c:v>
                </c:pt>
                <c:pt idx="1">
                  <c:v>2.4390243902439025E-2</c:v>
                </c:pt>
                <c:pt idx="2">
                  <c:v>1.8691588785046728E-2</c:v>
                </c:pt>
                <c:pt idx="3">
                  <c:v>1.2987012987012988E-2</c:v>
                </c:pt>
                <c:pt idx="4">
                  <c:v>3.1100478468899521E-2</c:v>
                </c:pt>
                <c:pt idx="5">
                  <c:v>2.8571428571428571E-2</c:v>
                </c:pt>
                <c:pt idx="6">
                  <c:v>5.8365758754863814E-2</c:v>
                </c:pt>
                <c:pt idx="7">
                  <c:v>3.272727272727273E-2</c:v>
                </c:pt>
                <c:pt idx="8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0.4</c:v>
                </c:pt>
                <c:pt idx="1">
                  <c:v>0.41192411924119243</c:v>
                </c:pt>
                <c:pt idx="2">
                  <c:v>0.40654205607476634</c:v>
                </c:pt>
                <c:pt idx="3">
                  <c:v>0.67792207792207793</c:v>
                </c:pt>
                <c:pt idx="4">
                  <c:v>0.40430622009569378</c:v>
                </c:pt>
                <c:pt idx="5">
                  <c:v>0.43142857142857144</c:v>
                </c:pt>
                <c:pt idx="6">
                  <c:v>0.36575875486381321</c:v>
                </c:pt>
                <c:pt idx="7">
                  <c:v>0.36</c:v>
                </c:pt>
                <c:pt idx="8">
                  <c:v>0.39215686274509803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0954592"/>
        <c:axId val="-850946432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8509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46432"/>
        <c:crosses val="autoZero"/>
        <c:auto val="1"/>
        <c:lblAlgn val="ctr"/>
        <c:lblOffset val="100"/>
        <c:noMultiLvlLbl val="0"/>
      </c:catAx>
      <c:valAx>
        <c:axId val="-8509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50955680"/>
        <c:axId val="-850952960"/>
      </c:barChart>
      <c:catAx>
        <c:axId val="-8509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52960"/>
        <c:crosses val="autoZero"/>
        <c:auto val="1"/>
        <c:lblAlgn val="ctr"/>
        <c:lblOffset val="100"/>
        <c:noMultiLvlLbl val="0"/>
      </c:catAx>
      <c:valAx>
        <c:axId val="-8509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095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AAB-4642-AE33-F46D05F9FE79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AB-4642-AE33-F46D05F9FE79}"/>
                </c:ext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65544065824822"/>
                      <c:h val="8.02576819575693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AAB-4642-AE33-F46D05F9FE79}"/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AB-4642-AE33-F46D05F9FE79}"/>
                </c:ext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AB-4642-AE33-F46D05F9FE79}"/>
                </c:ext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14473109503801"/>
                      <c:h val="5.7408964398285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AAB-4642-AE33-F46D05F9FE79}"/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AAB-4642-AE33-F46D05F9F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131</c:v>
                </c:pt>
                <c:pt idx="1">
                  <c:v>1313</c:v>
                </c:pt>
                <c:pt idx="2">
                  <c:v>289</c:v>
                </c:pt>
                <c:pt idx="3">
                  <c:v>91</c:v>
                </c:pt>
                <c:pt idx="4">
                  <c:v>1415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7AAB-4642-AE33-F46D05F9FE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AAB-4642-AE33-F46D05F9FE7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AAB-4642-AE33-F46D05F9FE7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AAB-4642-AE33-F46D05F9FE7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AAB-4642-AE33-F46D05F9FE7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AAB-4642-AE33-F46D05F9FE7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AAB-4642-AE33-F46D05F9FE7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4.0444581661006486E-2</c:v>
                </c:pt>
                <c:pt idx="1">
                  <c:v>0.40537202840382836</c:v>
                </c:pt>
                <c:pt idx="2">
                  <c:v>8.9225069465884529E-2</c:v>
                </c:pt>
                <c:pt idx="3">
                  <c:v>2.8095091077493053E-2</c:v>
                </c:pt>
                <c:pt idx="4">
                  <c:v>0.43686322939178757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REQUERIMIENTOS TOTALES 2010 - 2023</a:t>
            </a:r>
          </a:p>
        </c:rich>
      </c:tx>
      <c:layout>
        <c:manualLayout>
          <c:xMode val="edge"/>
          <c:yMode val="edge"/>
          <c:x val="0.40598976690214361"/>
          <c:y val="1.16317172913184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130F-4042-B7A6-AE49FD942E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30F-4042-B7A6-AE49FD942EC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30F-4042-B7A6-AE49FD942E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30F-4042-B7A6-AE49FD942EC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30F-4042-B7A6-AE49FD942EC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30F-4042-B7A6-AE49FD942EC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879-4538-8863-C9E30C0E7DF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E-6C12-46CA-A013-F8DC99C5F01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8FB0-4900-B20E-3634AB37651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879-4538-8863-C9E30C0E7DFB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5-0879-4538-8863-C9E30C0E7DFB}"/>
              </c:ext>
            </c:extLst>
          </c:dPt>
          <c:dLbls>
            <c:dLbl>
              <c:idx val="5"/>
              <c:layout>
                <c:manualLayout>
                  <c:x val="5.5243016858559299E-4"/>
                  <c:y val="-3.972912246345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0F-4042-B7A6-AE49FD942E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Septiembre_2023'!$C$285:$P$285</c:f>
              <c:strCache>
                <c:ptCount val="14"/>
                <c:pt idx="0">
                  <c:v>Año 2010</c:v>
                </c:pt>
                <c:pt idx="1">
                  <c:v>Año 2011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 (Hasta Septiembre 2023)</c:v>
                </c:pt>
              </c:strCache>
            </c:strRef>
          </c:cat>
          <c:val>
            <c:numRef>
              <c:f>'Requerimientos Septiembre_2023'!$C$286:$P$286</c:f>
              <c:numCache>
                <c:formatCode>#,##0</c:formatCode>
                <c:ptCount val="14"/>
                <c:pt idx="0">
                  <c:v>53492</c:v>
                </c:pt>
                <c:pt idx="1">
                  <c:v>64291</c:v>
                </c:pt>
                <c:pt idx="4">
                  <c:v>108086</c:v>
                </c:pt>
                <c:pt idx="5">
                  <c:v>111667</c:v>
                </c:pt>
                <c:pt idx="6">
                  <c:v>29777</c:v>
                </c:pt>
                <c:pt idx="7">
                  <c:v>13094</c:v>
                </c:pt>
                <c:pt idx="8">
                  <c:v>16308</c:v>
                </c:pt>
                <c:pt idx="9" formatCode="_-* #,##0\ _€_-;\-* #,##0\ _€_-;_-* &quot;-&quot;??\ _€_-;_-@_-">
                  <c:v>20840</c:v>
                </c:pt>
                <c:pt idx="10" formatCode="_-* #,##0\ _€_-;\-* #,##0\ _€_-;_-* &quot;-&quot;??\ _€_-;_-@_-">
                  <c:v>32845</c:v>
                </c:pt>
                <c:pt idx="11" formatCode="_-* #,##0\ _€_-;\-* #,##0\ _€_-;_-* &quot;-&quot;??\ _€_-;_-@_-">
                  <c:v>18207</c:v>
                </c:pt>
                <c:pt idx="12" formatCode="_-* #,##0\ _€_-;\-* #,##0\ _€_-;_-* &quot;-&quot;??\ _€_-;_-@_-">
                  <c:v>5441</c:v>
                </c:pt>
                <c:pt idx="13" formatCode="_-* #,##0\ _€_-;\-* #,##0\ _€_-;_-* &quot;-&quot;??\ _€_-;_-@_-">
                  <c:v>3239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0F-4042-B7A6-AE49FD94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851448496"/>
        <c:axId val="-851443600"/>
      </c:barChart>
      <c:catAx>
        <c:axId val="-85144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i="0" baseline="0"/>
            </a:pPr>
            <a:endParaRPr lang="es-EC"/>
          </a:p>
        </c:txPr>
        <c:crossAx val="-851443600"/>
        <c:crosses val="autoZero"/>
        <c:auto val="1"/>
        <c:lblAlgn val="ctr"/>
        <c:lblOffset val="100"/>
        <c:noMultiLvlLbl val="0"/>
      </c:catAx>
      <c:valAx>
        <c:axId val="-851443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85144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Septiembre_2023'!$C$10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B40-44E5-B438-DA2BA098C69E}"/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B40-44E5-B438-DA2BA098C69E}"/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40-44E5-B438-DA2BA098C69E}"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40-44E5-B438-DA2BA098C69E}"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40-44E5-B438-DA2BA098C69E}"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40-44E5-B438-DA2BA098C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162</c:v>
                </c:pt>
                <c:pt idx="3">
                  <c:v>35</c:v>
                </c:pt>
                <c:pt idx="4">
                  <c:v>6</c:v>
                </c:pt>
                <c:pt idx="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Septiembre_2023'!$D$10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Septiembre_2023'!$D$11:$D$15</c:f>
              <c:numCache>
                <c:formatCode>0.00%</c:formatCode>
                <c:ptCount val="5"/>
                <c:pt idx="0">
                  <c:v>3.9215686274509803E-2</c:v>
                </c:pt>
                <c:pt idx="1">
                  <c:v>0</c:v>
                </c:pt>
                <c:pt idx="2">
                  <c:v>0.45378151260504201</c:v>
                </c:pt>
                <c:pt idx="3">
                  <c:v>9.8039215686274508E-2</c:v>
                </c:pt>
                <c:pt idx="4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Septiembre_2023'!$C$10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162</c:v>
                </c:pt>
                <c:pt idx="3">
                  <c:v>35</c:v>
                </c:pt>
                <c:pt idx="4">
                  <c:v>6</c:v>
                </c:pt>
                <c:pt idx="5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Septiembre_2023'!$D$10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Septiembre_2023'!$D$11:$D$16</c:f>
              <c:numCache>
                <c:formatCode>0.00%</c:formatCode>
                <c:ptCount val="6"/>
                <c:pt idx="0">
                  <c:v>3.9215686274509803E-2</c:v>
                </c:pt>
                <c:pt idx="1">
                  <c:v>0</c:v>
                </c:pt>
                <c:pt idx="2">
                  <c:v>0.45378151260504201</c:v>
                </c:pt>
                <c:pt idx="3">
                  <c:v>9.8039215686274508E-2</c:v>
                </c:pt>
                <c:pt idx="4">
                  <c:v>1.680672268907563E-2</c:v>
                </c:pt>
                <c:pt idx="5">
                  <c:v>0.39215686274509803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851445776"/>
        <c:axId val="-851447408"/>
      </c:barChart>
      <c:catAx>
        <c:axId val="-8514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851447408"/>
        <c:crosses val="autoZero"/>
        <c:auto val="1"/>
        <c:lblAlgn val="ctr"/>
        <c:lblOffset val="100"/>
        <c:noMultiLvlLbl val="0"/>
      </c:catAx>
      <c:valAx>
        <c:axId val="-8514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85144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EF0-43E1-A67C-6AA9CB92673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8D-4BA2-8565-D26F9CA9E775}"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8D-4BA2-8565-D26F9CA9E775}"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8D-4BA2-8565-D26F9CA9E775}"/>
                </c:ext>
              </c:extLst>
            </c:dLbl>
            <c:dLbl>
              <c:idx val="4"/>
              <c:layout>
                <c:manualLayout>
                  <c:x val="1.3670133857520178E-3"/>
                  <c:y val="-6.61957002542801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F0-43E1-A67C-6AA9CB926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Septiembre_2023'!$C$42:$C$46</c:f>
              <c:numCache>
                <c:formatCode>General</c:formatCode>
                <c:ptCount val="5"/>
                <c:pt idx="0">
                  <c:v>57</c:v>
                </c:pt>
                <c:pt idx="1">
                  <c:v>21</c:v>
                </c:pt>
                <c:pt idx="2">
                  <c:v>61</c:v>
                </c:pt>
                <c:pt idx="3">
                  <c:v>1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8D-4BA2-8565-D26F9CA9E775}"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8D-4BA2-8565-D26F9CA9E775}"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8D-4BA2-8565-D26F9CA9E775}"/>
                </c:ext>
              </c:extLst>
            </c:dLbl>
            <c:dLbl>
              <c:idx val="4"/>
              <c:layout>
                <c:manualLayout>
                  <c:x val="4.3410855892878413E-3"/>
                  <c:y val="6.4130100615076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8D-4BA2-8565-D26F9CA9E7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Septiembre_2023'!$B$42:$B$46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Septiembre_2023'!$D$42:$D$46</c:f>
              <c:numCache>
                <c:formatCode>0.00%</c:formatCode>
                <c:ptCount val="5"/>
                <c:pt idx="0">
                  <c:v>0.40714285714285714</c:v>
                </c:pt>
                <c:pt idx="1">
                  <c:v>0.15</c:v>
                </c:pt>
                <c:pt idx="2">
                  <c:v>0.43571428571428572</c:v>
                </c:pt>
                <c:pt idx="3">
                  <c:v>7.1428571428571426E-3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851447952"/>
        <c:axId val="-851437616"/>
      </c:barChart>
      <c:catAx>
        <c:axId val="-8514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37616"/>
        <c:crosses val="autoZero"/>
        <c:auto val="1"/>
        <c:lblAlgn val="ctr"/>
        <c:lblOffset val="100"/>
        <c:noMultiLvlLbl val="0"/>
      </c:catAx>
      <c:valAx>
        <c:axId val="-8514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5144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</a:t>
            </a:r>
            <a:r>
              <a:rPr lang="es-EC" b="1" baseline="0"/>
              <a:t> PERSONAS ADULTAS MAYORES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094592876935194E-2"/>
          <c:y val="0.27437571809460065"/>
          <c:w val="0.90790540712306478"/>
          <c:h val="0.604932724514662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6D-4CB5-B068-1E95181D1AEE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6D-4CB5-B068-1E95181D1A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Septiembre_2023'!$B$215:$B$218</c15:sqref>
                  </c15:fullRef>
                </c:ext>
              </c:extLst>
              <c:f>'Requerimientos Septiembre_2023'!$B$216:$B$217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Septiembre_2023'!$C$215:$C$218</c15:sqref>
                  </c15:fullRef>
                </c:ext>
              </c:extLst>
              <c:f>'Requerimientos Septiembre_2023'!$C$216:$C$217</c:f>
              <c:numCache>
                <c:formatCode>General</c:formatCode>
                <c:ptCount val="2"/>
                <c:pt idx="0">
                  <c:v>322</c:v>
                </c:pt>
                <c:pt idx="1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Septiembre_2023'!$C$215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0A3D-42FF-9699-E269E0DF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 PERSONAS</a:t>
            </a:r>
            <a:r>
              <a:rPr lang="es-EC" b="1" baseline="0"/>
              <a:t> CON DISCAPACIDAD</a:t>
            </a:r>
            <a:endParaRPr lang="es-EC" b="1"/>
          </a:p>
        </c:rich>
      </c:tx>
      <c:layout>
        <c:manualLayout>
          <c:xMode val="edge"/>
          <c:yMode val="edge"/>
          <c:x val="0.18891334788543163"/>
          <c:y val="2.948137649176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06055869720335E-2"/>
          <c:y val="0.1970277801794372"/>
          <c:w val="0.90243711055170583"/>
          <c:h val="0.630290837262817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D8-4E1F-97A0-851813EE562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8F-4777-86BC-19AAFA4BCF57}"/>
              </c:ext>
            </c:extLst>
          </c:dPt>
          <c:dLbls>
            <c:dLbl>
              <c:idx val="1"/>
              <c:layout>
                <c:manualLayout>
                  <c:x val="-0.17203455102694221"/>
                  <c:y val="4.984872969756219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F-4777-86BC-19AAFA4BC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Septiembre_2023'!$B$221:$B$224</c15:sqref>
                  </c15:fullRef>
                </c:ext>
              </c:extLst>
              <c:f>'Requerimientos Septiembre_2023'!$B$222:$B$223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Septiembre_2023'!$C$221:$C$224</c15:sqref>
                  </c15:fullRef>
                </c:ext>
              </c:extLst>
              <c:f>'Requerimientos Septiembre_2023'!$C$222:$C$223</c:f>
              <c:numCache>
                <c:formatCode>General</c:formatCode>
                <c:ptCount val="2"/>
                <c:pt idx="0">
                  <c:v>351</c:v>
                </c:pt>
                <c:pt idx="1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Septiembre_2023'!$C$221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96F7-42BB-90C4-396CD22F0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CANAL DE ATENCIÓN UTILIZADOS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976056111130663E-2"/>
          <c:y val="0.23195365494395731"/>
          <c:w val="0.93223321862621167"/>
          <c:h val="0.634065859107212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A5E-49D6-BE99-572BDDC7C23E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A5E-49D6-BE99-572BDDC7C2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Septiembre_2023'!$B$227:$B$230</c15:sqref>
                  </c15:fullRef>
                </c:ext>
              </c:extLst>
              <c:f>'Requerimientos Septiembre_2023'!$B$228:$B$229</c:f>
              <c:strCache>
                <c:ptCount val="2"/>
                <c:pt idx="0">
                  <c:v>Atencion Presencial</c:v>
                </c:pt>
                <c:pt idx="1">
                  <c:v>Plataforma Virtual GOB.EC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Septiembre_2023'!$C$227:$C$230</c15:sqref>
                  </c15:fullRef>
                </c:ext>
              </c:extLst>
              <c:f>'Requerimientos Septiembre_2023'!$C$228:$C$229</c:f>
              <c:numCache>
                <c:formatCode>General</c:formatCode>
                <c:ptCount val="2"/>
                <c:pt idx="0">
                  <c:v>48</c:v>
                </c:pt>
                <c:pt idx="1">
                  <c:v>309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Septiembre_2023'!$C$227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A73-4E47-8079-49A9672F0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33399</xdr:colOff>
      <xdr:row>249</xdr:row>
      <xdr:rowOff>15089</xdr:rowOff>
    </xdr:from>
    <xdr:to>
      <xdr:col>6</xdr:col>
      <xdr:colOff>830035</xdr:colOff>
      <xdr:row>271</xdr:row>
      <xdr:rowOff>53189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938829</xdr:colOff>
      <xdr:row>249</xdr:row>
      <xdr:rowOff>24369</xdr:rowOff>
    </xdr:from>
    <xdr:to>
      <xdr:col>14</xdr:col>
      <xdr:colOff>1265464</xdr:colOff>
      <xdr:row>271</xdr:row>
      <xdr:rowOff>116898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17873</xdr:colOff>
      <xdr:row>286</xdr:row>
      <xdr:rowOff>155182</xdr:rowOff>
    </xdr:from>
    <xdr:to>
      <xdr:col>15</xdr:col>
      <xdr:colOff>952500</xdr:colOff>
      <xdr:row>306</xdr:row>
      <xdr:rowOff>181159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67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249876</xdr:colOff>
      <xdr:row>214</xdr:row>
      <xdr:rowOff>30554</xdr:rowOff>
    </xdr:from>
    <xdr:to>
      <xdr:col>5</xdr:col>
      <xdr:colOff>1420090</xdr:colOff>
      <xdr:row>229</xdr:row>
      <xdr:rowOff>173181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1528640</xdr:colOff>
      <xdr:row>213</xdr:row>
      <xdr:rowOff>190188</xdr:rowOff>
    </xdr:from>
    <xdr:to>
      <xdr:col>8</xdr:col>
      <xdr:colOff>1091046</xdr:colOff>
      <xdr:row>229</xdr:row>
      <xdr:rowOff>149368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1182529</xdr:colOff>
      <xdr:row>214</xdr:row>
      <xdr:rowOff>4111</xdr:rowOff>
    </xdr:from>
    <xdr:to>
      <xdr:col>11</xdr:col>
      <xdr:colOff>432955</xdr:colOff>
      <xdr:row>229</xdr:row>
      <xdr:rowOff>155865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734784</xdr:colOff>
      <xdr:row>53</xdr:row>
      <xdr:rowOff>27213</xdr:rowOff>
    </xdr:from>
    <xdr:to>
      <xdr:col>10</xdr:col>
      <xdr:colOff>0</xdr:colOff>
      <xdr:row>67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326570</xdr:colOff>
      <xdr:row>161</xdr:row>
      <xdr:rowOff>159203</xdr:rowOff>
    </xdr:from>
    <xdr:to>
      <xdr:col>6</xdr:col>
      <xdr:colOff>544286</xdr:colOff>
      <xdr:row>174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312964</xdr:colOff>
      <xdr:row>174</xdr:row>
      <xdr:rowOff>122464</xdr:rowOff>
    </xdr:from>
    <xdr:to>
      <xdr:col>6</xdr:col>
      <xdr:colOff>530680</xdr:colOff>
      <xdr:row>189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312964</xdr:colOff>
      <xdr:row>189</xdr:row>
      <xdr:rowOff>163286</xdr:rowOff>
    </xdr:from>
    <xdr:to>
      <xdr:col>6</xdr:col>
      <xdr:colOff>530680</xdr:colOff>
      <xdr:row>201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585106</xdr:colOff>
      <xdr:row>169</xdr:row>
      <xdr:rowOff>136070</xdr:rowOff>
    </xdr:from>
    <xdr:to>
      <xdr:col>9</xdr:col>
      <xdr:colOff>1469570</xdr:colOff>
      <xdr:row>190</xdr:row>
      <xdr:rowOff>108856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625929</xdr:colOff>
      <xdr:row>191</xdr:row>
      <xdr:rowOff>40822</xdr:rowOff>
    </xdr:from>
    <xdr:to>
      <xdr:col>10</xdr:col>
      <xdr:colOff>13607</xdr:colOff>
      <xdr:row>209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19</xdr:col>
      <xdr:colOff>663388</xdr:colOff>
      <xdr:row>3</xdr:row>
      <xdr:rowOff>120463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9559" y="268941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70" t="s">
        <v>137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8" customHeight="1" x14ac:dyDescent="0.25">
      <c r="A2" s="171" t="s">
        <v>29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x14ac:dyDescent="0.25">
      <c r="A3" s="173" t="s">
        <v>138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x14ac:dyDescent="0.25">
      <c r="A4" s="173" t="s">
        <v>139</v>
      </c>
      <c r="B4" s="174"/>
      <c r="C4" s="174"/>
      <c r="D4" s="174"/>
      <c r="E4" s="174"/>
      <c r="F4" s="174"/>
      <c r="G4" s="174"/>
      <c r="H4" s="174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22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169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81" t="s">
        <v>24</v>
      </c>
      <c r="B10" s="182"/>
      <c r="C10" s="182"/>
      <c r="D10" s="182"/>
      <c r="E10" s="182"/>
      <c r="F10" s="182"/>
      <c r="G10" s="183" t="s">
        <v>25</v>
      </c>
      <c r="H10" s="183"/>
      <c r="I10" s="183"/>
      <c r="J10" s="183"/>
      <c r="K10" s="183"/>
      <c r="L10" s="183"/>
      <c r="M10" s="184"/>
    </row>
    <row r="11" spans="1:13" x14ac:dyDescent="0.25">
      <c r="A11" s="185"/>
      <c r="B11" s="186"/>
      <c r="C11" s="186"/>
      <c r="D11" s="186"/>
      <c r="E11" s="186"/>
      <c r="F11" s="186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75" t="s">
        <v>26</v>
      </c>
      <c r="B12" s="176"/>
      <c r="C12" s="176"/>
      <c r="D12" s="176"/>
      <c r="E12" s="176"/>
      <c r="F12" s="177"/>
      <c r="G12" s="178" t="s">
        <v>27</v>
      </c>
      <c r="H12" s="179"/>
      <c r="I12" s="179"/>
      <c r="J12" s="179"/>
      <c r="K12" s="179"/>
      <c r="L12" s="179"/>
      <c r="M12" s="180"/>
    </row>
    <row r="13" spans="1:13" ht="15" customHeight="1" x14ac:dyDescent="0.25">
      <c r="A13" s="175" t="s">
        <v>28</v>
      </c>
      <c r="B13" s="176"/>
      <c r="C13" s="176"/>
      <c r="D13" s="176"/>
      <c r="E13" s="176"/>
      <c r="F13" s="177"/>
      <c r="G13" s="178" t="s">
        <v>136</v>
      </c>
      <c r="H13" s="179"/>
      <c r="I13" s="179"/>
      <c r="J13" s="179"/>
      <c r="K13" s="179"/>
      <c r="L13" s="179"/>
      <c r="M13" s="180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6"/>
  <sheetViews>
    <sheetView zoomScale="70" zoomScaleNormal="70" workbookViewId="0">
      <selection activeCell="E248" sqref="E248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93" t="s">
        <v>137</v>
      </c>
      <c r="C1" s="193"/>
      <c r="D1" s="193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29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170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30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32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94" t="s">
        <v>33</v>
      </c>
      <c r="C9" s="195"/>
      <c r="D9" s="196"/>
    </row>
    <row r="10" spans="2:20" x14ac:dyDescent="0.25">
      <c r="B10" s="31" t="s">
        <v>34</v>
      </c>
      <c r="C10" s="31" t="s">
        <v>35</v>
      </c>
      <c r="D10" s="31" t="s">
        <v>36</v>
      </c>
    </row>
    <row r="11" spans="2:20" x14ac:dyDescent="0.25">
      <c r="B11" s="32" t="s">
        <v>15</v>
      </c>
      <c r="C11" s="33">
        <v>14</v>
      </c>
      <c r="D11" s="34">
        <f t="shared" ref="D11:D16" si="0">C11/$C$17</f>
        <v>3.9215686274509803E-2</v>
      </c>
    </row>
    <row r="12" spans="2:20" x14ac:dyDescent="0.25">
      <c r="B12" s="32" t="s">
        <v>101</v>
      </c>
      <c r="C12" s="98">
        <v>0</v>
      </c>
      <c r="D12" s="34">
        <f t="shared" si="0"/>
        <v>0</v>
      </c>
    </row>
    <row r="13" spans="2:20" x14ac:dyDescent="0.25">
      <c r="B13" s="32" t="s">
        <v>3</v>
      </c>
      <c r="C13" s="33">
        <v>162</v>
      </c>
      <c r="D13" s="34">
        <f t="shared" si="0"/>
        <v>0.45378151260504201</v>
      </c>
    </row>
    <row r="14" spans="2:20" x14ac:dyDescent="0.25">
      <c r="B14" s="32" t="s">
        <v>8</v>
      </c>
      <c r="C14" s="33">
        <v>35</v>
      </c>
      <c r="D14" s="34">
        <f t="shared" si="0"/>
        <v>9.8039215686274508E-2</v>
      </c>
    </row>
    <row r="15" spans="2:20" x14ac:dyDescent="0.25">
      <c r="B15" s="32" t="s">
        <v>11</v>
      </c>
      <c r="C15" s="33">
        <v>6</v>
      </c>
      <c r="D15" s="34">
        <f t="shared" si="0"/>
        <v>1.680672268907563E-2</v>
      </c>
    </row>
    <row r="16" spans="2:20" x14ac:dyDescent="0.25">
      <c r="B16" s="32" t="s">
        <v>112</v>
      </c>
      <c r="C16" s="33">
        <v>140</v>
      </c>
      <c r="D16" s="34">
        <f t="shared" si="0"/>
        <v>0.39215686274509803</v>
      </c>
    </row>
    <row r="17" spans="2:21" x14ac:dyDescent="0.25">
      <c r="B17" s="31" t="s">
        <v>21</v>
      </c>
      <c r="C17" s="31">
        <f>SUM(C11:C16)</f>
        <v>357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107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94" t="s">
        <v>37</v>
      </c>
      <c r="C40" s="195"/>
      <c r="D40" s="196"/>
      <c r="F40" s="197" t="s">
        <v>102</v>
      </c>
      <c r="G40" s="197"/>
      <c r="H40" s="197"/>
    </row>
    <row r="41" spans="2:10" x14ac:dyDescent="0.25">
      <c r="B41" s="31" t="s">
        <v>38</v>
      </c>
      <c r="C41" s="31" t="s">
        <v>35</v>
      </c>
      <c r="D41" s="31" t="s">
        <v>36</v>
      </c>
      <c r="F41" s="83" t="s">
        <v>103</v>
      </c>
      <c r="G41" s="83" t="s">
        <v>35</v>
      </c>
      <c r="H41" s="83" t="s">
        <v>36</v>
      </c>
    </row>
    <row r="42" spans="2:10" x14ac:dyDescent="0.25">
      <c r="B42" s="38" t="s">
        <v>14</v>
      </c>
      <c r="C42" s="39">
        <v>57</v>
      </c>
      <c r="D42" s="34">
        <f>C42/$C$46</f>
        <v>0.40714285714285714</v>
      </c>
      <c r="F42" s="75" t="s">
        <v>14</v>
      </c>
      <c r="G42" s="33">
        <v>45</v>
      </c>
      <c r="H42" s="34">
        <f t="shared" ref="H42:H50" si="1">G42/$G$51</f>
        <v>0.20737327188940091</v>
      </c>
    </row>
    <row r="43" spans="2:10" ht="15" customHeight="1" x14ac:dyDescent="0.25">
      <c r="B43" s="38" t="s">
        <v>9</v>
      </c>
      <c r="C43" s="39">
        <v>21</v>
      </c>
      <c r="D43" s="34">
        <f>C43/$C$46</f>
        <v>0.15</v>
      </c>
      <c r="F43" s="75" t="s">
        <v>9</v>
      </c>
      <c r="G43" s="33">
        <v>53</v>
      </c>
      <c r="H43" s="34">
        <f t="shared" si="1"/>
        <v>0.24423963133640553</v>
      </c>
    </row>
    <row r="44" spans="2:10" x14ac:dyDescent="0.25">
      <c r="B44" s="38" t="s">
        <v>7</v>
      </c>
      <c r="C44" s="39">
        <v>61</v>
      </c>
      <c r="D44" s="34">
        <f>C44/$C$46</f>
        <v>0.43571428571428572</v>
      </c>
      <c r="F44" s="111" t="s">
        <v>108</v>
      </c>
      <c r="G44" s="95">
        <v>0</v>
      </c>
      <c r="H44" s="34">
        <f t="shared" si="1"/>
        <v>0</v>
      </c>
    </row>
    <row r="45" spans="2:10" x14ac:dyDescent="0.25">
      <c r="B45" s="38" t="s">
        <v>117</v>
      </c>
      <c r="C45" s="39">
        <v>1</v>
      </c>
      <c r="D45" s="34">
        <f>C45/$C$46</f>
        <v>7.1428571428571426E-3</v>
      </c>
      <c r="F45" s="75" t="s">
        <v>84</v>
      </c>
      <c r="G45" s="33">
        <v>0</v>
      </c>
      <c r="H45" s="34">
        <f t="shared" si="1"/>
        <v>0</v>
      </c>
    </row>
    <row r="46" spans="2:10" x14ac:dyDescent="0.25">
      <c r="B46" s="42" t="s">
        <v>21</v>
      </c>
      <c r="C46" s="31">
        <f>SUM(C42:C45)</f>
        <v>140</v>
      </c>
      <c r="D46" s="35">
        <f>SUM(D42:D45)</f>
        <v>1</v>
      </c>
      <c r="F46" s="75" t="s">
        <v>12</v>
      </c>
      <c r="G46" s="33">
        <v>30</v>
      </c>
      <c r="H46" s="34">
        <f t="shared" si="1"/>
        <v>0.13824884792626729</v>
      </c>
    </row>
    <row r="47" spans="2:10" x14ac:dyDescent="0.25">
      <c r="F47" s="75" t="s">
        <v>13</v>
      </c>
      <c r="G47" s="33">
        <v>10</v>
      </c>
      <c r="H47" s="34">
        <f t="shared" si="1"/>
        <v>4.6082949308755762E-2</v>
      </c>
    </row>
    <row r="48" spans="2:10" x14ac:dyDescent="0.25">
      <c r="F48" s="75" t="s">
        <v>4</v>
      </c>
      <c r="G48" s="33">
        <v>27</v>
      </c>
      <c r="H48" s="34">
        <f t="shared" si="1"/>
        <v>0.12442396313364056</v>
      </c>
    </row>
    <row r="49" spans="6:8" x14ac:dyDescent="0.25">
      <c r="F49" s="75" t="s">
        <v>16</v>
      </c>
      <c r="G49" s="33">
        <v>37</v>
      </c>
      <c r="H49" s="34">
        <f t="shared" si="1"/>
        <v>0.17050691244239632</v>
      </c>
    </row>
    <row r="50" spans="6:8" x14ac:dyDescent="0.25">
      <c r="F50" s="75" t="s">
        <v>18</v>
      </c>
      <c r="G50" s="33">
        <v>15</v>
      </c>
      <c r="H50" s="34">
        <f t="shared" si="1"/>
        <v>6.9124423963133647E-2</v>
      </c>
    </row>
    <row r="51" spans="6:8" x14ac:dyDescent="0.25">
      <c r="F51" s="84" t="s">
        <v>21</v>
      </c>
      <c r="G51" s="83">
        <f>SUM(G42:G50)</f>
        <v>217</v>
      </c>
      <c r="H51" s="35">
        <f>SUM(H42:H50)</f>
        <v>1</v>
      </c>
    </row>
    <row r="70" spans="2:6" ht="22.5" customHeight="1" x14ac:dyDescent="0.25">
      <c r="B70" s="102" t="s">
        <v>0</v>
      </c>
      <c r="C70" s="102" t="s">
        <v>109</v>
      </c>
      <c r="E70" s="108" t="s">
        <v>0</v>
      </c>
      <c r="F70" s="108" t="s">
        <v>3</v>
      </c>
    </row>
    <row r="71" spans="2:6" x14ac:dyDescent="0.25">
      <c r="B71" s="75"/>
      <c r="C71" s="75"/>
      <c r="E71" s="75"/>
      <c r="F71" s="75"/>
    </row>
    <row r="72" spans="2:6" ht="14.25" customHeight="1" x14ac:dyDescent="0.25">
      <c r="B72" s="101" t="s">
        <v>39</v>
      </c>
      <c r="C72" s="102" t="s">
        <v>35</v>
      </c>
      <c r="E72" s="107" t="s">
        <v>39</v>
      </c>
      <c r="F72" s="108" t="s">
        <v>35</v>
      </c>
    </row>
    <row r="73" spans="2:6" ht="14.25" customHeight="1" x14ac:dyDescent="0.25">
      <c r="B73" s="135" t="s">
        <v>14</v>
      </c>
      <c r="C73" s="136">
        <v>57</v>
      </c>
      <c r="D73" s="100"/>
      <c r="E73" s="156" t="s">
        <v>141</v>
      </c>
      <c r="F73" s="157">
        <v>0</v>
      </c>
    </row>
    <row r="74" spans="2:6" ht="14.25" customHeight="1" x14ac:dyDescent="0.25">
      <c r="B74" s="163" t="s">
        <v>155</v>
      </c>
      <c r="C74" s="164">
        <v>1</v>
      </c>
      <c r="D74" s="100"/>
      <c r="E74" s="99" t="s">
        <v>145</v>
      </c>
      <c r="F74" s="41">
        <v>0</v>
      </c>
    </row>
    <row r="75" spans="2:6" ht="14.25" customHeight="1" x14ac:dyDescent="0.25">
      <c r="B75" s="163" t="s">
        <v>171</v>
      </c>
      <c r="C75" s="164">
        <v>1</v>
      </c>
      <c r="D75" s="100"/>
      <c r="E75" s="156" t="s">
        <v>14</v>
      </c>
      <c r="F75" s="157">
        <v>41</v>
      </c>
    </row>
    <row r="76" spans="2:6" ht="14.25" customHeight="1" x14ac:dyDescent="0.25">
      <c r="B76" s="163" t="s">
        <v>143</v>
      </c>
      <c r="C76" s="164">
        <v>10</v>
      </c>
      <c r="D76" s="100"/>
      <c r="E76" s="163" t="s">
        <v>143</v>
      </c>
      <c r="F76" s="164">
        <v>3</v>
      </c>
    </row>
    <row r="77" spans="2:6" ht="14.25" customHeight="1" x14ac:dyDescent="0.25">
      <c r="B77" s="163" t="s">
        <v>164</v>
      </c>
      <c r="C77" s="164">
        <v>1</v>
      </c>
      <c r="D77" s="100"/>
      <c r="E77" s="163" t="s">
        <v>172</v>
      </c>
      <c r="F77" s="164">
        <v>1</v>
      </c>
    </row>
    <row r="78" spans="2:6" ht="14.25" customHeight="1" x14ac:dyDescent="0.25">
      <c r="B78" s="163" t="s">
        <v>150</v>
      </c>
      <c r="C78" s="164">
        <v>3</v>
      </c>
      <c r="D78" s="100"/>
      <c r="E78" s="163" t="s">
        <v>150</v>
      </c>
      <c r="F78" s="164">
        <v>3</v>
      </c>
    </row>
    <row r="79" spans="2:6" ht="14.25" customHeight="1" x14ac:dyDescent="0.25">
      <c r="B79" s="163" t="s">
        <v>173</v>
      </c>
      <c r="C79" s="164">
        <v>1</v>
      </c>
      <c r="D79" s="100"/>
      <c r="E79" s="163" t="s">
        <v>144</v>
      </c>
      <c r="F79" s="164">
        <v>8</v>
      </c>
    </row>
    <row r="80" spans="2:6" ht="14.25" customHeight="1" x14ac:dyDescent="0.25">
      <c r="B80" s="163" t="s">
        <v>144</v>
      </c>
      <c r="C80" s="164">
        <v>7</v>
      </c>
      <c r="D80" s="100"/>
      <c r="E80" s="163" t="s">
        <v>145</v>
      </c>
      <c r="F80" s="164">
        <v>1</v>
      </c>
    </row>
    <row r="81" spans="2:6" ht="14.25" customHeight="1" x14ac:dyDescent="0.25">
      <c r="B81" s="163" t="s">
        <v>151</v>
      </c>
      <c r="C81" s="164">
        <v>1</v>
      </c>
      <c r="D81" s="100"/>
      <c r="E81" s="163" t="s">
        <v>174</v>
      </c>
      <c r="F81" s="164">
        <v>1</v>
      </c>
    </row>
    <row r="82" spans="2:6" ht="14.25" customHeight="1" x14ac:dyDescent="0.25">
      <c r="B82" s="163" t="s">
        <v>145</v>
      </c>
      <c r="C82" s="164">
        <v>5</v>
      </c>
      <c r="D82" s="100"/>
      <c r="E82" s="163" t="s">
        <v>146</v>
      </c>
      <c r="F82" s="164">
        <v>3</v>
      </c>
    </row>
    <row r="83" spans="2:6" ht="14.25" customHeight="1" x14ac:dyDescent="0.25">
      <c r="B83" s="163" t="s">
        <v>146</v>
      </c>
      <c r="C83" s="164">
        <v>5</v>
      </c>
      <c r="D83" s="100"/>
      <c r="E83" s="163" t="s">
        <v>153</v>
      </c>
      <c r="F83" s="164">
        <v>7</v>
      </c>
    </row>
    <row r="84" spans="2:6" ht="14.25" customHeight="1" x14ac:dyDescent="0.25">
      <c r="B84" s="163" t="s">
        <v>152</v>
      </c>
      <c r="C84" s="164">
        <v>4</v>
      </c>
      <c r="D84" s="100"/>
      <c r="E84" s="163" t="s">
        <v>147</v>
      </c>
      <c r="F84" s="164">
        <v>2</v>
      </c>
    </row>
    <row r="85" spans="2:6" ht="14.25" customHeight="1" x14ac:dyDescent="0.25">
      <c r="B85" s="163" t="s">
        <v>175</v>
      </c>
      <c r="C85" s="164">
        <v>1</v>
      </c>
      <c r="D85" s="100"/>
      <c r="E85" s="163" t="s">
        <v>148</v>
      </c>
      <c r="F85" s="164">
        <v>2</v>
      </c>
    </row>
    <row r="86" spans="2:6" ht="14.25" customHeight="1" x14ac:dyDescent="0.25">
      <c r="B86" s="163" t="s">
        <v>153</v>
      </c>
      <c r="C86" s="164">
        <v>8</v>
      </c>
      <c r="D86" s="100"/>
      <c r="E86" s="163" t="s">
        <v>154</v>
      </c>
      <c r="F86" s="164">
        <v>2</v>
      </c>
    </row>
    <row r="87" spans="2:6" ht="14.25" customHeight="1" x14ac:dyDescent="0.25">
      <c r="B87" s="163" t="s">
        <v>147</v>
      </c>
      <c r="C87" s="164">
        <v>2</v>
      </c>
      <c r="D87" s="100"/>
      <c r="E87" s="163" t="s">
        <v>142</v>
      </c>
      <c r="F87" s="164">
        <v>6</v>
      </c>
    </row>
    <row r="88" spans="2:6" ht="14.25" customHeight="1" x14ac:dyDescent="0.25">
      <c r="B88" s="163" t="s">
        <v>156</v>
      </c>
      <c r="C88" s="164">
        <v>1</v>
      </c>
      <c r="D88" s="100"/>
      <c r="E88" s="163" t="s">
        <v>149</v>
      </c>
      <c r="F88" s="164">
        <v>2</v>
      </c>
    </row>
    <row r="89" spans="2:6" ht="14.25" customHeight="1" x14ac:dyDescent="0.25">
      <c r="B89" s="163" t="s">
        <v>157</v>
      </c>
      <c r="C89" s="164">
        <v>1</v>
      </c>
      <c r="D89" s="100"/>
      <c r="E89" s="156" t="s">
        <v>9</v>
      </c>
      <c r="F89" s="157">
        <v>18</v>
      </c>
    </row>
    <row r="90" spans="2:6" ht="14.25" customHeight="1" x14ac:dyDescent="0.25">
      <c r="B90" s="163" t="s">
        <v>148</v>
      </c>
      <c r="C90" s="164">
        <v>1</v>
      </c>
      <c r="D90" s="100"/>
      <c r="E90" s="163" t="s">
        <v>143</v>
      </c>
      <c r="F90" s="164">
        <v>1</v>
      </c>
    </row>
    <row r="91" spans="2:6" ht="14.25" customHeight="1" x14ac:dyDescent="0.25">
      <c r="B91" s="163" t="s">
        <v>154</v>
      </c>
      <c r="C91" s="164">
        <v>1</v>
      </c>
      <c r="D91" s="100"/>
      <c r="E91" s="163" t="s">
        <v>159</v>
      </c>
      <c r="F91" s="164">
        <v>1</v>
      </c>
    </row>
    <row r="92" spans="2:6" ht="14.25" customHeight="1" x14ac:dyDescent="0.25">
      <c r="B92" s="163" t="s">
        <v>162</v>
      </c>
      <c r="C92" s="164">
        <v>1</v>
      </c>
      <c r="D92" s="100"/>
      <c r="E92" s="163" t="s">
        <v>144</v>
      </c>
      <c r="F92" s="164">
        <v>2</v>
      </c>
    </row>
    <row r="93" spans="2:6" ht="14.25" customHeight="1" x14ac:dyDescent="0.25">
      <c r="B93" s="163" t="s">
        <v>158</v>
      </c>
      <c r="C93" s="164">
        <v>2</v>
      </c>
      <c r="D93" s="100"/>
      <c r="E93" s="163" t="s">
        <v>151</v>
      </c>
      <c r="F93" s="164">
        <v>1</v>
      </c>
    </row>
    <row r="94" spans="2:6" ht="14.25" customHeight="1" x14ac:dyDescent="0.25">
      <c r="B94" s="135" t="s">
        <v>9</v>
      </c>
      <c r="C94" s="136">
        <v>21</v>
      </c>
      <c r="D94" s="100"/>
      <c r="E94" s="163" t="s">
        <v>146</v>
      </c>
      <c r="F94" s="164">
        <v>6</v>
      </c>
    </row>
    <row r="95" spans="2:6" ht="14.25" customHeight="1" x14ac:dyDescent="0.25">
      <c r="B95" s="163" t="s">
        <v>143</v>
      </c>
      <c r="C95" s="164">
        <v>5</v>
      </c>
      <c r="D95" s="100"/>
      <c r="E95" s="163" t="s">
        <v>152</v>
      </c>
      <c r="F95" s="164">
        <v>2</v>
      </c>
    </row>
    <row r="96" spans="2:6" ht="14.25" customHeight="1" x14ac:dyDescent="0.25">
      <c r="B96" s="163" t="s">
        <v>150</v>
      </c>
      <c r="C96" s="164">
        <v>1</v>
      </c>
      <c r="D96" s="100"/>
      <c r="E96" s="163" t="s">
        <v>176</v>
      </c>
      <c r="F96" s="164">
        <v>1</v>
      </c>
    </row>
    <row r="97" spans="2:6" ht="14.25" customHeight="1" x14ac:dyDescent="0.25">
      <c r="B97" s="163" t="s">
        <v>144</v>
      </c>
      <c r="C97" s="164">
        <v>2</v>
      </c>
      <c r="D97" s="100"/>
      <c r="E97" s="163" t="s">
        <v>154</v>
      </c>
      <c r="F97" s="164">
        <v>4</v>
      </c>
    </row>
    <row r="98" spans="2:6" ht="14.25" customHeight="1" x14ac:dyDescent="0.25">
      <c r="B98" s="163" t="s">
        <v>145</v>
      </c>
      <c r="C98" s="164">
        <v>1</v>
      </c>
      <c r="D98" s="100"/>
      <c r="E98" s="156" t="s">
        <v>115</v>
      </c>
      <c r="F98" s="157">
        <v>10</v>
      </c>
    </row>
    <row r="99" spans="2:6" ht="14.25" customHeight="1" x14ac:dyDescent="0.25">
      <c r="B99" s="163" t="s">
        <v>146</v>
      </c>
      <c r="C99" s="164">
        <v>6</v>
      </c>
      <c r="D99" s="100"/>
      <c r="E99" s="163" t="s">
        <v>144</v>
      </c>
      <c r="F99" s="164">
        <v>2</v>
      </c>
    </row>
    <row r="100" spans="2:6" ht="14.25" customHeight="1" x14ac:dyDescent="0.25">
      <c r="B100" s="163" t="s">
        <v>152</v>
      </c>
      <c r="C100" s="164">
        <v>1</v>
      </c>
      <c r="D100" s="100"/>
      <c r="E100" s="163" t="s">
        <v>151</v>
      </c>
      <c r="F100" s="164">
        <v>1</v>
      </c>
    </row>
    <row r="101" spans="2:6" ht="14.25" customHeight="1" x14ac:dyDescent="0.25">
      <c r="B101" s="163" t="s">
        <v>153</v>
      </c>
      <c r="C101" s="164">
        <v>3</v>
      </c>
      <c r="D101" s="100"/>
      <c r="E101" s="163" t="s">
        <v>145</v>
      </c>
      <c r="F101" s="164">
        <v>1</v>
      </c>
    </row>
    <row r="102" spans="2:6" ht="14.25" customHeight="1" x14ac:dyDescent="0.25">
      <c r="B102" s="163" t="s">
        <v>157</v>
      </c>
      <c r="C102" s="164">
        <v>1</v>
      </c>
      <c r="D102" s="100"/>
      <c r="E102" s="163" t="s">
        <v>146</v>
      </c>
      <c r="F102" s="164">
        <v>2</v>
      </c>
    </row>
    <row r="103" spans="2:6" ht="14.25" customHeight="1" x14ac:dyDescent="0.25">
      <c r="B103" s="163" t="s">
        <v>158</v>
      </c>
      <c r="C103" s="164">
        <v>1</v>
      </c>
      <c r="D103" s="100"/>
      <c r="E103" s="163" t="s">
        <v>152</v>
      </c>
      <c r="F103" s="164">
        <v>2</v>
      </c>
    </row>
    <row r="104" spans="2:6" ht="14.25" customHeight="1" x14ac:dyDescent="0.25">
      <c r="B104" s="135" t="s">
        <v>7</v>
      </c>
      <c r="C104" s="136">
        <v>61</v>
      </c>
      <c r="D104" s="100"/>
      <c r="E104" s="163" t="s">
        <v>147</v>
      </c>
      <c r="F104" s="164">
        <v>1</v>
      </c>
    </row>
    <row r="105" spans="2:6" ht="14.25" customHeight="1" x14ac:dyDescent="0.25">
      <c r="B105" s="163" t="s">
        <v>155</v>
      </c>
      <c r="C105" s="164">
        <v>2</v>
      </c>
      <c r="D105" s="100"/>
      <c r="E105" s="163" t="s">
        <v>154</v>
      </c>
      <c r="F105" s="164">
        <v>1</v>
      </c>
    </row>
    <row r="106" spans="2:6" ht="14.25" customHeight="1" x14ac:dyDescent="0.25">
      <c r="B106" s="163" t="s">
        <v>143</v>
      </c>
      <c r="C106" s="164">
        <v>6</v>
      </c>
      <c r="D106" s="100"/>
      <c r="E106" s="156" t="s">
        <v>110</v>
      </c>
      <c r="F106" s="157">
        <v>28</v>
      </c>
    </row>
    <row r="107" spans="2:6" ht="14.25" customHeight="1" x14ac:dyDescent="0.25">
      <c r="B107" s="163" t="s">
        <v>150</v>
      </c>
      <c r="C107" s="164">
        <v>4</v>
      </c>
      <c r="D107" s="100"/>
      <c r="E107" s="163" t="s">
        <v>150</v>
      </c>
      <c r="F107" s="164">
        <v>1</v>
      </c>
    </row>
    <row r="108" spans="2:6" ht="14.25" customHeight="1" x14ac:dyDescent="0.25">
      <c r="B108" s="163" t="s">
        <v>144</v>
      </c>
      <c r="C108" s="164">
        <v>9</v>
      </c>
      <c r="D108" s="100"/>
      <c r="E108" s="163" t="s">
        <v>144</v>
      </c>
      <c r="F108" s="164">
        <v>7</v>
      </c>
    </row>
    <row r="109" spans="2:6" ht="14.25" customHeight="1" x14ac:dyDescent="0.25">
      <c r="B109" s="163" t="s">
        <v>151</v>
      </c>
      <c r="C109" s="164">
        <v>1</v>
      </c>
      <c r="D109" s="100"/>
      <c r="E109" s="163" t="s">
        <v>151</v>
      </c>
      <c r="F109" s="164">
        <v>4</v>
      </c>
    </row>
    <row r="110" spans="2:6" ht="14.25" customHeight="1" x14ac:dyDescent="0.25">
      <c r="B110" s="163" t="s">
        <v>145</v>
      </c>
      <c r="C110" s="164">
        <v>5</v>
      </c>
      <c r="D110" s="100"/>
      <c r="E110" s="163" t="s">
        <v>145</v>
      </c>
      <c r="F110" s="164">
        <v>1</v>
      </c>
    </row>
    <row r="111" spans="2:6" ht="14.25" customHeight="1" x14ac:dyDescent="0.25">
      <c r="B111" s="163" t="s">
        <v>146</v>
      </c>
      <c r="C111" s="164">
        <v>8</v>
      </c>
      <c r="D111" s="100"/>
      <c r="E111" s="163" t="s">
        <v>146</v>
      </c>
      <c r="F111" s="164">
        <v>6</v>
      </c>
    </row>
    <row r="112" spans="2:6" ht="14.25" customHeight="1" x14ac:dyDescent="0.25">
      <c r="B112" s="163" t="s">
        <v>152</v>
      </c>
      <c r="C112" s="164">
        <v>4</v>
      </c>
      <c r="D112" s="100"/>
      <c r="E112" s="163" t="s">
        <v>154</v>
      </c>
      <c r="F112" s="164">
        <v>2</v>
      </c>
    </row>
    <row r="113" spans="2:6" ht="14.25" customHeight="1" x14ac:dyDescent="0.25">
      <c r="B113" s="163" t="s">
        <v>153</v>
      </c>
      <c r="C113" s="164">
        <v>13</v>
      </c>
      <c r="D113" s="100"/>
      <c r="E113" s="163" t="s">
        <v>142</v>
      </c>
      <c r="F113" s="164">
        <v>5</v>
      </c>
    </row>
    <row r="114" spans="2:6" ht="14.25" customHeight="1" x14ac:dyDescent="0.25">
      <c r="B114" s="163" t="s">
        <v>147</v>
      </c>
      <c r="C114" s="164">
        <v>5</v>
      </c>
      <c r="D114" s="100"/>
      <c r="E114" s="163" t="s">
        <v>149</v>
      </c>
      <c r="F114" s="164">
        <v>2</v>
      </c>
    </row>
    <row r="115" spans="2:6" ht="14.25" customHeight="1" x14ac:dyDescent="0.25">
      <c r="B115" s="163" t="s">
        <v>157</v>
      </c>
      <c r="C115" s="164">
        <v>1</v>
      </c>
      <c r="D115" s="100"/>
      <c r="E115" s="156" t="s">
        <v>4</v>
      </c>
      <c r="F115" s="157">
        <v>27</v>
      </c>
    </row>
    <row r="116" spans="2:6" ht="14.25" customHeight="1" x14ac:dyDescent="0.25">
      <c r="B116" s="163" t="s">
        <v>154</v>
      </c>
      <c r="C116" s="164">
        <v>1</v>
      </c>
      <c r="D116" s="100"/>
      <c r="E116" s="163" t="s">
        <v>177</v>
      </c>
      <c r="F116" s="165">
        <v>1</v>
      </c>
    </row>
    <row r="117" spans="2:6" ht="14.25" customHeight="1" x14ac:dyDescent="0.25">
      <c r="B117" s="163" t="s">
        <v>161</v>
      </c>
      <c r="C117" s="164">
        <v>1</v>
      </c>
      <c r="D117" s="100"/>
      <c r="E117" s="163" t="s">
        <v>150</v>
      </c>
      <c r="F117" s="165">
        <v>3</v>
      </c>
    </row>
    <row r="118" spans="2:6" ht="14.25" customHeight="1" x14ac:dyDescent="0.25">
      <c r="B118" s="163" t="s">
        <v>158</v>
      </c>
      <c r="C118" s="164">
        <v>1</v>
      </c>
      <c r="D118" s="100"/>
      <c r="E118" s="163" t="s">
        <v>144</v>
      </c>
      <c r="F118" s="165">
        <v>1</v>
      </c>
    </row>
    <row r="119" spans="2:6" ht="14.25" customHeight="1" x14ac:dyDescent="0.25">
      <c r="B119" s="135" t="s">
        <v>117</v>
      </c>
      <c r="C119" s="136">
        <v>1</v>
      </c>
      <c r="D119" s="100"/>
      <c r="E119" s="163" t="s">
        <v>145</v>
      </c>
      <c r="F119" s="165">
        <v>2</v>
      </c>
    </row>
    <row r="120" spans="2:6" ht="14.25" customHeight="1" x14ac:dyDescent="0.25">
      <c r="B120" s="163" t="s">
        <v>159</v>
      </c>
      <c r="C120" s="164">
        <v>1</v>
      </c>
      <c r="D120" s="100"/>
      <c r="E120" s="163" t="s">
        <v>146</v>
      </c>
      <c r="F120" s="165">
        <v>7</v>
      </c>
    </row>
    <row r="121" spans="2:6" ht="14.25" customHeight="1" x14ac:dyDescent="0.25">
      <c r="B121" s="137" t="s">
        <v>21</v>
      </c>
      <c r="C121" s="138">
        <v>140</v>
      </c>
      <c r="D121" s="100"/>
      <c r="E121" s="163" t="s">
        <v>147</v>
      </c>
      <c r="F121" s="165">
        <v>1</v>
      </c>
    </row>
    <row r="122" spans="2:6" ht="14.25" customHeight="1" x14ac:dyDescent="0.25">
      <c r="D122" s="100"/>
      <c r="E122" s="163" t="s">
        <v>178</v>
      </c>
      <c r="F122" s="165">
        <v>1</v>
      </c>
    </row>
    <row r="123" spans="2:6" ht="14.25" customHeight="1" x14ac:dyDescent="0.25">
      <c r="D123" s="100"/>
      <c r="E123" s="163" t="s">
        <v>179</v>
      </c>
      <c r="F123" s="165">
        <v>1</v>
      </c>
    </row>
    <row r="124" spans="2:6" ht="14.25" customHeight="1" x14ac:dyDescent="0.25">
      <c r="B124" s="128" t="s">
        <v>0</v>
      </c>
      <c r="C124" s="153" t="s">
        <v>8</v>
      </c>
      <c r="D124" s="100"/>
      <c r="E124" s="163" t="s">
        <v>148</v>
      </c>
      <c r="F124" s="165">
        <v>1</v>
      </c>
    </row>
    <row r="125" spans="2:6" ht="14.25" customHeight="1" x14ac:dyDescent="0.25">
      <c r="B125" s="141"/>
      <c r="C125" s="141"/>
      <c r="D125" s="100"/>
      <c r="E125" s="163" t="s">
        <v>142</v>
      </c>
      <c r="F125" s="165">
        <v>6</v>
      </c>
    </row>
    <row r="126" spans="2:6" ht="14.25" customHeight="1" x14ac:dyDescent="0.25">
      <c r="B126" s="129" t="s">
        <v>39</v>
      </c>
      <c r="C126" s="128" t="s">
        <v>35</v>
      </c>
      <c r="D126" s="100"/>
      <c r="E126" s="163" t="s">
        <v>180</v>
      </c>
      <c r="F126" s="165">
        <v>1</v>
      </c>
    </row>
    <row r="127" spans="2:6" ht="14.25" customHeight="1" x14ac:dyDescent="0.25">
      <c r="B127" s="142" t="s">
        <v>14</v>
      </c>
      <c r="C127" s="143">
        <v>3</v>
      </c>
      <c r="D127" s="100"/>
      <c r="E127" s="163" t="s">
        <v>149</v>
      </c>
      <c r="F127" s="165">
        <v>1</v>
      </c>
    </row>
    <row r="128" spans="2:6" ht="14.25" customHeight="1" x14ac:dyDescent="0.25">
      <c r="B128" s="99" t="s">
        <v>143</v>
      </c>
      <c r="C128" s="103">
        <v>2</v>
      </c>
      <c r="D128" s="100"/>
      <c r="E128" s="163" t="s">
        <v>181</v>
      </c>
      <c r="F128" s="165">
        <v>1</v>
      </c>
    </row>
    <row r="129" spans="2:6" ht="14.25" customHeight="1" x14ac:dyDescent="0.25">
      <c r="B129" s="99" t="s">
        <v>144</v>
      </c>
      <c r="C129" s="103">
        <v>1</v>
      </c>
      <c r="D129" s="100"/>
      <c r="E129" s="149" t="s">
        <v>140</v>
      </c>
      <c r="F129" s="150">
        <v>23</v>
      </c>
    </row>
    <row r="130" spans="2:6" ht="14.25" customHeight="1" x14ac:dyDescent="0.25">
      <c r="B130" s="142" t="s">
        <v>9</v>
      </c>
      <c r="C130" s="143">
        <v>32</v>
      </c>
      <c r="D130" s="100"/>
      <c r="E130" s="99" t="s">
        <v>142</v>
      </c>
      <c r="F130" s="103">
        <v>11</v>
      </c>
    </row>
    <row r="131" spans="2:6" ht="14.25" customHeight="1" x14ac:dyDescent="0.25">
      <c r="B131" s="99" t="s">
        <v>143</v>
      </c>
      <c r="C131" s="103">
        <v>2</v>
      </c>
      <c r="D131" s="100"/>
      <c r="E131" s="99" t="s">
        <v>149</v>
      </c>
      <c r="F131" s="103">
        <v>11</v>
      </c>
    </row>
    <row r="132" spans="2:6" ht="14.25" customHeight="1" x14ac:dyDescent="0.25">
      <c r="B132" s="99" t="s">
        <v>159</v>
      </c>
      <c r="C132" s="103">
        <v>3</v>
      </c>
      <c r="D132" s="100"/>
      <c r="E132" s="99" t="s">
        <v>150</v>
      </c>
      <c r="F132" s="103">
        <v>1</v>
      </c>
    </row>
    <row r="133" spans="2:6" ht="14.25" customHeight="1" x14ac:dyDescent="0.25">
      <c r="B133" s="99" t="s">
        <v>144</v>
      </c>
      <c r="C133" s="103">
        <v>2</v>
      </c>
      <c r="D133" s="100"/>
      <c r="E133" s="149" t="s">
        <v>114</v>
      </c>
      <c r="F133" s="150">
        <v>15</v>
      </c>
    </row>
    <row r="134" spans="2:6" ht="30" customHeight="1" x14ac:dyDescent="0.25">
      <c r="B134" s="99" t="s">
        <v>146</v>
      </c>
      <c r="C134" s="103">
        <v>7</v>
      </c>
      <c r="D134" s="100"/>
      <c r="E134" s="163" t="s">
        <v>144</v>
      </c>
      <c r="F134" s="164">
        <v>6</v>
      </c>
    </row>
    <row r="135" spans="2:6" ht="14.25" customHeight="1" x14ac:dyDescent="0.25">
      <c r="B135" s="99" t="s">
        <v>152</v>
      </c>
      <c r="C135" s="103">
        <v>9</v>
      </c>
      <c r="D135" s="100"/>
      <c r="E135" s="163" t="s">
        <v>151</v>
      </c>
      <c r="F135" s="164">
        <v>1</v>
      </c>
    </row>
    <row r="136" spans="2:6" ht="14.25" customHeight="1" x14ac:dyDescent="0.25">
      <c r="B136" s="99" t="s">
        <v>153</v>
      </c>
      <c r="C136" s="103">
        <v>4</v>
      </c>
      <c r="D136" s="100"/>
      <c r="E136" s="163" t="s">
        <v>145</v>
      </c>
      <c r="F136" s="164">
        <v>2</v>
      </c>
    </row>
    <row r="137" spans="2:6" ht="14.25" customHeight="1" x14ac:dyDescent="0.25">
      <c r="B137" s="99" t="s">
        <v>148</v>
      </c>
      <c r="C137" s="103">
        <v>1</v>
      </c>
      <c r="D137" s="100"/>
      <c r="E137" s="163" t="s">
        <v>146</v>
      </c>
      <c r="F137" s="164">
        <v>2</v>
      </c>
    </row>
    <row r="138" spans="2:6" ht="14.25" customHeight="1" x14ac:dyDescent="0.25">
      <c r="B138" s="99" t="s">
        <v>154</v>
      </c>
      <c r="C138" s="103">
        <v>4</v>
      </c>
      <c r="D138" s="100"/>
      <c r="E138" s="163" t="s">
        <v>154</v>
      </c>
      <c r="F138" s="164">
        <v>1</v>
      </c>
    </row>
    <row r="139" spans="2:6" ht="14.25" customHeight="1" x14ac:dyDescent="0.25">
      <c r="B139" s="142" t="s">
        <v>166</v>
      </c>
      <c r="C139" s="143">
        <v>0</v>
      </c>
      <c r="D139" s="100"/>
      <c r="E139" s="163" t="s">
        <v>142</v>
      </c>
      <c r="F139" s="164">
        <v>2</v>
      </c>
    </row>
    <row r="140" spans="2:6" ht="14.25" customHeight="1" x14ac:dyDescent="0.25">
      <c r="B140" s="75" t="s">
        <v>165</v>
      </c>
      <c r="C140" s="87">
        <v>0</v>
      </c>
      <c r="D140" s="100"/>
      <c r="E140" s="163" t="s">
        <v>149</v>
      </c>
      <c r="F140" s="164">
        <v>1</v>
      </c>
    </row>
    <row r="141" spans="2:6" ht="14.25" customHeight="1" x14ac:dyDescent="0.25">
      <c r="B141" s="144" t="s">
        <v>21</v>
      </c>
      <c r="C141" s="145">
        <v>35</v>
      </c>
      <c r="D141" s="100"/>
      <c r="E141" s="151" t="s">
        <v>21</v>
      </c>
      <c r="F141" s="152">
        <v>162</v>
      </c>
    </row>
    <row r="142" spans="2:6" ht="14.25" customHeight="1" x14ac:dyDescent="0.25">
      <c r="D142" s="100"/>
    </row>
    <row r="143" spans="2:6" ht="14.25" customHeight="1" x14ac:dyDescent="0.25">
      <c r="D143" s="100"/>
    </row>
    <row r="144" spans="2:6" ht="14.25" customHeight="1" x14ac:dyDescent="0.25">
      <c r="B144" s="131" t="s">
        <v>0</v>
      </c>
      <c r="C144" s="105" t="s">
        <v>11</v>
      </c>
      <c r="D144" s="100"/>
      <c r="E144" s="109" t="s">
        <v>0</v>
      </c>
      <c r="F144" s="112" t="s">
        <v>111</v>
      </c>
    </row>
    <row r="145" spans="2:6" ht="14.25" customHeight="1" x14ac:dyDescent="0.25">
      <c r="B145" s="132"/>
      <c r="C145" s="78"/>
      <c r="D145" s="100"/>
      <c r="E145" s="75"/>
      <c r="F145" s="87"/>
    </row>
    <row r="146" spans="2:6" ht="14.25" customHeight="1" x14ac:dyDescent="0.25">
      <c r="B146" s="133" t="s">
        <v>39</v>
      </c>
      <c r="C146" s="105" t="s">
        <v>35</v>
      </c>
      <c r="D146" s="100"/>
      <c r="E146" s="104" t="s">
        <v>39</v>
      </c>
      <c r="F146" s="106" t="s">
        <v>35</v>
      </c>
    </row>
    <row r="147" spans="2:6" ht="14.25" customHeight="1" x14ac:dyDescent="0.25">
      <c r="B147" s="146" t="s">
        <v>14</v>
      </c>
      <c r="C147" s="154">
        <v>1</v>
      </c>
      <c r="D147" s="100"/>
      <c r="E147" s="163" t="s">
        <v>150</v>
      </c>
      <c r="F147" s="165">
        <v>2</v>
      </c>
    </row>
    <row r="148" spans="2:6" ht="14.25" customHeight="1" x14ac:dyDescent="0.25">
      <c r="B148" s="99" t="s">
        <v>145</v>
      </c>
      <c r="C148" s="103">
        <v>1</v>
      </c>
      <c r="D148" s="100"/>
      <c r="E148" s="163" t="s">
        <v>144</v>
      </c>
      <c r="F148" s="165">
        <v>1</v>
      </c>
    </row>
    <row r="149" spans="2:6" ht="14.25" customHeight="1" x14ac:dyDescent="0.25">
      <c r="B149" s="146" t="s">
        <v>9</v>
      </c>
      <c r="C149" s="154">
        <v>3</v>
      </c>
      <c r="D149" s="100"/>
      <c r="E149" s="163" t="s">
        <v>145</v>
      </c>
      <c r="F149" s="165">
        <v>2</v>
      </c>
    </row>
    <row r="150" spans="2:6" ht="14.25" customHeight="1" x14ac:dyDescent="0.25">
      <c r="B150" s="99" t="s">
        <v>146</v>
      </c>
      <c r="C150" s="103">
        <v>1</v>
      </c>
      <c r="D150" s="100"/>
      <c r="E150" s="163" t="s">
        <v>146</v>
      </c>
      <c r="F150" s="165">
        <v>1</v>
      </c>
    </row>
    <row r="151" spans="2:6" ht="14.25" customHeight="1" x14ac:dyDescent="0.25">
      <c r="B151" s="99" t="s">
        <v>152</v>
      </c>
      <c r="C151" s="103">
        <v>1</v>
      </c>
      <c r="D151" s="100"/>
      <c r="E151" s="163" t="s">
        <v>152</v>
      </c>
      <c r="F151" s="165">
        <v>1</v>
      </c>
    </row>
    <row r="152" spans="2:6" ht="14.25" customHeight="1" x14ac:dyDescent="0.25">
      <c r="B152" s="99" t="s">
        <v>148</v>
      </c>
      <c r="C152" s="103">
        <v>1</v>
      </c>
      <c r="D152" s="100"/>
      <c r="E152" s="163" t="s">
        <v>153</v>
      </c>
      <c r="F152" s="165">
        <v>2</v>
      </c>
    </row>
    <row r="153" spans="2:6" ht="14.25" customHeight="1" x14ac:dyDescent="0.25">
      <c r="B153" s="146" t="s">
        <v>108</v>
      </c>
      <c r="C153" s="154">
        <v>0</v>
      </c>
      <c r="D153" s="100"/>
      <c r="E153" s="163" t="s">
        <v>147</v>
      </c>
      <c r="F153" s="165">
        <v>1</v>
      </c>
    </row>
    <row r="154" spans="2:6" ht="14.25" customHeight="1" x14ac:dyDescent="0.25">
      <c r="B154" s="99" t="s">
        <v>165</v>
      </c>
      <c r="C154" s="41">
        <v>0</v>
      </c>
      <c r="D154" s="100"/>
      <c r="E154" s="163" t="s">
        <v>160</v>
      </c>
      <c r="F154" s="165">
        <v>1</v>
      </c>
    </row>
    <row r="155" spans="2:6" ht="14.25" customHeight="1" x14ac:dyDescent="0.25">
      <c r="B155" s="146" t="s">
        <v>110</v>
      </c>
      <c r="C155" s="154">
        <v>2</v>
      </c>
      <c r="D155" s="100"/>
      <c r="E155" s="163" t="s">
        <v>154</v>
      </c>
      <c r="F155" s="165">
        <v>1</v>
      </c>
    </row>
    <row r="156" spans="2:6" ht="31.5" customHeight="1" x14ac:dyDescent="0.25">
      <c r="B156" s="99" t="s">
        <v>144</v>
      </c>
      <c r="C156" s="103">
        <v>1</v>
      </c>
      <c r="D156" s="100"/>
      <c r="E156" s="163" t="s">
        <v>142</v>
      </c>
      <c r="F156" s="165">
        <v>1</v>
      </c>
    </row>
    <row r="157" spans="2:6" ht="14.25" customHeight="1" x14ac:dyDescent="0.25">
      <c r="B157" s="99" t="s">
        <v>152</v>
      </c>
      <c r="C157" s="103">
        <v>1</v>
      </c>
      <c r="D157" s="100"/>
      <c r="E157" s="163" t="s">
        <v>158</v>
      </c>
      <c r="F157" s="165">
        <v>1</v>
      </c>
    </row>
    <row r="158" spans="2:6" ht="14.25" customHeight="1" x14ac:dyDescent="0.25">
      <c r="B158" s="147" t="s">
        <v>21</v>
      </c>
      <c r="C158" s="155">
        <v>6</v>
      </c>
      <c r="D158" s="100"/>
      <c r="E158" s="139" t="s">
        <v>21</v>
      </c>
      <c r="F158" s="148">
        <v>14</v>
      </c>
    </row>
    <row r="159" spans="2:6" ht="14.25" customHeight="1" x14ac:dyDescent="0.25">
      <c r="D159" s="100"/>
    </row>
    <row r="160" spans="2:6" ht="14.25" customHeight="1" x14ac:dyDescent="0.25">
      <c r="D160" s="100"/>
    </row>
    <row r="161" spans="2:10" ht="14.25" customHeight="1" x14ac:dyDescent="0.25">
      <c r="D161" s="100"/>
      <c r="E161" s="37"/>
      <c r="F161" s="37"/>
    </row>
    <row r="162" spans="2:10" ht="14.25" customHeight="1" x14ac:dyDescent="0.25">
      <c r="D162" s="100"/>
    </row>
    <row r="163" spans="2:10" ht="14.25" customHeight="1" x14ac:dyDescent="0.25">
      <c r="D163" s="100"/>
    </row>
    <row r="164" spans="2:10" ht="14.25" customHeight="1" x14ac:dyDescent="0.25">
      <c r="D164" s="100"/>
    </row>
    <row r="165" spans="2:10" ht="14.25" customHeight="1" x14ac:dyDescent="0.25">
      <c r="D165" s="100"/>
    </row>
    <row r="166" spans="2:10" ht="14.25" customHeight="1" x14ac:dyDescent="0.25">
      <c r="D166" s="100"/>
    </row>
    <row r="167" spans="2:10" ht="14.25" customHeight="1" x14ac:dyDescent="0.25">
      <c r="D167" s="100"/>
    </row>
    <row r="168" spans="2:10" ht="14.25" customHeight="1" x14ac:dyDescent="0.25">
      <c r="D168" s="100"/>
    </row>
    <row r="169" spans="2:10" ht="18.75" x14ac:dyDescent="0.3">
      <c r="B169" s="36" t="s">
        <v>40</v>
      </c>
      <c r="C169" s="37"/>
      <c r="D169" s="37"/>
      <c r="G169" s="37"/>
      <c r="H169" s="37"/>
      <c r="I169" s="37"/>
      <c r="J169" s="37"/>
    </row>
    <row r="171" spans="2:10" ht="18.75" customHeight="1" x14ac:dyDescent="0.25">
      <c r="B171" s="120" t="s">
        <v>41</v>
      </c>
      <c r="C171" s="198" t="s">
        <v>167</v>
      </c>
      <c r="D171" s="198" t="s">
        <v>36</v>
      </c>
    </row>
    <row r="172" spans="2:10" ht="29.25" customHeight="1" x14ac:dyDescent="0.25">
      <c r="B172" s="110" t="s">
        <v>42</v>
      </c>
      <c r="C172" s="198"/>
      <c r="D172" s="198" t="s">
        <v>36</v>
      </c>
    </row>
    <row r="173" spans="2:10" ht="14.25" customHeight="1" x14ac:dyDescent="0.25">
      <c r="B173" s="40" t="s">
        <v>116</v>
      </c>
      <c r="C173" s="161">
        <v>14</v>
      </c>
      <c r="D173" s="134">
        <f t="shared" ref="D173:D198" si="2">C173/$C$198</f>
        <v>3.9215686274509803E-2</v>
      </c>
    </row>
    <row r="174" spans="2:10" ht="14.25" customHeight="1" x14ac:dyDescent="0.25">
      <c r="B174" s="99" t="s">
        <v>163</v>
      </c>
      <c r="C174" s="41">
        <v>14</v>
      </c>
      <c r="D174" s="158">
        <f t="shared" si="2"/>
        <v>3.9215686274509803E-2</v>
      </c>
    </row>
    <row r="175" spans="2:10" ht="14.25" customHeight="1" x14ac:dyDescent="0.25">
      <c r="B175" s="40" t="s">
        <v>113</v>
      </c>
      <c r="C175" s="161">
        <v>162</v>
      </c>
      <c r="D175" s="134">
        <f t="shared" si="2"/>
        <v>0.45378151260504201</v>
      </c>
    </row>
    <row r="176" spans="2:10" ht="14.25" customHeight="1" x14ac:dyDescent="0.25">
      <c r="B176" s="99" t="s">
        <v>141</v>
      </c>
      <c r="C176" s="41">
        <v>2</v>
      </c>
      <c r="D176" s="158">
        <f t="shared" si="2"/>
        <v>5.6022408963585435E-3</v>
      </c>
    </row>
    <row r="177" spans="2:6" ht="14.25" customHeight="1" x14ac:dyDescent="0.25">
      <c r="B177" s="99" t="s">
        <v>14</v>
      </c>
      <c r="C177" s="41">
        <v>41</v>
      </c>
      <c r="D177" s="158">
        <f t="shared" si="2"/>
        <v>0.11484593837535013</v>
      </c>
    </row>
    <row r="178" spans="2:6" ht="14.25" customHeight="1" x14ac:dyDescent="0.25">
      <c r="B178" s="99" t="s">
        <v>9</v>
      </c>
      <c r="C178" s="41">
        <v>18</v>
      </c>
      <c r="D178" s="158">
        <f t="shared" si="2"/>
        <v>5.0420168067226892E-2</v>
      </c>
    </row>
    <row r="179" spans="2:6" ht="14.25" customHeight="1" x14ac:dyDescent="0.25">
      <c r="B179" s="99" t="s">
        <v>115</v>
      </c>
      <c r="C179" s="41">
        <v>10</v>
      </c>
      <c r="D179" s="158">
        <f t="shared" si="2"/>
        <v>2.8011204481792718E-2</v>
      </c>
    </row>
    <row r="180" spans="2:6" ht="14.25" customHeight="1" x14ac:dyDescent="0.25">
      <c r="B180" s="99" t="s">
        <v>110</v>
      </c>
      <c r="C180" s="41">
        <v>28</v>
      </c>
      <c r="D180" s="158">
        <f t="shared" si="2"/>
        <v>7.8431372549019607E-2</v>
      </c>
    </row>
    <row r="181" spans="2:6" ht="14.25" customHeight="1" x14ac:dyDescent="0.25">
      <c r="B181" s="99" t="s">
        <v>4</v>
      </c>
      <c r="C181" s="41">
        <v>27</v>
      </c>
      <c r="D181" s="158">
        <f t="shared" si="2"/>
        <v>7.5630252100840331E-2</v>
      </c>
    </row>
    <row r="182" spans="2:6" ht="14.25" customHeight="1" x14ac:dyDescent="0.25">
      <c r="B182" s="99" t="s">
        <v>163</v>
      </c>
      <c r="C182" s="41">
        <v>36</v>
      </c>
      <c r="D182" s="158">
        <f t="shared" si="2"/>
        <v>0.10084033613445378</v>
      </c>
    </row>
    <row r="183" spans="2:6" ht="14.25" customHeight="1" x14ac:dyDescent="0.25">
      <c r="B183" s="40" t="s">
        <v>112</v>
      </c>
      <c r="C183" s="161">
        <v>140</v>
      </c>
      <c r="D183" s="134">
        <f t="shared" si="2"/>
        <v>0.39215686274509803</v>
      </c>
    </row>
    <row r="184" spans="2:6" ht="14.25" customHeight="1" x14ac:dyDescent="0.25">
      <c r="B184" s="99" t="s">
        <v>14</v>
      </c>
      <c r="C184" s="41">
        <v>57</v>
      </c>
      <c r="D184" s="158">
        <f t="shared" si="2"/>
        <v>0.15966386554621848</v>
      </c>
    </row>
    <row r="185" spans="2:6" ht="14.25" customHeight="1" x14ac:dyDescent="0.25">
      <c r="B185" s="99" t="s">
        <v>9</v>
      </c>
      <c r="C185" s="41">
        <v>21</v>
      </c>
      <c r="D185" s="158">
        <f t="shared" si="2"/>
        <v>5.8823529411764705E-2</v>
      </c>
    </row>
    <row r="186" spans="2:6" ht="14.25" customHeight="1" x14ac:dyDescent="0.25">
      <c r="B186" s="99" t="s">
        <v>7</v>
      </c>
      <c r="C186" s="41">
        <v>61</v>
      </c>
      <c r="D186" s="158">
        <f t="shared" si="2"/>
        <v>0.17086834733893558</v>
      </c>
    </row>
    <row r="187" spans="2:6" ht="14.25" customHeight="1" x14ac:dyDescent="0.25">
      <c r="B187" s="166" t="s">
        <v>117</v>
      </c>
      <c r="C187" s="167">
        <v>1</v>
      </c>
      <c r="D187" s="168">
        <f t="shared" si="2"/>
        <v>2.8011204481792717E-3</v>
      </c>
    </row>
    <row r="188" spans="2:6" ht="14.25" customHeight="1" x14ac:dyDescent="0.25">
      <c r="B188" s="40" t="s">
        <v>8</v>
      </c>
      <c r="C188" s="161">
        <v>35</v>
      </c>
      <c r="D188" s="134">
        <f t="shared" si="2"/>
        <v>9.8039215686274508E-2</v>
      </c>
    </row>
    <row r="189" spans="2:6" ht="14.25" customHeight="1" x14ac:dyDescent="0.25">
      <c r="B189" s="159" t="s">
        <v>14</v>
      </c>
      <c r="C189" s="160">
        <v>3</v>
      </c>
      <c r="D189" s="158">
        <f t="shared" si="2"/>
        <v>8.4033613445378148E-3</v>
      </c>
      <c r="E189" s="140"/>
      <c r="F189" s="140"/>
    </row>
    <row r="190" spans="2:6" ht="14.25" customHeight="1" x14ac:dyDescent="0.25">
      <c r="B190" s="99" t="s">
        <v>9</v>
      </c>
      <c r="C190" s="41">
        <v>32</v>
      </c>
      <c r="D190" s="158">
        <f t="shared" si="2"/>
        <v>8.9635854341736695E-2</v>
      </c>
    </row>
    <row r="191" spans="2:6" ht="14.25" customHeight="1" x14ac:dyDescent="0.25">
      <c r="B191" s="99" t="s">
        <v>110</v>
      </c>
      <c r="C191" s="41">
        <v>0</v>
      </c>
      <c r="D191" s="158">
        <f t="shared" si="2"/>
        <v>0</v>
      </c>
    </row>
    <row r="192" spans="2:6" ht="14.25" customHeight="1" x14ac:dyDescent="0.25">
      <c r="B192" s="99" t="s">
        <v>168</v>
      </c>
      <c r="C192" s="41">
        <v>0</v>
      </c>
      <c r="D192" s="158">
        <f t="shared" si="2"/>
        <v>0</v>
      </c>
    </row>
    <row r="193" spans="2:6" ht="14.25" customHeight="1" x14ac:dyDescent="0.25">
      <c r="B193" s="40" t="s">
        <v>11</v>
      </c>
      <c r="C193" s="161">
        <v>6</v>
      </c>
      <c r="D193" s="134">
        <f t="shared" si="2"/>
        <v>1.680672268907563E-2</v>
      </c>
    </row>
    <row r="194" spans="2:6" ht="14.25" customHeight="1" x14ac:dyDescent="0.25">
      <c r="B194" s="99" t="s">
        <v>14</v>
      </c>
      <c r="C194" s="41">
        <v>1</v>
      </c>
      <c r="D194" s="158">
        <f t="shared" si="2"/>
        <v>2.8011204481792717E-3</v>
      </c>
    </row>
    <row r="195" spans="2:6" ht="14.25" customHeight="1" x14ac:dyDescent="0.25">
      <c r="B195" s="99" t="s">
        <v>9</v>
      </c>
      <c r="C195" s="41">
        <v>3</v>
      </c>
      <c r="D195" s="158">
        <f t="shared" si="2"/>
        <v>8.4033613445378148E-3</v>
      </c>
    </row>
    <row r="196" spans="2:6" ht="14.25" customHeight="1" x14ac:dyDescent="0.25">
      <c r="B196" s="99" t="s">
        <v>108</v>
      </c>
      <c r="C196" s="41">
        <v>0</v>
      </c>
      <c r="D196" s="158">
        <f t="shared" si="2"/>
        <v>0</v>
      </c>
    </row>
    <row r="197" spans="2:6" s="140" customFormat="1" ht="14.25" customHeight="1" x14ac:dyDescent="0.25">
      <c r="B197" s="99" t="s">
        <v>110</v>
      </c>
      <c r="C197" s="41">
        <v>2</v>
      </c>
      <c r="D197" s="158">
        <f t="shared" si="2"/>
        <v>5.6022408963585435E-3</v>
      </c>
      <c r="E197"/>
      <c r="F197"/>
    </row>
    <row r="198" spans="2:6" ht="14.25" customHeight="1" x14ac:dyDescent="0.25">
      <c r="B198" s="130" t="s">
        <v>21</v>
      </c>
      <c r="C198" s="162">
        <v>357</v>
      </c>
      <c r="D198" s="134">
        <f t="shared" si="2"/>
        <v>1</v>
      </c>
    </row>
    <row r="199" spans="2:6" ht="14.25" customHeight="1" x14ac:dyDescent="0.25"/>
    <row r="200" spans="2:6" ht="14.25" customHeight="1" x14ac:dyDescent="0.25"/>
    <row r="201" spans="2:6" ht="14.25" customHeight="1" x14ac:dyDescent="0.25"/>
    <row r="202" spans="2:6" ht="14.25" customHeight="1" x14ac:dyDescent="0.25"/>
    <row r="203" spans="2:6" ht="14.25" customHeight="1" x14ac:dyDescent="0.25"/>
    <row r="204" spans="2:6" ht="14.25" customHeight="1" x14ac:dyDescent="0.25">
      <c r="E204" s="37"/>
      <c r="F204" s="37"/>
    </row>
    <row r="212" spans="2:10" ht="21" x14ac:dyDescent="0.35">
      <c r="B212" s="50" t="s">
        <v>44</v>
      </c>
      <c r="C212" s="37"/>
      <c r="D212" s="37"/>
      <c r="G212" s="37"/>
      <c r="H212" s="37"/>
      <c r="I212" s="37"/>
      <c r="J212" s="37"/>
    </row>
    <row r="215" spans="2:10" x14ac:dyDescent="0.25">
      <c r="B215" s="199" t="s">
        <v>45</v>
      </c>
      <c r="C215" s="200"/>
    </row>
    <row r="216" spans="2:10" x14ac:dyDescent="0.25">
      <c r="B216" s="33" t="s">
        <v>2</v>
      </c>
      <c r="C216" s="41">
        <v>322</v>
      </c>
    </row>
    <row r="217" spans="2:10" x14ac:dyDescent="0.25">
      <c r="B217" s="33" t="s">
        <v>10</v>
      </c>
      <c r="C217" s="41">
        <v>35</v>
      </c>
    </row>
    <row r="218" spans="2:10" x14ac:dyDescent="0.25">
      <c r="B218" s="51" t="s">
        <v>21</v>
      </c>
      <c r="C218" s="51">
        <f>SUM(C216:C217)</f>
        <v>357</v>
      </c>
    </row>
    <row r="221" spans="2:10" x14ac:dyDescent="0.25">
      <c r="B221" s="201" t="s">
        <v>46</v>
      </c>
      <c r="C221" s="202"/>
    </row>
    <row r="222" spans="2:10" x14ac:dyDescent="0.25">
      <c r="B222" s="33" t="s">
        <v>2</v>
      </c>
      <c r="C222" s="33">
        <v>351</v>
      </c>
    </row>
    <row r="223" spans="2:10" x14ac:dyDescent="0.25">
      <c r="B223" s="33" t="s">
        <v>10</v>
      </c>
      <c r="C223" s="33">
        <v>6</v>
      </c>
    </row>
    <row r="224" spans="2:10" x14ac:dyDescent="0.25">
      <c r="B224" s="52" t="s">
        <v>21</v>
      </c>
      <c r="C224" s="52">
        <f>SUM(C222:C223)</f>
        <v>357</v>
      </c>
    </row>
    <row r="225" spans="2:16" ht="21" x14ac:dyDescent="0.25">
      <c r="E225" s="30"/>
      <c r="F225" s="30"/>
    </row>
    <row r="227" spans="2:16" x14ac:dyDescent="0.25">
      <c r="B227" s="203" t="s">
        <v>47</v>
      </c>
      <c r="C227" s="204"/>
      <c r="E227" s="124"/>
      <c r="F227" s="124"/>
    </row>
    <row r="228" spans="2:16" x14ac:dyDescent="0.25">
      <c r="B228" s="33" t="s">
        <v>17</v>
      </c>
      <c r="C228" s="33">
        <v>48</v>
      </c>
      <c r="E228" s="55" t="s">
        <v>51</v>
      </c>
      <c r="F228" s="55" t="s">
        <v>52</v>
      </c>
    </row>
    <row r="229" spans="2:16" x14ac:dyDescent="0.25">
      <c r="B229" s="33" t="s">
        <v>5</v>
      </c>
      <c r="C229" s="33">
        <v>309</v>
      </c>
      <c r="E229" s="33">
        <v>586</v>
      </c>
      <c r="F229" s="58">
        <v>491</v>
      </c>
    </row>
    <row r="230" spans="2:16" x14ac:dyDescent="0.25">
      <c r="B230" s="53" t="s">
        <v>21</v>
      </c>
      <c r="C230" s="54">
        <f>SUM(C228:C229)</f>
        <v>357</v>
      </c>
      <c r="E230" s="60">
        <f t="shared" ref="D230:N238" si="3">SUM(E229:E229)</f>
        <v>586</v>
      </c>
      <c r="F230" s="60">
        <f t="shared" si="3"/>
        <v>491</v>
      </c>
    </row>
    <row r="233" spans="2:16" ht="21" x14ac:dyDescent="0.25">
      <c r="B233" s="30" t="s">
        <v>66</v>
      </c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5" spans="2:16" ht="30" customHeight="1" x14ac:dyDescent="0.25">
      <c r="B235" s="121" t="s">
        <v>48</v>
      </c>
      <c r="C235" s="123" t="s">
        <v>67</v>
      </c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</row>
    <row r="236" spans="2:16" s="59" customFormat="1" ht="15" customHeight="1" x14ac:dyDescent="0.25">
      <c r="B236" s="122"/>
      <c r="C236" s="55" t="s">
        <v>49</v>
      </c>
      <c r="D236" s="55" t="s">
        <v>50</v>
      </c>
      <c r="E236" s="55" t="s">
        <v>51</v>
      </c>
      <c r="F236" s="55" t="s">
        <v>52</v>
      </c>
      <c r="G236" s="55" t="s">
        <v>53</v>
      </c>
      <c r="H236" s="55" t="s">
        <v>54</v>
      </c>
      <c r="I236" s="55" t="s">
        <v>55</v>
      </c>
      <c r="J236" s="55" t="s">
        <v>56</v>
      </c>
      <c r="K236" s="55" t="s">
        <v>57</v>
      </c>
      <c r="L236" s="55" t="s">
        <v>58</v>
      </c>
      <c r="M236" s="55" t="s">
        <v>59</v>
      </c>
      <c r="N236" s="55" t="s">
        <v>60</v>
      </c>
      <c r="O236" s="55" t="s">
        <v>61</v>
      </c>
    </row>
    <row r="237" spans="2:16" s="59" customFormat="1" ht="45" x14ac:dyDescent="0.25">
      <c r="B237" s="56" t="s">
        <v>68</v>
      </c>
      <c r="C237" s="57">
        <v>452</v>
      </c>
      <c r="D237" s="57">
        <v>563</v>
      </c>
      <c r="E237" s="33">
        <v>428</v>
      </c>
      <c r="F237" s="58">
        <v>385</v>
      </c>
      <c r="G237" s="57">
        <v>476</v>
      </c>
      <c r="H237" s="58">
        <v>461</v>
      </c>
      <c r="I237" s="58">
        <v>470</v>
      </c>
      <c r="J237" s="58">
        <v>491</v>
      </c>
      <c r="K237" s="58">
        <v>479</v>
      </c>
      <c r="L237" s="115">
        <v>409</v>
      </c>
      <c r="M237" s="115">
        <v>454</v>
      </c>
      <c r="N237" s="115">
        <v>373</v>
      </c>
      <c r="O237" s="116">
        <f>SUM(C237:N237)</f>
        <v>5441</v>
      </c>
    </row>
    <row r="238" spans="2:16" x14ac:dyDescent="0.25">
      <c r="B238" s="61" t="s">
        <v>61</v>
      </c>
      <c r="C238" s="60">
        <f>SUM(C237:C237)</f>
        <v>452</v>
      </c>
      <c r="D238" s="60">
        <f t="shared" si="3"/>
        <v>563</v>
      </c>
      <c r="E238" s="60">
        <f t="shared" ref="D238:N246" si="4">SUM(E237:E237)</f>
        <v>428</v>
      </c>
      <c r="F238" s="60">
        <f t="shared" si="4"/>
        <v>385</v>
      </c>
      <c r="G238" s="60">
        <f t="shared" si="3"/>
        <v>476</v>
      </c>
      <c r="H238" s="60">
        <f t="shared" si="3"/>
        <v>461</v>
      </c>
      <c r="I238" s="60">
        <f t="shared" si="3"/>
        <v>470</v>
      </c>
      <c r="J238" s="60">
        <f t="shared" si="3"/>
        <v>491</v>
      </c>
      <c r="K238" s="60">
        <f t="shared" si="3"/>
        <v>479</v>
      </c>
      <c r="L238" s="60">
        <f t="shared" si="3"/>
        <v>409</v>
      </c>
      <c r="M238" s="60">
        <f t="shared" si="3"/>
        <v>454</v>
      </c>
      <c r="N238" s="60">
        <f t="shared" si="3"/>
        <v>373</v>
      </c>
      <c r="O238" s="60">
        <f>SUM(C238:N238)</f>
        <v>5441</v>
      </c>
    </row>
    <row r="239" spans="2:16" x14ac:dyDescent="0.25">
      <c r="B239" s="1"/>
      <c r="C239" s="1"/>
      <c r="D239" s="1"/>
    </row>
    <row r="240" spans="2:16" x14ac:dyDescent="0.25">
      <c r="B240" s="1"/>
      <c r="C240" s="1"/>
      <c r="D240" s="1"/>
    </row>
    <row r="241" spans="2:16" ht="21" x14ac:dyDescent="0.25">
      <c r="B241" s="30" t="s">
        <v>118</v>
      </c>
      <c r="C241" s="30"/>
      <c r="D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</row>
    <row r="243" spans="2:16" x14ac:dyDescent="0.25">
      <c r="B243" s="121" t="s">
        <v>48</v>
      </c>
      <c r="C243" s="123" t="s">
        <v>135</v>
      </c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</row>
    <row r="244" spans="2:16" x14ac:dyDescent="0.25">
      <c r="B244" s="122"/>
      <c r="C244" s="55" t="s">
        <v>49</v>
      </c>
      <c r="D244" s="55" t="s">
        <v>50</v>
      </c>
      <c r="E244" s="55" t="s">
        <v>51</v>
      </c>
      <c r="F244" s="169" t="s">
        <v>52</v>
      </c>
      <c r="G244" s="55" t="s">
        <v>53</v>
      </c>
      <c r="H244" s="55" t="s">
        <v>54</v>
      </c>
      <c r="I244" s="55" t="s">
        <v>55</v>
      </c>
      <c r="J244" s="55" t="s">
        <v>56</v>
      </c>
      <c r="K244" s="55" t="s">
        <v>57</v>
      </c>
      <c r="L244" s="55" t="s">
        <v>58</v>
      </c>
      <c r="M244" s="55" t="s">
        <v>59</v>
      </c>
      <c r="N244" s="55" t="s">
        <v>60</v>
      </c>
      <c r="O244" s="55" t="s">
        <v>61</v>
      </c>
    </row>
    <row r="245" spans="2:16" ht="45" x14ac:dyDescent="0.25">
      <c r="B245" s="56" t="s">
        <v>68</v>
      </c>
      <c r="C245" s="57">
        <v>400</v>
      </c>
      <c r="D245" s="57">
        <v>369</v>
      </c>
      <c r="E245" s="93">
        <v>428</v>
      </c>
      <c r="F245" s="93">
        <v>385</v>
      </c>
      <c r="G245" s="57">
        <v>418</v>
      </c>
      <c r="H245" s="58">
        <v>350</v>
      </c>
      <c r="I245" s="58">
        <v>257</v>
      </c>
      <c r="J245" s="58">
        <v>275</v>
      </c>
      <c r="K245" s="58">
        <v>357</v>
      </c>
      <c r="L245" s="114"/>
      <c r="M245" s="114"/>
      <c r="N245" s="114"/>
      <c r="O245" s="82">
        <f>SUM(C245:N245)</f>
        <v>3239</v>
      </c>
    </row>
    <row r="246" spans="2:16" x14ac:dyDescent="0.25">
      <c r="B246" s="61" t="s">
        <v>61</v>
      </c>
      <c r="C246" s="60">
        <f>SUM(C245:C245)</f>
        <v>400</v>
      </c>
      <c r="D246" s="60">
        <f t="shared" si="4"/>
        <v>369</v>
      </c>
      <c r="E246" s="60">
        <v>428</v>
      </c>
      <c r="F246" s="60">
        <v>385</v>
      </c>
      <c r="G246" s="60">
        <f t="shared" si="4"/>
        <v>418</v>
      </c>
      <c r="H246" s="60">
        <f t="shared" si="4"/>
        <v>350</v>
      </c>
      <c r="I246" s="60">
        <f t="shared" si="4"/>
        <v>257</v>
      </c>
      <c r="J246" s="60">
        <f t="shared" si="4"/>
        <v>275</v>
      </c>
      <c r="K246" s="60">
        <f t="shared" si="4"/>
        <v>357</v>
      </c>
      <c r="L246" s="60">
        <f t="shared" si="4"/>
        <v>0</v>
      </c>
      <c r="M246" s="60">
        <f t="shared" si="4"/>
        <v>0</v>
      </c>
      <c r="N246" s="60">
        <f t="shared" si="4"/>
        <v>0</v>
      </c>
      <c r="O246" s="60">
        <f>SUM(C246:N246)</f>
        <v>3239</v>
      </c>
    </row>
    <row r="247" spans="2:16" x14ac:dyDescent="0.25">
      <c r="B247" s="1"/>
      <c r="C247" s="1"/>
      <c r="D247" s="1"/>
    </row>
    <row r="267" spans="5:6" ht="21" x14ac:dyDescent="0.25">
      <c r="E267" s="30"/>
      <c r="F267" s="30"/>
    </row>
    <row r="269" spans="5:6" x14ac:dyDescent="0.25">
      <c r="E269" s="127"/>
      <c r="F269" s="127"/>
    </row>
    <row r="270" spans="5:6" x14ac:dyDescent="0.25">
      <c r="E270" s="55">
        <v>2012</v>
      </c>
      <c r="F270" s="55">
        <v>2013</v>
      </c>
    </row>
    <row r="271" spans="5:6" x14ac:dyDescent="0.25">
      <c r="E271" s="64">
        <v>332</v>
      </c>
      <c r="F271" s="64">
        <v>266</v>
      </c>
    </row>
    <row r="272" spans="5:6" x14ac:dyDescent="0.25">
      <c r="E272" s="64">
        <v>83699</v>
      </c>
      <c r="F272" s="64">
        <v>77651</v>
      </c>
    </row>
    <row r="273" spans="2:16" x14ac:dyDescent="0.25">
      <c r="E273" s="64">
        <v>22915</v>
      </c>
      <c r="F273" s="64">
        <v>66196</v>
      </c>
    </row>
    <row r="274" spans="2:16" x14ac:dyDescent="0.25">
      <c r="E274" s="64">
        <v>166</v>
      </c>
      <c r="F274" s="64">
        <v>128</v>
      </c>
    </row>
    <row r="275" spans="2:16" ht="21" x14ac:dyDescent="0.25">
      <c r="B275" s="30" t="s">
        <v>69</v>
      </c>
      <c r="C275" s="30"/>
      <c r="D275" s="30"/>
      <c r="E275" s="66">
        <f t="shared" ref="D275:K283" si="5">SUM(E271:E274)</f>
        <v>107112</v>
      </c>
      <c r="F275" s="66">
        <f t="shared" si="5"/>
        <v>144241</v>
      </c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2:16" x14ac:dyDescent="0.25">
      <c r="E276" s="67"/>
      <c r="F276" s="67"/>
    </row>
    <row r="277" spans="2:16" x14ac:dyDescent="0.25">
      <c r="B277" s="121" t="s">
        <v>70</v>
      </c>
      <c r="C277" s="126" t="s">
        <v>71</v>
      </c>
      <c r="D277" s="127"/>
      <c r="E277" s="55" t="s">
        <v>75</v>
      </c>
      <c r="F277" s="55" t="s">
        <v>76</v>
      </c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</row>
    <row r="278" spans="2:16" ht="15.75" x14ac:dyDescent="0.25">
      <c r="B278" s="122"/>
      <c r="C278" s="55">
        <v>2010</v>
      </c>
      <c r="D278" s="55">
        <v>2011</v>
      </c>
      <c r="E278" s="69">
        <f t="shared" ref="E278:J286" si="6">E275</f>
        <v>107112</v>
      </c>
      <c r="F278" s="69">
        <f t="shared" si="6"/>
        <v>144241</v>
      </c>
      <c r="G278" s="55">
        <v>2014</v>
      </c>
      <c r="H278" s="55">
        <v>2015</v>
      </c>
      <c r="I278" s="55">
        <v>2016</v>
      </c>
      <c r="J278" s="55">
        <v>2017</v>
      </c>
      <c r="K278" s="55">
        <v>2018</v>
      </c>
      <c r="L278" s="55">
        <v>2019</v>
      </c>
      <c r="M278" s="55">
        <v>2020</v>
      </c>
      <c r="N278" s="55">
        <v>2021</v>
      </c>
      <c r="O278" s="55">
        <v>2022</v>
      </c>
      <c r="P278" s="55">
        <v>2023</v>
      </c>
    </row>
    <row r="279" spans="2:16" x14ac:dyDescent="0.25">
      <c r="B279" s="62" t="s">
        <v>62</v>
      </c>
      <c r="C279" s="125">
        <v>142</v>
      </c>
      <c r="D279" s="63">
        <v>156</v>
      </c>
      <c r="G279" s="65">
        <v>374</v>
      </c>
      <c r="H279" s="63">
        <v>155</v>
      </c>
      <c r="I279" s="63">
        <v>75</v>
      </c>
      <c r="J279" s="63">
        <v>75</v>
      </c>
      <c r="K279" s="63">
        <v>652</v>
      </c>
      <c r="L279" s="63">
        <v>5938</v>
      </c>
      <c r="M279" s="63">
        <v>12614</v>
      </c>
      <c r="N279" s="189">
        <v>18207</v>
      </c>
      <c r="O279" s="190">
        <f>O237</f>
        <v>5441</v>
      </c>
      <c r="P279" s="190">
        <f>O246</f>
        <v>3239</v>
      </c>
    </row>
    <row r="280" spans="2:16" x14ac:dyDescent="0.25">
      <c r="B280" s="62" t="s">
        <v>63</v>
      </c>
      <c r="C280" s="125">
        <v>48400</v>
      </c>
      <c r="D280" s="63">
        <v>55559</v>
      </c>
      <c r="G280" s="65">
        <v>63982</v>
      </c>
      <c r="H280" s="63">
        <v>77247</v>
      </c>
      <c r="I280" s="63">
        <v>17519</v>
      </c>
      <c r="J280" s="63">
        <v>949</v>
      </c>
      <c r="K280" s="63">
        <v>2106</v>
      </c>
      <c r="L280" s="63">
        <v>5968</v>
      </c>
      <c r="M280" s="63">
        <v>1375</v>
      </c>
      <c r="N280" s="189"/>
      <c r="O280" s="191"/>
      <c r="P280" s="191"/>
    </row>
    <row r="281" spans="2:16" x14ac:dyDescent="0.25">
      <c r="B281" s="62" t="s">
        <v>64</v>
      </c>
      <c r="C281" s="125">
        <v>4826</v>
      </c>
      <c r="D281" s="63">
        <v>8423</v>
      </c>
      <c r="G281" s="65">
        <v>43654</v>
      </c>
      <c r="H281" s="63">
        <v>34212</v>
      </c>
      <c r="I281" s="63">
        <v>12162</v>
      </c>
      <c r="J281" s="63">
        <v>12033</v>
      </c>
      <c r="K281" s="63">
        <v>13494</v>
      </c>
      <c r="L281" s="63">
        <v>8892</v>
      </c>
      <c r="M281" s="63">
        <v>18811</v>
      </c>
      <c r="N281" s="189"/>
      <c r="O281" s="191"/>
      <c r="P281" s="191"/>
    </row>
    <row r="282" spans="2:16" x14ac:dyDescent="0.25">
      <c r="B282" s="62" t="s">
        <v>65</v>
      </c>
      <c r="C282" s="63">
        <v>124</v>
      </c>
      <c r="D282" s="63">
        <v>153</v>
      </c>
      <c r="G282" s="65">
        <v>76</v>
      </c>
      <c r="H282" s="63">
        <v>53</v>
      </c>
      <c r="I282" s="63">
        <v>21</v>
      </c>
      <c r="J282" s="63">
        <v>37</v>
      </c>
      <c r="K282" s="63">
        <v>56</v>
      </c>
      <c r="L282" s="63">
        <v>42</v>
      </c>
      <c r="M282" s="63">
        <v>45</v>
      </c>
      <c r="N282" s="189"/>
      <c r="O282" s="192"/>
      <c r="P282" s="192"/>
    </row>
    <row r="283" spans="2:16" x14ac:dyDescent="0.25">
      <c r="B283" s="61"/>
      <c r="C283" s="66">
        <f>SUM(C279:C282)</f>
        <v>53492</v>
      </c>
      <c r="D283" s="66">
        <f t="shared" si="5"/>
        <v>64291</v>
      </c>
      <c r="G283" s="66">
        <f t="shared" si="5"/>
        <v>108086</v>
      </c>
      <c r="H283" s="66">
        <f t="shared" si="5"/>
        <v>111667</v>
      </c>
      <c r="I283" s="66">
        <f t="shared" si="5"/>
        <v>29777</v>
      </c>
      <c r="J283" s="66">
        <f t="shared" si="5"/>
        <v>13094</v>
      </c>
      <c r="K283" s="66">
        <f t="shared" si="5"/>
        <v>16308</v>
      </c>
      <c r="L283" s="66">
        <f>SUM(L279:L282)</f>
        <v>20840</v>
      </c>
      <c r="M283" s="66">
        <f>SUM(M279:M282)</f>
        <v>32845</v>
      </c>
      <c r="N283" s="66">
        <f>SUM(N279:N282)</f>
        <v>18207</v>
      </c>
      <c r="O283" s="66">
        <f>SUM(O279)</f>
        <v>5441</v>
      </c>
      <c r="P283" s="66">
        <f>SUM(P279)</f>
        <v>3239</v>
      </c>
    </row>
    <row r="284" spans="2:16" x14ac:dyDescent="0.25">
      <c r="C284" s="67"/>
      <c r="D284" s="67"/>
      <c r="G284" s="67"/>
      <c r="H284" s="67"/>
      <c r="I284" s="67"/>
      <c r="J284" s="67"/>
      <c r="K284" s="67"/>
    </row>
    <row r="285" spans="2:16" s="68" customFormat="1" ht="45" x14ac:dyDescent="0.25">
      <c r="B285" s="187" t="s">
        <v>72</v>
      </c>
      <c r="C285" s="55" t="s">
        <v>73</v>
      </c>
      <c r="D285" s="55" t="s">
        <v>74</v>
      </c>
      <c r="E285"/>
      <c r="F285"/>
      <c r="G285" s="55" t="s">
        <v>77</v>
      </c>
      <c r="H285" s="55" t="s">
        <v>78</v>
      </c>
      <c r="I285" s="55" t="s">
        <v>79</v>
      </c>
      <c r="J285" s="55">
        <v>2017</v>
      </c>
      <c r="K285" s="55">
        <v>2018</v>
      </c>
      <c r="L285" s="55">
        <v>2019</v>
      </c>
      <c r="M285" s="55">
        <v>2020</v>
      </c>
      <c r="N285" s="55">
        <v>2021</v>
      </c>
      <c r="O285" s="55">
        <v>2022</v>
      </c>
      <c r="P285" s="55" t="s">
        <v>182</v>
      </c>
    </row>
    <row r="286" spans="2:16" s="68" customFormat="1" ht="15.75" x14ac:dyDescent="0.25">
      <c r="B286" s="188"/>
      <c r="C286" s="69">
        <f>C283</f>
        <v>53492</v>
      </c>
      <c r="D286" s="69">
        <f>D283</f>
        <v>64291</v>
      </c>
      <c r="E286"/>
      <c r="F286"/>
      <c r="G286" s="69">
        <f t="shared" si="6"/>
        <v>108086</v>
      </c>
      <c r="H286" s="69">
        <f t="shared" si="6"/>
        <v>111667</v>
      </c>
      <c r="I286" s="69">
        <f t="shared" si="6"/>
        <v>29777</v>
      </c>
      <c r="J286" s="69">
        <f t="shared" si="6"/>
        <v>13094</v>
      </c>
      <c r="K286" s="69">
        <f t="shared" ref="K286:P286" si="7">K283</f>
        <v>16308</v>
      </c>
      <c r="L286" s="118">
        <f t="shared" si="7"/>
        <v>20840</v>
      </c>
      <c r="M286" s="118">
        <f t="shared" si="7"/>
        <v>32845</v>
      </c>
      <c r="N286" s="118">
        <f t="shared" si="7"/>
        <v>18207</v>
      </c>
      <c r="O286" s="118">
        <f t="shared" si="7"/>
        <v>5441</v>
      </c>
      <c r="P286" s="119">
        <f t="shared" si="7"/>
        <v>3239</v>
      </c>
    </row>
  </sheetData>
  <sortState ref="B11:D16">
    <sortCondition ref="B11:B16"/>
  </sortState>
  <mergeCells count="13">
    <mergeCell ref="B285:B286"/>
    <mergeCell ref="N279:N282"/>
    <mergeCell ref="O279:O282"/>
    <mergeCell ref="P279:P282"/>
    <mergeCell ref="B1:D1"/>
    <mergeCell ref="B9:D9"/>
    <mergeCell ref="B40:D40"/>
    <mergeCell ref="F40:H40"/>
    <mergeCell ref="C171:C172"/>
    <mergeCell ref="D171:D172"/>
    <mergeCell ref="B215:C215"/>
    <mergeCell ref="B221:C221"/>
    <mergeCell ref="B227:C2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70" zoomScaleNormal="70" workbookViewId="0">
      <selection activeCell="A100" sqref="A100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93" t="s">
        <v>137</v>
      </c>
      <c r="B1" s="193"/>
      <c r="C1" s="193"/>
      <c r="D1" s="193"/>
      <c r="E1" s="193"/>
      <c r="F1" s="193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7" ht="18" x14ac:dyDescent="0.25">
      <c r="A2" s="71" t="s">
        <v>29</v>
      </c>
      <c r="B2" s="72"/>
      <c r="C2" s="71"/>
      <c r="D2" s="70"/>
      <c r="E2" s="70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7" x14ac:dyDescent="0.25">
      <c r="A3" s="72" t="s">
        <v>120</v>
      </c>
      <c r="B3" s="72"/>
      <c r="C3" s="72"/>
      <c r="D3" s="70"/>
      <c r="E3" s="70"/>
      <c r="F3" s="72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7" x14ac:dyDescent="0.25">
      <c r="A4" s="72" t="s">
        <v>80</v>
      </c>
      <c r="B4" s="70"/>
      <c r="C4" s="72"/>
      <c r="D4" s="70"/>
      <c r="E4" s="70"/>
      <c r="F4" s="72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7" x14ac:dyDescent="0.25">
      <c r="A5" s="73" t="s">
        <v>31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8" spans="1:27" ht="18.75" x14ac:dyDescent="0.25">
      <c r="A8" s="206" t="s">
        <v>119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</row>
    <row r="10" spans="1:27" ht="18.75" x14ac:dyDescent="0.25">
      <c r="A10" s="194" t="s">
        <v>106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6"/>
    </row>
    <row r="11" spans="1:27" x14ac:dyDescent="0.25">
      <c r="A11" s="207" t="s">
        <v>81</v>
      </c>
      <c r="B11" s="210" t="s">
        <v>121</v>
      </c>
      <c r="C11" s="211"/>
      <c r="D11" s="210" t="s">
        <v>122</v>
      </c>
      <c r="E11" s="211"/>
      <c r="F11" s="210" t="s">
        <v>123</v>
      </c>
      <c r="G11" s="211"/>
      <c r="H11" s="210" t="s">
        <v>124</v>
      </c>
      <c r="I11" s="211"/>
      <c r="J11" s="96" t="s">
        <v>125</v>
      </c>
      <c r="K11" s="97"/>
      <c r="L11" s="96" t="s">
        <v>126</v>
      </c>
      <c r="M11" s="97"/>
      <c r="N11" s="96" t="s">
        <v>127</v>
      </c>
      <c r="O11" s="97"/>
      <c r="P11" s="96" t="s">
        <v>128</v>
      </c>
      <c r="Q11" s="97"/>
      <c r="R11" s="96" t="s">
        <v>129</v>
      </c>
      <c r="S11" s="97"/>
      <c r="T11" s="96" t="s">
        <v>130</v>
      </c>
      <c r="U11" s="97"/>
      <c r="V11" s="96" t="s">
        <v>131</v>
      </c>
      <c r="W11" s="97"/>
      <c r="X11" s="96" t="s">
        <v>132</v>
      </c>
      <c r="Y11" s="97"/>
      <c r="Z11" s="96" t="s">
        <v>133</v>
      </c>
      <c r="AA11" s="97"/>
    </row>
    <row r="12" spans="1:27" x14ac:dyDescent="0.25">
      <c r="A12" s="207"/>
      <c r="B12" s="74" t="s">
        <v>35</v>
      </c>
      <c r="C12" s="74" t="s">
        <v>83</v>
      </c>
      <c r="D12" s="74" t="s">
        <v>35</v>
      </c>
      <c r="E12" s="74" t="s">
        <v>83</v>
      </c>
      <c r="F12" s="74" t="s">
        <v>35</v>
      </c>
      <c r="G12" s="74" t="s">
        <v>83</v>
      </c>
      <c r="H12" s="74" t="s">
        <v>35</v>
      </c>
      <c r="I12" s="74" t="s">
        <v>83</v>
      </c>
      <c r="J12" s="74" t="s">
        <v>35</v>
      </c>
      <c r="K12" s="74" t="s">
        <v>83</v>
      </c>
      <c r="L12" s="74" t="s">
        <v>35</v>
      </c>
      <c r="M12" s="74" t="s">
        <v>83</v>
      </c>
      <c r="N12" s="74" t="s">
        <v>35</v>
      </c>
      <c r="O12" s="74" t="s">
        <v>83</v>
      </c>
      <c r="P12" s="74" t="s">
        <v>35</v>
      </c>
      <c r="Q12" s="74" t="s">
        <v>83</v>
      </c>
      <c r="R12" s="74" t="s">
        <v>35</v>
      </c>
      <c r="S12" s="74" t="s">
        <v>83</v>
      </c>
      <c r="T12" s="74" t="s">
        <v>35</v>
      </c>
      <c r="U12" s="74" t="s">
        <v>83</v>
      </c>
      <c r="V12" s="74" t="s">
        <v>35</v>
      </c>
      <c r="W12" s="74" t="s">
        <v>83</v>
      </c>
      <c r="X12" s="74" t="s">
        <v>35</v>
      </c>
      <c r="Y12" s="74" t="s">
        <v>83</v>
      </c>
      <c r="Z12" s="74" t="s">
        <v>35</v>
      </c>
      <c r="AA12" s="74" t="s">
        <v>83</v>
      </c>
    </row>
    <row r="13" spans="1:27" x14ac:dyDescent="0.25">
      <c r="A13" s="32" t="s">
        <v>15</v>
      </c>
      <c r="B13" s="33">
        <v>16</v>
      </c>
      <c r="C13" s="34">
        <f t="shared" ref="C13:C18" si="0">B13/$B$19</f>
        <v>0.04</v>
      </c>
      <c r="D13" s="33">
        <v>20</v>
      </c>
      <c r="E13" s="34">
        <f>D13/$D$19</f>
        <v>5.4200542005420058E-2</v>
      </c>
      <c r="F13" s="33">
        <v>16</v>
      </c>
      <c r="G13" s="34">
        <f>F13/$F$19</f>
        <v>3.7383177570093455E-2</v>
      </c>
      <c r="H13" s="33">
        <v>17</v>
      </c>
      <c r="I13" s="88">
        <f>H13/$H$19</f>
        <v>4.4155844155844157E-2</v>
      </c>
      <c r="J13" s="33">
        <v>21</v>
      </c>
      <c r="K13" s="88">
        <f>J13/$J$19</f>
        <v>5.0239234449760764E-2</v>
      </c>
      <c r="L13" s="87">
        <v>16</v>
      </c>
      <c r="M13" s="88">
        <f>L13/$L$19</f>
        <v>4.5714285714285714E-2</v>
      </c>
      <c r="N13" s="87">
        <v>11</v>
      </c>
      <c r="O13" s="88">
        <f>N13/$N$19</f>
        <v>4.2801556420233464E-2</v>
      </c>
      <c r="P13" s="87">
        <v>14</v>
      </c>
      <c r="Q13" s="88">
        <f>P13/$P$19</f>
        <v>5.0909090909090911E-2</v>
      </c>
      <c r="R13" s="33">
        <v>14</v>
      </c>
      <c r="S13" s="88">
        <f>R13/$R$19</f>
        <v>3.9215686274509803E-2</v>
      </c>
      <c r="T13" s="87"/>
      <c r="U13" s="88"/>
      <c r="V13" s="87"/>
      <c r="W13" s="88"/>
      <c r="X13" s="87"/>
      <c r="Y13" s="88"/>
      <c r="Z13" s="87">
        <f t="shared" ref="Z13:Z18" si="1">SUM(B13,D13,F13,H13,J13,L13,N13,P13,R13,T13,V13,X13)</f>
        <v>145</v>
      </c>
      <c r="AA13" s="86">
        <f t="shared" ref="AA13:AA18" si="2">Z13/$Z$19</f>
        <v>4.4766903365236185E-2</v>
      </c>
    </row>
    <row r="14" spans="1:27" x14ac:dyDescent="0.25">
      <c r="A14" s="32" t="s">
        <v>101</v>
      </c>
      <c r="B14" s="33">
        <v>0</v>
      </c>
      <c r="C14" s="34">
        <f t="shared" si="0"/>
        <v>0</v>
      </c>
      <c r="D14" s="33">
        <v>0</v>
      </c>
      <c r="E14" s="34">
        <f t="shared" ref="E14:E18" si="3">D14/$D$19</f>
        <v>0</v>
      </c>
      <c r="F14" s="33">
        <v>0</v>
      </c>
      <c r="G14" s="34">
        <f t="shared" ref="G14:G18" si="4">F14/$F$19</f>
        <v>0</v>
      </c>
      <c r="H14" s="93">
        <v>0</v>
      </c>
      <c r="I14" s="88">
        <f t="shared" ref="I14:I18" si="5">H14/$H$19</f>
        <v>0</v>
      </c>
      <c r="J14" s="93">
        <v>0</v>
      </c>
      <c r="K14" s="88">
        <f t="shared" ref="K14:K18" si="6">J14/$J$19</f>
        <v>0</v>
      </c>
      <c r="L14" s="87">
        <v>0</v>
      </c>
      <c r="M14" s="88">
        <f t="shared" ref="M14:M18" si="7">L14/$L$19</f>
        <v>0</v>
      </c>
      <c r="N14" s="87">
        <v>0</v>
      </c>
      <c r="O14" s="88">
        <f t="shared" ref="O14:O18" si="8">N14/$N$19</f>
        <v>0</v>
      </c>
      <c r="P14" s="87">
        <v>0</v>
      </c>
      <c r="Q14" s="88">
        <f t="shared" ref="Q14:Q18" si="9">P14/$P$19</f>
        <v>0</v>
      </c>
      <c r="R14" s="98">
        <v>0</v>
      </c>
      <c r="S14" s="88">
        <f t="shared" ref="S14:S18" si="10">R14/$R$19</f>
        <v>0</v>
      </c>
      <c r="T14" s="87"/>
      <c r="U14" s="88"/>
      <c r="V14" s="87"/>
      <c r="W14" s="88"/>
      <c r="X14" s="87"/>
      <c r="Y14" s="88"/>
      <c r="Z14" s="87">
        <f t="shared" si="1"/>
        <v>0</v>
      </c>
      <c r="AA14" s="86">
        <f t="shared" si="2"/>
        <v>0</v>
      </c>
    </row>
    <row r="15" spans="1:27" x14ac:dyDescent="0.25">
      <c r="A15" s="32" t="s">
        <v>3</v>
      </c>
      <c r="B15" s="33">
        <v>162</v>
      </c>
      <c r="C15" s="34">
        <f t="shared" si="0"/>
        <v>0.40500000000000003</v>
      </c>
      <c r="D15" s="33">
        <v>158</v>
      </c>
      <c r="E15" s="34">
        <f t="shared" si="3"/>
        <v>0.42818428184281843</v>
      </c>
      <c r="F15" s="33">
        <v>179</v>
      </c>
      <c r="G15" s="34">
        <f t="shared" si="4"/>
        <v>0.41822429906542058</v>
      </c>
      <c r="H15" s="33">
        <v>100</v>
      </c>
      <c r="I15" s="88">
        <f t="shared" si="5"/>
        <v>0.25974025974025972</v>
      </c>
      <c r="J15" s="33">
        <v>173</v>
      </c>
      <c r="K15" s="88">
        <f t="shared" si="6"/>
        <v>0.4138755980861244</v>
      </c>
      <c r="L15" s="87">
        <v>138</v>
      </c>
      <c r="M15" s="88">
        <f t="shared" si="7"/>
        <v>0.39428571428571429</v>
      </c>
      <c r="N15" s="87">
        <v>113</v>
      </c>
      <c r="O15" s="88">
        <f t="shared" si="8"/>
        <v>0.43968871595330739</v>
      </c>
      <c r="P15" s="87">
        <v>126</v>
      </c>
      <c r="Q15" s="88">
        <f t="shared" si="9"/>
        <v>0.45818181818181819</v>
      </c>
      <c r="R15" s="33">
        <v>162</v>
      </c>
      <c r="S15" s="88">
        <f t="shared" si="10"/>
        <v>0.45378151260504201</v>
      </c>
      <c r="T15" s="87"/>
      <c r="U15" s="88"/>
      <c r="V15" s="87"/>
      <c r="W15" s="88"/>
      <c r="X15" s="87"/>
      <c r="Y15" s="88"/>
      <c r="Z15" s="87">
        <f t="shared" si="1"/>
        <v>1311</v>
      </c>
      <c r="AA15" s="86">
        <f t="shared" si="2"/>
        <v>0.40475455387465265</v>
      </c>
    </row>
    <row r="16" spans="1:27" x14ac:dyDescent="0.25">
      <c r="A16" s="32" t="s">
        <v>8</v>
      </c>
      <c r="B16" s="33">
        <v>45</v>
      </c>
      <c r="C16" s="34">
        <f t="shared" si="0"/>
        <v>0.1125</v>
      </c>
      <c r="D16" s="33">
        <v>30</v>
      </c>
      <c r="E16" s="34">
        <f t="shared" si="3"/>
        <v>8.1300813008130079E-2</v>
      </c>
      <c r="F16" s="33">
        <v>51</v>
      </c>
      <c r="G16" s="34">
        <f t="shared" si="4"/>
        <v>0.1191588785046729</v>
      </c>
      <c r="H16" s="33">
        <v>2</v>
      </c>
      <c r="I16" s="88">
        <f t="shared" si="5"/>
        <v>5.1948051948051948E-3</v>
      </c>
      <c r="J16" s="33">
        <v>42</v>
      </c>
      <c r="K16" s="88">
        <f t="shared" si="6"/>
        <v>0.10047846889952153</v>
      </c>
      <c r="L16" s="87">
        <v>35</v>
      </c>
      <c r="M16" s="88">
        <f t="shared" si="7"/>
        <v>0.1</v>
      </c>
      <c r="N16" s="87">
        <v>24</v>
      </c>
      <c r="O16" s="88">
        <f t="shared" si="8"/>
        <v>9.3385214007782102E-2</v>
      </c>
      <c r="P16" s="87">
        <v>27</v>
      </c>
      <c r="Q16" s="88">
        <f t="shared" si="9"/>
        <v>9.8181818181818176E-2</v>
      </c>
      <c r="R16" s="33">
        <v>35</v>
      </c>
      <c r="S16" s="88">
        <f t="shared" si="10"/>
        <v>9.8039215686274508E-2</v>
      </c>
      <c r="T16" s="87"/>
      <c r="U16" s="88"/>
      <c r="V16" s="87"/>
      <c r="W16" s="88"/>
      <c r="X16" s="87"/>
      <c r="Y16" s="88"/>
      <c r="Z16" s="87">
        <f t="shared" si="1"/>
        <v>291</v>
      </c>
      <c r="AA16" s="86">
        <f t="shared" si="2"/>
        <v>8.9842543995060198E-2</v>
      </c>
    </row>
    <row r="17" spans="1:27" x14ac:dyDescent="0.25">
      <c r="A17" s="32" t="s">
        <v>11</v>
      </c>
      <c r="B17" s="33">
        <v>17</v>
      </c>
      <c r="C17" s="34">
        <f t="shared" si="0"/>
        <v>4.2500000000000003E-2</v>
      </c>
      <c r="D17" s="33">
        <v>9</v>
      </c>
      <c r="E17" s="34">
        <f t="shared" si="3"/>
        <v>2.4390243902439025E-2</v>
      </c>
      <c r="F17" s="33">
        <v>8</v>
      </c>
      <c r="G17" s="34">
        <f t="shared" si="4"/>
        <v>1.8691588785046728E-2</v>
      </c>
      <c r="H17" s="33">
        <v>5</v>
      </c>
      <c r="I17" s="88">
        <f t="shared" si="5"/>
        <v>1.2987012987012988E-2</v>
      </c>
      <c r="J17" s="33">
        <v>13</v>
      </c>
      <c r="K17" s="88">
        <f t="shared" si="6"/>
        <v>3.1100478468899521E-2</v>
      </c>
      <c r="L17" s="87">
        <v>10</v>
      </c>
      <c r="M17" s="88">
        <f t="shared" si="7"/>
        <v>2.8571428571428571E-2</v>
      </c>
      <c r="N17" s="87">
        <v>15</v>
      </c>
      <c r="O17" s="88">
        <f t="shared" si="8"/>
        <v>5.8365758754863814E-2</v>
      </c>
      <c r="P17" s="87">
        <v>9</v>
      </c>
      <c r="Q17" s="88">
        <f t="shared" si="9"/>
        <v>3.272727272727273E-2</v>
      </c>
      <c r="R17" s="33">
        <v>6</v>
      </c>
      <c r="S17" s="88">
        <f t="shared" si="10"/>
        <v>1.680672268907563E-2</v>
      </c>
      <c r="T17" s="87"/>
      <c r="U17" s="88"/>
      <c r="V17" s="87"/>
      <c r="W17" s="88"/>
      <c r="X17" s="87"/>
      <c r="Y17" s="88"/>
      <c r="Z17" s="87">
        <f t="shared" si="1"/>
        <v>92</v>
      </c>
      <c r="AA17" s="86">
        <f t="shared" si="2"/>
        <v>2.840382834208089E-2</v>
      </c>
    </row>
    <row r="18" spans="1:27" x14ac:dyDescent="0.25">
      <c r="A18" s="32" t="s">
        <v>6</v>
      </c>
      <c r="B18" s="33">
        <v>160</v>
      </c>
      <c r="C18" s="34">
        <f t="shared" si="0"/>
        <v>0.4</v>
      </c>
      <c r="D18" s="33">
        <v>152</v>
      </c>
      <c r="E18" s="34">
        <f t="shared" si="3"/>
        <v>0.41192411924119243</v>
      </c>
      <c r="F18" s="33">
        <v>174</v>
      </c>
      <c r="G18" s="34">
        <f t="shared" si="4"/>
        <v>0.40654205607476634</v>
      </c>
      <c r="H18" s="33">
        <v>261</v>
      </c>
      <c r="I18" s="88">
        <f t="shared" si="5"/>
        <v>0.67792207792207793</v>
      </c>
      <c r="J18" s="33">
        <v>169</v>
      </c>
      <c r="K18" s="88">
        <f t="shared" si="6"/>
        <v>0.40430622009569378</v>
      </c>
      <c r="L18" s="87">
        <v>151</v>
      </c>
      <c r="M18" s="88">
        <f t="shared" si="7"/>
        <v>0.43142857142857144</v>
      </c>
      <c r="N18" s="87">
        <v>94</v>
      </c>
      <c r="O18" s="88">
        <f t="shared" si="8"/>
        <v>0.36575875486381321</v>
      </c>
      <c r="P18" s="87">
        <v>99</v>
      </c>
      <c r="Q18" s="88">
        <f t="shared" si="9"/>
        <v>0.36</v>
      </c>
      <c r="R18" s="33">
        <v>140</v>
      </c>
      <c r="S18" s="88">
        <f t="shared" si="10"/>
        <v>0.39215686274509803</v>
      </c>
      <c r="T18" s="87"/>
      <c r="U18" s="88"/>
      <c r="V18" s="87"/>
      <c r="W18" s="88"/>
      <c r="X18" s="87"/>
      <c r="Y18" s="88"/>
      <c r="Z18" s="87">
        <f t="shared" si="1"/>
        <v>1400</v>
      </c>
      <c r="AA18" s="86">
        <f t="shared" si="2"/>
        <v>0.43223217042297007</v>
      </c>
    </row>
    <row r="19" spans="1:27" x14ac:dyDescent="0.25">
      <c r="A19" s="31" t="s">
        <v>21</v>
      </c>
      <c r="B19" s="31">
        <f t="shared" ref="B19:AA19" si="11">SUM(B13:B18)</f>
        <v>400</v>
      </c>
      <c r="C19" s="35">
        <f t="shared" si="11"/>
        <v>1</v>
      </c>
      <c r="D19" s="31">
        <f t="shared" si="11"/>
        <v>369</v>
      </c>
      <c r="E19" s="35">
        <f t="shared" si="11"/>
        <v>1</v>
      </c>
      <c r="F19" s="31">
        <f t="shared" si="11"/>
        <v>428</v>
      </c>
      <c r="G19" s="35">
        <f t="shared" si="11"/>
        <v>1</v>
      </c>
      <c r="H19" s="31">
        <f t="shared" si="11"/>
        <v>385</v>
      </c>
      <c r="I19" s="35">
        <f t="shared" si="11"/>
        <v>1</v>
      </c>
      <c r="J19" s="31">
        <f t="shared" si="11"/>
        <v>418</v>
      </c>
      <c r="K19" s="35">
        <f t="shared" si="11"/>
        <v>1</v>
      </c>
      <c r="L19" s="31">
        <f t="shared" si="11"/>
        <v>350</v>
      </c>
      <c r="M19" s="35">
        <f t="shared" si="11"/>
        <v>1</v>
      </c>
      <c r="N19" s="31">
        <f t="shared" si="11"/>
        <v>257</v>
      </c>
      <c r="O19" s="35">
        <f t="shared" si="11"/>
        <v>1</v>
      </c>
      <c r="P19" s="31">
        <f t="shared" si="11"/>
        <v>275</v>
      </c>
      <c r="Q19" s="35">
        <f t="shared" si="11"/>
        <v>1</v>
      </c>
      <c r="R19" s="31">
        <f t="shared" si="11"/>
        <v>357</v>
      </c>
      <c r="S19" s="35">
        <f t="shared" si="11"/>
        <v>1</v>
      </c>
      <c r="T19" s="31">
        <f>SUM(T13:T18)</f>
        <v>0</v>
      </c>
      <c r="U19" s="35">
        <f t="shared" si="11"/>
        <v>0</v>
      </c>
      <c r="V19" s="31">
        <f t="shared" si="11"/>
        <v>0</v>
      </c>
      <c r="W19" s="35">
        <f t="shared" si="11"/>
        <v>0</v>
      </c>
      <c r="X19" s="31">
        <f t="shared" si="11"/>
        <v>0</v>
      </c>
      <c r="Y19" s="35">
        <f t="shared" si="11"/>
        <v>0</v>
      </c>
      <c r="Z19" s="31">
        <f t="shared" si="11"/>
        <v>3239</v>
      </c>
      <c r="AA19" s="35">
        <f t="shared" si="11"/>
        <v>1</v>
      </c>
    </row>
    <row r="52" spans="1:27" ht="18.75" x14ac:dyDescent="0.25">
      <c r="A52" s="94" t="s">
        <v>37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x14ac:dyDescent="0.25">
      <c r="A53" s="207" t="s">
        <v>81</v>
      </c>
      <c r="B53" s="96" t="s">
        <v>121</v>
      </c>
      <c r="C53" s="97"/>
      <c r="D53" s="96" t="s">
        <v>122</v>
      </c>
      <c r="E53" s="97"/>
      <c r="F53" s="96" t="s">
        <v>123</v>
      </c>
      <c r="G53" s="97"/>
      <c r="H53" s="96" t="s">
        <v>124</v>
      </c>
      <c r="I53" s="97"/>
      <c r="J53" s="96" t="s">
        <v>125</v>
      </c>
      <c r="K53" s="97"/>
      <c r="L53" s="96" t="s">
        <v>126</v>
      </c>
      <c r="M53" s="97"/>
      <c r="N53" s="96" t="s">
        <v>127</v>
      </c>
      <c r="O53" s="97"/>
      <c r="P53" s="96" t="s">
        <v>128</v>
      </c>
      <c r="Q53" s="97"/>
      <c r="R53" s="96" t="s">
        <v>129</v>
      </c>
      <c r="S53" s="97"/>
      <c r="T53" s="96" t="s">
        <v>130</v>
      </c>
      <c r="U53" s="97"/>
      <c r="V53" s="96" t="s">
        <v>131</v>
      </c>
      <c r="W53" s="97"/>
      <c r="X53" s="96" t="s">
        <v>132</v>
      </c>
      <c r="Y53" s="97"/>
      <c r="Z53" s="96" t="s">
        <v>133</v>
      </c>
      <c r="AA53" s="97"/>
    </row>
    <row r="54" spans="1:27" x14ac:dyDescent="0.25">
      <c r="A54" s="207"/>
      <c r="B54" s="74" t="s">
        <v>35</v>
      </c>
      <c r="C54" s="74" t="s">
        <v>83</v>
      </c>
      <c r="D54" s="74" t="s">
        <v>35</v>
      </c>
      <c r="E54" s="74" t="s">
        <v>83</v>
      </c>
      <c r="F54" s="74" t="s">
        <v>35</v>
      </c>
      <c r="G54" s="74" t="s">
        <v>83</v>
      </c>
      <c r="H54" s="74" t="s">
        <v>35</v>
      </c>
      <c r="I54" s="74" t="s">
        <v>83</v>
      </c>
      <c r="J54" s="74" t="s">
        <v>35</v>
      </c>
      <c r="K54" s="74" t="s">
        <v>83</v>
      </c>
      <c r="L54" s="74" t="s">
        <v>35</v>
      </c>
      <c r="M54" s="74" t="s">
        <v>83</v>
      </c>
      <c r="N54" s="74" t="s">
        <v>35</v>
      </c>
      <c r="O54" s="74" t="s">
        <v>83</v>
      </c>
      <c r="P54" s="74" t="s">
        <v>35</v>
      </c>
      <c r="Q54" s="74" t="s">
        <v>83</v>
      </c>
      <c r="R54" s="74" t="s">
        <v>35</v>
      </c>
      <c r="S54" s="74" t="s">
        <v>83</v>
      </c>
      <c r="T54" s="74" t="s">
        <v>35</v>
      </c>
      <c r="U54" s="74" t="s">
        <v>83</v>
      </c>
      <c r="V54" s="74" t="s">
        <v>35</v>
      </c>
      <c r="W54" s="74" t="s">
        <v>83</v>
      </c>
      <c r="X54" s="74" t="s">
        <v>35</v>
      </c>
      <c r="Y54" s="74" t="s">
        <v>83</v>
      </c>
      <c r="Z54" s="74" t="s">
        <v>35</v>
      </c>
      <c r="AA54" s="74" t="s">
        <v>83</v>
      </c>
    </row>
    <row r="55" spans="1:27" x14ac:dyDescent="0.25">
      <c r="A55" s="90" t="s">
        <v>14</v>
      </c>
      <c r="B55" s="87">
        <v>63</v>
      </c>
      <c r="C55" s="88">
        <f>B55/$B$59</f>
        <v>0.37058823529411766</v>
      </c>
      <c r="D55" s="87">
        <v>63</v>
      </c>
      <c r="E55" s="88">
        <f>D55/$D$59</f>
        <v>0.40384615384615385</v>
      </c>
      <c r="F55" s="89">
        <v>75</v>
      </c>
      <c r="G55" s="88">
        <f>F55/$F$59</f>
        <v>0.43103448275862066</v>
      </c>
      <c r="H55" s="39">
        <v>103</v>
      </c>
      <c r="I55" s="34">
        <f>H55/$H$59</f>
        <v>0.3946360153256705</v>
      </c>
      <c r="J55" s="87">
        <v>75</v>
      </c>
      <c r="K55" s="88">
        <f>J55/$J$59</f>
        <v>0.4437869822485207</v>
      </c>
      <c r="L55" s="87">
        <v>57</v>
      </c>
      <c r="M55" s="88">
        <f>L55/$L$59</f>
        <v>0.37748344370860926</v>
      </c>
      <c r="N55" s="87">
        <v>35</v>
      </c>
      <c r="O55" s="88">
        <f>N55/$N$59</f>
        <v>0.37234042553191488</v>
      </c>
      <c r="P55" s="87">
        <v>45</v>
      </c>
      <c r="Q55" s="88">
        <f>P55/$P$59</f>
        <v>0.45454545454545453</v>
      </c>
      <c r="R55" s="39">
        <v>57</v>
      </c>
      <c r="S55" s="88">
        <f>R55/$R$59</f>
        <v>0.40714285714285714</v>
      </c>
      <c r="T55" s="87"/>
      <c r="U55" s="88"/>
      <c r="V55" s="87"/>
      <c r="W55" s="88"/>
      <c r="X55" s="87"/>
      <c r="Y55" s="88"/>
      <c r="Z55" s="87">
        <f>SUM(B55,D55,F55,H55,J55,L55,N55,P55,R55,T55,V55,X55)</f>
        <v>573</v>
      </c>
      <c r="AA55" s="88">
        <f>Z55/$Z$59</f>
        <v>0.41252699784017277</v>
      </c>
    </row>
    <row r="56" spans="1:27" x14ac:dyDescent="0.25">
      <c r="A56" s="90" t="s">
        <v>9</v>
      </c>
      <c r="B56" s="87">
        <v>12</v>
      </c>
      <c r="C56" s="88">
        <f>B56/$B$59</f>
        <v>7.0588235294117646E-2</v>
      </c>
      <c r="D56" s="87">
        <v>13</v>
      </c>
      <c r="E56" s="88">
        <f t="shared" ref="E56:E58" si="12">D56/$D$59</f>
        <v>8.3333333333333329E-2</v>
      </c>
      <c r="F56" s="89">
        <v>9</v>
      </c>
      <c r="G56" s="88">
        <f t="shared" ref="G56:G58" si="13">F56/$F$59</f>
        <v>5.1724137931034482E-2</v>
      </c>
      <c r="H56" s="39">
        <v>85</v>
      </c>
      <c r="I56" s="34">
        <f t="shared" ref="I56:I58" si="14">H56/$H$59</f>
        <v>0.32567049808429116</v>
      </c>
      <c r="J56" s="87">
        <v>12</v>
      </c>
      <c r="K56" s="88">
        <f t="shared" ref="K56:K58" si="15">J56/$J$59</f>
        <v>7.1005917159763315E-2</v>
      </c>
      <c r="L56" s="87">
        <v>19</v>
      </c>
      <c r="M56" s="88">
        <f t="shared" ref="M56:M58" si="16">L56/$L$59</f>
        <v>0.12582781456953643</v>
      </c>
      <c r="N56" s="87">
        <v>16</v>
      </c>
      <c r="O56" s="88">
        <f t="shared" ref="O56:O58" si="17">N56/$N$59</f>
        <v>0.1702127659574468</v>
      </c>
      <c r="P56" s="87">
        <v>5</v>
      </c>
      <c r="Q56" s="88">
        <f t="shared" ref="Q56:Q58" si="18">P56/$P$59</f>
        <v>5.0505050505050504E-2</v>
      </c>
      <c r="R56" s="39">
        <v>21</v>
      </c>
      <c r="S56" s="88">
        <f t="shared" ref="S56:S58" si="19">R56/$R$59</f>
        <v>0.15</v>
      </c>
      <c r="T56" s="87"/>
      <c r="U56" s="88"/>
      <c r="V56" s="87"/>
      <c r="W56" s="88"/>
      <c r="X56" s="87"/>
      <c r="Y56" s="88"/>
      <c r="Z56" s="87">
        <f>SUM(B56,D56,F56,H56,J56,L56,N56,P56,R56,T56,V56,X56)</f>
        <v>192</v>
      </c>
      <c r="AA56" s="88">
        <f>Z56/$Z$59</f>
        <v>0.13822894168466524</v>
      </c>
    </row>
    <row r="57" spans="1:27" x14ac:dyDescent="0.25">
      <c r="A57" s="90" t="s">
        <v>7</v>
      </c>
      <c r="B57" s="87">
        <v>95</v>
      </c>
      <c r="C57" s="88">
        <f>B57/$B$59</f>
        <v>0.55882352941176472</v>
      </c>
      <c r="D57" s="87">
        <v>73</v>
      </c>
      <c r="E57" s="88">
        <f t="shared" si="12"/>
        <v>0.46794871794871795</v>
      </c>
      <c r="F57" s="89">
        <v>90</v>
      </c>
      <c r="G57" s="88">
        <f t="shared" si="13"/>
        <v>0.51724137931034486</v>
      </c>
      <c r="H57" s="39">
        <v>68</v>
      </c>
      <c r="I57" s="34">
        <f t="shared" si="14"/>
        <v>0.26053639846743293</v>
      </c>
      <c r="J57" s="87">
        <v>78</v>
      </c>
      <c r="K57" s="88">
        <f t="shared" si="15"/>
        <v>0.46153846153846156</v>
      </c>
      <c r="L57" s="87">
        <v>71</v>
      </c>
      <c r="M57" s="88">
        <f t="shared" si="16"/>
        <v>0.47019867549668876</v>
      </c>
      <c r="N57" s="87">
        <v>43</v>
      </c>
      <c r="O57" s="88">
        <f t="shared" si="17"/>
        <v>0.45744680851063829</v>
      </c>
      <c r="P57" s="87">
        <v>45</v>
      </c>
      <c r="Q57" s="88">
        <f t="shared" si="18"/>
        <v>0.45454545454545453</v>
      </c>
      <c r="R57" s="39">
        <v>61</v>
      </c>
      <c r="S57" s="88">
        <f t="shared" si="19"/>
        <v>0.43571428571428572</v>
      </c>
      <c r="T57" s="87"/>
      <c r="U57" s="88"/>
      <c r="V57" s="87"/>
      <c r="W57" s="88"/>
      <c r="X57" s="87"/>
      <c r="Y57" s="88"/>
      <c r="Z57" s="87">
        <f>SUM(B57,D57,F57,H57,J57,L57,N57,P57,R57,T57,V57,X57)</f>
        <v>624</v>
      </c>
      <c r="AA57" s="88">
        <f>Z57/$Z$59</f>
        <v>0.44924406047516197</v>
      </c>
    </row>
    <row r="58" spans="1:27" x14ac:dyDescent="0.25">
      <c r="A58" s="90" t="s">
        <v>117</v>
      </c>
      <c r="B58" s="87">
        <v>0</v>
      </c>
      <c r="C58" s="88">
        <f>B58/$B$59</f>
        <v>0</v>
      </c>
      <c r="D58" s="87">
        <v>7</v>
      </c>
      <c r="E58" s="88">
        <f t="shared" si="12"/>
        <v>4.4871794871794872E-2</v>
      </c>
      <c r="F58" s="89">
        <v>1</v>
      </c>
      <c r="G58" s="88">
        <f t="shared" si="13"/>
        <v>5.7471264367816091E-3</v>
      </c>
      <c r="H58" s="39">
        <v>5</v>
      </c>
      <c r="I58" s="34">
        <f t="shared" si="14"/>
        <v>1.9157088122605363E-2</v>
      </c>
      <c r="J58" s="87">
        <v>4</v>
      </c>
      <c r="K58" s="88">
        <f t="shared" si="15"/>
        <v>2.3668639053254437E-2</v>
      </c>
      <c r="L58" s="87">
        <v>4</v>
      </c>
      <c r="M58" s="88">
        <f t="shared" si="16"/>
        <v>2.6490066225165563E-2</v>
      </c>
      <c r="N58" s="87">
        <v>0</v>
      </c>
      <c r="O58" s="88">
        <f t="shared" si="17"/>
        <v>0</v>
      </c>
      <c r="P58" s="87">
        <v>4</v>
      </c>
      <c r="Q58" s="88">
        <f t="shared" si="18"/>
        <v>4.0404040404040407E-2</v>
      </c>
      <c r="R58" s="39">
        <v>1</v>
      </c>
      <c r="S58" s="88">
        <f t="shared" si="19"/>
        <v>7.1428571428571426E-3</v>
      </c>
      <c r="T58" s="87"/>
      <c r="U58" s="88"/>
      <c r="V58" s="87"/>
      <c r="W58" s="88"/>
      <c r="X58" s="87"/>
      <c r="Y58" s="88"/>
      <c r="Z58" s="87"/>
      <c r="AA58" s="88"/>
    </row>
    <row r="59" spans="1:27" x14ac:dyDescent="0.25">
      <c r="A59" s="91" t="s">
        <v>21</v>
      </c>
      <c r="B59" s="85">
        <f>SUM(B55:B58)</f>
        <v>170</v>
      </c>
      <c r="C59" s="35">
        <f t="shared" ref="C59:AA59" si="20">SUM(C55:C57)</f>
        <v>1</v>
      </c>
      <c r="D59" s="85">
        <f>SUM(D55:D58)</f>
        <v>156</v>
      </c>
      <c r="E59" s="35">
        <f>SUM(E55:E58)</f>
        <v>0.99999999999999989</v>
      </c>
      <c r="F59" s="85">
        <f t="shared" si="20"/>
        <v>174</v>
      </c>
      <c r="G59" s="35">
        <f t="shared" si="20"/>
        <v>1</v>
      </c>
      <c r="H59" s="85">
        <f>SUM(H55:H58)</f>
        <v>261</v>
      </c>
      <c r="I59" s="35">
        <f>SUM(I55:I58)</f>
        <v>1</v>
      </c>
      <c r="J59" s="85">
        <f>SUM(J55:J58)</f>
        <v>169</v>
      </c>
      <c r="K59" s="35">
        <f>SUM(K55:K58)</f>
        <v>1</v>
      </c>
      <c r="L59" s="85">
        <f>SUM(L55:L58)</f>
        <v>151</v>
      </c>
      <c r="M59" s="35">
        <f t="shared" si="20"/>
        <v>0.97350993377483452</v>
      </c>
      <c r="N59" s="85">
        <f>SUM(N55:N58)</f>
        <v>94</v>
      </c>
      <c r="O59" s="35">
        <f t="shared" si="20"/>
        <v>1</v>
      </c>
      <c r="P59" s="85">
        <f>SUM(P55:P58)</f>
        <v>99</v>
      </c>
      <c r="Q59" s="35">
        <f>SUM(Q55:Q58)</f>
        <v>1</v>
      </c>
      <c r="R59" s="85">
        <f>SUM(R55:R58)</f>
        <v>140</v>
      </c>
      <c r="S59" s="35">
        <f>SUM(S55:S58)</f>
        <v>1</v>
      </c>
      <c r="T59" s="85">
        <f t="shared" si="20"/>
        <v>0</v>
      </c>
      <c r="U59" s="35">
        <f t="shared" si="20"/>
        <v>0</v>
      </c>
      <c r="V59" s="85">
        <f t="shared" si="20"/>
        <v>0</v>
      </c>
      <c r="W59" s="35">
        <f t="shared" si="20"/>
        <v>0</v>
      </c>
      <c r="X59" s="85">
        <f t="shared" si="20"/>
        <v>0</v>
      </c>
      <c r="Y59" s="35">
        <f t="shared" si="20"/>
        <v>0</v>
      </c>
      <c r="Z59" s="85">
        <f t="shared" si="20"/>
        <v>1389</v>
      </c>
      <c r="AA59" s="35">
        <f t="shared" si="20"/>
        <v>1</v>
      </c>
    </row>
    <row r="78" spans="1:31" ht="18.75" x14ac:dyDescent="0.3">
      <c r="A78" s="205" t="s">
        <v>104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</row>
    <row r="80" spans="1:31" ht="18.75" x14ac:dyDescent="0.25">
      <c r="A80" s="94" t="s">
        <v>82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1:15" ht="18.75" x14ac:dyDescent="0.25">
      <c r="A81" s="208" t="s">
        <v>1</v>
      </c>
      <c r="B81" s="94" t="s">
        <v>134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1:15" ht="25.5" customHeight="1" x14ac:dyDescent="0.25">
      <c r="A82" s="209"/>
      <c r="B82" s="31" t="s">
        <v>49</v>
      </c>
      <c r="C82" s="31" t="s">
        <v>50</v>
      </c>
      <c r="D82" s="31" t="s">
        <v>51</v>
      </c>
      <c r="E82" s="31" t="s">
        <v>52</v>
      </c>
      <c r="F82" s="31" t="s">
        <v>53</v>
      </c>
      <c r="G82" s="31" t="s">
        <v>54</v>
      </c>
      <c r="H82" s="31" t="s">
        <v>55</v>
      </c>
      <c r="I82" s="31" t="s">
        <v>56</v>
      </c>
      <c r="J82" s="31" t="s">
        <v>57</v>
      </c>
      <c r="K82" s="31" t="s">
        <v>58</v>
      </c>
      <c r="L82" s="31" t="s">
        <v>59</v>
      </c>
      <c r="M82" s="31" t="s">
        <v>60</v>
      </c>
      <c r="N82" s="31" t="s">
        <v>86</v>
      </c>
      <c r="O82" s="31" t="s">
        <v>83</v>
      </c>
    </row>
    <row r="83" spans="1:15" x14ac:dyDescent="0.25">
      <c r="A83" s="32" t="s">
        <v>20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95">
        <v>2</v>
      </c>
      <c r="K83" s="33"/>
      <c r="L83" s="33"/>
      <c r="M83" s="33"/>
      <c r="N83" s="33">
        <f>SUM(B83:M83)</f>
        <v>11</v>
      </c>
      <c r="O83" s="34">
        <f t="shared" ref="O83:O93" si="21">N83/$N$97</f>
        <v>3.3961099104661933E-3</v>
      </c>
    </row>
    <row r="84" spans="1:15" x14ac:dyDescent="0.25">
      <c r="A84" s="32" t="s">
        <v>14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/>
      <c r="L84" s="33"/>
      <c r="M84" s="33"/>
      <c r="N84" s="33">
        <f t="shared" ref="N84:N96" si="22">SUM(B84:M84)</f>
        <v>977</v>
      </c>
      <c r="O84" s="34">
        <f t="shared" si="21"/>
        <v>0.30163630750231551</v>
      </c>
    </row>
    <row r="85" spans="1:15" x14ac:dyDescent="0.25">
      <c r="A85" s="32" t="s">
        <v>9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/>
      <c r="L85" s="33"/>
      <c r="M85" s="33"/>
      <c r="N85" s="33">
        <f t="shared" si="22"/>
        <v>664</v>
      </c>
      <c r="O85" s="34">
        <f t="shared" si="21"/>
        <v>0.20500154368632295</v>
      </c>
    </row>
    <row r="86" spans="1:15" x14ac:dyDescent="0.25">
      <c r="A86" s="32" t="s">
        <v>19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/>
      <c r="L86" s="33"/>
      <c r="M86" s="33"/>
      <c r="N86" s="33">
        <f t="shared" si="22"/>
        <v>16</v>
      </c>
      <c r="O86" s="34">
        <f t="shared" si="21"/>
        <v>4.9397962334053721E-3</v>
      </c>
    </row>
    <row r="87" spans="1:15" x14ac:dyDescent="0.25">
      <c r="A87" s="32" t="s">
        <v>84</v>
      </c>
      <c r="B87" s="33">
        <v>1</v>
      </c>
      <c r="C87" s="33">
        <v>4</v>
      </c>
      <c r="D87" s="33">
        <v>1</v>
      </c>
      <c r="E87" s="9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/>
      <c r="L87" s="33"/>
      <c r="M87" s="33"/>
      <c r="N87" s="33">
        <f t="shared" si="22"/>
        <v>7</v>
      </c>
      <c r="O87" s="34">
        <f t="shared" si="21"/>
        <v>2.1611608521148501E-3</v>
      </c>
    </row>
    <row r="88" spans="1:15" x14ac:dyDescent="0.25">
      <c r="A88" s="32" t="s">
        <v>12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/>
      <c r="L88" s="33"/>
      <c r="M88" s="33"/>
      <c r="N88" s="33">
        <f t="shared" si="22"/>
        <v>348</v>
      </c>
      <c r="O88" s="34">
        <f t="shared" si="21"/>
        <v>0.10744056807656684</v>
      </c>
    </row>
    <row r="89" spans="1:15" x14ac:dyDescent="0.25">
      <c r="A89" s="75" t="s">
        <v>85</v>
      </c>
      <c r="B89" s="33">
        <v>1</v>
      </c>
      <c r="C89" s="33">
        <v>0</v>
      </c>
      <c r="D89" s="33">
        <v>0</v>
      </c>
      <c r="E89" s="9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/>
      <c r="L89" s="33"/>
      <c r="M89" s="33"/>
      <c r="N89" s="33">
        <f t="shared" si="22"/>
        <v>1</v>
      </c>
      <c r="O89" s="34">
        <f t="shared" si="21"/>
        <v>3.0873726458783575E-4</v>
      </c>
    </row>
    <row r="90" spans="1:15" x14ac:dyDescent="0.25">
      <c r="A90" s="75" t="s">
        <v>13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/>
      <c r="L90" s="33"/>
      <c r="M90" s="33"/>
      <c r="N90" s="33">
        <f t="shared" si="22"/>
        <v>79</v>
      </c>
      <c r="O90" s="34">
        <f t="shared" si="21"/>
        <v>2.4390243902439025E-2</v>
      </c>
    </row>
    <row r="91" spans="1:15" x14ac:dyDescent="0.25">
      <c r="A91" s="75" t="s">
        <v>4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/>
      <c r="L91" s="33"/>
      <c r="M91" s="33"/>
      <c r="N91" s="33">
        <f t="shared" si="22"/>
        <v>227</v>
      </c>
      <c r="O91" s="34">
        <f t="shared" si="21"/>
        <v>7.0083359061438713E-2</v>
      </c>
    </row>
    <row r="92" spans="1:15" x14ac:dyDescent="0.25">
      <c r="A92" s="75" t="s">
        <v>7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/>
      <c r="L92" s="33"/>
      <c r="M92" s="33"/>
      <c r="N92" s="33">
        <f t="shared" si="22"/>
        <v>630</v>
      </c>
      <c r="O92" s="34">
        <f t="shared" si="21"/>
        <v>0.19450447669033652</v>
      </c>
    </row>
    <row r="93" spans="1:15" x14ac:dyDescent="0.25">
      <c r="A93" s="75" t="s">
        <v>117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/>
      <c r="L93" s="33"/>
      <c r="M93" s="33"/>
      <c r="N93" s="33">
        <f t="shared" si="22"/>
        <v>26</v>
      </c>
      <c r="O93" s="34">
        <f t="shared" si="21"/>
        <v>8.0271688792837304E-3</v>
      </c>
    </row>
    <row r="94" spans="1:15" x14ac:dyDescent="0.25">
      <c r="A94" s="75" t="s">
        <v>16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/>
      <c r="L94" s="33"/>
      <c r="M94" s="33"/>
      <c r="N94" s="33">
        <f t="shared" si="22"/>
        <v>158</v>
      </c>
      <c r="O94" s="34">
        <f>N94/$N$97</f>
        <v>4.878048780487805E-2</v>
      </c>
    </row>
    <row r="95" spans="1:15" x14ac:dyDescent="0.25">
      <c r="A95" s="75" t="s">
        <v>18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/>
      <c r="L95" s="33"/>
      <c r="M95" s="33"/>
      <c r="N95" s="33">
        <f t="shared" si="22"/>
        <v>95</v>
      </c>
      <c r="O95" s="34">
        <f>N95/$N$97</f>
        <v>2.9330040135844396E-2</v>
      </c>
    </row>
    <row r="96" spans="1:15" x14ac:dyDescent="0.25">
      <c r="A96" s="75" t="s">
        <v>43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/>
      <c r="L96" s="33"/>
      <c r="M96" s="33"/>
      <c r="N96" s="33">
        <f t="shared" si="22"/>
        <v>0</v>
      </c>
      <c r="O96" s="34">
        <f>N96/$N$97</f>
        <v>0</v>
      </c>
    </row>
    <row r="97" spans="1:18" x14ac:dyDescent="0.25">
      <c r="A97" s="31" t="s">
        <v>21</v>
      </c>
      <c r="B97" s="31">
        <f>SUM(B83:B96)</f>
        <v>400</v>
      </c>
      <c r="C97" s="113">
        <f t="shared" ref="C97:J97" si="23">SUM(C83:C96)</f>
        <v>369</v>
      </c>
      <c r="D97" s="113">
        <f>SUM(D83:D96)</f>
        <v>428</v>
      </c>
      <c r="E97" s="113">
        <f t="shared" si="23"/>
        <v>385</v>
      </c>
      <c r="F97" s="113">
        <f>SUM(F83:F96)</f>
        <v>418</v>
      </c>
      <c r="G97" s="113">
        <f t="shared" si="23"/>
        <v>350</v>
      </c>
      <c r="H97" s="113">
        <f t="shared" si="23"/>
        <v>257</v>
      </c>
      <c r="I97" s="113">
        <f t="shared" si="23"/>
        <v>275</v>
      </c>
      <c r="J97" s="113">
        <f t="shared" si="23"/>
        <v>357</v>
      </c>
      <c r="K97" s="31">
        <f>SUM(K83:K96)</f>
        <v>0</v>
      </c>
      <c r="L97" s="31">
        <f>SUM(L83:L96)</f>
        <v>0</v>
      </c>
      <c r="M97" s="31">
        <f>SUM(M83:M96)</f>
        <v>0</v>
      </c>
      <c r="N97" s="31">
        <f>SUM(N83:N96)</f>
        <v>3239</v>
      </c>
      <c r="O97" s="35">
        <f>SUM(O83:O96)</f>
        <v>1.0000000000000002</v>
      </c>
    </row>
    <row r="100" spans="1:18" ht="18.75" x14ac:dyDescent="0.25">
      <c r="A100" s="94" t="s">
        <v>105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</row>
    <row r="101" spans="1:18" ht="30" customHeight="1" x14ac:dyDescent="0.25">
      <c r="A101" s="77" t="s">
        <v>87</v>
      </c>
      <c r="B101" s="76" t="s">
        <v>88</v>
      </c>
      <c r="C101" s="44" t="s">
        <v>89</v>
      </c>
      <c r="D101" s="76" t="s">
        <v>90</v>
      </c>
      <c r="E101" s="76" t="s">
        <v>91</v>
      </c>
      <c r="F101" s="76" t="s">
        <v>92</v>
      </c>
      <c r="G101" s="76" t="s">
        <v>93</v>
      </c>
      <c r="H101" s="76" t="s">
        <v>94</v>
      </c>
      <c r="I101" s="76" t="s">
        <v>95</v>
      </c>
      <c r="J101" s="76" t="s">
        <v>96</v>
      </c>
      <c r="K101" s="76" t="s">
        <v>97</v>
      </c>
      <c r="L101" s="76" t="s">
        <v>98</v>
      </c>
      <c r="M101" s="76" t="s">
        <v>99</v>
      </c>
      <c r="N101" s="76" t="s">
        <v>61</v>
      </c>
      <c r="O101" s="76" t="s">
        <v>83</v>
      </c>
      <c r="P101" s="68"/>
      <c r="Q101" s="68"/>
      <c r="R101" s="68"/>
    </row>
    <row r="102" spans="1:18" x14ac:dyDescent="0.25">
      <c r="A102" s="43" t="s">
        <v>15</v>
      </c>
      <c r="B102" s="92">
        <v>7</v>
      </c>
      <c r="C102" s="45">
        <v>16</v>
      </c>
      <c r="D102" s="92">
        <v>15</v>
      </c>
      <c r="E102" s="45">
        <v>17</v>
      </c>
      <c r="F102" s="45">
        <v>21</v>
      </c>
      <c r="G102" s="45">
        <v>16</v>
      </c>
      <c r="H102" s="45">
        <v>11</v>
      </c>
      <c r="I102" s="117">
        <v>14</v>
      </c>
      <c r="J102" s="92">
        <v>14</v>
      </c>
      <c r="K102" s="92"/>
      <c r="L102" s="92"/>
      <c r="M102" s="92"/>
      <c r="N102" s="92">
        <f t="shared" ref="N102:N137" si="24">SUM(B102:M102)</f>
        <v>131</v>
      </c>
      <c r="O102" s="46">
        <f t="shared" ref="O102:O137" si="25">N102/$N$138</f>
        <v>4.0444581661006486E-2</v>
      </c>
      <c r="P102" s="68"/>
      <c r="Q102" s="68"/>
      <c r="R102" s="68"/>
    </row>
    <row r="103" spans="1:18" ht="14.25" customHeight="1" x14ac:dyDescent="0.25">
      <c r="A103" s="47" t="s">
        <v>14</v>
      </c>
      <c r="B103" s="78">
        <v>2</v>
      </c>
      <c r="C103" s="48">
        <v>6</v>
      </c>
      <c r="D103" s="78">
        <v>6</v>
      </c>
      <c r="E103" s="48">
        <v>5</v>
      </c>
      <c r="F103" s="41">
        <v>0</v>
      </c>
      <c r="G103" s="78">
        <v>7</v>
      </c>
      <c r="H103" s="48">
        <v>5</v>
      </c>
      <c r="I103" s="78">
        <v>4</v>
      </c>
      <c r="J103" s="78">
        <v>14</v>
      </c>
      <c r="K103" s="78"/>
      <c r="L103" s="78"/>
      <c r="M103" s="78"/>
      <c r="N103" s="117">
        <f t="shared" si="24"/>
        <v>49</v>
      </c>
      <c r="O103" s="79">
        <f t="shared" si="25"/>
        <v>1.5128125964803951E-2</v>
      </c>
      <c r="P103" s="68"/>
      <c r="Q103" s="68"/>
      <c r="R103" s="68"/>
    </row>
    <row r="104" spans="1:18" x14ac:dyDescent="0.25">
      <c r="A104" s="47" t="s">
        <v>9</v>
      </c>
      <c r="B104" s="78">
        <v>2</v>
      </c>
      <c r="C104" s="48">
        <v>2</v>
      </c>
      <c r="D104" s="78">
        <v>6</v>
      </c>
      <c r="E104" s="48">
        <v>2</v>
      </c>
      <c r="F104" s="41">
        <v>21</v>
      </c>
      <c r="G104" s="78">
        <v>2</v>
      </c>
      <c r="H104" s="48">
        <v>1</v>
      </c>
      <c r="I104" s="78">
        <v>4</v>
      </c>
      <c r="J104" s="78">
        <v>0</v>
      </c>
      <c r="K104" s="78"/>
      <c r="L104" s="78"/>
      <c r="M104" s="78"/>
      <c r="N104" s="117">
        <f t="shared" si="24"/>
        <v>40</v>
      </c>
      <c r="O104" s="79">
        <f t="shared" si="25"/>
        <v>1.234949058351343E-2</v>
      </c>
      <c r="P104" s="68"/>
      <c r="Q104" s="68"/>
      <c r="R104" s="68"/>
    </row>
    <row r="105" spans="1:18" x14ac:dyDescent="0.25">
      <c r="A105" s="47" t="s">
        <v>12</v>
      </c>
      <c r="B105" s="78">
        <v>2</v>
      </c>
      <c r="C105" s="48">
        <v>4</v>
      </c>
      <c r="D105" s="78">
        <v>3</v>
      </c>
      <c r="E105" s="48">
        <v>3</v>
      </c>
      <c r="F105" s="41">
        <v>0</v>
      </c>
      <c r="G105" s="78">
        <v>1</v>
      </c>
      <c r="H105" s="48">
        <v>3</v>
      </c>
      <c r="I105" s="78">
        <v>1</v>
      </c>
      <c r="J105" s="78">
        <v>0</v>
      </c>
      <c r="K105" s="78"/>
      <c r="L105" s="78"/>
      <c r="M105" s="78"/>
      <c r="N105" s="117">
        <f t="shared" si="24"/>
        <v>17</v>
      </c>
      <c r="O105" s="79">
        <f t="shared" si="25"/>
        <v>5.248533497993208E-3</v>
      </c>
      <c r="P105" s="68"/>
      <c r="Q105" s="68"/>
      <c r="R105" s="68"/>
    </row>
    <row r="106" spans="1:18" x14ac:dyDescent="0.25">
      <c r="A106" s="47" t="s">
        <v>4</v>
      </c>
      <c r="B106" s="78">
        <v>0</v>
      </c>
      <c r="C106" s="48">
        <v>0</v>
      </c>
      <c r="D106" s="78">
        <v>0</v>
      </c>
      <c r="E106" s="48">
        <v>2</v>
      </c>
      <c r="F106" s="41">
        <v>0</v>
      </c>
      <c r="G106" s="78">
        <v>0</v>
      </c>
      <c r="H106" s="48">
        <v>0</v>
      </c>
      <c r="I106" s="78">
        <v>2</v>
      </c>
      <c r="J106" s="78">
        <v>0</v>
      </c>
      <c r="K106" s="78"/>
      <c r="L106" s="78"/>
      <c r="M106" s="78"/>
      <c r="N106" s="117">
        <f t="shared" si="24"/>
        <v>4</v>
      </c>
      <c r="O106" s="79">
        <f t="shared" si="25"/>
        <v>1.234949058351343E-3</v>
      </c>
      <c r="P106" s="68"/>
      <c r="Q106" s="68"/>
      <c r="R106" s="68"/>
    </row>
    <row r="107" spans="1:18" x14ac:dyDescent="0.25">
      <c r="A107" s="47" t="s">
        <v>7</v>
      </c>
      <c r="B107" s="78">
        <v>0</v>
      </c>
      <c r="C107" s="48">
        <v>0</v>
      </c>
      <c r="D107" s="78">
        <v>0</v>
      </c>
      <c r="E107" s="48">
        <v>3</v>
      </c>
      <c r="F107" s="48">
        <v>0</v>
      </c>
      <c r="G107" s="78">
        <v>0</v>
      </c>
      <c r="H107" s="48">
        <v>0</v>
      </c>
      <c r="I107" s="78">
        <v>3</v>
      </c>
      <c r="J107" s="78">
        <v>0</v>
      </c>
      <c r="K107" s="78"/>
      <c r="L107" s="78"/>
      <c r="M107" s="78"/>
      <c r="N107" s="117">
        <f t="shared" si="24"/>
        <v>6</v>
      </c>
      <c r="O107" s="79">
        <f t="shared" si="25"/>
        <v>1.8524235875270144E-3</v>
      </c>
      <c r="P107" s="68"/>
      <c r="Q107" s="68"/>
      <c r="R107" s="68"/>
    </row>
    <row r="108" spans="1:18" x14ac:dyDescent="0.25">
      <c r="A108" s="47" t="s">
        <v>16</v>
      </c>
      <c r="B108" s="78">
        <v>1</v>
      </c>
      <c r="C108" s="48">
        <v>4</v>
      </c>
      <c r="D108" s="78">
        <v>0</v>
      </c>
      <c r="E108" s="48">
        <v>2</v>
      </c>
      <c r="F108" s="48">
        <v>0</v>
      </c>
      <c r="G108" s="78">
        <v>6</v>
      </c>
      <c r="H108" s="48">
        <v>2</v>
      </c>
      <c r="I108" s="78">
        <v>0</v>
      </c>
      <c r="J108" s="78">
        <v>0</v>
      </c>
      <c r="K108" s="78"/>
      <c r="L108" s="78"/>
      <c r="M108" s="78"/>
      <c r="N108" s="117">
        <f t="shared" si="24"/>
        <v>15</v>
      </c>
      <c r="O108" s="79">
        <f t="shared" si="25"/>
        <v>4.6310589688175361E-3</v>
      </c>
      <c r="P108" s="68"/>
      <c r="Q108" s="68"/>
      <c r="R108" s="68"/>
    </row>
    <row r="109" spans="1:18" x14ac:dyDescent="0.25">
      <c r="A109" s="43" t="s">
        <v>3</v>
      </c>
      <c r="B109" s="92">
        <v>162</v>
      </c>
      <c r="C109" s="45">
        <v>158</v>
      </c>
      <c r="D109" s="9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117">
        <v>126</v>
      </c>
      <c r="J109" s="92">
        <v>162</v>
      </c>
      <c r="K109" s="92"/>
      <c r="L109" s="92"/>
      <c r="M109" s="92"/>
      <c r="N109" s="117">
        <f t="shared" si="24"/>
        <v>1313</v>
      </c>
      <c r="O109" s="46">
        <f t="shared" si="25"/>
        <v>0.40537202840382836</v>
      </c>
      <c r="P109" s="68"/>
      <c r="Q109" s="68"/>
      <c r="R109" s="68"/>
    </row>
    <row r="110" spans="1:18" x14ac:dyDescent="0.25">
      <c r="A110" s="47" t="s">
        <v>14</v>
      </c>
      <c r="B110" s="78">
        <v>47</v>
      </c>
      <c r="C110" s="48">
        <v>34</v>
      </c>
      <c r="D110" s="78">
        <v>62</v>
      </c>
      <c r="E110" s="48">
        <v>0</v>
      </c>
      <c r="F110" s="41">
        <v>34</v>
      </c>
      <c r="G110" s="78">
        <v>38</v>
      </c>
      <c r="H110" s="48">
        <v>29</v>
      </c>
      <c r="I110" s="78">
        <v>30</v>
      </c>
      <c r="J110" s="78">
        <v>41</v>
      </c>
      <c r="K110" s="78"/>
      <c r="L110" s="78"/>
      <c r="M110" s="78"/>
      <c r="N110" s="117">
        <f t="shared" si="24"/>
        <v>315</v>
      </c>
      <c r="O110" s="79">
        <f t="shared" si="25"/>
        <v>9.725223834516826E-2</v>
      </c>
      <c r="P110" s="68"/>
      <c r="Q110" s="68"/>
      <c r="R110" s="68"/>
    </row>
    <row r="111" spans="1:18" x14ac:dyDescent="0.25">
      <c r="A111" s="47" t="s">
        <v>9</v>
      </c>
      <c r="B111" s="78">
        <v>21</v>
      </c>
      <c r="C111" s="48">
        <v>22</v>
      </c>
      <c r="D111" s="78">
        <v>24</v>
      </c>
      <c r="E111" s="48">
        <v>0</v>
      </c>
      <c r="F111" s="41">
        <v>24</v>
      </c>
      <c r="G111" s="78">
        <v>21</v>
      </c>
      <c r="H111" s="48">
        <v>15</v>
      </c>
      <c r="I111" s="78">
        <v>20</v>
      </c>
      <c r="J111" s="78">
        <v>18</v>
      </c>
      <c r="K111" s="78"/>
      <c r="L111" s="78"/>
      <c r="M111" s="78"/>
      <c r="N111" s="117">
        <f t="shared" si="24"/>
        <v>165</v>
      </c>
      <c r="O111" s="79">
        <f t="shared" si="25"/>
        <v>5.0941648656992897E-2</v>
      </c>
      <c r="P111" s="68"/>
      <c r="Q111" s="68"/>
      <c r="R111" s="68"/>
    </row>
    <row r="112" spans="1:18" x14ac:dyDescent="0.25">
      <c r="A112" s="47" t="s">
        <v>12</v>
      </c>
      <c r="B112" s="78">
        <v>44</v>
      </c>
      <c r="C112" s="48">
        <v>38</v>
      </c>
      <c r="D112" s="78">
        <v>36</v>
      </c>
      <c r="E112" s="48">
        <v>38</v>
      </c>
      <c r="F112" s="41">
        <v>39</v>
      </c>
      <c r="G112" s="78">
        <v>34</v>
      </c>
      <c r="H112" s="48">
        <v>31</v>
      </c>
      <c r="I112" s="78">
        <v>21</v>
      </c>
      <c r="J112" s="78">
        <v>28</v>
      </c>
      <c r="K112" s="78"/>
      <c r="L112" s="78"/>
      <c r="M112" s="78"/>
      <c r="N112" s="117">
        <f t="shared" si="24"/>
        <v>309</v>
      </c>
      <c r="O112" s="79">
        <f t="shared" si="25"/>
        <v>9.5399814757641241E-2</v>
      </c>
      <c r="P112" s="68"/>
      <c r="Q112" s="68"/>
      <c r="R112" s="68"/>
    </row>
    <row r="113" spans="1:18" x14ac:dyDescent="0.25">
      <c r="A113" s="47" t="s">
        <v>85</v>
      </c>
      <c r="B113" s="78">
        <v>1</v>
      </c>
      <c r="C113" s="48">
        <v>0</v>
      </c>
      <c r="D113" s="81">
        <v>0</v>
      </c>
      <c r="E113" s="48">
        <v>0</v>
      </c>
      <c r="F113" s="48">
        <v>0</v>
      </c>
      <c r="G113" s="78">
        <v>0</v>
      </c>
      <c r="H113" s="48">
        <v>0</v>
      </c>
      <c r="I113" s="78">
        <v>0</v>
      </c>
      <c r="J113" s="78">
        <v>0</v>
      </c>
      <c r="K113" s="78"/>
      <c r="L113" s="78"/>
      <c r="M113" s="78"/>
      <c r="N113" s="117">
        <f t="shared" si="24"/>
        <v>1</v>
      </c>
      <c r="O113" s="79">
        <f t="shared" si="25"/>
        <v>3.0873726458783575E-4</v>
      </c>
      <c r="P113" s="68"/>
      <c r="Q113" s="68"/>
      <c r="R113" s="68"/>
    </row>
    <row r="114" spans="1:18" x14ac:dyDescent="0.25">
      <c r="A114" s="47" t="s">
        <v>13</v>
      </c>
      <c r="B114" s="78">
        <v>3</v>
      </c>
      <c r="C114" s="48">
        <v>10</v>
      </c>
      <c r="D114" s="78">
        <v>10</v>
      </c>
      <c r="E114" s="48">
        <v>10</v>
      </c>
      <c r="F114" s="41">
        <v>16</v>
      </c>
      <c r="G114" s="78">
        <v>5</v>
      </c>
      <c r="H114" s="48">
        <v>9</v>
      </c>
      <c r="I114" s="78">
        <v>6</v>
      </c>
      <c r="J114" s="78">
        <v>10</v>
      </c>
      <c r="K114" s="78"/>
      <c r="L114" s="78"/>
      <c r="M114" s="78"/>
      <c r="N114" s="117">
        <f t="shared" si="24"/>
        <v>79</v>
      </c>
      <c r="O114" s="79">
        <f t="shared" si="25"/>
        <v>2.4390243902439025E-2</v>
      </c>
      <c r="P114" s="68"/>
      <c r="Q114" s="68"/>
      <c r="R114" s="68"/>
    </row>
    <row r="115" spans="1:18" x14ac:dyDescent="0.25">
      <c r="A115" s="47" t="s">
        <v>4</v>
      </c>
      <c r="B115" s="78">
        <v>25</v>
      </c>
      <c r="C115" s="48">
        <v>30</v>
      </c>
      <c r="D115" s="78">
        <v>29</v>
      </c>
      <c r="E115" s="48">
        <v>24</v>
      </c>
      <c r="F115" s="41">
        <v>33</v>
      </c>
      <c r="G115" s="78">
        <v>20</v>
      </c>
      <c r="H115" s="48">
        <v>16</v>
      </c>
      <c r="I115" s="78">
        <v>23</v>
      </c>
      <c r="J115" s="78">
        <v>27</v>
      </c>
      <c r="K115" s="78"/>
      <c r="L115" s="78"/>
      <c r="M115" s="78"/>
      <c r="N115" s="117">
        <f t="shared" si="24"/>
        <v>227</v>
      </c>
      <c r="O115" s="79">
        <f t="shared" si="25"/>
        <v>7.0083359061438713E-2</v>
      </c>
      <c r="P115" s="68"/>
      <c r="Q115" s="68"/>
      <c r="R115" s="68"/>
    </row>
    <row r="116" spans="1:18" x14ac:dyDescent="0.25">
      <c r="A116" s="47" t="s">
        <v>16</v>
      </c>
      <c r="B116" s="78">
        <v>12</v>
      </c>
      <c r="C116" s="48">
        <v>15</v>
      </c>
      <c r="D116" s="78">
        <v>5</v>
      </c>
      <c r="E116" s="48">
        <v>14</v>
      </c>
      <c r="F116" s="41">
        <v>21</v>
      </c>
      <c r="G116" s="78">
        <v>10</v>
      </c>
      <c r="H116" s="48">
        <v>5</v>
      </c>
      <c r="I116" s="78">
        <v>17</v>
      </c>
      <c r="J116" s="78">
        <v>23</v>
      </c>
      <c r="K116" s="78"/>
      <c r="L116" s="78"/>
      <c r="M116" s="78"/>
      <c r="N116" s="117">
        <f t="shared" si="24"/>
        <v>122</v>
      </c>
      <c r="O116" s="79">
        <f t="shared" si="25"/>
        <v>3.7665946279715964E-2</v>
      </c>
      <c r="P116" s="68"/>
      <c r="Q116" s="68"/>
      <c r="R116" s="68"/>
    </row>
    <row r="117" spans="1:18" x14ac:dyDescent="0.25">
      <c r="A117" s="47" t="s">
        <v>18</v>
      </c>
      <c r="B117" s="78">
        <v>9</v>
      </c>
      <c r="C117" s="48">
        <v>9</v>
      </c>
      <c r="D117" s="78">
        <v>15</v>
      </c>
      <c r="E117" s="48">
        <v>14</v>
      </c>
      <c r="F117" s="41">
        <v>6</v>
      </c>
      <c r="G117" s="78">
        <v>10</v>
      </c>
      <c r="H117" s="48">
        <v>8</v>
      </c>
      <c r="I117" s="78">
        <v>9</v>
      </c>
      <c r="J117" s="78">
        <v>15</v>
      </c>
      <c r="K117" s="78"/>
      <c r="L117" s="78"/>
      <c r="M117" s="78"/>
      <c r="N117" s="117">
        <f t="shared" si="24"/>
        <v>95</v>
      </c>
      <c r="O117" s="79">
        <f t="shared" si="25"/>
        <v>2.9330040135844396E-2</v>
      </c>
      <c r="P117" s="68"/>
      <c r="Q117" s="68"/>
      <c r="R117" s="68"/>
    </row>
    <row r="118" spans="1:18" x14ac:dyDescent="0.25">
      <c r="A118" s="43" t="s">
        <v>8</v>
      </c>
      <c r="B118" s="92">
        <v>45</v>
      </c>
      <c r="C118" s="45">
        <v>30</v>
      </c>
      <c r="D118" s="92">
        <v>49</v>
      </c>
      <c r="E118" s="45">
        <v>2</v>
      </c>
      <c r="F118" s="45">
        <v>42</v>
      </c>
      <c r="G118" s="45">
        <v>35</v>
      </c>
      <c r="H118" s="45">
        <v>24</v>
      </c>
      <c r="I118" s="117">
        <v>27</v>
      </c>
      <c r="J118" s="92">
        <v>35</v>
      </c>
      <c r="K118" s="92"/>
      <c r="L118" s="92"/>
      <c r="M118" s="92"/>
      <c r="N118" s="117">
        <f t="shared" si="24"/>
        <v>289</v>
      </c>
      <c r="O118" s="46">
        <f t="shared" si="25"/>
        <v>8.9225069465884529E-2</v>
      </c>
      <c r="P118" s="68"/>
      <c r="Q118" s="68"/>
      <c r="R118" s="68"/>
    </row>
    <row r="119" spans="1:18" x14ac:dyDescent="0.25">
      <c r="A119" s="47" t="s">
        <v>14</v>
      </c>
      <c r="B119" s="78">
        <v>7</v>
      </c>
      <c r="C119" s="48">
        <v>6</v>
      </c>
      <c r="D119" s="78">
        <v>7</v>
      </c>
      <c r="E119" s="48">
        <v>0</v>
      </c>
      <c r="F119" s="41">
        <v>1</v>
      </c>
      <c r="G119" s="78">
        <v>6</v>
      </c>
      <c r="H119" s="48">
        <v>2</v>
      </c>
      <c r="I119" s="78">
        <v>7</v>
      </c>
      <c r="J119" s="78">
        <v>3</v>
      </c>
      <c r="K119" s="78"/>
      <c r="L119" s="78"/>
      <c r="M119" s="78"/>
      <c r="N119" s="117">
        <f t="shared" si="24"/>
        <v>39</v>
      </c>
      <c r="O119" s="79">
        <f t="shared" si="25"/>
        <v>1.2040753318925594E-2</v>
      </c>
      <c r="P119" s="68"/>
      <c r="Q119" s="68"/>
      <c r="R119" s="68"/>
    </row>
    <row r="120" spans="1:18" x14ac:dyDescent="0.25">
      <c r="A120" s="47" t="s">
        <v>9</v>
      </c>
      <c r="B120" s="78">
        <v>37</v>
      </c>
      <c r="C120" s="48">
        <v>22</v>
      </c>
      <c r="D120" s="78">
        <v>41</v>
      </c>
      <c r="E120" s="48">
        <v>0</v>
      </c>
      <c r="F120" s="41">
        <v>41</v>
      </c>
      <c r="G120" s="78">
        <v>29</v>
      </c>
      <c r="H120" s="48">
        <v>19</v>
      </c>
      <c r="I120" s="78">
        <v>20</v>
      </c>
      <c r="J120" s="78">
        <v>32</v>
      </c>
      <c r="K120" s="78"/>
      <c r="L120" s="78"/>
      <c r="M120" s="78"/>
      <c r="N120" s="117">
        <f t="shared" si="24"/>
        <v>241</v>
      </c>
      <c r="O120" s="79">
        <f t="shared" si="25"/>
        <v>7.4405680765668419E-2</v>
      </c>
      <c r="P120" s="68"/>
      <c r="Q120" s="68"/>
      <c r="R120" s="68"/>
    </row>
    <row r="121" spans="1:18" x14ac:dyDescent="0.25">
      <c r="A121" s="47" t="s">
        <v>12</v>
      </c>
      <c r="B121" s="78">
        <v>1</v>
      </c>
      <c r="C121" s="48">
        <v>2</v>
      </c>
      <c r="D121" s="78">
        <v>1</v>
      </c>
      <c r="E121" s="48">
        <v>1</v>
      </c>
      <c r="F121" s="41">
        <v>0</v>
      </c>
      <c r="G121" s="78">
        <v>0</v>
      </c>
      <c r="H121" s="48">
        <v>1</v>
      </c>
      <c r="I121" s="78">
        <v>0</v>
      </c>
      <c r="J121" s="78">
        <v>0</v>
      </c>
      <c r="K121" s="78"/>
      <c r="L121" s="78"/>
      <c r="M121" s="78"/>
      <c r="N121" s="117">
        <f t="shared" si="24"/>
        <v>6</v>
      </c>
      <c r="O121" s="79">
        <f t="shared" si="25"/>
        <v>1.8524235875270144E-3</v>
      </c>
      <c r="P121" s="68"/>
      <c r="Q121" s="68"/>
      <c r="R121" s="68"/>
    </row>
    <row r="122" spans="1:18" x14ac:dyDescent="0.25">
      <c r="A122" s="47" t="s">
        <v>16</v>
      </c>
      <c r="B122" s="78">
        <v>0</v>
      </c>
      <c r="C122" s="48">
        <v>0</v>
      </c>
      <c r="D122" s="78">
        <v>0</v>
      </c>
      <c r="E122" s="48">
        <v>1</v>
      </c>
      <c r="F122" s="48">
        <v>0</v>
      </c>
      <c r="G122" s="78">
        <v>0</v>
      </c>
      <c r="H122" s="48">
        <v>2</v>
      </c>
      <c r="I122" s="78">
        <v>0</v>
      </c>
      <c r="J122" s="78">
        <v>0</v>
      </c>
      <c r="K122" s="78"/>
      <c r="L122" s="78"/>
      <c r="M122" s="78"/>
      <c r="N122" s="117">
        <f t="shared" si="24"/>
        <v>3</v>
      </c>
      <c r="O122" s="79">
        <f t="shared" si="25"/>
        <v>9.2621179376350721E-4</v>
      </c>
      <c r="P122" s="68"/>
      <c r="Q122" s="68"/>
      <c r="R122" s="68"/>
    </row>
    <row r="123" spans="1:18" x14ac:dyDescent="0.25">
      <c r="A123" s="43" t="s">
        <v>11</v>
      </c>
      <c r="B123" s="92">
        <v>16</v>
      </c>
      <c r="C123" s="45">
        <v>9</v>
      </c>
      <c r="D123" s="92">
        <v>8</v>
      </c>
      <c r="E123" s="45">
        <v>5</v>
      </c>
      <c r="F123" s="45">
        <v>13</v>
      </c>
      <c r="G123" s="45">
        <v>10</v>
      </c>
      <c r="H123" s="45">
        <v>15</v>
      </c>
      <c r="I123" s="117">
        <v>9</v>
      </c>
      <c r="J123" s="92">
        <v>6</v>
      </c>
      <c r="K123" s="92"/>
      <c r="L123" s="92"/>
      <c r="M123" s="92"/>
      <c r="N123" s="117">
        <f t="shared" si="24"/>
        <v>91</v>
      </c>
      <c r="O123" s="46">
        <f t="shared" si="25"/>
        <v>2.8095091077493053E-2</v>
      </c>
      <c r="P123" s="68"/>
      <c r="Q123" s="68"/>
      <c r="R123" s="68"/>
    </row>
    <row r="124" spans="1:18" x14ac:dyDescent="0.25">
      <c r="A124" s="47" t="s">
        <v>20</v>
      </c>
      <c r="B124" s="78">
        <v>0</v>
      </c>
      <c r="C124" s="48">
        <v>0</v>
      </c>
      <c r="D124" s="78">
        <v>0</v>
      </c>
      <c r="E124" s="48">
        <v>0</v>
      </c>
      <c r="F124" s="48">
        <v>1</v>
      </c>
      <c r="G124" s="78">
        <v>0</v>
      </c>
      <c r="H124" s="48">
        <v>0</v>
      </c>
      <c r="I124" s="78">
        <v>0</v>
      </c>
      <c r="J124" s="78">
        <v>0</v>
      </c>
      <c r="K124" s="78"/>
      <c r="L124" s="78"/>
      <c r="M124" s="78"/>
      <c r="N124" s="117">
        <f t="shared" si="24"/>
        <v>1</v>
      </c>
      <c r="O124" s="79">
        <f t="shared" si="25"/>
        <v>3.0873726458783575E-4</v>
      </c>
      <c r="P124" s="68"/>
      <c r="Q124" s="68"/>
      <c r="R124" s="68"/>
    </row>
    <row r="125" spans="1:18" x14ac:dyDescent="0.25">
      <c r="A125" s="47" t="s">
        <v>14</v>
      </c>
      <c r="B125" s="78">
        <v>5</v>
      </c>
      <c r="C125" s="48">
        <v>1</v>
      </c>
      <c r="D125" s="78">
        <v>3</v>
      </c>
      <c r="E125" s="48">
        <v>0</v>
      </c>
      <c r="F125" s="41">
        <v>1</v>
      </c>
      <c r="G125" s="78">
        <v>2</v>
      </c>
      <c r="H125" s="48">
        <v>4</v>
      </c>
      <c r="I125" s="78">
        <v>4</v>
      </c>
      <c r="J125" s="78">
        <v>1</v>
      </c>
      <c r="K125" s="78"/>
      <c r="L125" s="78"/>
      <c r="M125" s="78"/>
      <c r="N125" s="117">
        <f t="shared" si="24"/>
        <v>21</v>
      </c>
      <c r="O125" s="79">
        <f t="shared" si="25"/>
        <v>6.4834825563445508E-3</v>
      </c>
      <c r="P125" s="68"/>
      <c r="Q125" s="68"/>
      <c r="R125" s="68"/>
    </row>
    <row r="126" spans="1:18" x14ac:dyDescent="0.25">
      <c r="A126" s="47" t="s">
        <v>9</v>
      </c>
      <c r="B126" s="78">
        <v>4</v>
      </c>
      <c r="C126" s="48">
        <v>1</v>
      </c>
      <c r="D126" s="78">
        <v>2</v>
      </c>
      <c r="E126" s="48">
        <v>0</v>
      </c>
      <c r="F126" s="41">
        <v>4</v>
      </c>
      <c r="G126" s="78">
        <v>4</v>
      </c>
      <c r="H126" s="48">
        <v>7</v>
      </c>
      <c r="I126" s="78">
        <v>3</v>
      </c>
      <c r="J126" s="78">
        <v>3</v>
      </c>
      <c r="K126" s="78"/>
      <c r="L126" s="78"/>
      <c r="M126" s="78"/>
      <c r="N126" s="117">
        <f t="shared" si="24"/>
        <v>28</v>
      </c>
      <c r="O126" s="79">
        <f t="shared" si="25"/>
        <v>8.6446434084594004E-3</v>
      </c>
      <c r="P126" s="68"/>
      <c r="Q126" s="68"/>
      <c r="R126" s="68"/>
    </row>
    <row r="127" spans="1:18" x14ac:dyDescent="0.25">
      <c r="A127" s="47" t="s">
        <v>19</v>
      </c>
      <c r="B127" s="78">
        <v>2</v>
      </c>
      <c r="C127" s="48">
        <v>2</v>
      </c>
      <c r="D127" s="78">
        <v>2</v>
      </c>
      <c r="E127" s="48">
        <v>3</v>
      </c>
      <c r="F127" s="41">
        <v>2</v>
      </c>
      <c r="G127" s="78">
        <v>3</v>
      </c>
      <c r="H127" s="48">
        <v>1</v>
      </c>
      <c r="I127" s="78">
        <v>0</v>
      </c>
      <c r="J127" s="78">
        <v>0</v>
      </c>
      <c r="K127" s="78"/>
      <c r="L127" s="78"/>
      <c r="M127" s="78"/>
      <c r="N127" s="117">
        <f t="shared" si="24"/>
        <v>15</v>
      </c>
      <c r="O127" s="79">
        <f t="shared" si="25"/>
        <v>4.6310589688175361E-3</v>
      </c>
      <c r="P127" s="68"/>
      <c r="Q127" s="68"/>
      <c r="R127" s="68"/>
    </row>
    <row r="128" spans="1:18" x14ac:dyDescent="0.25">
      <c r="A128" s="47" t="s">
        <v>12</v>
      </c>
      <c r="B128" s="78">
        <v>4</v>
      </c>
      <c r="C128" s="48">
        <v>2</v>
      </c>
      <c r="D128" s="78">
        <v>1</v>
      </c>
      <c r="E128" s="48">
        <v>2</v>
      </c>
      <c r="F128" s="41">
        <v>3</v>
      </c>
      <c r="G128" s="78">
        <v>1</v>
      </c>
      <c r="H128" s="48">
        <v>3</v>
      </c>
      <c r="I128" s="78">
        <v>1</v>
      </c>
      <c r="J128" s="78">
        <v>2</v>
      </c>
      <c r="K128" s="78"/>
      <c r="L128" s="78"/>
      <c r="M128" s="78"/>
      <c r="N128" s="117">
        <f t="shared" si="24"/>
        <v>19</v>
      </c>
      <c r="O128" s="79">
        <f t="shared" si="25"/>
        <v>5.8660080271688789E-3</v>
      </c>
      <c r="P128" s="68"/>
      <c r="Q128" s="68"/>
      <c r="R128" s="68"/>
    </row>
    <row r="129" spans="1:18" x14ac:dyDescent="0.25">
      <c r="A129" s="47" t="s">
        <v>16</v>
      </c>
      <c r="B129" s="78">
        <v>1</v>
      </c>
      <c r="C129" s="48">
        <v>3</v>
      </c>
      <c r="D129" s="78">
        <v>0</v>
      </c>
      <c r="E129" s="48">
        <v>0</v>
      </c>
      <c r="F129" s="48">
        <v>2</v>
      </c>
      <c r="G129" s="78">
        <v>0</v>
      </c>
      <c r="H129" s="48">
        <v>0</v>
      </c>
      <c r="I129" s="78">
        <v>1</v>
      </c>
      <c r="J129" s="78">
        <v>0</v>
      </c>
      <c r="K129" s="78"/>
      <c r="L129" s="78"/>
      <c r="M129" s="78"/>
      <c r="N129" s="117">
        <f t="shared" si="24"/>
        <v>7</v>
      </c>
      <c r="O129" s="79">
        <f t="shared" si="25"/>
        <v>2.1611608521148501E-3</v>
      </c>
      <c r="P129" s="68"/>
      <c r="Q129" s="68"/>
      <c r="R129" s="68"/>
    </row>
    <row r="130" spans="1:18" x14ac:dyDescent="0.25">
      <c r="A130" s="47" t="s">
        <v>43</v>
      </c>
      <c r="B130" s="78">
        <v>0</v>
      </c>
      <c r="C130" s="48">
        <v>0</v>
      </c>
      <c r="D130" s="78">
        <v>0</v>
      </c>
      <c r="E130" s="48">
        <v>0</v>
      </c>
      <c r="F130" s="48">
        <v>0</v>
      </c>
      <c r="G130" s="78">
        <v>0</v>
      </c>
      <c r="H130" s="48">
        <v>0</v>
      </c>
      <c r="I130" s="78">
        <v>0</v>
      </c>
      <c r="J130" s="78">
        <v>0</v>
      </c>
      <c r="K130" s="78"/>
      <c r="L130" s="78"/>
      <c r="M130" s="78"/>
      <c r="N130" s="117">
        <f t="shared" si="24"/>
        <v>0</v>
      </c>
      <c r="O130" s="79">
        <f t="shared" si="25"/>
        <v>0</v>
      </c>
      <c r="P130" s="68"/>
      <c r="Q130" s="68"/>
      <c r="R130" s="68"/>
    </row>
    <row r="131" spans="1:18" x14ac:dyDescent="0.25">
      <c r="A131" s="43" t="s">
        <v>6</v>
      </c>
      <c r="B131" s="92">
        <v>170</v>
      </c>
      <c r="C131" s="45">
        <v>156</v>
      </c>
      <c r="D131" s="92">
        <v>175</v>
      </c>
      <c r="E131" s="45">
        <v>261</v>
      </c>
      <c r="F131" s="45">
        <v>169</v>
      </c>
      <c r="G131" s="45">
        <v>151</v>
      </c>
      <c r="H131" s="45">
        <v>94</v>
      </c>
      <c r="I131" s="117">
        <v>99</v>
      </c>
      <c r="J131" s="92">
        <v>140</v>
      </c>
      <c r="K131" s="92"/>
      <c r="L131" s="92"/>
      <c r="M131" s="92"/>
      <c r="N131" s="117">
        <f t="shared" si="24"/>
        <v>1415</v>
      </c>
      <c r="O131" s="46">
        <f t="shared" si="25"/>
        <v>0.43686322939178757</v>
      </c>
      <c r="P131" s="68"/>
      <c r="Q131" s="68"/>
      <c r="R131" s="68"/>
    </row>
    <row r="132" spans="1:18" x14ac:dyDescent="0.25">
      <c r="A132" s="47" t="s">
        <v>14</v>
      </c>
      <c r="B132" s="78">
        <v>63</v>
      </c>
      <c r="C132" s="48">
        <v>63</v>
      </c>
      <c r="D132" s="78">
        <v>75</v>
      </c>
      <c r="E132" s="48">
        <v>103</v>
      </c>
      <c r="F132" s="41">
        <v>75</v>
      </c>
      <c r="G132" s="78">
        <v>57</v>
      </c>
      <c r="H132" s="48">
        <v>35</v>
      </c>
      <c r="I132" s="78">
        <v>45</v>
      </c>
      <c r="J132" s="78">
        <v>57</v>
      </c>
      <c r="K132" s="78"/>
      <c r="L132" s="78"/>
      <c r="M132" s="78"/>
      <c r="N132" s="117">
        <f t="shared" si="24"/>
        <v>573</v>
      </c>
      <c r="O132" s="79">
        <f t="shared" si="25"/>
        <v>0.17690645260882989</v>
      </c>
      <c r="P132" s="68"/>
      <c r="Q132" s="68"/>
      <c r="R132" s="68"/>
    </row>
    <row r="133" spans="1:18" x14ac:dyDescent="0.25">
      <c r="A133" s="47" t="s">
        <v>9</v>
      </c>
      <c r="B133" s="78">
        <v>12</v>
      </c>
      <c r="C133" s="48">
        <v>13</v>
      </c>
      <c r="D133" s="78">
        <v>9</v>
      </c>
      <c r="E133" s="48">
        <v>85</v>
      </c>
      <c r="F133" s="41">
        <v>12</v>
      </c>
      <c r="G133" s="78">
        <v>19</v>
      </c>
      <c r="H133" s="48">
        <v>16</v>
      </c>
      <c r="I133" s="78">
        <v>5</v>
      </c>
      <c r="J133" s="78">
        <v>21</v>
      </c>
      <c r="K133" s="78"/>
      <c r="L133" s="78"/>
      <c r="M133" s="78"/>
      <c r="N133" s="117">
        <f t="shared" si="24"/>
        <v>192</v>
      </c>
      <c r="O133" s="79">
        <f t="shared" si="25"/>
        <v>5.9277554800864461E-2</v>
      </c>
      <c r="P133" s="68"/>
      <c r="Q133" s="68"/>
      <c r="R133" s="68"/>
    </row>
    <row r="134" spans="1:18" x14ac:dyDescent="0.25">
      <c r="A134" s="47" t="s">
        <v>7</v>
      </c>
      <c r="B134" s="78">
        <v>95</v>
      </c>
      <c r="C134" s="48">
        <v>73</v>
      </c>
      <c r="D134" s="78">
        <v>90</v>
      </c>
      <c r="E134" s="48">
        <v>68</v>
      </c>
      <c r="F134" s="41">
        <v>78</v>
      </c>
      <c r="G134" s="78">
        <v>71</v>
      </c>
      <c r="H134" s="48">
        <v>43</v>
      </c>
      <c r="I134" s="78">
        <v>45</v>
      </c>
      <c r="J134" s="78">
        <v>61</v>
      </c>
      <c r="K134" s="78"/>
      <c r="L134" s="78"/>
      <c r="M134" s="78"/>
      <c r="N134" s="117">
        <f t="shared" si="24"/>
        <v>624</v>
      </c>
      <c r="O134" s="79">
        <f t="shared" si="25"/>
        <v>0.1926520531028095</v>
      </c>
      <c r="P134" s="68"/>
      <c r="Q134" s="68"/>
      <c r="R134" s="68"/>
    </row>
    <row r="135" spans="1:18" x14ac:dyDescent="0.25">
      <c r="A135" s="47" t="s">
        <v>117</v>
      </c>
      <c r="B135" s="78">
        <v>0</v>
      </c>
      <c r="C135" s="48">
        <v>7</v>
      </c>
      <c r="D135" s="78">
        <v>1</v>
      </c>
      <c r="E135" s="48">
        <v>5</v>
      </c>
      <c r="F135" s="41">
        <v>4</v>
      </c>
      <c r="G135" s="78">
        <v>4</v>
      </c>
      <c r="H135" s="48">
        <v>0</v>
      </c>
      <c r="I135" s="78">
        <v>4</v>
      </c>
      <c r="J135" s="78">
        <v>1</v>
      </c>
      <c r="K135" s="78"/>
      <c r="L135" s="78"/>
      <c r="M135" s="78"/>
      <c r="N135" s="117">
        <f t="shared" si="24"/>
        <v>26</v>
      </c>
      <c r="O135" s="79">
        <f t="shared" si="25"/>
        <v>8.0271688792837304E-3</v>
      </c>
      <c r="P135" s="68"/>
      <c r="Q135" s="68"/>
      <c r="R135" s="68"/>
    </row>
    <row r="136" spans="1:18" x14ac:dyDescent="0.25">
      <c r="A136" s="43" t="s">
        <v>100</v>
      </c>
      <c r="B136" s="92">
        <v>0</v>
      </c>
      <c r="C136" s="45">
        <v>0</v>
      </c>
      <c r="D136" s="92">
        <v>0</v>
      </c>
      <c r="E136" s="45">
        <v>0</v>
      </c>
      <c r="F136" s="45">
        <v>0</v>
      </c>
      <c r="G136" s="45">
        <v>0</v>
      </c>
      <c r="H136" s="45">
        <v>0</v>
      </c>
      <c r="I136" s="117">
        <v>0</v>
      </c>
      <c r="J136" s="92">
        <v>0</v>
      </c>
      <c r="K136" s="92"/>
      <c r="L136" s="92"/>
      <c r="M136" s="92"/>
      <c r="N136" s="117">
        <f t="shared" si="24"/>
        <v>0</v>
      </c>
      <c r="O136" s="46">
        <f t="shared" si="25"/>
        <v>0</v>
      </c>
      <c r="P136" s="68"/>
      <c r="Q136" s="68"/>
      <c r="R136" s="68"/>
    </row>
    <row r="137" spans="1:18" x14ac:dyDescent="0.25">
      <c r="A137" s="47" t="s">
        <v>16</v>
      </c>
      <c r="B137" s="78">
        <v>0</v>
      </c>
      <c r="C137" s="48">
        <v>0</v>
      </c>
      <c r="D137" s="78">
        <v>0</v>
      </c>
      <c r="E137" s="48">
        <v>0</v>
      </c>
      <c r="F137" s="48">
        <v>0</v>
      </c>
      <c r="G137" s="78">
        <v>0</v>
      </c>
      <c r="H137" s="48">
        <v>0</v>
      </c>
      <c r="I137" s="78">
        <v>0</v>
      </c>
      <c r="J137" s="78">
        <v>0</v>
      </c>
      <c r="K137" s="78"/>
      <c r="L137" s="78"/>
      <c r="M137" s="78"/>
      <c r="N137" s="117">
        <f t="shared" si="24"/>
        <v>0</v>
      </c>
      <c r="O137" s="79">
        <f t="shared" si="25"/>
        <v>0</v>
      </c>
      <c r="P137" s="68"/>
      <c r="Q137" s="68"/>
      <c r="R137" s="68"/>
    </row>
    <row r="138" spans="1:18" x14ac:dyDescent="0.25">
      <c r="A138" s="49" t="s">
        <v>21</v>
      </c>
      <c r="B138" s="76">
        <f t="shared" ref="B138:M138" si="26">SUM(B102,B109,B118,B123,B131,B136)</f>
        <v>400</v>
      </c>
      <c r="C138" s="117">
        <f t="shared" si="26"/>
        <v>369</v>
      </c>
      <c r="D138" s="117">
        <f t="shared" si="26"/>
        <v>428</v>
      </c>
      <c r="E138" s="117">
        <f t="shared" si="26"/>
        <v>385</v>
      </c>
      <c r="F138" s="117">
        <v>418</v>
      </c>
      <c r="G138" s="117">
        <f t="shared" si="26"/>
        <v>350</v>
      </c>
      <c r="H138" s="117">
        <f t="shared" si="26"/>
        <v>257</v>
      </c>
      <c r="I138" s="117">
        <f t="shared" si="26"/>
        <v>275</v>
      </c>
      <c r="J138" s="117">
        <f t="shared" si="26"/>
        <v>357</v>
      </c>
      <c r="K138" s="117">
        <f t="shared" si="26"/>
        <v>0</v>
      </c>
      <c r="L138" s="117">
        <f t="shared" si="26"/>
        <v>0</v>
      </c>
      <c r="M138" s="117">
        <f t="shared" si="26"/>
        <v>0</v>
      </c>
      <c r="N138" s="76">
        <f>SUM(B138:M138)</f>
        <v>3239</v>
      </c>
      <c r="O138" s="80">
        <v>1</v>
      </c>
      <c r="P138" s="68"/>
      <c r="Q138" s="68"/>
      <c r="R138" s="68"/>
    </row>
    <row r="139" spans="1:18" x14ac:dyDescent="0.25">
      <c r="A139" s="68"/>
      <c r="B139" s="68"/>
      <c r="C139" s="68"/>
      <c r="Q139" s="68"/>
      <c r="R139" s="68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Septiembre_2023</vt:lpstr>
      <vt:lpstr>Historico Gob.ec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2023-11-01T15:24:16Z</dcterms:modified>
</cp:coreProperties>
</file>