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critorio\MATEO-LU 2022\01.  Estadísticas\6. ATENCION USUARIO\2023\11. Noviembre\"/>
    </mc:Choice>
  </mc:AlternateContent>
  <bookViews>
    <workbookView xWindow="0" yWindow="0" windowWidth="19200" windowHeight="10995" tabRatio="840"/>
  </bookViews>
  <sheets>
    <sheet name="Indice" sheetId="3" r:id="rId1"/>
    <sheet name="Requerimientos Septiembre_2023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8" i="4" l="1"/>
  <c r="F105" i="4"/>
  <c r="C87" i="4"/>
  <c r="C114" i="4"/>
  <c r="W59" i="5"/>
  <c r="V59" i="5"/>
  <c r="T59" i="5" l="1"/>
  <c r="U19" i="5"/>
  <c r="U13" i="5"/>
  <c r="Q59" i="5" l="1"/>
  <c r="Q56" i="5"/>
  <c r="Q57" i="5"/>
  <c r="Q58" i="5"/>
  <c r="Q55" i="5"/>
  <c r="P59" i="5"/>
  <c r="Q14" i="5"/>
  <c r="Q15" i="5"/>
  <c r="Q16" i="5"/>
  <c r="Q17" i="5"/>
  <c r="Q18" i="5"/>
  <c r="Q13" i="5"/>
  <c r="O14" i="5" l="1"/>
  <c r="O15" i="5"/>
  <c r="O16" i="5"/>
  <c r="O17" i="5"/>
  <c r="O18" i="5"/>
  <c r="O13" i="5"/>
  <c r="S59" i="5"/>
  <c r="S56" i="5"/>
  <c r="S57" i="5"/>
  <c r="S58" i="5"/>
  <c r="S55" i="5"/>
  <c r="R59" i="5"/>
  <c r="S14" i="5"/>
  <c r="S15" i="5"/>
  <c r="S16" i="5"/>
  <c r="S17" i="5"/>
  <c r="S18" i="5"/>
  <c r="S13" i="5"/>
  <c r="D151" i="4"/>
  <c r="O56" i="5" l="1"/>
  <c r="O57" i="5"/>
  <c r="O58" i="5"/>
  <c r="O55" i="5"/>
  <c r="N59" i="5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2" i="4"/>
  <c r="D153" i="4"/>
  <c r="D154" i="4"/>
  <c r="D155" i="4"/>
  <c r="D156" i="4"/>
  <c r="D157" i="4"/>
  <c r="D158" i="4"/>
  <c r="D159" i="4"/>
  <c r="D160" i="4"/>
  <c r="D161" i="4"/>
  <c r="D162" i="4"/>
  <c r="D137" i="4"/>
  <c r="M56" i="5" l="1"/>
  <c r="M57" i="5"/>
  <c r="M58" i="5"/>
  <c r="M55" i="5"/>
  <c r="L59" i="5"/>
  <c r="M14" i="5"/>
  <c r="M15" i="5"/>
  <c r="M16" i="5"/>
  <c r="M17" i="5"/>
  <c r="M18" i="5"/>
  <c r="M13" i="5"/>
  <c r="F109" i="5" l="1"/>
  <c r="I59" i="5"/>
  <c r="K59" i="5"/>
  <c r="K56" i="5"/>
  <c r="K57" i="5"/>
  <c r="K58" i="5"/>
  <c r="K55" i="5"/>
  <c r="J59" i="5"/>
  <c r="K14" i="5"/>
  <c r="K15" i="5"/>
  <c r="K16" i="5"/>
  <c r="K17" i="5"/>
  <c r="K18" i="5"/>
  <c r="K13" i="5"/>
  <c r="I56" i="5" l="1"/>
  <c r="I57" i="5"/>
  <c r="I58" i="5"/>
  <c r="I55" i="5"/>
  <c r="H59" i="5"/>
  <c r="I14" i="5"/>
  <c r="I15" i="5"/>
  <c r="I16" i="5"/>
  <c r="I17" i="5"/>
  <c r="I18" i="5"/>
  <c r="I13" i="5"/>
  <c r="N93" i="5" l="1"/>
  <c r="N135" i="5" l="1"/>
  <c r="C85" i="5"/>
  <c r="C84" i="5"/>
  <c r="E56" i="5"/>
  <c r="E57" i="5"/>
  <c r="E58" i="5"/>
  <c r="E55" i="5"/>
  <c r="E59" i="5" s="1"/>
  <c r="D59" i="5"/>
  <c r="B59" i="5"/>
  <c r="C58" i="5" s="1"/>
  <c r="C46" i="4"/>
  <c r="D45" i="4" s="1"/>
  <c r="C138" i="5" l="1"/>
  <c r="D138" i="5"/>
  <c r="E138" i="5"/>
  <c r="G138" i="5"/>
  <c r="H138" i="5"/>
  <c r="I138" i="5"/>
  <c r="J138" i="5"/>
  <c r="K138" i="5"/>
  <c r="L138" i="5"/>
  <c r="M138" i="5"/>
  <c r="B138" i="5"/>
  <c r="N13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3" i="5"/>
  <c r="N134" i="5"/>
  <c r="N136" i="5"/>
  <c r="N137" i="5"/>
  <c r="N84" i="5"/>
  <c r="N85" i="5"/>
  <c r="N86" i="5"/>
  <c r="N87" i="5"/>
  <c r="N88" i="5"/>
  <c r="N89" i="5"/>
  <c r="N90" i="5"/>
  <c r="N91" i="5"/>
  <c r="N92" i="5"/>
  <c r="N94" i="5"/>
  <c r="N95" i="5"/>
  <c r="N96" i="5"/>
  <c r="N83" i="5"/>
  <c r="N138" i="5" l="1"/>
  <c r="O135" i="5" s="1"/>
  <c r="N97" i="5"/>
  <c r="O93" i="5" s="1"/>
  <c r="N202" i="4"/>
  <c r="M202" i="4"/>
  <c r="L202" i="4"/>
  <c r="K202" i="4"/>
  <c r="J202" i="4"/>
  <c r="I202" i="4"/>
  <c r="H202" i="4"/>
  <c r="G202" i="4"/>
  <c r="F202" i="4"/>
  <c r="E202" i="4"/>
  <c r="D202" i="4"/>
  <c r="C202" i="4"/>
  <c r="O201" i="4"/>
  <c r="O243" i="4" s="1"/>
  <c r="O202" i="4" l="1"/>
  <c r="O91" i="5"/>
  <c r="M97" i="5"/>
  <c r="L97" i="5"/>
  <c r="K97" i="5"/>
  <c r="J97" i="5"/>
  <c r="I97" i="5"/>
  <c r="H97" i="5"/>
  <c r="G97" i="5"/>
  <c r="F97" i="5"/>
  <c r="E97" i="5"/>
  <c r="D97" i="5"/>
  <c r="C97" i="5"/>
  <c r="B97" i="5"/>
  <c r="Y59" i="5"/>
  <c r="X59" i="5"/>
  <c r="O59" i="5"/>
  <c r="M59" i="5"/>
  <c r="F59" i="5"/>
  <c r="C57" i="5"/>
  <c r="Z57" i="5"/>
  <c r="Z56" i="5"/>
  <c r="C56" i="5"/>
  <c r="Z55" i="5"/>
  <c r="C55" i="5"/>
  <c r="Y19" i="5"/>
  <c r="X19" i="5"/>
  <c r="W19" i="5"/>
  <c r="V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F19" i="5"/>
  <c r="D19" i="5"/>
  <c r="B19" i="5"/>
  <c r="C17" i="5" s="1"/>
  <c r="Z18" i="5"/>
  <c r="Z17" i="5"/>
  <c r="Z16" i="5"/>
  <c r="Z15" i="5"/>
  <c r="Z14" i="5"/>
  <c r="Z13" i="5"/>
  <c r="M247" i="4"/>
  <c r="M250" i="4" s="1"/>
  <c r="L247" i="4"/>
  <c r="L250" i="4" s="1"/>
  <c r="K247" i="4"/>
  <c r="K250" i="4" s="1"/>
  <c r="J247" i="4"/>
  <c r="J250" i="4" s="1"/>
  <c r="I247" i="4"/>
  <c r="I250" i="4" s="1"/>
  <c r="H247" i="4"/>
  <c r="H250" i="4" s="1"/>
  <c r="G247" i="4"/>
  <c r="G250" i="4" s="1"/>
  <c r="F247" i="4"/>
  <c r="F250" i="4" s="1"/>
  <c r="E247" i="4"/>
  <c r="E250" i="4" s="1"/>
  <c r="D247" i="4"/>
  <c r="D250" i="4" s="1"/>
  <c r="C247" i="4"/>
  <c r="C250" i="4" s="1"/>
  <c r="N210" i="4"/>
  <c r="M210" i="4"/>
  <c r="L210" i="4"/>
  <c r="K210" i="4"/>
  <c r="J210" i="4"/>
  <c r="I210" i="4"/>
  <c r="H210" i="4"/>
  <c r="G210" i="4"/>
  <c r="F210" i="4"/>
  <c r="E210" i="4"/>
  <c r="D210" i="4"/>
  <c r="C210" i="4"/>
  <c r="O209" i="4"/>
  <c r="C194" i="4"/>
  <c r="C188" i="4"/>
  <c r="C182" i="4"/>
  <c r="G51" i="4"/>
  <c r="H50" i="4" s="1"/>
  <c r="D44" i="4"/>
  <c r="C17" i="4"/>
  <c r="D15" i="4" s="1"/>
  <c r="E13" i="5" l="1"/>
  <c r="E17" i="5"/>
  <c r="E18" i="5"/>
  <c r="E14" i="5"/>
  <c r="E15" i="5"/>
  <c r="E16" i="5"/>
  <c r="G17" i="5"/>
  <c r="G13" i="5"/>
  <c r="G19" i="5" s="1"/>
  <c r="G15" i="5"/>
  <c r="G18" i="5"/>
  <c r="G16" i="5"/>
  <c r="G14" i="5"/>
  <c r="G57" i="5"/>
  <c r="G56" i="5"/>
  <c r="G58" i="5"/>
  <c r="G55" i="5"/>
  <c r="G59" i="5" s="1"/>
  <c r="C59" i="5"/>
  <c r="C18" i="5"/>
  <c r="N102" i="5"/>
  <c r="O92" i="5"/>
  <c r="O85" i="5"/>
  <c r="O94" i="5"/>
  <c r="O86" i="5"/>
  <c r="O95" i="5"/>
  <c r="O87" i="5"/>
  <c r="O96" i="5"/>
  <c r="O84" i="5"/>
  <c r="O88" i="5"/>
  <c r="O89" i="5"/>
  <c r="O90" i="5"/>
  <c r="O83" i="5"/>
  <c r="Z59" i="5"/>
  <c r="AA56" i="5" s="1"/>
  <c r="Z19" i="5"/>
  <c r="AA14" i="5" s="1"/>
  <c r="C14" i="5"/>
  <c r="C15" i="5"/>
  <c r="C16" i="5"/>
  <c r="C13" i="5"/>
  <c r="O210" i="4"/>
  <c r="N247" i="4"/>
  <c r="N250" i="4" s="1"/>
  <c r="H44" i="4"/>
  <c r="H45" i="4"/>
  <c r="H46" i="4"/>
  <c r="H47" i="4"/>
  <c r="H48" i="4"/>
  <c r="H42" i="4"/>
  <c r="H49" i="4"/>
  <c r="H43" i="4"/>
  <c r="D42" i="4"/>
  <c r="D43" i="4"/>
  <c r="D11" i="4"/>
  <c r="D12" i="4"/>
  <c r="D13" i="4"/>
  <c r="D14" i="4"/>
  <c r="D16" i="4"/>
  <c r="E19" i="5" l="1"/>
  <c r="D46" i="4"/>
  <c r="C19" i="5"/>
  <c r="O247" i="4"/>
  <c r="O250" i="4" s="1"/>
  <c r="P243" i="4"/>
  <c r="P247" i="4" s="1"/>
  <c r="P250" i="4" s="1"/>
  <c r="O105" i="5"/>
  <c r="O108" i="5"/>
  <c r="O119" i="5"/>
  <c r="O117" i="5"/>
  <c r="O107" i="5"/>
  <c r="O102" i="5"/>
  <c r="O111" i="5"/>
  <c r="O118" i="5"/>
  <c r="O137" i="5"/>
  <c r="O123" i="5"/>
  <c r="O124" i="5"/>
  <c r="O97" i="5"/>
  <c r="AA55" i="5"/>
  <c r="AA57" i="5"/>
  <c r="AA16" i="5"/>
  <c r="AA15" i="5"/>
  <c r="AA18" i="5"/>
  <c r="AA17" i="5"/>
  <c r="AA13" i="5"/>
  <c r="H51" i="4"/>
  <c r="D17" i="4"/>
  <c r="AA59" i="5" l="1"/>
  <c r="O114" i="5"/>
  <c r="O133" i="5"/>
  <c r="O104" i="5"/>
  <c r="O110" i="5"/>
  <c r="O106" i="5"/>
  <c r="O132" i="5"/>
  <c r="O128" i="5"/>
  <c r="O134" i="5"/>
  <c r="O131" i="5"/>
  <c r="O116" i="5"/>
  <c r="O112" i="5"/>
  <c r="O113" i="5"/>
  <c r="AA19" i="5"/>
  <c r="O109" i="5"/>
  <c r="O130" i="5"/>
  <c r="O136" i="5"/>
  <c r="O115" i="5"/>
  <c r="O120" i="5"/>
  <c r="O122" i="5"/>
  <c r="O127" i="5"/>
  <c r="O126" i="5"/>
  <c r="O129" i="5"/>
  <c r="O103" i="5"/>
  <c r="O121" i="5"/>
  <c r="O125" i="5"/>
</calcChain>
</file>

<file path=xl/sharedStrings.xml><?xml version="1.0" encoding="utf-8"?>
<sst xmlns="http://schemas.openxmlformats.org/spreadsheetml/2006/main" count="415" uniqueCount="158">
  <si>
    <t>Operador de Telecomunicaciones</t>
  </si>
  <si>
    <t>No</t>
  </si>
  <si>
    <t>Servicio Acceso a Internet</t>
  </si>
  <si>
    <t>Megadatos - Netlife</t>
  </si>
  <si>
    <t>Plataforma Virtual GOB.EC</t>
  </si>
  <si>
    <t>Telefonía Celular</t>
  </si>
  <si>
    <t>Movistar - Otecel S.A.</t>
  </si>
  <si>
    <t>Servicio de Telefonía Fija</t>
  </si>
  <si>
    <t>Cnt Ep</t>
  </si>
  <si>
    <t>Sí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</si>
  <si>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</si>
  <si>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</si>
  <si>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</si>
  <si>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</si>
  <si>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</si>
  <si>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</si>
  <si>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Atencion Presencial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</si>
  <si>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</si>
  <si>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</si>
  <si>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</si>
  <si>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</si>
  <si>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</si>
  <si>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</si>
  <si>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</si>
  <si>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</si>
  <si>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</si>
  <si>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</si>
  <si>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</si>
  <si>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</si>
  <si>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</si>
  <si>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</si>
  <si>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</si>
  <si>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</si>
  <si>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</si>
  <si>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</si>
  <si>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</si>
  <si>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</si>
  <si>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</si>
  <si>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</si>
  <si>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</si>
  <si>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</si>
  <si>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</si>
  <si>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REQUERIMIENTOS ATENDIDOS A PERSONAS VULNERABLES</t>
  </si>
  <si>
    <t>RECLAMOS PERSONAS ADULTAS MAYORES</t>
  </si>
  <si>
    <t>RECLAMOS PERSONAS CON DISCAPACIDAD</t>
  </si>
  <si>
    <t>CANAL DE ATENCIÓN</t>
  </si>
  <si>
    <t>REQUERIMIENTOS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</si>
  <si>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</si>
  <si>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</si>
  <si>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</si>
  <si>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</si>
  <si>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</si>
  <si>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</si>
  <si>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</si>
  <si>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</si>
  <si>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</si>
  <si>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</si>
  <si>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</si>
  <si>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</si>
  <si>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</si>
  <si>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Denuncia</t>
  </si>
  <si>
    <t>Información</t>
  </si>
  <si>
    <t>Reclamo</t>
  </si>
  <si>
    <t>Sugerencia</t>
  </si>
  <si>
    <t>EVOLUCION MENSUAL DE REQUERIMIENTOS AÑO 2022</t>
  </si>
  <si>
    <t>MESES AÑO 2022</t>
  </si>
  <si>
    <t>Requerimientos Plataforma GOB.EC
(Reclamos, denuncias, solicitudes de información)</t>
  </si>
  <si>
    <t>HISTÓRICO DE REQUERIMIENTOS</t>
  </si>
  <si>
    <t>REQUERIMIENTOS HISTÓRICOS</t>
  </si>
  <si>
    <t>AÑOS</t>
  </si>
  <si>
    <t>REQUERIMIENTOS TOTALES</t>
  </si>
  <si>
    <t>Año 2010</t>
  </si>
  <si>
    <t>Año 2011</t>
  </si>
  <si>
    <t>Año 2012</t>
  </si>
  <si>
    <t>Año 2013</t>
  </si>
  <si>
    <t>Año 2014</t>
  </si>
  <si>
    <t>Año 2015</t>
  </si>
  <si>
    <t>Año 2016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</si>
  <si>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</si>
  <si>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</si>
  <si>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</si>
  <si>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</si>
  <si>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</si>
  <si>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</si>
  <si>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</si>
  <si>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</si>
  <si>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</si>
  <si>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</si>
  <si>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</si>
  <si>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</si>
  <si>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</si>
  <si>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</si>
  <si>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</si>
  <si>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</si>
  <si>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</si>
  <si>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</si>
  <si>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</si>
  <si>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</si>
  <si>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</si>
  <si>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</si>
  <si>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</si>
  <si>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</si>
  <si>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>REQUERIMIENTOS POR OPERADORES Y CATEGORÍAS DE RECLAMOS</t>
  </si>
  <si>
    <t xml:space="preserve">HISTÓRICO DE RECLAMOS DE SERVICIOS DE TELECOMUNICACIONES Y OPERADORES  DE SERVICIOS  DE TELEOCMUNICACIONES </t>
  </si>
  <si>
    <t>HISTORICO DE RECLAMOS TOTALES  POR SERVICIOS DE TELECOMUNICACIONES PLATAFORMA GOB.EC AÑO 2022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</si>
  <si>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</si>
  <si>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</si>
  <si>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</si>
  <si>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</si>
  <si>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</si>
  <si>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</si>
  <si>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</si>
  <si>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</si>
  <si>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</si>
  <si>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EVOLUCION MENSUAL DE REQUERIMIENTOS AÑO 2023</t>
  </si>
  <si>
    <t>REQUERIMIENTOS POR SERVICIOS DE TELECOMUNICACIONES PLATAFORMA GOB.EC AÑO 2023</t>
  </si>
  <si>
    <t>Mes: Enero a Diciembre 2023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</si>
  <si>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</si>
  <si>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</si>
  <si>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</si>
  <si>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</si>
  <si>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</si>
  <si>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</si>
  <si>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</si>
  <si>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</si>
  <si>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</si>
  <si>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</si>
  <si>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</si>
  <si>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</si>
  <si>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</si>
  <si>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</si>
  <si>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>MESES 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</si>
  <si>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</si>
  <si>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</si>
  <si>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</si>
  <si>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</si>
  <si>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</si>
  <si>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</si>
  <si>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Otros operadores</t>
  </si>
  <si>
    <t xml:space="preserve"> Operador de Telecomunicaciones Total</t>
  </si>
  <si>
    <t xml:space="preserve">Otros Operadores </t>
  </si>
  <si>
    <r>
      <t>Fecha de publicación</t>
    </r>
    <r>
      <rPr>
        <sz val="11"/>
        <color theme="3" tint="-0.499984740745262"/>
        <rFont val="Arial"/>
        <family val="2"/>
      </rPr>
      <t>: Septiembre 2023</t>
    </r>
  </si>
  <si>
    <t>Mes: Septiembre 2023</t>
  </si>
  <si>
    <t>Reclamos Contractuales</t>
  </si>
  <si>
    <t>Reclamos de Facturación</t>
  </si>
  <si>
    <t>Reclamos Técnicos</t>
  </si>
  <si>
    <t>RECLAMOS SMA por Categoría</t>
  </si>
  <si>
    <t>Ironnet - Corporacion Dehuorg</t>
  </si>
  <si>
    <t>Opticom - Dynacom</t>
  </si>
  <si>
    <t>RECLAMOS SAI por Categoría</t>
  </si>
  <si>
    <t>RECLAMOS TELEFONÍA FIJA por Categorías</t>
  </si>
  <si>
    <t>Otros Operadores de Telefonía Fija</t>
  </si>
  <si>
    <t>RECLAMOS TELEVISIÓN PAGADA por Categorías</t>
  </si>
  <si>
    <t>INFORMACIÓN por Categorías</t>
  </si>
  <si>
    <t>(en blanco)</t>
  </si>
  <si>
    <t>TOTAL GENERAL</t>
  </si>
  <si>
    <t>TOTAL GEBNERAL</t>
  </si>
  <si>
    <t>2023 (Hasta Noviembre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</si>
</sst>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\ _€_-;\-* #,##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18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3" applyFill="1" applyBorder="1"/>
    <xf numFmtId="0" fontId="1" fillId="2" borderId="3" xfId="3" applyFill="1" applyBorder="1"/>
    <xf numFmtId="0" fontId="1" fillId="3" borderId="4" xfId="3" applyFill="1" applyBorder="1"/>
    <xf numFmtId="0" fontId="4" fillId="3" borderId="0" xfId="3" applyFont="1" applyFill="1" applyBorder="1"/>
    <xf numFmtId="0" fontId="1" fillId="3" borderId="0" xfId="3" applyFill="1" applyBorder="1"/>
    <xf numFmtId="0" fontId="2" fillId="3" borderId="0" xfId="3" applyFont="1" applyFill="1" applyBorder="1"/>
    <xf numFmtId="0" fontId="5" fillId="3" borderId="0" xfId="3" applyFont="1" applyFill="1" applyBorder="1"/>
    <xf numFmtId="0" fontId="1" fillId="4" borderId="1" xfId="3" applyFill="1" applyBorder="1"/>
    <xf numFmtId="0" fontId="6" fillId="4" borderId="2" xfId="3" applyFont="1" applyFill="1" applyBorder="1"/>
    <xf numFmtId="0" fontId="1" fillId="4" borderId="2" xfId="3" applyFill="1" applyBorder="1"/>
    <xf numFmtId="0" fontId="1" fillId="4" borderId="4" xfId="3" applyFill="1" applyBorder="1"/>
    <xf numFmtId="0" fontId="8" fillId="4" borderId="0" xfId="3" applyFont="1" applyFill="1" applyBorder="1"/>
    <xf numFmtId="0" fontId="1" fillId="4" borderId="0" xfId="3" applyFill="1" applyBorder="1"/>
    <xf numFmtId="0" fontId="1" fillId="4" borderId="5" xfId="3" applyFill="1" applyBorder="1"/>
    <xf numFmtId="0" fontId="1" fillId="4" borderId="6" xfId="3" applyFill="1" applyBorder="1"/>
    <xf numFmtId="0" fontId="8" fillId="4" borderId="7" xfId="3" applyFont="1" applyFill="1" applyBorder="1"/>
    <xf numFmtId="0" fontId="1" fillId="4" borderId="7" xfId="3" applyFill="1" applyBorder="1"/>
    <xf numFmtId="0" fontId="1" fillId="4" borderId="8" xfId="3" applyFill="1" applyBorder="1"/>
    <xf numFmtId="0" fontId="1" fillId="2" borderId="1" xfId="3" applyFill="1" applyBorder="1"/>
    <xf numFmtId="0" fontId="8" fillId="2" borderId="2" xfId="3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2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left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2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15" fillId="3" borderId="0" xfId="0" applyFont="1" applyFill="1"/>
    <xf numFmtId="0" fontId="2" fillId="9" borderId="18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1" borderId="18" xfId="0" applyFont="1" applyFill="1" applyBorder="1"/>
    <xf numFmtId="0" fontId="2" fillId="11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 readingOrder="1"/>
    </xf>
    <xf numFmtId="0" fontId="0" fillId="2" borderId="18" xfId="0" applyFont="1" applyFill="1" applyBorder="1" applyAlignment="1">
      <alignment horizontal="left" vertical="center" wrapText="1" readingOrder="1"/>
    </xf>
    <xf numFmtId="0" fontId="0" fillId="0" borderId="18" xfId="0" applyNumberFormat="1" applyFont="1" applyBorder="1" applyAlignment="1">
      <alignment horizontal="center" vertical="center" wrapText="1" readingOrder="1"/>
    </xf>
    <xf numFmtId="0" fontId="0" fillId="0" borderId="18" xfId="0" applyFont="1" applyBorder="1" applyAlignment="1">
      <alignment horizontal="center" vertical="center" wrapText="1" readingOrder="1"/>
    </xf>
    <xf numFmtId="0" fontId="0" fillId="0" borderId="0" xfId="0" applyFont="1"/>
    <xf numFmtId="0" fontId="5" fillId="3" borderId="18" xfId="0" applyFont="1" applyFill="1" applyBorder="1" applyAlignment="1">
      <alignment horizontal="center" vertical="center" wrapText="1" readingOrder="1"/>
    </xf>
    <xf numFmtId="0" fontId="2" fillId="3" borderId="22" xfId="0" applyFont="1" applyFill="1" applyBorder="1" applyAlignment="1">
      <alignment vertical="center" wrapText="1" readingOrder="1"/>
    </xf>
    <xf numFmtId="0" fontId="0" fillId="2" borderId="18" xfId="0" applyFill="1" applyBorder="1" applyAlignment="1">
      <alignment horizontal="left" vertical="center" wrapText="1" readingOrder="1"/>
    </xf>
    <xf numFmtId="0" fontId="0" fillId="0" borderId="18" xfId="0" applyNumberFormat="1" applyBorder="1" applyAlignment="1">
      <alignment horizontal="center" vertical="center" wrapText="1" readingOrder="1"/>
    </xf>
    <xf numFmtId="0" fontId="0" fillId="0" borderId="18" xfId="0" applyBorder="1" applyAlignment="1">
      <alignment horizontal="center" vertical="center" wrapText="1" readingOrder="1"/>
    </xf>
    <xf numFmtId="0" fontId="0" fillId="2" borderId="18" xfId="0" applyFill="1" applyBorder="1" applyAlignment="1">
      <alignment horizontal="center" vertical="center" wrapText="1" readingOrder="1"/>
    </xf>
    <xf numFmtId="165" fontId="2" fillId="3" borderId="18" xfId="1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Alignment="1">
      <alignment vertical="center" wrapText="1"/>
    </xf>
    <xf numFmtId="3" fontId="17" fillId="6" borderId="18" xfId="0" applyNumberFormat="1" applyFont="1" applyFill="1" applyBorder="1" applyAlignment="1">
      <alignment horizontal="center" vertical="center" wrapText="1" readingOrder="1"/>
    </xf>
    <xf numFmtId="0" fontId="1" fillId="3" borderId="0" xfId="3" applyFill="1"/>
    <xf numFmtId="0" fontId="4" fillId="3" borderId="0" xfId="3" applyFont="1" applyFill="1"/>
    <xf numFmtId="0" fontId="5" fillId="3" borderId="0" xfId="3" applyFont="1" applyFill="1"/>
    <xf numFmtId="0" fontId="2" fillId="3" borderId="0" xfId="3" applyFont="1" applyFill="1"/>
    <xf numFmtId="0" fontId="18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2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 wrapText="1" readingOrder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8" xfId="0" applyFont="1" applyFill="1" applyBorder="1" applyAlignment="1">
      <alignment horizontal="center" vertical="center"/>
    </xf>
    <xf numFmtId="10" fontId="0" fillId="0" borderId="18" xfId="2" applyNumberFormat="1" applyFont="1" applyBorder="1"/>
    <xf numFmtId="0" fontId="0" fillId="0" borderId="18" xfId="0" applyBorder="1" applyAlignment="1">
      <alignment horizontal="center"/>
    </xf>
    <xf numFmtId="10" fontId="0" fillId="0" borderId="18" xfId="2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left" indent="1"/>
    </xf>
    <xf numFmtId="10" fontId="0" fillId="0" borderId="0" xfId="2" applyNumberFormat="1" applyFont="1"/>
    <xf numFmtId="0" fontId="2" fillId="8" borderId="18" xfId="0" applyFont="1" applyFill="1" applyBorder="1"/>
    <xf numFmtId="0" fontId="0" fillId="0" borderId="20" xfId="0" applyFill="1" applyBorder="1"/>
    <xf numFmtId="0" fontId="2" fillId="3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 wrapText="1" readingOrder="1"/>
    </xf>
    <xf numFmtId="0" fontId="2" fillId="3" borderId="18" xfId="0" applyFont="1" applyFill="1" applyBorder="1" applyAlignment="1">
      <alignment horizontal="center" vertical="center" wrapText="1"/>
    </xf>
    <xf numFmtId="165" fontId="3" fillId="6" borderId="18" xfId="1" applyNumberFormat="1" applyFont="1" applyFill="1" applyBorder="1" applyAlignment="1">
      <alignment vertical="center" wrapText="1"/>
    </xf>
    <xf numFmtId="165" fontId="3" fillId="6" borderId="18" xfId="0" applyNumberFormat="1" applyFont="1" applyFill="1" applyBorder="1" applyAlignment="1">
      <alignment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 readingOrder="1"/>
    </xf>
    <xf numFmtId="0" fontId="2" fillId="3" borderId="21" xfId="0" applyFont="1" applyFill="1" applyBorder="1" applyAlignment="1">
      <alignment horizontal="center" vertical="center" wrapText="1" readingOrder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 readingOrder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2" applyNumberFormat="1" applyFont="1" applyFill="1" applyBorder="1" applyAlignment="1">
      <alignment horizontal="center" vertical="center"/>
    </xf>
    <xf numFmtId="0" fontId="0" fillId="0" borderId="0" xfId="0" applyBorder="1"/>
    <xf numFmtId="10" fontId="22" fillId="2" borderId="18" xfId="2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left" indent="1"/>
    </xf>
    <xf numFmtId="0" fontId="0" fillId="2" borderId="18" xfId="0" applyNumberFormat="1" applyFill="1" applyBorder="1" applyAlignment="1">
      <alignment horizontal="center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left" indent="1"/>
    </xf>
    <xf numFmtId="0" fontId="0" fillId="0" borderId="20" xfId="0" applyNumberFormat="1" applyFill="1" applyBorder="1" applyAlignment="1">
      <alignment horizontal="center" vertical="center"/>
    </xf>
    <xf numFmtId="10" fontId="22" fillId="2" borderId="20" xfId="2" applyNumberFormat="1" applyFont="1" applyFill="1" applyBorder="1" applyAlignment="1">
      <alignment horizontal="center" vertical="center"/>
    </xf>
    <xf numFmtId="0" fontId="0" fillId="0" borderId="24" xfId="0" applyBorder="1"/>
    <xf numFmtId="0" fontId="3" fillId="0" borderId="24" xfId="0" applyFont="1" applyBorder="1" applyAlignment="1">
      <alignment horizontal="left"/>
    </xf>
    <xf numFmtId="0" fontId="3" fillId="0" borderId="24" xfId="0" applyNumberFormat="1" applyFont="1" applyBorder="1"/>
    <xf numFmtId="0" fontId="0" fillId="0" borderId="24" xfId="0" applyBorder="1" applyAlignment="1">
      <alignment horizontal="left" indent="1"/>
    </xf>
    <xf numFmtId="0" fontId="0" fillId="0" borderId="24" xfId="0" applyNumberFormat="1" applyBorder="1"/>
    <xf numFmtId="0" fontId="3" fillId="14" borderId="24" xfId="0" applyFont="1" applyFill="1" applyBorder="1" applyAlignment="1">
      <alignment horizontal="left"/>
    </xf>
    <xf numFmtId="0" fontId="3" fillId="13" borderId="24" xfId="0" applyFont="1" applyFill="1" applyBorder="1" applyAlignment="1">
      <alignment horizontal="left"/>
    </xf>
    <xf numFmtId="0" fontId="3" fillId="6" borderId="24" xfId="0" applyFont="1" applyFill="1" applyBorder="1" applyAlignment="1">
      <alignment horizontal="left"/>
    </xf>
    <xf numFmtId="0" fontId="3" fillId="12" borderId="24" xfId="0" applyFont="1" applyFill="1" applyBorder="1" applyAlignment="1">
      <alignment horizontal="left"/>
    </xf>
    <xf numFmtId="0" fontId="3" fillId="12" borderId="24" xfId="0" applyNumberFormat="1" applyFont="1" applyFill="1" applyBorder="1"/>
    <xf numFmtId="0" fontId="0" fillId="0" borderId="0" xfId="0" applyFill="1" applyBorder="1" applyAlignment="1">
      <alignment horizontal="left" indent="1"/>
    </xf>
    <xf numFmtId="0" fontId="3" fillId="15" borderId="24" xfId="0" applyFont="1" applyFill="1" applyBorder="1" applyAlignment="1">
      <alignment horizontal="left"/>
    </xf>
    <xf numFmtId="0" fontId="3" fillId="15" borderId="24" xfId="0" applyNumberFormat="1" applyFont="1" applyFill="1" applyBorder="1"/>
    <xf numFmtId="0" fontId="3" fillId="0" borderId="24" xfId="0" applyFont="1" applyFill="1" applyBorder="1" applyAlignment="1">
      <alignment horizontal="left" indent="1"/>
    </xf>
    <xf numFmtId="0" fontId="3" fillId="0" borderId="24" xfId="0" applyFont="1" applyBorder="1"/>
    <xf numFmtId="0" fontId="20" fillId="3" borderId="0" xfId="3" applyFont="1" applyFill="1" applyBorder="1" applyAlignment="1">
      <alignment horizontal="center"/>
    </xf>
    <xf numFmtId="0" fontId="19" fillId="3" borderId="4" xfId="3" applyFont="1" applyFill="1" applyBorder="1" applyAlignment="1">
      <alignment horizontal="center"/>
    </xf>
    <xf numFmtId="0" fontId="19" fillId="3" borderId="0" xfId="3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12" fillId="0" borderId="4" xfId="4" applyBorder="1" applyAlignment="1" applyProtection="1">
      <alignment horizontal="left" vertical="top"/>
    </xf>
    <xf numFmtId="0" fontId="12" fillId="0" borderId="0" xfId="4" applyBorder="1" applyAlignment="1" applyProtection="1">
      <alignment horizontal="left" vertical="top"/>
    </xf>
    <xf numFmtId="0" fontId="12" fillId="0" borderId="12" xfId="4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 vertical="center" wrapText="1" readingOrder="1"/>
    </xf>
    <xf numFmtId="0" fontId="2" fillId="3" borderId="21" xfId="0" applyFont="1" applyFill="1" applyBorder="1" applyAlignment="1">
      <alignment horizontal="center" vertical="center" wrapText="1" readingOrder="1"/>
    </xf>
    <xf numFmtId="0" fontId="0" fillId="0" borderId="18" xfId="0" applyNumberFormat="1" applyBorder="1" applyAlignment="1">
      <alignment horizontal="center" vertical="center" wrapText="1" readingOrder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1" fillId="3" borderId="0" xfId="3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Normal" xfId="0" builtinId="0"/>
    <cellStyle name="Normal 43" xfId="3"/>
    <cellStyle name="Porcentaje" xfId="2" builtinId="5"/>
  </cellStyles>
  <dxfs count="0"/>
  <tableStyles count="0" defaultTableStyle="TableStyleMedium2" defaultPivotStyle="PivotStyleLight16"/>
  <colors>
    <mruColors>
      <color rgb="FFFF3300"/>
      <color rgb="FFFF7C80"/>
      <color rgb="FFCC6600"/>
      <color rgb="FFFFCCCC"/>
      <color rgb="FFCC000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s-EC" b="1">
                <a:latin typeface="Arial" pitchFamily="34" charset="0"/>
                <a:cs typeface="Arial" pitchFamily="34" charset="0"/>
              </a:rPr>
              <a:t>EVOLUCION MENSUAL REQUERIMIENTOS</a:t>
            </a:r>
          </a:p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s-EC" b="1">
                <a:latin typeface="Arial" pitchFamily="34" charset="0"/>
                <a:cs typeface="Arial" pitchFamily="34" charset="0"/>
              </a:rPr>
              <a:t>AÑO 2023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1.3352007273326021E-2"/>
                  <c:y val="-2.102102102102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67F-4F48-82C0-021D0191E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'Requerimientos Septiembre_2023'!$B$207:$O$208</c:f>
              <c:multiLvlStrCache>
                <c:ptCount val="14"/>
                <c:lvl>
                  <c:pt idx="1">
                    <c:v>Enero</c:v>
                  </c:pt>
                  <c:pt idx="2">
                    <c:v>Febrero</c:v>
                  </c:pt>
                  <c:pt idx="3">
                    <c:v>Marzo</c:v>
                  </c:pt>
                  <c:pt idx="4">
                    <c:v>Abril</c:v>
                  </c:pt>
                  <c:pt idx="5">
                    <c:v>Mayo</c:v>
                  </c:pt>
                  <c:pt idx="6">
                    <c:v>Junio</c:v>
                  </c:pt>
                  <c:pt idx="7">
                    <c:v>Julio</c:v>
                  </c:pt>
                  <c:pt idx="8">
                    <c:v>Agosto</c:v>
                  </c:pt>
                  <c:pt idx="9">
                    <c:v>Septiembre</c:v>
                  </c:pt>
                  <c:pt idx="10">
                    <c:v>Octubre</c:v>
                  </c:pt>
                  <c:pt idx="11">
                    <c:v>Noviembre</c:v>
                  </c:pt>
                  <c:pt idx="12">
                    <c:v>Diciembre</c:v>
                  </c:pt>
                  <c:pt idx="13">
                    <c:v>TOTAL</c:v>
                  </c:pt>
                </c:lvl>
                <c:lvl>
                  <c:pt idx="0">
                    <c:v>REQUERIMIENTOS</c:v>
                  </c:pt>
                  <c:pt idx="1">
                    <c:v>MESES AÑO 2023</c:v>
                  </c:pt>
                </c:lvl>
              </c:multiLvlStrCache>
            </c:multiLvlStrRef>
          </c:cat>
          <c:val>
            <c:numRef>
              <c:f>'Requerimientos Septiembre_2023'!$B$209:$O$209</c:f>
              <c:numCache>
                <c:formatCode>General</c:formatCode>
                <c:ptCount val="14"/>
                <c:pt idx="0">
                  <c:v>0</c:v>
                </c:pt>
                <c:pt idx="1">
                  <c:v>400</c:v>
                </c:pt>
                <c:pt idx="2">
                  <c:v>369</c:v>
                </c:pt>
                <c:pt idx="3">
                  <c:v>428</c:v>
                </c:pt>
                <c:pt idx="4">
                  <c:v>385</c:v>
                </c:pt>
                <c:pt idx="5">
                  <c:v>418</c:v>
                </c:pt>
                <c:pt idx="6">
                  <c:v>350</c:v>
                </c:pt>
                <c:pt idx="7">
                  <c:v>257</c:v>
                </c:pt>
                <c:pt idx="8">
                  <c:v>275</c:v>
                </c:pt>
                <c:pt idx="9">
                  <c:v>357</c:v>
                </c:pt>
                <c:pt idx="10">
                  <c:v>353</c:v>
                </c:pt>
                <c:pt idx="11">
                  <c:v>320</c:v>
                </c:pt>
                <c:pt idx="13">
                  <c:v>3912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551-4E8B-966E-56A1153EB5E4}"/>
            </c:ext>
          </c:extLst>
        </c:ser>
        <c:ser>
          <c:idx val="1"/>
          <c:order val="1"/>
          <c:marker>
            <c:symbol val="none"/>
          </c:marker>
          <c:cat>
            <c:multiLvlStrRef>
              <c:f>'Requerimientos Septiembre_2023'!$B$207:$O$208</c:f>
              <c:multiLvlStrCache>
                <c:ptCount val="14"/>
                <c:lvl>
                  <c:pt idx="1">
                    <c:v>Enero</c:v>
                  </c:pt>
                  <c:pt idx="2">
                    <c:v>Febrero</c:v>
                  </c:pt>
                  <c:pt idx="3">
                    <c:v>Marzo</c:v>
                  </c:pt>
                  <c:pt idx="4">
                    <c:v>Abril</c:v>
                  </c:pt>
                  <c:pt idx="5">
                    <c:v>Mayo</c:v>
                  </c:pt>
                  <c:pt idx="6">
                    <c:v>Junio</c:v>
                  </c:pt>
                  <c:pt idx="7">
                    <c:v>Julio</c:v>
                  </c:pt>
                  <c:pt idx="8">
                    <c:v>Agosto</c:v>
                  </c:pt>
                  <c:pt idx="9">
                    <c:v>Septiembre</c:v>
                  </c:pt>
                  <c:pt idx="10">
                    <c:v>Octubre</c:v>
                  </c:pt>
                  <c:pt idx="11">
                    <c:v>Noviembre</c:v>
                  </c:pt>
                  <c:pt idx="12">
                    <c:v>Diciembre</c:v>
                  </c:pt>
                  <c:pt idx="13">
                    <c:v>TOTAL</c:v>
                  </c:pt>
                </c:lvl>
                <c:lvl>
                  <c:pt idx="0">
                    <c:v>REQUERIMIENTOS</c:v>
                  </c:pt>
                  <c:pt idx="1">
                    <c:v>MESES AÑO 2023</c:v>
                  </c:pt>
                </c:lvl>
              </c:multiLvlStrCache>
            </c:multiLvlStrRef>
          </c:cat>
          <c:val>
            <c:numRef>
              <c:f>'Requerimientos Septiembre_2023'!$B$210:$O$210</c:f>
              <c:numCache>
                <c:formatCode>General</c:formatCode>
                <c:ptCount val="14"/>
                <c:pt idx="0">
                  <c:v>0</c:v>
                </c:pt>
                <c:pt idx="1">
                  <c:v>400</c:v>
                </c:pt>
                <c:pt idx="2">
                  <c:v>369</c:v>
                </c:pt>
                <c:pt idx="3">
                  <c:v>428</c:v>
                </c:pt>
                <c:pt idx="4">
                  <c:v>385</c:v>
                </c:pt>
                <c:pt idx="5">
                  <c:v>418</c:v>
                </c:pt>
                <c:pt idx="6">
                  <c:v>350</c:v>
                </c:pt>
                <c:pt idx="7">
                  <c:v>257</c:v>
                </c:pt>
                <c:pt idx="8">
                  <c:v>275</c:v>
                </c:pt>
                <c:pt idx="9">
                  <c:v>357</c:v>
                </c:pt>
                <c:pt idx="10">
                  <c:v>353</c:v>
                </c:pt>
                <c:pt idx="11">
                  <c:v>320</c:v>
                </c:pt>
                <c:pt idx="12">
                  <c:v>0</c:v>
                </c:pt>
                <c:pt idx="13">
                  <c:v>3912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E8-4303-BF61-AEC259D01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2009088"/>
        <c:axId val="681994944"/>
      </c:lineChart>
      <c:catAx>
        <c:axId val="6820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1994944"/>
        <c:crosses val="autoZero"/>
        <c:auto val="1"/>
        <c:lblAlgn val="ctr"/>
        <c:lblOffset val="100"/>
        <c:noMultiLvlLbl val="0"/>
      </c:catAx>
      <c:valAx>
        <c:axId val="6819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20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Septiembre_2023'!$G$41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Septiembre_2023'!$G$42:$G$51</c:f>
              <c:numCache>
                <c:formatCode>General</c:formatCode>
                <c:ptCount val="10"/>
                <c:pt idx="0">
                  <c:v>85</c:v>
                </c:pt>
                <c:pt idx="1">
                  <c:v>61</c:v>
                </c:pt>
                <c:pt idx="2">
                  <c:v>2</c:v>
                </c:pt>
                <c:pt idx="3">
                  <c:v>0</c:v>
                </c:pt>
                <c:pt idx="4">
                  <c:v>31</c:v>
                </c:pt>
                <c:pt idx="5">
                  <c:v>13</c:v>
                </c:pt>
                <c:pt idx="6">
                  <c:v>20</c:v>
                </c:pt>
                <c:pt idx="7">
                  <c:v>96</c:v>
                </c:pt>
                <c:pt idx="8">
                  <c:v>12</c:v>
                </c:pt>
                <c:pt idx="9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Septiembre_2023'!$H$41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Septiembre_2023'!$H$42:$H$53</c:f>
              <c:numCache>
                <c:formatCode>0.00%</c:formatCode>
                <c:ptCount val="12"/>
                <c:pt idx="0">
                  <c:v>0.265625</c:v>
                </c:pt>
                <c:pt idx="1">
                  <c:v>0.19062499999999999</c:v>
                </c:pt>
                <c:pt idx="2">
                  <c:v>6.2500000000000003E-3</c:v>
                </c:pt>
                <c:pt idx="3">
                  <c:v>0</c:v>
                </c:pt>
                <c:pt idx="4">
                  <c:v>9.6875000000000003E-2</c:v>
                </c:pt>
                <c:pt idx="5">
                  <c:v>4.0625000000000001E-2</c:v>
                </c:pt>
                <c:pt idx="6">
                  <c:v>6.25E-2</c:v>
                </c:pt>
                <c:pt idx="7">
                  <c:v>0.3</c:v>
                </c:pt>
                <c:pt idx="8">
                  <c:v>3.7499999999999999E-2</c:v>
                </c:pt>
                <c:pt idx="9">
                  <c:v>0.99999999999999989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9534000"/>
        <c:axId val="869528560"/>
      </c:barChart>
      <c:catAx>
        <c:axId val="86953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9528560"/>
        <c:crosses val="autoZero"/>
        <c:auto val="1"/>
        <c:lblAlgn val="ctr"/>
        <c:lblOffset val="100"/>
        <c:noMultiLvlLbl val="0"/>
      </c:catAx>
      <c:valAx>
        <c:axId val="86952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953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Información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BE-4A5E-8079-4DE8D1DBD0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Septiembre_2023'!$B$137:$B$138</c:f>
              <c:strCache>
                <c:ptCount val="2"/>
                <c:pt idx="0">
                  <c:v>Otros Servicios de Telecomunicaciones</c:v>
                </c:pt>
                <c:pt idx="1">
                  <c:v>Otros operadores</c:v>
                </c:pt>
              </c:strCache>
            </c:strRef>
          </c:cat>
          <c:val>
            <c:numRef>
              <c:f>'Requerimientos Septiembre_2023'!$D$137:$D$138</c:f>
              <c:numCache>
                <c:formatCode>0.00%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9522032"/>
        <c:axId val="869519856"/>
      </c:barChart>
      <c:catAx>
        <c:axId val="869522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9519856"/>
        <c:crosses val="autoZero"/>
        <c:auto val="1"/>
        <c:lblAlgn val="ctr"/>
        <c:lblOffset val="100"/>
        <c:noMultiLvlLbl val="0"/>
      </c:catAx>
      <c:valAx>
        <c:axId val="8695198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869522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Septiembre_2023'!$B$140:$B$146</c:f>
              <c:strCache>
                <c:ptCount val="7"/>
                <c:pt idx="0">
                  <c:v>Cable Unión - AlfaTV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Otros operadores</c:v>
                </c:pt>
              </c:strCache>
            </c:strRef>
          </c:cat>
          <c:val>
            <c:numRef>
              <c:f>'Requerimientos Septiembre_2023'!$D$140:$D$146</c:f>
              <c:numCache>
                <c:formatCode>0.00%</c:formatCode>
                <c:ptCount val="7"/>
                <c:pt idx="0">
                  <c:v>0</c:v>
                </c:pt>
                <c:pt idx="1">
                  <c:v>0.15</c:v>
                </c:pt>
                <c:pt idx="2">
                  <c:v>7.8125E-2</c:v>
                </c:pt>
                <c:pt idx="3">
                  <c:v>4.0625000000000001E-2</c:v>
                </c:pt>
                <c:pt idx="4">
                  <c:v>9.6875000000000003E-2</c:v>
                </c:pt>
                <c:pt idx="5">
                  <c:v>6.25E-2</c:v>
                </c:pt>
                <c:pt idx="6">
                  <c:v>8.1250000000000003E-2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9523120"/>
        <c:axId val="869524208"/>
      </c:barChart>
      <c:catAx>
        <c:axId val="869523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9524208"/>
        <c:crosses val="autoZero"/>
        <c:auto val="1"/>
        <c:lblAlgn val="ctr"/>
        <c:lblOffset val="100"/>
        <c:noMultiLvlLbl val="0"/>
      </c:catAx>
      <c:valAx>
        <c:axId val="86952420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869523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Septiembre_2023'!$B$152:$B$156</c:f>
              <c:strCache>
                <c:ptCount val="5"/>
                <c:pt idx="0">
                  <c:v>Servicio de Telefonía Fija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Grupo TV Cable</c:v>
                </c:pt>
                <c:pt idx="4">
                  <c:v>Otros Operadores </c:v>
                </c:pt>
              </c:strCache>
            </c:strRef>
          </c:cat>
          <c:val>
            <c:numRef>
              <c:f>'Requerimientos Septiembre_2023'!$D$152:$D$156</c:f>
              <c:numCache>
                <c:formatCode>0.00%</c:formatCode>
                <c:ptCount val="5"/>
                <c:pt idx="0">
                  <c:v>8.1250000000000003E-2</c:v>
                </c:pt>
                <c:pt idx="1">
                  <c:v>0</c:v>
                </c:pt>
                <c:pt idx="2">
                  <c:v>7.4999999999999997E-2</c:v>
                </c:pt>
                <c:pt idx="3">
                  <c:v>0</c:v>
                </c:pt>
                <c:pt idx="4">
                  <c:v>6.2500000000000003E-3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9529648"/>
        <c:axId val="869529104"/>
      </c:barChart>
      <c:catAx>
        <c:axId val="869529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9529104"/>
        <c:crosses val="autoZero"/>
        <c:auto val="1"/>
        <c:lblAlgn val="ctr"/>
        <c:lblOffset val="100"/>
        <c:noMultiLvlLbl val="0"/>
      </c:catAx>
      <c:valAx>
        <c:axId val="8695291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86952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Septiembre_2023'!$B$157:$B$161</c:f>
              <c:strCache>
                <c:ptCount val="5"/>
                <c:pt idx="0">
                  <c:v>Servicio de Televisión Pagada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DirecTV</c:v>
                </c:pt>
                <c:pt idx="4">
                  <c:v>Cable Unión - AlfaTV</c:v>
                </c:pt>
              </c:strCache>
            </c:strRef>
          </c:cat>
          <c:val>
            <c:numRef>
              <c:f>'Requerimientos Septiembre_2023'!$D$157:$D$161</c:f>
              <c:numCache>
                <c:formatCode>0.00%</c:formatCode>
                <c:ptCount val="5"/>
                <c:pt idx="0">
                  <c:v>1.8749999999999999E-2</c:v>
                </c:pt>
                <c:pt idx="1">
                  <c:v>3.1250000000000002E-3</c:v>
                </c:pt>
                <c:pt idx="2">
                  <c:v>6.2500000000000003E-3</c:v>
                </c:pt>
                <c:pt idx="3">
                  <c:v>6.2500000000000003E-3</c:v>
                </c:pt>
                <c:pt idx="4">
                  <c:v>3.1250000000000002E-3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9531824"/>
        <c:axId val="869532368"/>
      </c:barChart>
      <c:catAx>
        <c:axId val="869531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9532368"/>
        <c:crosses val="autoZero"/>
        <c:auto val="1"/>
        <c:lblAlgn val="ctr"/>
        <c:lblOffset val="100"/>
        <c:noMultiLvlLbl val="0"/>
      </c:catAx>
      <c:valAx>
        <c:axId val="86953236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86953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Septiembre_2023'!$B$147:$B$151</c:f>
              <c:strCache>
                <c:ptCount val="5"/>
                <c:pt idx="0">
                  <c:v>Servicio de Telefonía Celular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Movistar - Otecel S.A.</c:v>
                </c:pt>
                <c:pt idx="4">
                  <c:v>Tuenti</c:v>
                </c:pt>
              </c:strCache>
            </c:strRef>
          </c:cat>
          <c:val>
            <c:numRef>
              <c:f>'Requerimientos Septiembre_2023'!$D$147:$D$151</c:f>
              <c:numCache>
                <c:formatCode>0.00%</c:formatCode>
                <c:ptCount val="5"/>
                <c:pt idx="0">
                  <c:v>0.34062500000000001</c:v>
                </c:pt>
                <c:pt idx="1">
                  <c:v>0.1125</c:v>
                </c:pt>
                <c:pt idx="2">
                  <c:v>3.125E-2</c:v>
                </c:pt>
                <c:pt idx="3">
                  <c:v>0.19375000000000001</c:v>
                </c:pt>
                <c:pt idx="4">
                  <c:v>3.1250000000000002E-3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3594880"/>
        <c:axId val="873603040"/>
      </c:barChart>
      <c:catAx>
        <c:axId val="87359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603040"/>
        <c:crosses val="autoZero"/>
        <c:auto val="1"/>
        <c:lblAlgn val="ctr"/>
        <c:lblOffset val="100"/>
        <c:noMultiLvlLbl val="0"/>
      </c:catAx>
      <c:valAx>
        <c:axId val="8736030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87359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873595424"/>
        <c:axId val="873608480"/>
      </c:barChart>
      <c:catAx>
        <c:axId val="87359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608480"/>
        <c:crosses val="autoZero"/>
        <c:auto val="1"/>
        <c:lblAlgn val="ctr"/>
        <c:lblOffset val="100"/>
        <c:noMultiLvlLbl val="0"/>
      </c:catAx>
      <c:valAx>
        <c:axId val="87360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59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Gob.ec'!$A$55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Gob.ec'!$B$55:$Y$55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Gob.ec'!$A$56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Gob.ec'!$B$56:$Y$56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Gob.ec'!$A$57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Gob.ec'!$B$57:$Y$57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Gob.ec'!$A$59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Gob.ec'!$B$53:$Y$54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Gob.ec'!$B$59:$Y$59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873606848"/>
        <c:axId val="873609024"/>
      </c:barChart>
      <c:catAx>
        <c:axId val="87360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609024"/>
        <c:crosses val="autoZero"/>
        <c:auto val="1"/>
        <c:lblAlgn val="ctr"/>
        <c:lblOffset val="100"/>
        <c:noMultiLvlLbl val="0"/>
      </c:catAx>
      <c:valAx>
        <c:axId val="8736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60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Gob.ec'!$O$83:$O$97</c:f>
              <c:numCache>
                <c:formatCode>0.00%</c:formatCode>
                <c:ptCount val="15"/>
                <c:pt idx="0">
                  <c:v>5.1124744376278121E-3</c:v>
                </c:pt>
                <c:pt idx="1">
                  <c:v>0.29115541922290389</c:v>
                </c:pt>
                <c:pt idx="2">
                  <c:v>0.19631901840490798</c:v>
                </c:pt>
                <c:pt idx="3">
                  <c:v>4.601226993865031E-3</c:v>
                </c:pt>
                <c:pt idx="4">
                  <c:v>1.7893660531697342E-3</c:v>
                </c:pt>
                <c:pt idx="5">
                  <c:v>0.1032719836400818</c:v>
                </c:pt>
                <c:pt idx="6">
                  <c:v>2.5562372188139062E-4</c:v>
                </c:pt>
                <c:pt idx="7">
                  <c:v>2.6329243353783231E-2</c:v>
                </c:pt>
                <c:pt idx="8">
                  <c:v>7.0552147239263799E-2</c:v>
                </c:pt>
                <c:pt idx="9">
                  <c:v>0.19504089979550102</c:v>
                </c:pt>
                <c:pt idx="10">
                  <c:v>7.4130879345603272E-3</c:v>
                </c:pt>
                <c:pt idx="11">
                  <c:v>6.7995910020449898E-2</c:v>
                </c:pt>
                <c:pt idx="12">
                  <c:v>3.0163599182004092E-2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873599232"/>
        <c:axId val="873603584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0324B7FF-1797-493F-BA4D-2C38ED05FB7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7A920FA-2626-41BE-B98F-ECE9AE7FF1E8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06345B10-64F4-4AFD-9F2E-91B735D7453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EC05694-052C-429D-A7EB-D554ACA9A82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ED19815E-30A1-494A-B49C-1BB7BA1257C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2427BF7-88E7-48D8-9102-8E31237A359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768C5CDB-0FB3-4CA0-B966-B49EB378F57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6C4D721-0BAF-4CE0-993C-C34200E4A01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4F5A9F7E-CD89-4928-9783-528CE7EE8F2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219FCF6-C12C-4118-A491-1270E379BE7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06946D79-0B6C-49A2-8BDA-C83DBA0BC2F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48623B6C-0993-416A-883E-DD9385E5C4DB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0355A438-57E9-40EA-9A01-769E6C89356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43A1156-A6F6-439B-95CE-7D96482B912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43C5FF02-20BB-4AE9-9B9B-D8A68F41AA2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7840123-41EF-4B26-9136-1B2F935CF16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73D456CF-1C85-47A9-B5D4-89C93584E51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4B473D0-1383-4B69-A7D9-ADAC868B34E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09B621EA-58C5-461E-AAD8-35F1191C5CB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4ED0C7B-801D-4A6E-A113-DF2B8A1541C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BE795439-BCDC-4404-BD19-6844532E376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54F3AEA-C12A-459A-A3C5-87C855AD5B9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FF64C52E-1F09-4367-85F6-B8D9CEA34364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B8A832F-67AE-4D3F-8E16-9B1DEF34E0D4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9938D62B-5856-4943-B04C-5AAF8E178BDC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67AF3AAD-E57A-4BD7-B0D0-CD667693BB7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0.41433940596126762"/>
                  <c:y val="-1.6474413371123478E-17"/>
                </c:manualLayout>
              </c:layout>
              <c:tx>
                <c:rich>
                  <a:bodyPr/>
                  <a:lstStyle/>
                  <a:p>
                    <a:fld id="{CAE528F6-683B-4B99-81BC-E9970247AD0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AEAF2D3-75FC-43FB-AE79-E192F036C4D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4C28-485B-8019-6E33F73B29F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Gob.ec'!$A$83:$A$97</c:f>
              <c:strCache>
                <c:ptCount val="15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  <c:pt idx="14">
                  <c:v>Total general</c:v>
                </c:pt>
              </c:strCache>
            </c:strRef>
          </c:cat>
          <c:val>
            <c:numRef>
              <c:f>'Historico Gob.ec'!$N$83:$N$97</c:f>
              <c:numCache>
                <c:formatCode>General</c:formatCode>
                <c:ptCount val="15"/>
                <c:pt idx="0">
                  <c:v>20</c:v>
                </c:pt>
                <c:pt idx="1">
                  <c:v>1139</c:v>
                </c:pt>
                <c:pt idx="2">
                  <c:v>768</c:v>
                </c:pt>
                <c:pt idx="3">
                  <c:v>18</c:v>
                </c:pt>
                <c:pt idx="4">
                  <c:v>7</c:v>
                </c:pt>
                <c:pt idx="5">
                  <c:v>404</c:v>
                </c:pt>
                <c:pt idx="6">
                  <c:v>1</c:v>
                </c:pt>
                <c:pt idx="7">
                  <c:v>103</c:v>
                </c:pt>
                <c:pt idx="8">
                  <c:v>276</c:v>
                </c:pt>
                <c:pt idx="9">
                  <c:v>763</c:v>
                </c:pt>
                <c:pt idx="10">
                  <c:v>29</c:v>
                </c:pt>
                <c:pt idx="11">
                  <c:v>266</c:v>
                </c:pt>
                <c:pt idx="12">
                  <c:v>118</c:v>
                </c:pt>
                <c:pt idx="13">
                  <c:v>0</c:v>
                </c:pt>
                <c:pt idx="14">
                  <c:v>3912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Gob.ec'!$O$83:$O$97</c15:f>
                <c15:dlblRangeCache>
                  <c:ptCount val="15"/>
                  <c:pt idx="0">
                    <c:v>0.51%</c:v>
                  </c:pt>
                  <c:pt idx="1">
                    <c:v>29.12%</c:v>
                  </c:pt>
                  <c:pt idx="2">
                    <c:v>19.63%</c:v>
                  </c:pt>
                  <c:pt idx="3">
                    <c:v>0.46%</c:v>
                  </c:pt>
                  <c:pt idx="4">
                    <c:v>0.18%</c:v>
                  </c:pt>
                  <c:pt idx="5">
                    <c:v>10.33%</c:v>
                  </c:pt>
                  <c:pt idx="6">
                    <c:v>0.03%</c:v>
                  </c:pt>
                  <c:pt idx="7">
                    <c:v>2.63%</c:v>
                  </c:pt>
                  <c:pt idx="8">
                    <c:v>7.06%</c:v>
                  </c:pt>
                  <c:pt idx="9">
                    <c:v>19.50%</c:v>
                  </c:pt>
                  <c:pt idx="10">
                    <c:v>0.74%</c:v>
                  </c:pt>
                  <c:pt idx="11">
                    <c:v>6.80%</c:v>
                  </c:pt>
                  <c:pt idx="12">
                    <c:v>3.02%</c:v>
                  </c:pt>
                  <c:pt idx="13">
                    <c:v>0.00%</c:v>
                  </c:pt>
                  <c:pt idx="14">
                    <c:v>100.00%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73604672"/>
        <c:axId val="873607936"/>
      </c:barChart>
      <c:catAx>
        <c:axId val="87359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603584"/>
        <c:crosses val="autoZero"/>
        <c:auto val="1"/>
        <c:lblAlgn val="ctr"/>
        <c:lblOffset val="100"/>
        <c:noMultiLvlLbl val="0"/>
      </c:catAx>
      <c:valAx>
        <c:axId val="87360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599232"/>
        <c:crosses val="autoZero"/>
        <c:crossBetween val="between"/>
      </c:valAx>
      <c:valAx>
        <c:axId val="873607936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604672"/>
        <c:crosses val="max"/>
        <c:crossBetween val="between"/>
      </c:valAx>
      <c:catAx>
        <c:axId val="873604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73607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16</c:v>
                </c:pt>
                <c:pt idx="1" formatCode="General">
                  <c:v>20</c:v>
                </c:pt>
                <c:pt idx="2" formatCode="General">
                  <c:v>16</c:v>
                </c:pt>
                <c:pt idx="3" formatCode="General">
                  <c:v>17</c:v>
                </c:pt>
                <c:pt idx="4" formatCode="General">
                  <c:v>21</c:v>
                </c:pt>
                <c:pt idx="5" formatCode="General">
                  <c:v>16</c:v>
                </c:pt>
                <c:pt idx="6" formatCode="General">
                  <c:v>11</c:v>
                </c:pt>
                <c:pt idx="7" formatCode="General">
                  <c:v>14</c:v>
                </c:pt>
                <c:pt idx="8" formatCode="General">
                  <c:v>14</c:v>
                </c:pt>
                <c:pt idx="9" formatCode="General">
                  <c:v>14</c:v>
                </c:pt>
                <c:pt idx="10" formatCode="General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162</c:v>
                </c:pt>
                <c:pt idx="1" formatCode="General">
                  <c:v>158</c:v>
                </c:pt>
                <c:pt idx="2" formatCode="General">
                  <c:v>179</c:v>
                </c:pt>
                <c:pt idx="3" formatCode="General">
                  <c:v>100</c:v>
                </c:pt>
                <c:pt idx="4" formatCode="General">
                  <c:v>173</c:v>
                </c:pt>
                <c:pt idx="5" formatCode="General">
                  <c:v>138</c:v>
                </c:pt>
                <c:pt idx="6" formatCode="General">
                  <c:v>113</c:v>
                </c:pt>
                <c:pt idx="7" formatCode="General">
                  <c:v>126</c:v>
                </c:pt>
                <c:pt idx="8" formatCode="General">
                  <c:v>162</c:v>
                </c:pt>
                <c:pt idx="9" formatCode="General">
                  <c:v>172</c:v>
                </c:pt>
                <c:pt idx="10" formatCode="General">
                  <c:v>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45</c:v>
                </c:pt>
                <c:pt idx="1" formatCode="General">
                  <c:v>30</c:v>
                </c:pt>
                <c:pt idx="2" formatCode="General">
                  <c:v>51</c:v>
                </c:pt>
                <c:pt idx="3" formatCode="General">
                  <c:v>2</c:v>
                </c:pt>
                <c:pt idx="4" formatCode="General">
                  <c:v>42</c:v>
                </c:pt>
                <c:pt idx="5" formatCode="General">
                  <c:v>35</c:v>
                </c:pt>
                <c:pt idx="6" formatCode="General">
                  <c:v>24</c:v>
                </c:pt>
                <c:pt idx="7" formatCode="General">
                  <c:v>27</c:v>
                </c:pt>
                <c:pt idx="8" formatCode="General">
                  <c:v>35</c:v>
                </c:pt>
                <c:pt idx="9" formatCode="General">
                  <c:v>25</c:v>
                </c:pt>
                <c:pt idx="10" formatCode="General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17</c:v>
                </c:pt>
                <c:pt idx="1" formatCode="General">
                  <c:v>9</c:v>
                </c:pt>
                <c:pt idx="2" formatCode="General">
                  <c:v>8</c:v>
                </c:pt>
                <c:pt idx="3" formatCode="General">
                  <c:v>5</c:v>
                </c:pt>
                <c:pt idx="4" formatCode="General">
                  <c:v>13</c:v>
                </c:pt>
                <c:pt idx="5" formatCode="General">
                  <c:v>10</c:v>
                </c:pt>
                <c:pt idx="6" formatCode="General">
                  <c:v>15</c:v>
                </c:pt>
                <c:pt idx="7" formatCode="General">
                  <c:v>9</c:v>
                </c:pt>
                <c:pt idx="8" formatCode="General">
                  <c:v>6</c:v>
                </c:pt>
                <c:pt idx="9" formatCode="General">
                  <c:v>12</c:v>
                </c:pt>
                <c:pt idx="10" formatCode="General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2023</c:v>
                  </c:pt>
                  <c:pt idx="1">
                    <c:v>Febrero 2023</c:v>
                  </c:pt>
                  <c:pt idx="2">
                    <c:v>Marzo 2023</c:v>
                  </c:pt>
                  <c:pt idx="3">
                    <c:v>Abril 2023</c:v>
                  </c:pt>
                  <c:pt idx="4">
                    <c:v>Mayo 2023</c:v>
                  </c:pt>
                  <c:pt idx="5">
                    <c:v>Junio 2023</c:v>
                  </c:pt>
                  <c:pt idx="6">
                    <c:v>Julio 2023</c:v>
                  </c:pt>
                  <c:pt idx="7">
                    <c:v>Agosto 2023</c:v>
                  </c:pt>
                  <c:pt idx="8">
                    <c:v>Septiembre 2023</c:v>
                  </c:pt>
                  <c:pt idx="9">
                    <c:v>Octubre 2023</c:v>
                  </c:pt>
                  <c:pt idx="10">
                    <c:v>Noviembre 2023</c:v>
                  </c:pt>
                  <c:pt idx="11">
                    <c:v>Diciembre 2023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160</c:v>
                </c:pt>
                <c:pt idx="1" formatCode="General">
                  <c:v>152</c:v>
                </c:pt>
                <c:pt idx="2" formatCode="General">
                  <c:v>174</c:v>
                </c:pt>
                <c:pt idx="3" formatCode="General">
                  <c:v>261</c:v>
                </c:pt>
                <c:pt idx="4" formatCode="General">
                  <c:v>169</c:v>
                </c:pt>
                <c:pt idx="5" formatCode="General">
                  <c:v>151</c:v>
                </c:pt>
                <c:pt idx="6" formatCode="General">
                  <c:v>94</c:v>
                </c:pt>
                <c:pt idx="7" formatCode="General">
                  <c:v>99</c:v>
                </c:pt>
                <c:pt idx="8" formatCode="General">
                  <c:v>140</c:v>
                </c:pt>
                <c:pt idx="9" formatCode="General">
                  <c:v>130</c:v>
                </c:pt>
                <c:pt idx="10" formatCode="General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604128"/>
        <c:axId val="873598688"/>
      </c:barChart>
      <c:catAx>
        <c:axId val="8736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598688"/>
        <c:crosses val="autoZero"/>
        <c:auto val="1"/>
        <c:lblAlgn val="ctr"/>
        <c:lblOffset val="100"/>
        <c:noMultiLvlLbl val="0"/>
      </c:catAx>
      <c:valAx>
        <c:axId val="8735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60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n-US" b="1">
                <a:latin typeface="Arial" pitchFamily="34" charset="0"/>
                <a:cs typeface="Arial" pitchFamily="34" charset="0"/>
              </a:rPr>
              <a:t>Totales de</a:t>
            </a:r>
            <a:r>
              <a:rPr lang="en-US" b="1" baseline="0">
                <a:latin typeface="Arial" pitchFamily="34" charset="0"/>
                <a:cs typeface="Arial" pitchFamily="34" charset="0"/>
              </a:rPr>
              <a:t> Requerimientos </a:t>
            </a:r>
          </a:p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n-US" b="1" baseline="0">
                <a:latin typeface="Arial" pitchFamily="34" charset="0"/>
                <a:cs typeface="Arial" pitchFamily="34" charset="0"/>
              </a:rPr>
              <a:t>Año 2023</a:t>
            </a:r>
            <a:endParaRPr lang="en-US" b="1">
              <a:latin typeface="Arial" pitchFamily="34" charset="0"/>
              <a:cs typeface="Arial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A1-4802-974B-65A687E5EB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A1-4802-974B-65A687E5EB2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A1-4802-974B-65A687E5EB2A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A1-4802-974B-65A687E5EB2A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5A1-4802-974B-65A687E5EB2A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5A1-4802-974B-65A687E5EB2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5A1-4802-974B-65A687E5EB2A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5A1-4802-974B-65A687E5EB2A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5A1-4802-974B-65A687E5EB2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5A1-4802-974B-65A687E5EB2A}"/>
              </c:ext>
            </c:extLst>
          </c:dPt>
          <c:dLbls>
            <c:dLbl>
              <c:idx val="0"/>
              <c:layout>
                <c:manualLayout>
                  <c:x val="1.9735427174097987E-3"/>
                  <c:y val="-4.74375217256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A1-4802-974B-65A687E5EB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8677135870489045E-4"/>
                  <c:y val="-5.0402366833515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A1-4802-974B-65A687E5EB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557814129424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5A1-4802-974B-65A687E5EB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5731306726457007E-17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5A1-4802-974B-65A687E5EB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745014408425116E-4"/>
                  <c:y val="-2.964845107853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5A1-4802-974B-65A687E5EB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9490028816851663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5A1-4802-974B-65A687E5EB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235045468551891E-3"/>
                  <c:y val="-2.9648451078538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5A1-4802-974B-65A687E5EB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9235045468551891E-3"/>
                  <c:y val="-2.6683605970684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5A1-4802-974B-65A687E5EB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7705136405657816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5A1-4802-974B-65A687E5EB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745015156184202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5A1-4802-974B-65A687E5EB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4.872507578092101E-3"/>
                  <c:y val="-2.6683605970684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5A1-4802-974B-65A687E5EB2A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3.9470854348196338E-3"/>
                  <c:y val="-4.74375217256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5A1-4802-974B-65A687E5EB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Septiembre_2023'!$C$208:$O$208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</c:v>
                </c:pt>
              </c:strCache>
            </c:strRef>
          </c:cat>
          <c:val>
            <c:numRef>
              <c:f>'Requerimientos Septiembre_2023'!$C$209:$O$209</c:f>
              <c:numCache>
                <c:formatCode>General</c:formatCode>
                <c:ptCount val="13"/>
                <c:pt idx="0">
                  <c:v>400</c:v>
                </c:pt>
                <c:pt idx="1">
                  <c:v>369</c:v>
                </c:pt>
                <c:pt idx="2">
                  <c:v>428</c:v>
                </c:pt>
                <c:pt idx="3">
                  <c:v>385</c:v>
                </c:pt>
                <c:pt idx="4">
                  <c:v>418</c:v>
                </c:pt>
                <c:pt idx="5">
                  <c:v>350</c:v>
                </c:pt>
                <c:pt idx="6">
                  <c:v>257</c:v>
                </c:pt>
                <c:pt idx="7">
                  <c:v>275</c:v>
                </c:pt>
                <c:pt idx="8">
                  <c:v>357</c:v>
                </c:pt>
                <c:pt idx="9">
                  <c:v>353</c:v>
                </c:pt>
                <c:pt idx="10">
                  <c:v>320</c:v>
                </c:pt>
                <c:pt idx="12">
                  <c:v>3912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78-4628-87B5-C7EE025C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82008000"/>
        <c:axId val="68200854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invertIfNegative val="0"/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'Requerimientos Septiembre_2023'!$C$208:$O$208</c15:sqref>
                        </c15:formulaRef>
                      </c:ext>
                    </c:extLst>
                    <c:strCache>
                      <c:ptCount val="13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Septiembre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  <c:pt idx="12">
                        <c:v>TOTAL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'Requerimientos Septiembre_2023'!$C$210:$O$210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400</c:v>
                      </c:pt>
                      <c:pt idx="1">
                        <c:v>369</c:v>
                      </c:pt>
                      <c:pt idx="2">
                        <c:v>428</c:v>
                      </c:pt>
                      <c:pt idx="3">
                        <c:v>385</c:v>
                      </c:pt>
                      <c:pt idx="4">
                        <c:v>418</c:v>
                      </c:pt>
                      <c:pt idx="5">
                        <c:v>350</c:v>
                      </c:pt>
                      <c:pt idx="6">
                        <c:v>257</c:v>
                      </c:pt>
                      <c:pt idx="7">
                        <c:v>275</c:v>
                      </c:pt>
                      <c:pt idx="8">
                        <c:v>357</c:v>
                      </c:pt>
                      <c:pt idx="9">
                        <c:v>353</c:v>
                      </c:pt>
                      <c:pt idx="10">
                        <c:v>320</c:v>
                      </c:pt>
                      <c:pt idx="11">
                        <c:v>0</c:v>
                      </c:pt>
                      <c:pt idx="12">
                        <c:v>3912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16-95A1-4802-974B-65A687E5EB2A}"/>
                  </c:ext>
                </c:extLst>
              </c15:ser>
            </c15:filteredBarSeries>
          </c:ext>
        </c:extLst>
      </c:bar3DChart>
      <c:catAx>
        <c:axId val="6820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2008544"/>
        <c:crosses val="autoZero"/>
        <c:auto val="1"/>
        <c:lblAlgn val="ctr"/>
        <c:lblOffset val="100"/>
        <c:noMultiLvlLbl val="0"/>
      </c:catAx>
      <c:valAx>
        <c:axId val="68200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20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0.04</c:v>
                </c:pt>
                <c:pt idx="1">
                  <c:v>5.4200542005420058E-2</c:v>
                </c:pt>
                <c:pt idx="2">
                  <c:v>3.7383177570093455E-2</c:v>
                </c:pt>
                <c:pt idx="3">
                  <c:v>4.4155844155844157E-2</c:v>
                </c:pt>
                <c:pt idx="4">
                  <c:v>5.0239234449760764E-2</c:v>
                </c:pt>
                <c:pt idx="5">
                  <c:v>4.5714285714285714E-2</c:v>
                </c:pt>
                <c:pt idx="6">
                  <c:v>4.2801556420233464E-2</c:v>
                </c:pt>
                <c:pt idx="7">
                  <c:v>5.0909090909090911E-2</c:v>
                </c:pt>
                <c:pt idx="8">
                  <c:v>3.9215686274509803E-2</c:v>
                </c:pt>
                <c:pt idx="9">
                  <c:v>3.9660056657223795E-2</c:v>
                </c:pt>
                <c:pt idx="10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0.40500000000000003</c:v>
                </c:pt>
                <c:pt idx="1">
                  <c:v>0.42818428184281843</c:v>
                </c:pt>
                <c:pt idx="2">
                  <c:v>0.41822429906542058</c:v>
                </c:pt>
                <c:pt idx="3">
                  <c:v>0.25974025974025972</c:v>
                </c:pt>
                <c:pt idx="4">
                  <c:v>0.4138755980861244</c:v>
                </c:pt>
                <c:pt idx="5">
                  <c:v>0.39428571428571429</c:v>
                </c:pt>
                <c:pt idx="6">
                  <c:v>0.43968871595330739</c:v>
                </c:pt>
                <c:pt idx="7">
                  <c:v>0.45818181818181819</c:v>
                </c:pt>
                <c:pt idx="8">
                  <c:v>0.45378151260504201</c:v>
                </c:pt>
                <c:pt idx="9">
                  <c:v>0.48730000000000001</c:v>
                </c:pt>
                <c:pt idx="10">
                  <c:v>0.50900000000000001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0.1125</c:v>
                </c:pt>
                <c:pt idx="1">
                  <c:v>8.1300813008130079E-2</c:v>
                </c:pt>
                <c:pt idx="2">
                  <c:v>0.1191588785046729</c:v>
                </c:pt>
                <c:pt idx="3">
                  <c:v>5.1948051948051948E-3</c:v>
                </c:pt>
                <c:pt idx="4">
                  <c:v>0.10047846889952153</c:v>
                </c:pt>
                <c:pt idx="5">
                  <c:v>0.1</c:v>
                </c:pt>
                <c:pt idx="6">
                  <c:v>9.3385214007782102E-2</c:v>
                </c:pt>
                <c:pt idx="7">
                  <c:v>9.8181818181818176E-2</c:v>
                </c:pt>
                <c:pt idx="8">
                  <c:v>9.8039215686274508E-2</c:v>
                </c:pt>
                <c:pt idx="9">
                  <c:v>0.36830000000000002</c:v>
                </c:pt>
                <c:pt idx="10">
                  <c:v>8.1000000000000003E-2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4.2500000000000003E-2</c:v>
                </c:pt>
                <c:pt idx="1">
                  <c:v>2.4390243902439025E-2</c:v>
                </c:pt>
                <c:pt idx="2">
                  <c:v>1.8691588785046728E-2</c:v>
                </c:pt>
                <c:pt idx="3">
                  <c:v>1.2987012987012988E-2</c:v>
                </c:pt>
                <c:pt idx="4">
                  <c:v>3.1100478468899521E-2</c:v>
                </c:pt>
                <c:pt idx="5">
                  <c:v>2.8571428571428571E-2</c:v>
                </c:pt>
                <c:pt idx="6">
                  <c:v>5.8365758754863814E-2</c:v>
                </c:pt>
                <c:pt idx="7">
                  <c:v>3.272727272727273E-2</c:v>
                </c:pt>
                <c:pt idx="8">
                  <c:v>1.680672268907563E-2</c:v>
                </c:pt>
                <c:pt idx="9">
                  <c:v>7.0999999999999994E-2</c:v>
                </c:pt>
                <c:pt idx="10">
                  <c:v>1.9E-2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0.4</c:v>
                </c:pt>
                <c:pt idx="1">
                  <c:v>0.41192411924119243</c:v>
                </c:pt>
                <c:pt idx="2">
                  <c:v>0.40654205607476634</c:v>
                </c:pt>
                <c:pt idx="3">
                  <c:v>0.67792207792207793</c:v>
                </c:pt>
                <c:pt idx="4">
                  <c:v>0.40430622009569378</c:v>
                </c:pt>
                <c:pt idx="5">
                  <c:v>0.43142857142857144</c:v>
                </c:pt>
                <c:pt idx="6">
                  <c:v>0.36575875486381321</c:v>
                </c:pt>
                <c:pt idx="7">
                  <c:v>0.36</c:v>
                </c:pt>
                <c:pt idx="8">
                  <c:v>0.39215686274509803</c:v>
                </c:pt>
                <c:pt idx="9">
                  <c:v>3.3700000000000001E-2</c:v>
                </c:pt>
                <c:pt idx="10">
                  <c:v>0.34100000000000003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600864"/>
        <c:axId val="87360576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0.99996005665722365</c:v>
                      </c:pt>
                      <c:pt idx="10">
                        <c:v>1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87360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605760"/>
        <c:crosses val="autoZero"/>
        <c:auto val="1"/>
        <c:lblAlgn val="ctr"/>
        <c:lblOffset val="100"/>
        <c:noMultiLvlLbl val="0"/>
      </c:catAx>
      <c:valAx>
        <c:axId val="8736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60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Gob.ec'!$A$102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Gob.ec'!$B$102:$M$102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Gob.ec'!$A$109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Gob.ec'!$B$109:$M$109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Gob.ec'!$A$118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Gob.ec'!$B$118:$M$118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Gob.ec'!$A$123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Gob.ec'!$A$131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Gob.ec'!$B$131:$M$131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Gob.ec'!$A$136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Gob.ec'!$B$101:$M$101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Gob.ec'!$B$136:$M$136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3602496"/>
        <c:axId val="875005200"/>
      </c:barChart>
      <c:catAx>
        <c:axId val="87360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5005200"/>
        <c:crosses val="autoZero"/>
        <c:auto val="1"/>
        <c:lblAlgn val="ctr"/>
        <c:lblOffset val="100"/>
        <c:noMultiLvlLbl val="0"/>
      </c:catAx>
      <c:valAx>
        <c:axId val="87500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7360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</a:t>
            </a:r>
            <a:r>
              <a:rPr lang="es-EC" baseline="0"/>
              <a:t> </a:t>
            </a:r>
            <a:r>
              <a:rPr lang="es-EC"/>
              <a:t>SERVICIOS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AAB-4642-AE33-F46D05F9FE79}"/>
              </c:ext>
            </c:extLst>
          </c:dPt>
          <c:dLbls>
            <c:dLbl>
              <c:idx val="0"/>
              <c:layout>
                <c:manualLayout>
                  <c:x val="9.5691502364958977E-2"/>
                  <c:y val="-7.4739692176512691E-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288316776584381E-8"/>
                  <c:y val="-0.109414780455689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AB-4642-AE33-F46D05F9FE79}"/>
                </c:ext>
                <c:ext xmlns:c15="http://schemas.microsoft.com/office/drawing/2012/chart" uri="{CE6537A1-D6FC-4f65-9D91-7224C49458BB}">
                  <c15:layout>
                    <c:manualLayout>
                      <c:w val="0.16065544065824822"/>
                      <c:h val="8.0257681957569313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7.2907811325683122E-2"/>
                  <c:y val="-1.46763272767053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65367689305562E-2"/>
                  <c:y val="1.63070303074504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0636574327178912E-6"/>
                  <c:y val="-0.10109744952571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AB-4642-AE33-F46D05F9FE79}"/>
                </c:ext>
                <c:ext xmlns:c15="http://schemas.microsoft.com/office/drawing/2012/chart" uri="{CE6537A1-D6FC-4f65-9D91-7224C49458BB}">
                  <c15:layout>
                    <c:manualLayout>
                      <c:w val="0.14714473109503801"/>
                      <c:h val="5.740896439828598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9.4172589629007361E-2"/>
                  <c:y val="-9.784218184470278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Gob.ec'!$N$102,'Historico Gob.ec'!$N$109,'Historico Gob.ec'!$N$118,'Historico Gob.ec'!$N$123,'Historico Gob.ec'!$N$131,'Historico Gob.ec'!$N$136)</c:f>
              <c:numCache>
                <c:formatCode>General</c:formatCode>
                <c:ptCount val="6"/>
                <c:pt idx="0">
                  <c:v>161</c:v>
                </c:pt>
                <c:pt idx="1">
                  <c:v>1630</c:v>
                </c:pt>
                <c:pt idx="2">
                  <c:v>358</c:v>
                </c:pt>
                <c:pt idx="3">
                  <c:v>109</c:v>
                </c:pt>
                <c:pt idx="4">
                  <c:v>1654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AAB-4642-AE33-F46D05F9FE7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Gob.ec'!$A$102,'Historico Gob.ec'!$A$109,'Historico Gob.ec'!$A$118,'Historico Gob.ec'!$A$123,'Historico Gob.ec'!$A$131,'Historico Gob.ec'!$A$136)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Gob.ec'!$O$102,'Historico Gob.ec'!$O$109,'Historico Gob.ec'!$O$118,'Historico Gob.ec'!$O$123,'Historico Gob.ec'!$O$131,'Historico Gob.ec'!$O$136)</c:f>
              <c:numCache>
                <c:formatCode>0.00%</c:formatCode>
                <c:ptCount val="6"/>
                <c:pt idx="0">
                  <c:v>4.1155419222903888E-2</c:v>
                </c:pt>
                <c:pt idx="1">
                  <c:v>0.41666666666666669</c:v>
                </c:pt>
                <c:pt idx="2">
                  <c:v>9.1513292433537827E-2</c:v>
                </c:pt>
                <c:pt idx="3">
                  <c:v>2.7862985685071576E-2</c:v>
                </c:pt>
                <c:pt idx="4">
                  <c:v>0.42280163599182002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REQUERIMIENTOS TOTALES 2010 - 2023</a:t>
            </a:r>
          </a:p>
        </c:rich>
      </c:tx>
      <c:layout>
        <c:manualLayout>
          <c:xMode val="edge"/>
          <c:yMode val="edge"/>
          <c:x val="0.40598976690214361"/>
          <c:y val="1.16317172913184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0F-4042-B7A6-AE49FD942EC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30F-4042-B7A6-AE49FD942EC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0F-4042-B7A6-AE49FD942EC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30F-4042-B7A6-AE49FD942EC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0F-4042-B7A6-AE49FD942EC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0F-4042-B7A6-AE49FD942ECB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879-4538-8863-C9E30C0E7DFB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C12-46CA-A013-F8DC99C5F01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FB0-4900-B20E-3634AB37651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879-4538-8863-C9E30C0E7DFB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879-4538-8863-C9E30C0E7DFB}"/>
              </c:ext>
            </c:extLst>
          </c:dPt>
          <c:dLbls>
            <c:dLbl>
              <c:idx val="5"/>
              <c:layout>
                <c:manualLayout>
                  <c:x val="5.5243016858559299E-4"/>
                  <c:y val="-3.9729122463455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30F-4042-B7A6-AE49FD942EC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Septiembre_2023'!$C$249:$P$249</c:f>
              <c:strCache>
                <c:ptCount val="14"/>
                <c:pt idx="0">
                  <c:v>Año 2010</c:v>
                </c:pt>
                <c:pt idx="1">
                  <c:v>Año 2011</c:v>
                </c:pt>
                <c:pt idx="2">
                  <c:v>Año 2012</c:v>
                </c:pt>
                <c:pt idx="3">
                  <c:v>Año 2013</c:v>
                </c:pt>
                <c:pt idx="4">
                  <c:v>Año 2014</c:v>
                </c:pt>
                <c:pt idx="5">
                  <c:v>Año 2015</c:v>
                </c:pt>
                <c:pt idx="6">
                  <c:v>Año 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 (Hasta Noviembre 2023)</c:v>
                </c:pt>
              </c:strCache>
            </c:strRef>
          </c:cat>
          <c:val>
            <c:numRef>
              <c:f>'Requerimientos Septiembre_2023'!$C$250:$P$250</c:f>
              <c:numCache>
                <c:formatCode>#,##0</c:formatCode>
                <c:ptCount val="14"/>
                <c:pt idx="0">
                  <c:v>53492</c:v>
                </c:pt>
                <c:pt idx="1">
                  <c:v>64291</c:v>
                </c:pt>
                <c:pt idx="2">
                  <c:v>107112</c:v>
                </c:pt>
                <c:pt idx="3">
                  <c:v>144241</c:v>
                </c:pt>
                <c:pt idx="4">
                  <c:v>108086</c:v>
                </c:pt>
                <c:pt idx="5">
                  <c:v>111667</c:v>
                </c:pt>
                <c:pt idx="6">
                  <c:v>29777</c:v>
                </c:pt>
                <c:pt idx="7">
                  <c:v>13094</c:v>
                </c:pt>
                <c:pt idx="8">
                  <c:v>16308</c:v>
                </c:pt>
                <c:pt idx="9" formatCode="_-* #,##0\ _€_-;\-* #,##0\ _€_-;_-* &quot;-&quot;??\ _€_-;_-@_-">
                  <c:v>20840</c:v>
                </c:pt>
                <c:pt idx="10" formatCode="_-* #,##0\ _€_-;\-* #,##0\ _€_-;_-* &quot;-&quot;??\ _€_-;_-@_-">
                  <c:v>32845</c:v>
                </c:pt>
                <c:pt idx="11" formatCode="_-* #,##0\ _€_-;\-* #,##0\ _€_-;_-* &quot;-&quot;??\ _€_-;_-@_-">
                  <c:v>18207</c:v>
                </c:pt>
                <c:pt idx="12" formatCode="_-* #,##0\ _€_-;\-* #,##0\ _€_-;_-* &quot;-&quot;??\ _€_-;_-@_-">
                  <c:v>5705</c:v>
                </c:pt>
                <c:pt idx="13" formatCode="_-* #,##0\ _€_-;\-* #,##0\ _€_-;_-* &quot;-&quot;??\ _€_-;_-@_-">
                  <c:v>3912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30F-4042-B7A6-AE49FD942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82000928"/>
        <c:axId val="682005824"/>
      </c:barChart>
      <c:catAx>
        <c:axId val="68200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 i="0" baseline="0"/>
            </a:pPr>
            <a:endParaRPr lang="es-ES"/>
          </a:p>
        </c:txPr>
        <c:crossAx val="682005824"/>
        <c:crosses val="autoZero"/>
        <c:auto val="1"/>
        <c:lblAlgn val="ctr"/>
        <c:lblOffset val="100"/>
        <c:noMultiLvlLbl val="0"/>
      </c:catAx>
      <c:valAx>
        <c:axId val="6820058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8200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Septiembre_2023'!$C$10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'Requerimientos Septiembre_2023'!$B$11:$B$16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Septiembre_2023'!$C$11:$C$16</c:f>
              <c:numCache>
                <c:formatCode>General</c:formatCode>
                <c:ptCount val="6"/>
                <c:pt idx="0">
                  <c:v>16</c:v>
                </c:pt>
                <c:pt idx="1">
                  <c:v>0</c:v>
                </c:pt>
                <c:pt idx="2">
                  <c:v>163</c:v>
                </c:pt>
                <c:pt idx="3">
                  <c:v>26</c:v>
                </c:pt>
                <c:pt idx="4">
                  <c:v>6</c:v>
                </c:pt>
                <c:pt idx="5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Septiembre_2023'!$D$10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Septiembre_2023'!$B$11:$B$16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Septiembre_2023'!$D$11:$D$15</c:f>
              <c:numCache>
                <c:formatCode>0.00%</c:formatCode>
                <c:ptCount val="5"/>
                <c:pt idx="0">
                  <c:v>0.05</c:v>
                </c:pt>
                <c:pt idx="1">
                  <c:v>0</c:v>
                </c:pt>
                <c:pt idx="2">
                  <c:v>0.50937500000000002</c:v>
                </c:pt>
                <c:pt idx="3">
                  <c:v>8.1250000000000003E-2</c:v>
                </c:pt>
                <c:pt idx="4">
                  <c:v>1.8749999999999999E-2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Septiembre_2023'!$C$10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Septiembre_2023'!$C$11:$C$16</c:f>
              <c:numCache>
                <c:formatCode>General</c:formatCode>
                <c:ptCount val="6"/>
                <c:pt idx="0">
                  <c:v>16</c:v>
                </c:pt>
                <c:pt idx="1">
                  <c:v>0</c:v>
                </c:pt>
                <c:pt idx="2">
                  <c:v>163</c:v>
                </c:pt>
                <c:pt idx="3">
                  <c:v>26</c:v>
                </c:pt>
                <c:pt idx="4">
                  <c:v>6</c:v>
                </c:pt>
                <c:pt idx="5">
                  <c:v>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Septiembre_2023'!$D$10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Septiembre_2023'!$B$11:$B$16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Septiembre_2023'!$D$11:$D$16</c:f>
              <c:numCache>
                <c:formatCode>0.00%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0.50937500000000002</c:v>
                </c:pt>
                <c:pt idx="3">
                  <c:v>8.1250000000000003E-2</c:v>
                </c:pt>
                <c:pt idx="4">
                  <c:v>1.8749999999999999E-2</c:v>
                </c:pt>
                <c:pt idx="5">
                  <c:v>0.34062500000000001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677765728"/>
        <c:axId val="677766272"/>
      </c:barChart>
      <c:catAx>
        <c:axId val="6777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S"/>
          </a:p>
        </c:txPr>
        <c:crossAx val="677766272"/>
        <c:crosses val="autoZero"/>
        <c:auto val="1"/>
        <c:lblAlgn val="ctr"/>
        <c:lblOffset val="100"/>
        <c:noMultiLvlLbl val="0"/>
      </c:catAx>
      <c:valAx>
        <c:axId val="67776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S"/>
          </a:p>
        </c:txPr>
        <c:crossAx val="67776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Septiembre_2023'!$B$42:$B$45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Septiembre_2023'!$C$42:$C$45</c:f>
              <c:numCache>
                <c:formatCode>General</c:formatCode>
                <c:ptCount val="4"/>
                <c:pt idx="0">
                  <c:v>36</c:v>
                </c:pt>
                <c:pt idx="1">
                  <c:v>10</c:v>
                </c:pt>
                <c:pt idx="2">
                  <c:v>62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'Requerimientos Septiembre_2023'!$B$42:$B$45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Septiembre_2023'!$D$42:$D$45</c:f>
              <c:numCache>
                <c:formatCode>0.00%</c:formatCode>
                <c:ptCount val="4"/>
                <c:pt idx="0">
                  <c:v>0.33027522935779818</c:v>
                </c:pt>
                <c:pt idx="1">
                  <c:v>9.1743119266055051E-2</c:v>
                </c:pt>
                <c:pt idx="2">
                  <c:v>0.56880733944954132</c:v>
                </c:pt>
                <c:pt idx="3">
                  <c:v>9.1743119266055051E-3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869526384"/>
        <c:axId val="869526928"/>
      </c:barChart>
      <c:catAx>
        <c:axId val="86952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9526928"/>
        <c:crosses val="autoZero"/>
        <c:auto val="1"/>
        <c:lblAlgn val="ctr"/>
        <c:lblOffset val="100"/>
        <c:noMultiLvlLbl val="0"/>
      </c:catAx>
      <c:valAx>
        <c:axId val="86952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6952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ATENDIDOS</a:t>
            </a:r>
            <a:r>
              <a:rPr lang="es-EC" b="1" baseline="0"/>
              <a:t> PERSONAS ADULTAS MAYORES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094592876935194E-2"/>
          <c:y val="0.27437571809460065"/>
          <c:w val="0.90790540712306478"/>
          <c:h val="0.6049327245146621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Septiembre_2023'!$B$179:$B$182</c15:sqref>
                  </c15:fullRef>
                </c:ext>
              </c:extLst>
              <c:f>'Requerimientos Septiembre_2023'!$B$180:$B$181</c:f>
              <c:strCache>
                <c:ptCount val="2"/>
                <c:pt idx="0">
                  <c:v>No</c:v>
                </c:pt>
                <c:pt idx="1">
                  <c:v>Sí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Septiembre_2023'!$C$179:$C$182</c15:sqref>
                  </c15:fullRef>
                </c:ext>
              </c:extLst>
              <c:f>'Requerimientos Septiembre_2023'!$C$180:$C$181</c:f>
              <c:numCache>
                <c:formatCode>General</c:formatCode>
                <c:ptCount val="2"/>
                <c:pt idx="0">
                  <c:v>279</c:v>
                </c:pt>
                <c:pt idx="1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A3D-42FF-9699-E269E0DF6A8B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Septiembre_2023'!$C$179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ATENDIDOS PERSONAS</a:t>
            </a:r>
            <a:r>
              <a:rPr lang="es-EC" b="1" baseline="0"/>
              <a:t> CON DISCAPACIDAD</a:t>
            </a:r>
            <a:endParaRPr lang="es-EC" b="1"/>
          </a:p>
        </c:rich>
      </c:tx>
      <c:layout>
        <c:manualLayout>
          <c:xMode val="edge"/>
          <c:yMode val="edge"/>
          <c:x val="0.18891334788543163"/>
          <c:y val="2.9481376491769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306055869720335E-2"/>
          <c:y val="0.1970277801794372"/>
          <c:w val="0.90243711055170583"/>
          <c:h val="0.6302908372628177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-0.17203455102694221"/>
                  <c:y val="4.984872969756219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F8F-4777-86BC-19AAFA4BCF5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Septiembre_2023'!$B$185:$B$188</c15:sqref>
                  </c15:fullRef>
                </c:ext>
              </c:extLst>
              <c:f>'Requerimientos Septiembre_2023'!$B$186:$B$187</c:f>
              <c:strCache>
                <c:ptCount val="2"/>
                <c:pt idx="0">
                  <c:v>No</c:v>
                </c:pt>
                <c:pt idx="1">
                  <c:v>Sí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Septiembre_2023'!$C$185:$C$188</c15:sqref>
                  </c15:fullRef>
                </c:ext>
              </c:extLst>
              <c:f>'Requerimientos Septiembre_2023'!$C$186:$C$187</c:f>
              <c:numCache>
                <c:formatCode>General</c:formatCode>
                <c:ptCount val="2"/>
                <c:pt idx="0">
                  <c:v>305</c:v>
                </c:pt>
                <c:pt idx="1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F7-42BB-90C4-396CD22F0D67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Septiembre_2023'!$C$185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CANAL DE ATENCIÓN UTILIZADOS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976056111130663E-2"/>
          <c:y val="0.23195365494395731"/>
          <c:w val="0.93223321862621167"/>
          <c:h val="0.6340658591072129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Septiembre_2023'!$B$191:$B$194</c15:sqref>
                  </c15:fullRef>
                </c:ext>
              </c:extLst>
              <c:f>'Requerimientos Septiembre_2023'!$B$192:$B$193</c:f>
              <c:strCache>
                <c:ptCount val="2"/>
                <c:pt idx="0">
                  <c:v>Atencion Presencial</c:v>
                </c:pt>
                <c:pt idx="1">
                  <c:v>Plataforma Virtual GOB.EC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Septiembre_2023'!$C$191:$C$194</c15:sqref>
                  </c15:fullRef>
                </c:ext>
              </c:extLst>
              <c:f>'Requerimientos Septiembre_2023'!$C$192:$C$193</c:f>
              <c:numCache>
                <c:formatCode>General</c:formatCode>
                <c:ptCount val="2"/>
                <c:pt idx="0">
                  <c:v>48</c:v>
                </c:pt>
                <c:pt idx="1">
                  <c:v>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A73-4E47-8079-49A9672F0604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Septiembre_2023'!$C$191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493059</xdr:colOff>
      <xdr:row>0</xdr:row>
      <xdr:rowOff>235323</xdr:rowOff>
    </xdr:from>
    <xdr:to>
      <xdr:col>12</xdr:col>
      <xdr:colOff>3464859</xdr:colOff>
      <xdr:row>3</xdr:row>
      <xdr:rowOff>120463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59" y="235323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33399</xdr:colOff>
      <xdr:row>213</xdr:row>
      <xdr:rowOff>15089</xdr:rowOff>
    </xdr:from>
    <xdr:to>
      <xdr:col>6</xdr:col>
      <xdr:colOff>830035</xdr:colOff>
      <xdr:row>235</xdr:row>
      <xdr:rowOff>53189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938829</xdr:colOff>
      <xdr:row>213</xdr:row>
      <xdr:rowOff>24369</xdr:rowOff>
    </xdr:from>
    <xdr:to>
      <xdr:col>14</xdr:col>
      <xdr:colOff>1265464</xdr:colOff>
      <xdr:row>235</xdr:row>
      <xdr:rowOff>116898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17873</xdr:colOff>
      <xdr:row>250</xdr:row>
      <xdr:rowOff>155182</xdr:rowOff>
    </xdr:from>
    <xdr:to>
      <xdr:col>15</xdr:col>
      <xdr:colOff>952500</xdr:colOff>
      <xdr:row>270</xdr:row>
      <xdr:rowOff>181159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271645</xdr:colOff>
      <xdr:row>7</xdr:row>
      <xdr:rowOff>163286</xdr:rowOff>
    </xdr:from>
    <xdr:to>
      <xdr:col>10</xdr:col>
      <xdr:colOff>358734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67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249876</xdr:colOff>
      <xdr:row>178</xdr:row>
      <xdr:rowOff>30554</xdr:rowOff>
    </xdr:from>
    <xdr:to>
      <xdr:col>5</xdr:col>
      <xdr:colOff>1420090</xdr:colOff>
      <xdr:row>193</xdr:row>
      <xdr:rowOff>173181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1528640</xdr:colOff>
      <xdr:row>177</xdr:row>
      <xdr:rowOff>190188</xdr:rowOff>
    </xdr:from>
    <xdr:to>
      <xdr:col>8</xdr:col>
      <xdr:colOff>1091046</xdr:colOff>
      <xdr:row>193</xdr:row>
      <xdr:rowOff>149368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1182529</xdr:colOff>
      <xdr:row>178</xdr:row>
      <xdr:rowOff>4111</xdr:rowOff>
    </xdr:from>
    <xdr:to>
      <xdr:col>11</xdr:col>
      <xdr:colOff>432955</xdr:colOff>
      <xdr:row>193</xdr:row>
      <xdr:rowOff>155865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734784</xdr:colOff>
      <xdr:row>53</xdr:row>
      <xdr:rowOff>27213</xdr:rowOff>
    </xdr:from>
    <xdr:to>
      <xdr:col>10</xdr:col>
      <xdr:colOff>0</xdr:colOff>
      <xdr:row>67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326570</xdr:colOff>
      <xdr:row>133</xdr:row>
      <xdr:rowOff>159203</xdr:rowOff>
    </xdr:from>
    <xdr:to>
      <xdr:col>6</xdr:col>
      <xdr:colOff>544286</xdr:colOff>
      <xdr:row>146</xdr:row>
      <xdr:rowOff>40823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312964</xdr:colOff>
      <xdr:row>146</xdr:row>
      <xdr:rowOff>122464</xdr:rowOff>
    </xdr:from>
    <xdr:to>
      <xdr:col>6</xdr:col>
      <xdr:colOff>530680</xdr:colOff>
      <xdr:row>161</xdr:row>
      <xdr:rowOff>136071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312964</xdr:colOff>
      <xdr:row>161</xdr:row>
      <xdr:rowOff>163286</xdr:rowOff>
    </xdr:from>
    <xdr:to>
      <xdr:col>6</xdr:col>
      <xdr:colOff>530680</xdr:colOff>
      <xdr:row>173</xdr:row>
      <xdr:rowOff>0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585106</xdr:colOff>
      <xdr:row>133</xdr:row>
      <xdr:rowOff>136070</xdr:rowOff>
    </xdr:from>
    <xdr:to>
      <xdr:col>9</xdr:col>
      <xdr:colOff>1469570</xdr:colOff>
      <xdr:row>154</xdr:row>
      <xdr:rowOff>108856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625929</xdr:colOff>
      <xdr:row>155</xdr:row>
      <xdr:rowOff>40822</xdr:rowOff>
    </xdr:from>
    <xdr:to>
      <xdr:col>10</xdr:col>
      <xdr:colOff>13607</xdr:colOff>
      <xdr:row>173</xdr:row>
      <xdr:rowOff>13608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9</xdr:col>
      <xdr:colOff>779318</xdr:colOff>
      <xdr:row>0</xdr:row>
      <xdr:rowOff>225136</xdr:rowOff>
    </xdr:from>
    <xdr:to>
      <xdr:col>10</xdr:col>
      <xdr:colOff>2227118</xdr:colOff>
      <xdr:row>3</xdr:row>
      <xdr:rowOff>72584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7182" y="225136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60</xdr:row>
      <xdr:rowOff>12326</xdr:rowOff>
    </xdr:from>
    <xdr:to>
      <xdr:col>26</xdr:col>
      <xdr:colOff>493058</xdr:colOff>
      <xdr:row>75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198CC24-D29D-458B-BEA1-85C4E4261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60</xdr:row>
      <xdr:rowOff>12326</xdr:rowOff>
    </xdr:from>
    <xdr:to>
      <xdr:col>26</xdr:col>
      <xdr:colOff>761999</xdr:colOff>
      <xdr:row>75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97AC3169-FC0A-421A-940E-094B2EF4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78</xdr:row>
      <xdr:rowOff>154945</xdr:rowOff>
    </xdr:from>
    <xdr:to>
      <xdr:col>26</xdr:col>
      <xdr:colOff>796636</xdr:colOff>
      <xdr:row>97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138</xdr:row>
      <xdr:rowOff>172810</xdr:rowOff>
    </xdr:from>
    <xdr:to>
      <xdr:col>24</xdr:col>
      <xdr:colOff>809624</xdr:colOff>
      <xdr:row>155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127721</xdr:colOff>
      <xdr:row>99</xdr:row>
      <xdr:rowOff>21430</xdr:rowOff>
    </xdr:from>
    <xdr:to>
      <xdr:col>26</xdr:col>
      <xdr:colOff>796635</xdr:colOff>
      <xdr:row>137</xdr:row>
      <xdr:rowOff>155864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582706</xdr:colOff>
      <xdr:row>0</xdr:row>
      <xdr:rowOff>268941</xdr:rowOff>
    </xdr:from>
    <xdr:to>
      <xdr:col>19</xdr:col>
      <xdr:colOff>663388</xdr:colOff>
      <xdr:row>3</xdr:row>
      <xdr:rowOff>120463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9559" y="268941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.%20INFORMES%20ESTADISTICAS_REPORTE%20SUARV2_FEBRERO%20-%20ABRIL%202020_INFORMES%20ZONALES\A&#209;O%202022\2.%20ESTADISTICAS%20FEBRERO%202022\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44" t="s">
        <v>133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ht="18" customHeight="1" x14ac:dyDescent="0.25">
      <c r="A2" s="145" t="s">
        <v>28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x14ac:dyDescent="0.25">
      <c r="A3" s="147" t="s">
        <v>134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x14ac:dyDescent="0.25">
      <c r="A4" s="147" t="s">
        <v>135</v>
      </c>
      <c r="B4" s="148"/>
      <c r="C4" s="148"/>
      <c r="D4" s="148"/>
      <c r="E4" s="148"/>
      <c r="F4" s="148"/>
      <c r="G4" s="148"/>
      <c r="H4" s="148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21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141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22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55" t="s">
        <v>23</v>
      </c>
      <c r="B10" s="156"/>
      <c r="C10" s="156"/>
      <c r="D10" s="156"/>
      <c r="E10" s="156"/>
      <c r="F10" s="156"/>
      <c r="G10" s="157" t="s">
        <v>24</v>
      </c>
      <c r="H10" s="157"/>
      <c r="I10" s="157"/>
      <c r="J10" s="157"/>
      <c r="K10" s="157"/>
      <c r="L10" s="157"/>
      <c r="M10" s="158"/>
    </row>
    <row r="11" spans="1:13" x14ac:dyDescent="0.25">
      <c r="A11" s="159"/>
      <c r="B11" s="160"/>
      <c r="C11" s="160"/>
      <c r="D11" s="160"/>
      <c r="E11" s="160"/>
      <c r="F11" s="160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49" t="s">
        <v>25</v>
      </c>
      <c r="B12" s="150"/>
      <c r="C12" s="150"/>
      <c r="D12" s="150"/>
      <c r="E12" s="150"/>
      <c r="F12" s="151"/>
      <c r="G12" s="152" t="s">
        <v>26</v>
      </c>
      <c r="H12" s="153"/>
      <c r="I12" s="153"/>
      <c r="J12" s="153"/>
      <c r="K12" s="153"/>
      <c r="L12" s="153"/>
      <c r="M12" s="154"/>
    </row>
    <row r="13" spans="1:13" ht="15" customHeight="1" x14ac:dyDescent="0.25">
      <c r="A13" s="149" t="s">
        <v>27</v>
      </c>
      <c r="B13" s="150"/>
      <c r="C13" s="150"/>
      <c r="D13" s="150"/>
      <c r="E13" s="150"/>
      <c r="F13" s="151"/>
      <c r="G13" s="152" t="s">
        <v>132</v>
      </c>
      <c r="H13" s="153"/>
      <c r="I13" s="153"/>
      <c r="J13" s="153"/>
      <c r="K13" s="153"/>
      <c r="L13" s="153"/>
      <c r="M13" s="154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0"/>
  <sheetViews>
    <sheetView topLeftCell="F1" zoomScale="70" zoomScaleNormal="70" workbookViewId="0">
      <selection activeCell="P249" sqref="P249"/>
    </sheetView>
  </sheetViews>
  <sheetFormatPr baseColWidth="10" defaultRowHeight="15" x14ac:dyDescent="0.25"/>
  <cols>
    <col min="1" max="1" width="2.85546875" customWidth="1"/>
    <col min="2" max="2" width="44.14062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36.140625" customWidth="1"/>
    <col min="12" max="12" width="24.7109375" customWidth="1"/>
    <col min="13" max="13" width="20.140625" customWidth="1"/>
    <col min="14" max="14" width="21.28515625" customWidth="1"/>
    <col min="15" max="15" width="19.42578125" customWidth="1"/>
    <col min="16" max="18" width="15.5703125" customWidth="1"/>
    <col min="19" max="19" width="17.42578125" customWidth="1"/>
    <col min="20" max="20" width="23.85546875" customWidth="1"/>
  </cols>
  <sheetData>
    <row r="1" spans="2:20" ht="23.25" x14ac:dyDescent="0.35">
      <c r="B1" s="167" t="s">
        <v>133</v>
      </c>
      <c r="C1" s="167"/>
      <c r="D1" s="167"/>
      <c r="E1" s="8"/>
      <c r="F1" s="8"/>
      <c r="G1" s="8"/>
      <c r="H1" s="8"/>
      <c r="I1" s="8"/>
      <c r="J1" s="8"/>
      <c r="K1" s="8"/>
    </row>
    <row r="2" spans="2:20" ht="18" x14ac:dyDescent="0.25">
      <c r="B2" s="7" t="s">
        <v>28</v>
      </c>
      <c r="C2" s="10"/>
      <c r="D2" s="7"/>
      <c r="E2" s="8"/>
      <c r="F2" s="8"/>
      <c r="G2" s="8"/>
      <c r="H2" s="8"/>
      <c r="I2" s="8"/>
      <c r="J2" s="8"/>
      <c r="K2" s="8"/>
    </row>
    <row r="3" spans="2:20" x14ac:dyDescent="0.25">
      <c r="B3" s="10" t="s">
        <v>142</v>
      </c>
      <c r="C3" s="10"/>
      <c r="D3" s="10"/>
      <c r="E3" s="8"/>
      <c r="F3" s="8"/>
      <c r="G3" s="8"/>
      <c r="H3" s="8"/>
      <c r="I3" s="8"/>
      <c r="J3" s="8"/>
      <c r="K3" s="8"/>
      <c r="Q3" s="2"/>
      <c r="R3" s="3"/>
      <c r="S3" s="2"/>
      <c r="T3" s="3"/>
    </row>
    <row r="4" spans="2:20" x14ac:dyDescent="0.25">
      <c r="B4" s="10" t="s">
        <v>29</v>
      </c>
      <c r="C4" s="8"/>
      <c r="D4" s="10"/>
      <c r="E4" s="8"/>
      <c r="F4" s="8"/>
      <c r="G4" s="8"/>
      <c r="H4" s="8"/>
      <c r="I4" s="8"/>
      <c r="J4" s="8"/>
      <c r="K4" s="8"/>
      <c r="Q4" s="2"/>
      <c r="R4" s="3"/>
      <c r="S4" s="2"/>
      <c r="T4" s="3"/>
    </row>
    <row r="5" spans="2:20" x14ac:dyDescent="0.25">
      <c r="B5" s="9" t="s">
        <v>30</v>
      </c>
      <c r="C5" s="8"/>
      <c r="D5" s="8"/>
      <c r="E5" s="8"/>
      <c r="F5" s="8"/>
      <c r="G5" s="8"/>
      <c r="H5" s="8"/>
      <c r="I5" s="8"/>
      <c r="J5" s="8"/>
      <c r="K5" s="8"/>
      <c r="Q5" s="2"/>
      <c r="R5" s="3"/>
      <c r="S5" s="2"/>
      <c r="T5" s="3"/>
    </row>
    <row r="6" spans="2:20" x14ac:dyDescent="0.25">
      <c r="Q6" s="2"/>
      <c r="R6" s="3"/>
      <c r="S6" s="2"/>
      <c r="T6" s="3"/>
    </row>
    <row r="7" spans="2:20" ht="21" x14ac:dyDescent="0.25">
      <c r="B7" s="29" t="s">
        <v>31</v>
      </c>
      <c r="C7" s="30"/>
      <c r="D7" s="30"/>
      <c r="E7" s="30"/>
      <c r="F7" s="30"/>
      <c r="G7" s="30"/>
      <c r="H7" s="30"/>
      <c r="I7" s="30"/>
      <c r="J7" s="30"/>
      <c r="Q7" s="2"/>
      <c r="R7" s="3"/>
      <c r="S7" s="2"/>
      <c r="T7" s="3"/>
    </row>
    <row r="9" spans="2:20" ht="18.75" x14ac:dyDescent="0.25">
      <c r="B9" s="168" t="s">
        <v>32</v>
      </c>
      <c r="C9" s="169"/>
      <c r="D9" s="170"/>
    </row>
    <row r="10" spans="2:20" x14ac:dyDescent="0.25">
      <c r="B10" s="31" t="s">
        <v>33</v>
      </c>
      <c r="C10" s="31" t="s">
        <v>34</v>
      </c>
      <c r="D10" s="31" t="s">
        <v>35</v>
      </c>
    </row>
    <row r="11" spans="2:20" x14ac:dyDescent="0.25">
      <c r="B11" s="32" t="s">
        <v>14</v>
      </c>
      <c r="C11" s="33">
        <v>16</v>
      </c>
      <c r="D11" s="34">
        <f t="shared" ref="D11:D16" si="0">C11/$C$17</f>
        <v>0.05</v>
      </c>
    </row>
    <row r="12" spans="2:20" x14ac:dyDescent="0.25">
      <c r="B12" s="32" t="s">
        <v>99</v>
      </c>
      <c r="C12" s="98">
        <v>0</v>
      </c>
      <c r="D12" s="34">
        <f t="shared" si="0"/>
        <v>0</v>
      </c>
    </row>
    <row r="13" spans="2:20" x14ac:dyDescent="0.25">
      <c r="B13" s="32" t="s">
        <v>2</v>
      </c>
      <c r="C13" s="33">
        <v>163</v>
      </c>
      <c r="D13" s="34">
        <f t="shared" si="0"/>
        <v>0.50937500000000002</v>
      </c>
    </row>
    <row r="14" spans="2:20" x14ac:dyDescent="0.25">
      <c r="B14" s="32" t="s">
        <v>7</v>
      </c>
      <c r="C14" s="33">
        <v>26</v>
      </c>
      <c r="D14" s="34">
        <f t="shared" si="0"/>
        <v>8.1250000000000003E-2</v>
      </c>
    </row>
    <row r="15" spans="2:20" x14ac:dyDescent="0.25">
      <c r="B15" s="32" t="s">
        <v>10</v>
      </c>
      <c r="C15" s="33">
        <v>6</v>
      </c>
      <c r="D15" s="34">
        <f t="shared" si="0"/>
        <v>1.8749999999999999E-2</v>
      </c>
    </row>
    <row r="16" spans="2:20" x14ac:dyDescent="0.25">
      <c r="B16" s="32" t="s">
        <v>108</v>
      </c>
      <c r="C16" s="33">
        <v>109</v>
      </c>
      <c r="D16" s="34">
        <f t="shared" si="0"/>
        <v>0.34062500000000001</v>
      </c>
    </row>
    <row r="17" spans="2:21" x14ac:dyDescent="0.25">
      <c r="B17" s="31" t="s">
        <v>20</v>
      </c>
      <c r="C17" s="31">
        <f>SUM(C11:C16)</f>
        <v>320</v>
      </c>
      <c r="D17" s="35">
        <f>SUM(D11:D16)</f>
        <v>1.0000000000000002</v>
      </c>
    </row>
    <row r="20" spans="2:21" x14ac:dyDescent="0.25">
      <c r="B20" s="1"/>
    </row>
    <row r="22" spans="2:21" x14ac:dyDescent="0.25">
      <c r="T22" s="2"/>
      <c r="U22" s="3"/>
    </row>
    <row r="23" spans="2:21" x14ac:dyDescent="0.25">
      <c r="T23" s="2"/>
      <c r="U23" s="3"/>
    </row>
    <row r="24" spans="2:21" x14ac:dyDescent="0.25">
      <c r="T24" s="2"/>
      <c r="U24" s="3"/>
    </row>
    <row r="25" spans="2:21" x14ac:dyDescent="0.25">
      <c r="T25" s="2"/>
      <c r="U25" s="3"/>
    </row>
    <row r="26" spans="2:21" x14ac:dyDescent="0.25">
      <c r="T26" s="2"/>
      <c r="U26" s="3"/>
    </row>
    <row r="38" spans="2:10" ht="18.75" x14ac:dyDescent="0.3">
      <c r="B38" s="36" t="s">
        <v>105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68" t="s">
        <v>36</v>
      </c>
      <c r="C40" s="169"/>
      <c r="D40" s="170"/>
      <c r="F40" s="171" t="s">
        <v>100</v>
      </c>
      <c r="G40" s="171"/>
      <c r="H40" s="171"/>
    </row>
    <row r="41" spans="2:10" x14ac:dyDescent="0.25">
      <c r="B41" s="31" t="s">
        <v>37</v>
      </c>
      <c r="C41" s="31" t="s">
        <v>34</v>
      </c>
      <c r="D41" s="31" t="s">
        <v>35</v>
      </c>
      <c r="F41" s="83" t="s">
        <v>101</v>
      </c>
      <c r="G41" s="83" t="s">
        <v>34</v>
      </c>
      <c r="H41" s="83" t="s">
        <v>35</v>
      </c>
    </row>
    <row r="42" spans="2:10" x14ac:dyDescent="0.25">
      <c r="B42" s="38" t="s">
        <v>13</v>
      </c>
      <c r="C42" s="39">
        <v>36</v>
      </c>
      <c r="D42" s="34">
        <f>C42/$C$46</f>
        <v>0.33027522935779818</v>
      </c>
      <c r="F42" s="75" t="s">
        <v>13</v>
      </c>
      <c r="G42" s="33">
        <v>85</v>
      </c>
      <c r="H42" s="34">
        <f t="shared" ref="H42:H50" si="1">G42/$G$51</f>
        <v>0.265625</v>
      </c>
    </row>
    <row r="43" spans="2:10" ht="15" customHeight="1" x14ac:dyDescent="0.25">
      <c r="B43" s="38" t="s">
        <v>8</v>
      </c>
      <c r="C43" s="39">
        <v>10</v>
      </c>
      <c r="D43" s="34">
        <f>C43/$C$46</f>
        <v>9.1743119266055051E-2</v>
      </c>
      <c r="F43" s="75" t="s">
        <v>8</v>
      </c>
      <c r="G43" s="33">
        <v>61</v>
      </c>
      <c r="H43" s="34">
        <f t="shared" si="1"/>
        <v>0.19062499999999999</v>
      </c>
    </row>
    <row r="44" spans="2:10" x14ac:dyDescent="0.25">
      <c r="B44" s="38" t="s">
        <v>6</v>
      </c>
      <c r="C44" s="39">
        <v>62</v>
      </c>
      <c r="D44" s="34">
        <f>C44/$C$46</f>
        <v>0.56880733944954132</v>
      </c>
      <c r="F44" s="102" t="s">
        <v>106</v>
      </c>
      <c r="G44" s="95">
        <v>2</v>
      </c>
      <c r="H44" s="34">
        <f t="shared" si="1"/>
        <v>6.2500000000000003E-3</v>
      </c>
    </row>
    <row r="45" spans="2:10" x14ac:dyDescent="0.25">
      <c r="B45" s="38" t="s">
        <v>113</v>
      </c>
      <c r="C45" s="39">
        <v>1</v>
      </c>
      <c r="D45" s="34">
        <f>C45/$C$46</f>
        <v>9.1743119266055051E-3</v>
      </c>
      <c r="F45" s="75" t="s">
        <v>82</v>
      </c>
      <c r="G45" s="33">
        <v>0</v>
      </c>
      <c r="H45" s="34">
        <f t="shared" si="1"/>
        <v>0</v>
      </c>
    </row>
    <row r="46" spans="2:10" x14ac:dyDescent="0.25">
      <c r="B46" s="42" t="s">
        <v>20</v>
      </c>
      <c r="C46" s="31">
        <f>SUM(C42:C45)</f>
        <v>109</v>
      </c>
      <c r="D46" s="35">
        <f>SUM(D42:D45)</f>
        <v>1</v>
      </c>
      <c r="F46" s="75" t="s">
        <v>11</v>
      </c>
      <c r="G46" s="33">
        <v>31</v>
      </c>
      <c r="H46" s="34">
        <f t="shared" si="1"/>
        <v>9.6875000000000003E-2</v>
      </c>
    </row>
    <row r="47" spans="2:10" x14ac:dyDescent="0.25">
      <c r="F47" s="75" t="s">
        <v>12</v>
      </c>
      <c r="G47" s="33">
        <v>13</v>
      </c>
      <c r="H47" s="34">
        <f t="shared" si="1"/>
        <v>4.0625000000000001E-2</v>
      </c>
    </row>
    <row r="48" spans="2:10" x14ac:dyDescent="0.25">
      <c r="F48" s="75" t="s">
        <v>3</v>
      </c>
      <c r="G48" s="33">
        <v>20</v>
      </c>
      <c r="H48" s="34">
        <f t="shared" si="1"/>
        <v>6.25E-2</v>
      </c>
    </row>
    <row r="49" spans="6:8" x14ac:dyDescent="0.25">
      <c r="F49" s="75" t="s">
        <v>15</v>
      </c>
      <c r="G49" s="33">
        <v>96</v>
      </c>
      <c r="H49" s="34">
        <f t="shared" si="1"/>
        <v>0.3</v>
      </c>
    </row>
    <row r="50" spans="6:8" x14ac:dyDescent="0.25">
      <c r="F50" s="75" t="s">
        <v>17</v>
      </c>
      <c r="G50" s="33">
        <v>12</v>
      </c>
      <c r="H50" s="34">
        <f t="shared" si="1"/>
        <v>3.7499999999999999E-2</v>
      </c>
    </row>
    <row r="51" spans="6:8" x14ac:dyDescent="0.25">
      <c r="F51" s="84" t="s">
        <v>20</v>
      </c>
      <c r="G51" s="83">
        <f>SUM(G42:G50)</f>
        <v>320</v>
      </c>
      <c r="H51" s="35">
        <f>SUM(H42:H50)</f>
        <v>0.99999999999999989</v>
      </c>
    </row>
    <row r="70" spans="2:6" ht="14.25" customHeight="1" x14ac:dyDescent="0.25">
      <c r="D70" s="100"/>
    </row>
    <row r="71" spans="2:6" ht="14.25" customHeight="1" x14ac:dyDescent="0.25">
      <c r="D71" s="100"/>
    </row>
    <row r="72" spans="2:6" ht="14.25" customHeight="1" x14ac:dyDescent="0.25">
      <c r="B72" s="129" t="s">
        <v>146</v>
      </c>
      <c r="C72" s="129"/>
      <c r="D72" s="100"/>
      <c r="E72" t="s">
        <v>149</v>
      </c>
    </row>
    <row r="73" spans="2:6" ht="14.25" customHeight="1" x14ac:dyDescent="0.25">
      <c r="B73" s="134" t="s">
        <v>13</v>
      </c>
      <c r="C73" s="131">
        <v>36</v>
      </c>
      <c r="D73" s="100"/>
      <c r="E73" s="137" t="s">
        <v>13</v>
      </c>
      <c r="F73" s="138">
        <v>48</v>
      </c>
    </row>
    <row r="74" spans="2:6" ht="14.25" customHeight="1" x14ac:dyDescent="0.25">
      <c r="B74" s="132" t="s">
        <v>143</v>
      </c>
      <c r="C74" s="133">
        <v>10</v>
      </c>
      <c r="D74" s="100"/>
      <c r="E74" s="132" t="s">
        <v>143</v>
      </c>
      <c r="F74" s="133">
        <v>11</v>
      </c>
    </row>
    <row r="75" spans="2:6" ht="14.25" customHeight="1" x14ac:dyDescent="0.25">
      <c r="B75" s="132" t="s">
        <v>144</v>
      </c>
      <c r="C75" s="133">
        <v>17</v>
      </c>
      <c r="D75" s="100"/>
      <c r="E75" s="132" t="s">
        <v>144</v>
      </c>
      <c r="F75" s="133">
        <v>19</v>
      </c>
    </row>
    <row r="76" spans="2:6" ht="14.25" customHeight="1" x14ac:dyDescent="0.25">
      <c r="B76" s="132" t="s">
        <v>145</v>
      </c>
      <c r="C76" s="133">
        <v>9</v>
      </c>
      <c r="D76" s="100"/>
      <c r="E76" s="132" t="s">
        <v>145</v>
      </c>
      <c r="F76" s="133">
        <v>18</v>
      </c>
    </row>
    <row r="77" spans="2:6" ht="14.25" customHeight="1" x14ac:dyDescent="0.25">
      <c r="B77" s="136" t="s">
        <v>8</v>
      </c>
      <c r="C77" s="131">
        <v>10</v>
      </c>
      <c r="D77" s="100"/>
      <c r="E77" s="137" t="s">
        <v>8</v>
      </c>
      <c r="F77" s="138">
        <v>25</v>
      </c>
    </row>
    <row r="78" spans="2:6" ht="14.25" customHeight="1" x14ac:dyDescent="0.25">
      <c r="B78" s="132" t="s">
        <v>143</v>
      </c>
      <c r="C78" s="133">
        <v>2</v>
      </c>
      <c r="D78" s="100"/>
      <c r="E78" s="132" t="s">
        <v>143</v>
      </c>
      <c r="F78" s="133">
        <v>7</v>
      </c>
    </row>
    <row r="79" spans="2:6" ht="14.25" customHeight="1" x14ac:dyDescent="0.25">
      <c r="B79" s="132" t="s">
        <v>144</v>
      </c>
      <c r="C79" s="133">
        <v>5</v>
      </c>
      <c r="D79" s="100"/>
      <c r="E79" s="132" t="s">
        <v>144</v>
      </c>
      <c r="F79" s="133">
        <v>12</v>
      </c>
    </row>
    <row r="80" spans="2:6" ht="14.25" customHeight="1" x14ac:dyDescent="0.25">
      <c r="B80" s="132" t="s">
        <v>145</v>
      </c>
      <c r="C80" s="133">
        <v>3</v>
      </c>
      <c r="D80" s="100"/>
      <c r="E80" s="132" t="s">
        <v>145</v>
      </c>
      <c r="F80" s="133">
        <v>6</v>
      </c>
    </row>
    <row r="81" spans="2:6" ht="14.25" customHeight="1" x14ac:dyDescent="0.25">
      <c r="B81" s="135" t="s">
        <v>6</v>
      </c>
      <c r="C81" s="131">
        <v>62</v>
      </c>
      <c r="D81" s="100"/>
      <c r="E81" s="137" t="s">
        <v>111</v>
      </c>
      <c r="F81" s="138">
        <v>13</v>
      </c>
    </row>
    <row r="82" spans="2:6" ht="14.25" customHeight="1" x14ac:dyDescent="0.25">
      <c r="B82" s="132" t="s">
        <v>143</v>
      </c>
      <c r="C82" s="133">
        <v>30</v>
      </c>
      <c r="D82" s="100"/>
      <c r="E82" s="132" t="s">
        <v>143</v>
      </c>
      <c r="F82" s="133">
        <v>4</v>
      </c>
    </row>
    <row r="83" spans="2:6" ht="14.25" customHeight="1" x14ac:dyDescent="0.25">
      <c r="B83" s="132" t="s">
        <v>144</v>
      </c>
      <c r="C83" s="133">
        <v>21</v>
      </c>
      <c r="D83" s="100"/>
      <c r="E83" s="132" t="s">
        <v>144</v>
      </c>
      <c r="F83" s="133">
        <v>4</v>
      </c>
    </row>
    <row r="84" spans="2:6" ht="14.25" customHeight="1" x14ac:dyDescent="0.25">
      <c r="B84" s="132" t="s">
        <v>145</v>
      </c>
      <c r="C84" s="133">
        <v>11</v>
      </c>
      <c r="D84" s="100"/>
      <c r="E84" s="132" t="s">
        <v>145</v>
      </c>
      <c r="F84" s="133">
        <v>5</v>
      </c>
    </row>
    <row r="85" spans="2:6" ht="14.25" customHeight="1" x14ac:dyDescent="0.25">
      <c r="B85" s="130" t="s">
        <v>113</v>
      </c>
      <c r="C85" s="131">
        <v>1</v>
      </c>
      <c r="D85" s="100"/>
      <c r="E85" s="137" t="s">
        <v>107</v>
      </c>
      <c r="F85" s="138">
        <v>31</v>
      </c>
    </row>
    <row r="86" spans="2:6" ht="14.25" customHeight="1" x14ac:dyDescent="0.25">
      <c r="B86" s="132" t="s">
        <v>145</v>
      </c>
      <c r="C86" s="133">
        <v>1</v>
      </c>
      <c r="D86" s="100"/>
      <c r="E86" s="132" t="s">
        <v>143</v>
      </c>
      <c r="F86" s="133">
        <v>17</v>
      </c>
    </row>
    <row r="87" spans="2:6" ht="14.25" customHeight="1" x14ac:dyDescent="0.25">
      <c r="B87" s="142" t="s">
        <v>155</v>
      </c>
      <c r="C87" s="143">
        <f>C73+C77+C81+C85</f>
        <v>109</v>
      </c>
      <c r="D87" s="100"/>
      <c r="E87" s="132" t="s">
        <v>144</v>
      </c>
      <c r="F87" s="133">
        <v>6</v>
      </c>
    </row>
    <row r="88" spans="2:6" ht="14.25" customHeight="1" x14ac:dyDescent="0.25">
      <c r="D88" s="100"/>
      <c r="E88" s="132" t="s">
        <v>145</v>
      </c>
      <c r="F88" s="133">
        <v>8</v>
      </c>
    </row>
    <row r="89" spans="2:6" ht="14.25" customHeight="1" x14ac:dyDescent="0.25">
      <c r="D89" s="100"/>
      <c r="E89" s="137" t="s">
        <v>147</v>
      </c>
      <c r="F89" s="138">
        <v>1</v>
      </c>
    </row>
    <row r="90" spans="2:6" ht="14.25" customHeight="1" x14ac:dyDescent="0.25">
      <c r="D90" s="100"/>
      <c r="E90" s="132" t="s">
        <v>145</v>
      </c>
      <c r="F90" s="133">
        <v>1</v>
      </c>
    </row>
    <row r="91" spans="2:6" ht="14.25" customHeight="1" x14ac:dyDescent="0.25">
      <c r="D91" s="100"/>
      <c r="E91" s="137" t="s">
        <v>3</v>
      </c>
      <c r="F91" s="138">
        <v>20</v>
      </c>
    </row>
    <row r="92" spans="2:6" ht="14.25" customHeight="1" x14ac:dyDescent="0.25">
      <c r="D92" s="100"/>
      <c r="E92" s="132" t="s">
        <v>143</v>
      </c>
      <c r="F92" s="133">
        <v>6</v>
      </c>
    </row>
    <row r="93" spans="2:6" ht="14.25" customHeight="1" x14ac:dyDescent="0.25">
      <c r="D93" s="100"/>
      <c r="E93" s="132" t="s">
        <v>144</v>
      </c>
      <c r="F93" s="133">
        <v>8</v>
      </c>
    </row>
    <row r="94" spans="2:6" ht="14.25" customHeight="1" x14ac:dyDescent="0.25">
      <c r="D94" s="100"/>
      <c r="E94" s="132" t="s">
        <v>145</v>
      </c>
      <c r="F94" s="133">
        <v>6</v>
      </c>
    </row>
    <row r="95" spans="2:6" ht="14.25" customHeight="1" x14ac:dyDescent="0.25">
      <c r="D95" s="100"/>
      <c r="E95" s="137" t="s">
        <v>148</v>
      </c>
      <c r="F95" s="138">
        <v>1</v>
      </c>
    </row>
    <row r="96" spans="2:6" ht="14.25" customHeight="1" x14ac:dyDescent="0.25">
      <c r="D96" s="100"/>
      <c r="E96" s="132" t="s">
        <v>143</v>
      </c>
      <c r="F96" s="133">
        <v>1</v>
      </c>
    </row>
    <row r="97" spans="2:6" ht="14.25" customHeight="1" x14ac:dyDescent="0.25">
      <c r="D97" s="100"/>
      <c r="E97" s="137" t="s">
        <v>136</v>
      </c>
      <c r="F97" s="138">
        <v>9</v>
      </c>
    </row>
    <row r="98" spans="2:6" ht="14.25" customHeight="1" x14ac:dyDescent="0.25">
      <c r="D98" s="100"/>
      <c r="E98" s="132" t="s">
        <v>143</v>
      </c>
      <c r="F98" s="133">
        <v>1</v>
      </c>
    </row>
    <row r="99" spans="2:6" ht="14.25" customHeight="1" x14ac:dyDescent="0.25">
      <c r="D99" s="100"/>
      <c r="E99" s="132" t="s">
        <v>144</v>
      </c>
      <c r="F99" s="133">
        <v>5</v>
      </c>
    </row>
    <row r="100" spans="2:6" ht="14.25" customHeight="1" x14ac:dyDescent="0.25">
      <c r="D100" s="100"/>
      <c r="E100" s="132" t="s">
        <v>145</v>
      </c>
      <c r="F100" s="133">
        <v>3</v>
      </c>
    </row>
    <row r="101" spans="2:6" ht="14.25" customHeight="1" x14ac:dyDescent="0.25">
      <c r="D101" s="100"/>
      <c r="E101" s="137" t="s">
        <v>110</v>
      </c>
      <c r="F101" s="138">
        <v>12</v>
      </c>
    </row>
    <row r="102" spans="2:6" ht="14.25" customHeight="1" x14ac:dyDescent="0.25">
      <c r="D102" s="100"/>
      <c r="E102" s="132" t="s">
        <v>143</v>
      </c>
      <c r="F102" s="133">
        <v>9</v>
      </c>
    </row>
    <row r="103" spans="2:6" ht="14.25" customHeight="1" x14ac:dyDescent="0.25">
      <c r="D103" s="100"/>
      <c r="E103" s="132" t="s">
        <v>144</v>
      </c>
      <c r="F103" s="133">
        <v>1</v>
      </c>
    </row>
    <row r="104" spans="2:6" ht="14.25" customHeight="1" x14ac:dyDescent="0.25">
      <c r="D104" s="100"/>
      <c r="E104" s="132" t="s">
        <v>145</v>
      </c>
      <c r="F104" s="133">
        <v>2</v>
      </c>
    </row>
    <row r="105" spans="2:6" ht="14.25" customHeight="1" x14ac:dyDescent="0.25">
      <c r="D105" s="100"/>
      <c r="E105" s="142" t="s">
        <v>156</v>
      </c>
      <c r="F105" s="143">
        <f>F73+F77+F81+F85+F89+F91+F95+F97+F101</f>
        <v>160</v>
      </c>
    </row>
    <row r="106" spans="2:6" ht="14.25" customHeight="1" x14ac:dyDescent="0.25">
      <c r="D106" s="100"/>
    </row>
    <row r="107" spans="2:6" ht="14.25" customHeight="1" x14ac:dyDescent="0.25">
      <c r="B107" t="s">
        <v>150</v>
      </c>
      <c r="D107" s="100"/>
      <c r="E107" s="139" t="s">
        <v>152</v>
      </c>
    </row>
    <row r="108" spans="2:6" ht="14.25" customHeight="1" x14ac:dyDescent="0.25">
      <c r="B108" s="137" t="s">
        <v>8</v>
      </c>
      <c r="C108" s="138">
        <v>24</v>
      </c>
      <c r="D108" s="100"/>
      <c r="E108" s="137" t="s">
        <v>137</v>
      </c>
      <c r="F108" s="138">
        <v>1</v>
      </c>
    </row>
    <row r="109" spans="2:6" ht="14.25" customHeight="1" x14ac:dyDescent="0.25">
      <c r="B109" s="132" t="s">
        <v>143</v>
      </c>
      <c r="C109" s="133">
        <v>7</v>
      </c>
      <c r="D109" s="100"/>
      <c r="E109" s="132" t="s">
        <v>143</v>
      </c>
      <c r="F109" s="133">
        <v>1</v>
      </c>
    </row>
    <row r="110" spans="2:6" ht="14.25" customHeight="1" x14ac:dyDescent="0.25">
      <c r="B110" s="132" t="s">
        <v>144</v>
      </c>
      <c r="C110" s="133">
        <v>8</v>
      </c>
      <c r="D110" s="100"/>
      <c r="E110" s="137" t="s">
        <v>13</v>
      </c>
      <c r="F110" s="138">
        <v>1</v>
      </c>
    </row>
    <row r="111" spans="2:6" ht="14.25" customHeight="1" x14ac:dyDescent="0.25">
      <c r="B111" s="132" t="s">
        <v>145</v>
      </c>
      <c r="C111" s="133">
        <v>9</v>
      </c>
      <c r="D111" s="100"/>
      <c r="E111" s="132" t="s">
        <v>143</v>
      </c>
      <c r="F111" s="133">
        <v>1</v>
      </c>
    </row>
    <row r="112" spans="2:6" ht="14.25" customHeight="1" x14ac:dyDescent="0.25">
      <c r="B112" s="137" t="s">
        <v>151</v>
      </c>
      <c r="C112" s="138">
        <v>2</v>
      </c>
      <c r="D112" s="100"/>
      <c r="E112" s="137" t="s">
        <v>8</v>
      </c>
      <c r="F112" s="138">
        <v>2</v>
      </c>
    </row>
    <row r="113" spans="2:6" ht="14.25" customHeight="1" x14ac:dyDescent="0.25">
      <c r="B113" s="132" t="s">
        <v>144</v>
      </c>
      <c r="C113" s="133">
        <v>2</v>
      </c>
      <c r="D113" s="100"/>
      <c r="E113" s="132" t="s">
        <v>143</v>
      </c>
      <c r="F113" s="133">
        <v>1</v>
      </c>
    </row>
    <row r="114" spans="2:6" ht="14.25" customHeight="1" x14ac:dyDescent="0.25">
      <c r="B114" s="142" t="s">
        <v>155</v>
      </c>
      <c r="C114" s="143">
        <f>C108+C112</f>
        <v>26</v>
      </c>
      <c r="D114" s="100"/>
      <c r="E114" s="132" t="s">
        <v>144</v>
      </c>
      <c r="F114" s="133">
        <v>1</v>
      </c>
    </row>
    <row r="115" spans="2:6" ht="14.25" customHeight="1" x14ac:dyDescent="0.25">
      <c r="D115" s="100"/>
      <c r="E115" s="137" t="s">
        <v>106</v>
      </c>
      <c r="F115" s="138">
        <v>2</v>
      </c>
    </row>
    <row r="116" spans="2:6" ht="14.25" customHeight="1" x14ac:dyDescent="0.25">
      <c r="D116" s="100"/>
      <c r="E116" s="132" t="s">
        <v>144</v>
      </c>
      <c r="F116" s="133">
        <v>1</v>
      </c>
    </row>
    <row r="117" spans="2:6" ht="14.25" customHeight="1" x14ac:dyDescent="0.25">
      <c r="D117" s="100"/>
      <c r="E117" s="132" t="s">
        <v>145</v>
      </c>
      <c r="F117" s="133">
        <v>1</v>
      </c>
    </row>
    <row r="118" spans="2:6" ht="14.25" customHeight="1" x14ac:dyDescent="0.25">
      <c r="D118" s="100"/>
      <c r="E118" s="142" t="s">
        <v>155</v>
      </c>
      <c r="F118" s="143">
        <f>F108+F110+F112+F115</f>
        <v>6</v>
      </c>
    </row>
    <row r="119" spans="2:6" ht="14.25" customHeight="1" x14ac:dyDescent="0.25">
      <c r="D119" s="100"/>
    </row>
    <row r="120" spans="2:6" ht="14.25" customHeight="1" x14ac:dyDescent="0.25">
      <c r="D120" s="100"/>
    </row>
    <row r="121" spans="2:6" ht="14.25" customHeight="1" x14ac:dyDescent="0.25">
      <c r="B121" t="s">
        <v>153</v>
      </c>
      <c r="D121" s="100"/>
    </row>
    <row r="122" spans="2:6" ht="14.25" customHeight="1" x14ac:dyDescent="0.25">
      <c r="B122" s="137" t="s">
        <v>112</v>
      </c>
      <c r="C122" s="138">
        <v>15</v>
      </c>
      <c r="D122" s="100"/>
    </row>
    <row r="123" spans="2:6" ht="14.25" customHeight="1" x14ac:dyDescent="0.25">
      <c r="B123" s="132" t="s">
        <v>143</v>
      </c>
      <c r="C123" s="133">
        <v>5</v>
      </c>
      <c r="D123" s="100"/>
    </row>
    <row r="124" spans="2:6" ht="14.25" customHeight="1" x14ac:dyDescent="0.25">
      <c r="B124" s="132" t="s">
        <v>144</v>
      </c>
      <c r="C124" s="133">
        <v>5</v>
      </c>
      <c r="D124" s="100"/>
    </row>
    <row r="125" spans="2:6" ht="14.25" customHeight="1" x14ac:dyDescent="0.25">
      <c r="B125" s="132" t="s">
        <v>145</v>
      </c>
      <c r="C125" s="133">
        <v>5</v>
      </c>
      <c r="D125" s="100"/>
    </row>
    <row r="126" spans="2:6" ht="14.25" customHeight="1" x14ac:dyDescent="0.25">
      <c r="B126" s="130" t="s">
        <v>154</v>
      </c>
      <c r="C126" s="131">
        <v>1</v>
      </c>
      <c r="D126" s="100"/>
    </row>
    <row r="127" spans="2:6" ht="14.25" customHeight="1" x14ac:dyDescent="0.25">
      <c r="B127" s="132" t="s">
        <v>154</v>
      </c>
      <c r="C127" s="133">
        <v>1</v>
      </c>
      <c r="D127" s="100"/>
    </row>
    <row r="128" spans="2:6" ht="14.25" customHeight="1" x14ac:dyDescent="0.25">
      <c r="B128" s="140" t="s">
        <v>20</v>
      </c>
      <c r="C128" s="141">
        <v>16</v>
      </c>
      <c r="D128" s="100"/>
    </row>
    <row r="129" spans="2:10" ht="14.25" customHeight="1" x14ac:dyDescent="0.25">
      <c r="D129" s="100"/>
    </row>
    <row r="130" spans="2:10" ht="14.25" customHeight="1" x14ac:dyDescent="0.25">
      <c r="D130" s="100"/>
    </row>
    <row r="131" spans="2:10" ht="14.25" customHeight="1" x14ac:dyDescent="0.25">
      <c r="D131" s="100"/>
    </row>
    <row r="132" spans="2:10" ht="14.25" customHeight="1" x14ac:dyDescent="0.25">
      <c r="D132" s="100"/>
    </row>
    <row r="133" spans="2:10" ht="18.75" x14ac:dyDescent="0.3">
      <c r="B133" s="36" t="s">
        <v>38</v>
      </c>
      <c r="C133" s="37"/>
      <c r="D133" s="37"/>
      <c r="E133" s="37"/>
      <c r="F133" s="37"/>
      <c r="G133" s="37"/>
      <c r="H133" s="37"/>
      <c r="I133" s="37"/>
      <c r="J133" s="37"/>
    </row>
    <row r="135" spans="2:10" ht="18.75" customHeight="1" x14ac:dyDescent="0.25">
      <c r="B135" s="110" t="s">
        <v>39</v>
      </c>
      <c r="C135" s="172" t="s">
        <v>139</v>
      </c>
      <c r="D135" s="172" t="s">
        <v>35</v>
      </c>
    </row>
    <row r="136" spans="2:10" ht="29.25" customHeight="1" x14ac:dyDescent="0.25">
      <c r="B136" s="101" t="s">
        <v>40</v>
      </c>
      <c r="C136" s="172"/>
      <c r="D136" s="172" t="s">
        <v>35</v>
      </c>
    </row>
    <row r="137" spans="2:10" ht="14.25" customHeight="1" x14ac:dyDescent="0.25">
      <c r="B137" s="40" t="s">
        <v>112</v>
      </c>
      <c r="C137" s="124">
        <v>16</v>
      </c>
      <c r="D137" s="119">
        <f t="shared" ref="D137:D162" si="2">C137/$C$162</f>
        <v>0.05</v>
      </c>
    </row>
    <row r="138" spans="2:10" ht="14.25" customHeight="1" x14ac:dyDescent="0.25">
      <c r="B138" s="99" t="s">
        <v>138</v>
      </c>
      <c r="C138" s="41">
        <v>16</v>
      </c>
      <c r="D138" s="121">
        <f t="shared" si="2"/>
        <v>0.05</v>
      </c>
    </row>
    <row r="139" spans="2:10" ht="14.25" customHeight="1" x14ac:dyDescent="0.25">
      <c r="B139" s="40" t="s">
        <v>109</v>
      </c>
      <c r="C139" s="124">
        <v>163</v>
      </c>
      <c r="D139" s="119">
        <f t="shared" si="2"/>
        <v>0.50937500000000002</v>
      </c>
    </row>
    <row r="140" spans="2:10" ht="14.25" customHeight="1" x14ac:dyDescent="0.25">
      <c r="B140" s="99" t="s">
        <v>137</v>
      </c>
      <c r="C140" s="41">
        <v>0</v>
      </c>
      <c r="D140" s="121">
        <f t="shared" si="2"/>
        <v>0</v>
      </c>
    </row>
    <row r="141" spans="2:10" ht="14.25" customHeight="1" x14ac:dyDescent="0.25">
      <c r="B141" s="99" t="s">
        <v>13</v>
      </c>
      <c r="C141" s="41">
        <v>48</v>
      </c>
      <c r="D141" s="121">
        <f t="shared" si="2"/>
        <v>0.15</v>
      </c>
    </row>
    <row r="142" spans="2:10" ht="14.25" customHeight="1" x14ac:dyDescent="0.25">
      <c r="B142" s="99" t="s">
        <v>8</v>
      </c>
      <c r="C142" s="41">
        <v>25</v>
      </c>
      <c r="D142" s="121">
        <f t="shared" si="2"/>
        <v>7.8125E-2</v>
      </c>
    </row>
    <row r="143" spans="2:10" ht="14.25" customHeight="1" x14ac:dyDescent="0.25">
      <c r="B143" s="99" t="s">
        <v>111</v>
      </c>
      <c r="C143" s="41">
        <v>13</v>
      </c>
      <c r="D143" s="121">
        <f t="shared" si="2"/>
        <v>4.0625000000000001E-2</v>
      </c>
    </row>
    <row r="144" spans="2:10" ht="14.25" customHeight="1" x14ac:dyDescent="0.25">
      <c r="B144" s="99" t="s">
        <v>107</v>
      </c>
      <c r="C144" s="41">
        <v>31</v>
      </c>
      <c r="D144" s="121">
        <f t="shared" si="2"/>
        <v>9.6875000000000003E-2</v>
      </c>
    </row>
    <row r="145" spans="2:4" ht="14.25" customHeight="1" x14ac:dyDescent="0.25">
      <c r="B145" s="99" t="s">
        <v>3</v>
      </c>
      <c r="C145" s="41">
        <v>20</v>
      </c>
      <c r="D145" s="121">
        <f t="shared" si="2"/>
        <v>6.25E-2</v>
      </c>
    </row>
    <row r="146" spans="2:4" ht="14.25" customHeight="1" x14ac:dyDescent="0.25">
      <c r="B146" s="99" t="s">
        <v>138</v>
      </c>
      <c r="C146" s="41">
        <v>26</v>
      </c>
      <c r="D146" s="121">
        <f t="shared" si="2"/>
        <v>8.1250000000000003E-2</v>
      </c>
    </row>
    <row r="147" spans="2:4" ht="14.25" customHeight="1" x14ac:dyDescent="0.25">
      <c r="B147" s="40" t="s">
        <v>108</v>
      </c>
      <c r="C147" s="124">
        <v>109</v>
      </c>
      <c r="D147" s="119">
        <f t="shared" si="2"/>
        <v>0.34062500000000001</v>
      </c>
    </row>
    <row r="148" spans="2:4" ht="14.25" customHeight="1" x14ac:dyDescent="0.25">
      <c r="B148" s="99" t="s">
        <v>13</v>
      </c>
      <c r="C148" s="41">
        <v>36</v>
      </c>
      <c r="D148" s="121">
        <f t="shared" si="2"/>
        <v>0.1125</v>
      </c>
    </row>
    <row r="149" spans="2:4" ht="14.25" customHeight="1" x14ac:dyDescent="0.25">
      <c r="B149" s="99" t="s">
        <v>8</v>
      </c>
      <c r="C149" s="41">
        <v>10</v>
      </c>
      <c r="D149" s="121">
        <f t="shared" si="2"/>
        <v>3.125E-2</v>
      </c>
    </row>
    <row r="150" spans="2:4" ht="14.25" customHeight="1" x14ac:dyDescent="0.25">
      <c r="B150" s="99" t="s">
        <v>6</v>
      </c>
      <c r="C150" s="41">
        <v>62</v>
      </c>
      <c r="D150" s="121">
        <f t="shared" si="2"/>
        <v>0.19375000000000001</v>
      </c>
    </row>
    <row r="151" spans="2:4" ht="14.25" customHeight="1" x14ac:dyDescent="0.25">
      <c r="B151" s="126" t="s">
        <v>113</v>
      </c>
      <c r="C151" s="127">
        <v>1</v>
      </c>
      <c r="D151" s="128">
        <f t="shared" si="2"/>
        <v>3.1250000000000002E-3</v>
      </c>
    </row>
    <row r="152" spans="2:4" ht="14.25" customHeight="1" x14ac:dyDescent="0.25">
      <c r="B152" s="40" t="s">
        <v>7</v>
      </c>
      <c r="C152" s="124">
        <v>26</v>
      </c>
      <c r="D152" s="119">
        <f t="shared" si="2"/>
        <v>8.1250000000000003E-2</v>
      </c>
    </row>
    <row r="153" spans="2:4" ht="14.25" customHeight="1" x14ac:dyDescent="0.25">
      <c r="B153" s="122" t="s">
        <v>13</v>
      </c>
      <c r="C153" s="123">
        <v>0</v>
      </c>
      <c r="D153" s="121">
        <f t="shared" si="2"/>
        <v>0</v>
      </c>
    </row>
    <row r="154" spans="2:4" ht="14.25" customHeight="1" x14ac:dyDescent="0.25">
      <c r="B154" s="99" t="s">
        <v>8</v>
      </c>
      <c r="C154" s="41">
        <v>24</v>
      </c>
      <c r="D154" s="121">
        <f t="shared" si="2"/>
        <v>7.4999999999999997E-2</v>
      </c>
    </row>
    <row r="155" spans="2:4" ht="14.25" customHeight="1" x14ac:dyDescent="0.25">
      <c r="B155" s="99" t="s">
        <v>107</v>
      </c>
      <c r="C155" s="41">
        <v>0</v>
      </c>
      <c r="D155" s="121">
        <f t="shared" si="2"/>
        <v>0</v>
      </c>
    </row>
    <row r="156" spans="2:4" ht="14.25" customHeight="1" x14ac:dyDescent="0.25">
      <c r="B156" s="99" t="s">
        <v>140</v>
      </c>
      <c r="C156" s="41">
        <v>2</v>
      </c>
      <c r="D156" s="121">
        <f t="shared" si="2"/>
        <v>6.2500000000000003E-3</v>
      </c>
    </row>
    <row r="157" spans="2:4" ht="14.25" customHeight="1" x14ac:dyDescent="0.25">
      <c r="B157" s="40" t="s">
        <v>10</v>
      </c>
      <c r="C157" s="124">
        <v>6</v>
      </c>
      <c r="D157" s="119">
        <f t="shared" si="2"/>
        <v>1.8749999999999999E-2</v>
      </c>
    </row>
    <row r="158" spans="2:4" ht="14.25" customHeight="1" x14ac:dyDescent="0.25">
      <c r="B158" s="99" t="s">
        <v>13</v>
      </c>
      <c r="C158" s="41">
        <v>1</v>
      </c>
      <c r="D158" s="121">
        <f t="shared" si="2"/>
        <v>3.1250000000000002E-3</v>
      </c>
    </row>
    <row r="159" spans="2:4" ht="14.25" customHeight="1" x14ac:dyDescent="0.25">
      <c r="B159" s="99" t="s">
        <v>8</v>
      </c>
      <c r="C159" s="41">
        <v>2</v>
      </c>
      <c r="D159" s="121">
        <f t="shared" si="2"/>
        <v>6.2500000000000003E-3</v>
      </c>
    </row>
    <row r="160" spans="2:4" ht="14.25" customHeight="1" x14ac:dyDescent="0.25">
      <c r="B160" s="99" t="s">
        <v>106</v>
      </c>
      <c r="C160" s="41">
        <v>2</v>
      </c>
      <c r="D160" s="121">
        <f t="shared" si="2"/>
        <v>6.2500000000000003E-3</v>
      </c>
    </row>
    <row r="161" spans="2:10" s="120" customFormat="1" ht="14.25" customHeight="1" x14ac:dyDescent="0.25">
      <c r="B161" s="99" t="s">
        <v>137</v>
      </c>
      <c r="C161" s="41">
        <v>1</v>
      </c>
      <c r="D161" s="121">
        <f t="shared" si="2"/>
        <v>3.1250000000000002E-3</v>
      </c>
    </row>
    <row r="162" spans="2:10" ht="14.25" customHeight="1" x14ac:dyDescent="0.25">
      <c r="B162" s="118" t="s">
        <v>20</v>
      </c>
      <c r="C162" s="125">
        <v>320</v>
      </c>
      <c r="D162" s="119">
        <f t="shared" si="2"/>
        <v>1</v>
      </c>
    </row>
    <row r="163" spans="2:10" ht="14.25" customHeight="1" x14ac:dyDescent="0.25"/>
    <row r="164" spans="2:10" ht="14.25" customHeight="1" x14ac:dyDescent="0.25"/>
    <row r="165" spans="2:10" ht="14.25" customHeight="1" x14ac:dyDescent="0.25"/>
    <row r="166" spans="2:10" ht="14.25" customHeight="1" x14ac:dyDescent="0.25"/>
    <row r="167" spans="2:10" ht="14.25" customHeight="1" x14ac:dyDescent="0.25"/>
    <row r="168" spans="2:10" ht="14.25" customHeight="1" x14ac:dyDescent="0.25"/>
    <row r="176" spans="2:10" ht="21" x14ac:dyDescent="0.35">
      <c r="B176" s="50" t="s">
        <v>42</v>
      </c>
      <c r="C176" s="37"/>
      <c r="D176" s="37"/>
      <c r="E176" s="37"/>
      <c r="F176" s="37"/>
      <c r="G176" s="37"/>
      <c r="H176" s="37"/>
      <c r="I176" s="37"/>
      <c r="J176" s="37"/>
    </row>
    <row r="179" spans="2:3" x14ac:dyDescent="0.25">
      <c r="B179" s="173" t="s">
        <v>43</v>
      </c>
      <c r="C179" s="174"/>
    </row>
    <row r="180" spans="2:3" x14ac:dyDescent="0.25">
      <c r="B180" s="33" t="s">
        <v>1</v>
      </c>
      <c r="C180" s="41">
        <v>279</v>
      </c>
    </row>
    <row r="181" spans="2:3" x14ac:dyDescent="0.25">
      <c r="B181" s="33" t="s">
        <v>9</v>
      </c>
      <c r="C181" s="41">
        <v>41</v>
      </c>
    </row>
    <row r="182" spans="2:3" x14ac:dyDescent="0.25">
      <c r="B182" s="51" t="s">
        <v>20</v>
      </c>
      <c r="C182" s="51">
        <f>SUM(C180:C181)</f>
        <v>320</v>
      </c>
    </row>
    <row r="185" spans="2:3" x14ac:dyDescent="0.25">
      <c r="B185" s="175" t="s">
        <v>44</v>
      </c>
      <c r="C185" s="176"/>
    </row>
    <row r="186" spans="2:3" x14ac:dyDescent="0.25">
      <c r="B186" s="33" t="s">
        <v>1</v>
      </c>
      <c r="C186" s="33">
        <v>305</v>
      </c>
    </row>
    <row r="187" spans="2:3" x14ac:dyDescent="0.25">
      <c r="B187" s="33" t="s">
        <v>9</v>
      </c>
      <c r="C187" s="33">
        <v>15</v>
      </c>
    </row>
    <row r="188" spans="2:3" x14ac:dyDescent="0.25">
      <c r="B188" s="52" t="s">
        <v>20</v>
      </c>
      <c r="C188" s="52">
        <f>SUM(C186:C187)</f>
        <v>320</v>
      </c>
    </row>
    <row r="191" spans="2:3" x14ac:dyDescent="0.25">
      <c r="B191" s="177" t="s">
        <v>45</v>
      </c>
      <c r="C191" s="178"/>
    </row>
    <row r="192" spans="2:3" x14ac:dyDescent="0.25">
      <c r="B192" s="33" t="s">
        <v>16</v>
      </c>
      <c r="C192" s="33">
        <v>48</v>
      </c>
    </row>
    <row r="193" spans="2:16" x14ac:dyDescent="0.25">
      <c r="B193" s="33" t="s">
        <v>4</v>
      </c>
      <c r="C193" s="33">
        <v>309</v>
      </c>
    </row>
    <row r="194" spans="2:16" x14ac:dyDescent="0.25">
      <c r="B194" s="53" t="s">
        <v>20</v>
      </c>
      <c r="C194" s="54">
        <f>SUM(C192:C193)</f>
        <v>357</v>
      </c>
    </row>
    <row r="197" spans="2:16" ht="21" x14ac:dyDescent="0.25">
      <c r="B197" s="30" t="s">
        <v>64</v>
      </c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</row>
    <row r="199" spans="2:16" ht="30" customHeight="1" x14ac:dyDescent="0.25">
      <c r="B199" s="111" t="s">
        <v>46</v>
      </c>
      <c r="C199" s="113" t="s">
        <v>65</v>
      </c>
      <c r="D199" s="114"/>
      <c r="E199" s="114"/>
      <c r="F199" s="114"/>
      <c r="G199" s="114"/>
      <c r="H199" s="114"/>
      <c r="I199" s="114"/>
      <c r="J199" s="114"/>
      <c r="K199" s="114"/>
      <c r="L199" s="114"/>
      <c r="M199" s="114"/>
      <c r="N199" s="114"/>
      <c r="O199" s="114"/>
    </row>
    <row r="200" spans="2:16" s="59" customFormat="1" ht="15" customHeight="1" x14ac:dyDescent="0.25">
      <c r="B200" s="112"/>
      <c r="C200" s="55" t="s">
        <v>47</v>
      </c>
      <c r="D200" s="55" t="s">
        <v>48</v>
      </c>
      <c r="E200" s="55" t="s">
        <v>49</v>
      </c>
      <c r="F200" s="55" t="s">
        <v>50</v>
      </c>
      <c r="G200" s="55" t="s">
        <v>51</v>
      </c>
      <c r="H200" s="55" t="s">
        <v>52</v>
      </c>
      <c r="I200" s="55" t="s">
        <v>53</v>
      </c>
      <c r="J200" s="55" t="s">
        <v>54</v>
      </c>
      <c r="K200" s="55" t="s">
        <v>55</v>
      </c>
      <c r="L200" s="55" t="s">
        <v>56</v>
      </c>
      <c r="M200" s="55" t="s">
        <v>57</v>
      </c>
      <c r="N200" s="55" t="s">
        <v>58</v>
      </c>
      <c r="O200" s="55" t="s">
        <v>59</v>
      </c>
    </row>
    <row r="201" spans="2:16" s="59" customFormat="1" ht="45" x14ac:dyDescent="0.25">
      <c r="B201" s="56" t="s">
        <v>66</v>
      </c>
      <c r="C201" s="57">
        <v>452</v>
      </c>
      <c r="D201" s="57">
        <v>563</v>
      </c>
      <c r="E201" s="33">
        <v>586</v>
      </c>
      <c r="F201" s="58">
        <v>491</v>
      </c>
      <c r="G201" s="57">
        <v>476</v>
      </c>
      <c r="H201" s="58">
        <v>461</v>
      </c>
      <c r="I201" s="58">
        <v>470</v>
      </c>
      <c r="J201" s="58">
        <v>491</v>
      </c>
      <c r="K201" s="58">
        <v>479</v>
      </c>
      <c r="L201" s="105">
        <v>409</v>
      </c>
      <c r="M201" s="105">
        <v>454</v>
      </c>
      <c r="N201" s="105">
        <v>373</v>
      </c>
      <c r="O201" s="106">
        <f>SUM(C201:N201)</f>
        <v>5705</v>
      </c>
    </row>
    <row r="202" spans="2:16" x14ac:dyDescent="0.25">
      <c r="B202" s="61" t="s">
        <v>59</v>
      </c>
      <c r="C202" s="60">
        <f>SUM(C201:C201)</f>
        <v>452</v>
      </c>
      <c r="D202" s="60">
        <f t="shared" ref="D202:N202" si="3">SUM(D201:D201)</f>
        <v>563</v>
      </c>
      <c r="E202" s="60">
        <f t="shared" si="3"/>
        <v>586</v>
      </c>
      <c r="F202" s="60">
        <f t="shared" si="3"/>
        <v>491</v>
      </c>
      <c r="G202" s="60">
        <f t="shared" si="3"/>
        <v>476</v>
      </c>
      <c r="H202" s="60">
        <f t="shared" si="3"/>
        <v>461</v>
      </c>
      <c r="I202" s="60">
        <f t="shared" si="3"/>
        <v>470</v>
      </c>
      <c r="J202" s="60">
        <f t="shared" si="3"/>
        <v>491</v>
      </c>
      <c r="K202" s="60">
        <f t="shared" si="3"/>
        <v>479</v>
      </c>
      <c r="L202" s="60">
        <f t="shared" si="3"/>
        <v>409</v>
      </c>
      <c r="M202" s="60">
        <f t="shared" si="3"/>
        <v>454</v>
      </c>
      <c r="N202" s="60">
        <f t="shared" si="3"/>
        <v>373</v>
      </c>
      <c r="O202" s="60">
        <f>SUM(C202:N202)</f>
        <v>5705</v>
      </c>
    </row>
    <row r="203" spans="2:16" x14ac:dyDescent="0.25">
      <c r="B203" s="1"/>
      <c r="C203" s="1"/>
      <c r="D203" s="1"/>
    </row>
    <row r="204" spans="2:16" x14ac:dyDescent="0.25">
      <c r="B204" s="1"/>
      <c r="C204" s="1"/>
      <c r="D204" s="1"/>
    </row>
    <row r="205" spans="2:16" ht="21" x14ac:dyDescent="0.25">
      <c r="B205" s="30" t="s">
        <v>114</v>
      </c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</row>
    <row r="207" spans="2:16" x14ac:dyDescent="0.25">
      <c r="B207" s="111" t="s">
        <v>46</v>
      </c>
      <c r="C207" s="113" t="s">
        <v>131</v>
      </c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</row>
    <row r="208" spans="2:16" x14ac:dyDescent="0.25">
      <c r="B208" s="112"/>
      <c r="C208" s="55" t="s">
        <v>47</v>
      </c>
      <c r="D208" s="55" t="s">
        <v>48</v>
      </c>
      <c r="E208" s="55" t="s">
        <v>49</v>
      </c>
      <c r="F208" s="55" t="s">
        <v>50</v>
      </c>
      <c r="G208" s="55" t="s">
        <v>51</v>
      </c>
      <c r="H208" s="55" t="s">
        <v>52</v>
      </c>
      <c r="I208" s="55" t="s">
        <v>53</v>
      </c>
      <c r="J208" s="55" t="s">
        <v>54</v>
      </c>
      <c r="K208" s="55" t="s">
        <v>55</v>
      </c>
      <c r="L208" s="55" t="s">
        <v>56</v>
      </c>
      <c r="M208" s="55" t="s">
        <v>57</v>
      </c>
      <c r="N208" s="55" t="s">
        <v>58</v>
      </c>
      <c r="O208" s="55" t="s">
        <v>59</v>
      </c>
    </row>
    <row r="209" spans="2:15" ht="45" x14ac:dyDescent="0.25">
      <c r="B209" s="56" t="s">
        <v>66</v>
      </c>
      <c r="C209" s="57">
        <v>400</v>
      </c>
      <c r="D209" s="57">
        <v>369</v>
      </c>
      <c r="E209" s="33">
        <v>428</v>
      </c>
      <c r="F209" s="58">
        <v>385</v>
      </c>
      <c r="G209" s="57">
        <v>418</v>
      </c>
      <c r="H209" s="58">
        <v>350</v>
      </c>
      <c r="I209" s="58">
        <v>257</v>
      </c>
      <c r="J209" s="58">
        <v>275</v>
      </c>
      <c r="K209" s="58">
        <v>357</v>
      </c>
      <c r="L209" s="104">
        <v>353</v>
      </c>
      <c r="M209" s="104">
        <v>320</v>
      </c>
      <c r="N209" s="104"/>
      <c r="O209" s="82">
        <f>SUM(C209:N209)</f>
        <v>3912</v>
      </c>
    </row>
    <row r="210" spans="2:15" x14ac:dyDescent="0.25">
      <c r="B210" s="61" t="s">
        <v>59</v>
      </c>
      <c r="C210" s="60">
        <f>SUM(C209:C209)</f>
        <v>400</v>
      </c>
      <c r="D210" s="60">
        <f t="shared" ref="D210:N210" si="4">SUM(D209:D209)</f>
        <v>369</v>
      </c>
      <c r="E210" s="60">
        <f t="shared" si="4"/>
        <v>428</v>
      </c>
      <c r="F210" s="60">
        <f t="shared" si="4"/>
        <v>385</v>
      </c>
      <c r="G210" s="60">
        <f t="shared" si="4"/>
        <v>418</v>
      </c>
      <c r="H210" s="60">
        <f t="shared" si="4"/>
        <v>350</v>
      </c>
      <c r="I210" s="60">
        <f t="shared" si="4"/>
        <v>257</v>
      </c>
      <c r="J210" s="60">
        <f t="shared" si="4"/>
        <v>275</v>
      </c>
      <c r="K210" s="60">
        <f t="shared" si="4"/>
        <v>357</v>
      </c>
      <c r="L210" s="60">
        <f t="shared" si="4"/>
        <v>353</v>
      </c>
      <c r="M210" s="60">
        <f t="shared" si="4"/>
        <v>320</v>
      </c>
      <c r="N210" s="60">
        <f t="shared" si="4"/>
        <v>0</v>
      </c>
      <c r="O210" s="60">
        <f>SUM(C210:N210)</f>
        <v>3912</v>
      </c>
    </row>
    <row r="211" spans="2:15" x14ac:dyDescent="0.25">
      <c r="B211" s="1"/>
      <c r="C211" s="1"/>
      <c r="D211" s="1"/>
    </row>
    <row r="239" spans="2:16" ht="21" x14ac:dyDescent="0.25">
      <c r="B239" s="30" t="s">
        <v>67</v>
      </c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</row>
    <row r="241" spans="2:16" x14ac:dyDescent="0.25">
      <c r="B241" s="111" t="s">
        <v>68</v>
      </c>
      <c r="C241" s="116" t="s">
        <v>69</v>
      </c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</row>
    <row r="242" spans="2:16" x14ac:dyDescent="0.25">
      <c r="B242" s="112"/>
      <c r="C242" s="55">
        <v>2010</v>
      </c>
      <c r="D242" s="55">
        <v>2011</v>
      </c>
      <c r="E242" s="55">
        <v>2012</v>
      </c>
      <c r="F242" s="55">
        <v>2013</v>
      </c>
      <c r="G242" s="55">
        <v>2014</v>
      </c>
      <c r="H242" s="55">
        <v>2015</v>
      </c>
      <c r="I242" s="55">
        <v>2016</v>
      </c>
      <c r="J242" s="55">
        <v>2017</v>
      </c>
      <c r="K242" s="55">
        <v>2018</v>
      </c>
      <c r="L242" s="55">
        <v>2019</v>
      </c>
      <c r="M242" s="55">
        <v>2020</v>
      </c>
      <c r="N242" s="55">
        <v>2021</v>
      </c>
      <c r="O242" s="55">
        <v>2022</v>
      </c>
      <c r="P242" s="55">
        <v>2023</v>
      </c>
    </row>
    <row r="243" spans="2:16" x14ac:dyDescent="0.25">
      <c r="B243" s="62" t="s">
        <v>60</v>
      </c>
      <c r="C243" s="115">
        <v>142</v>
      </c>
      <c r="D243" s="63">
        <v>156</v>
      </c>
      <c r="E243" s="64">
        <v>332</v>
      </c>
      <c r="F243" s="64">
        <v>266</v>
      </c>
      <c r="G243" s="65">
        <v>374</v>
      </c>
      <c r="H243" s="63">
        <v>155</v>
      </c>
      <c r="I243" s="63">
        <v>75</v>
      </c>
      <c r="J243" s="63">
        <v>75</v>
      </c>
      <c r="K243" s="63">
        <v>652</v>
      </c>
      <c r="L243" s="63">
        <v>5938</v>
      </c>
      <c r="M243" s="63">
        <v>12614</v>
      </c>
      <c r="N243" s="163">
        <v>18207</v>
      </c>
      <c r="O243" s="164">
        <f>O201</f>
        <v>5705</v>
      </c>
      <c r="P243" s="164">
        <f>O210</f>
        <v>3912</v>
      </c>
    </row>
    <row r="244" spans="2:16" x14ac:dyDescent="0.25">
      <c r="B244" s="62" t="s">
        <v>61</v>
      </c>
      <c r="C244" s="115">
        <v>48400</v>
      </c>
      <c r="D244" s="63">
        <v>55559</v>
      </c>
      <c r="E244" s="64">
        <v>83699</v>
      </c>
      <c r="F244" s="64">
        <v>77651</v>
      </c>
      <c r="G244" s="65">
        <v>63982</v>
      </c>
      <c r="H244" s="63">
        <v>77247</v>
      </c>
      <c r="I244" s="63">
        <v>17519</v>
      </c>
      <c r="J244" s="63">
        <v>949</v>
      </c>
      <c r="K244" s="63">
        <v>2106</v>
      </c>
      <c r="L244" s="63">
        <v>5968</v>
      </c>
      <c r="M244" s="63">
        <v>1375</v>
      </c>
      <c r="N244" s="163"/>
      <c r="O244" s="165"/>
      <c r="P244" s="165"/>
    </row>
    <row r="245" spans="2:16" x14ac:dyDescent="0.25">
      <c r="B245" s="62" t="s">
        <v>62</v>
      </c>
      <c r="C245" s="115">
        <v>4826</v>
      </c>
      <c r="D245" s="63">
        <v>8423</v>
      </c>
      <c r="E245" s="64">
        <v>22915</v>
      </c>
      <c r="F245" s="64">
        <v>66196</v>
      </c>
      <c r="G245" s="65">
        <v>43654</v>
      </c>
      <c r="H245" s="63">
        <v>34212</v>
      </c>
      <c r="I245" s="63">
        <v>12162</v>
      </c>
      <c r="J245" s="63">
        <v>12033</v>
      </c>
      <c r="K245" s="63">
        <v>13494</v>
      </c>
      <c r="L245" s="63">
        <v>8892</v>
      </c>
      <c r="M245" s="63">
        <v>18811</v>
      </c>
      <c r="N245" s="163"/>
      <c r="O245" s="165"/>
      <c r="P245" s="165"/>
    </row>
    <row r="246" spans="2:16" x14ac:dyDescent="0.25">
      <c r="B246" s="62" t="s">
        <v>63</v>
      </c>
      <c r="C246" s="63">
        <v>124</v>
      </c>
      <c r="D246" s="63">
        <v>153</v>
      </c>
      <c r="E246" s="64">
        <v>166</v>
      </c>
      <c r="F246" s="64">
        <v>128</v>
      </c>
      <c r="G246" s="65">
        <v>76</v>
      </c>
      <c r="H246" s="63">
        <v>53</v>
      </c>
      <c r="I246" s="63">
        <v>21</v>
      </c>
      <c r="J246" s="63">
        <v>37</v>
      </c>
      <c r="K246" s="63">
        <v>56</v>
      </c>
      <c r="L246" s="63">
        <v>42</v>
      </c>
      <c r="M246" s="63">
        <v>45</v>
      </c>
      <c r="N246" s="163"/>
      <c r="O246" s="166"/>
      <c r="P246" s="166"/>
    </row>
    <row r="247" spans="2:16" x14ac:dyDescent="0.25">
      <c r="B247" s="61"/>
      <c r="C247" s="66">
        <f>SUM(C243:C246)</f>
        <v>53492</v>
      </c>
      <c r="D247" s="66">
        <f t="shared" ref="D247:K247" si="5">SUM(D243:D246)</f>
        <v>64291</v>
      </c>
      <c r="E247" s="66">
        <f t="shared" si="5"/>
        <v>107112</v>
      </c>
      <c r="F247" s="66">
        <f t="shared" si="5"/>
        <v>144241</v>
      </c>
      <c r="G247" s="66">
        <f t="shared" si="5"/>
        <v>108086</v>
      </c>
      <c r="H247" s="66">
        <f t="shared" si="5"/>
        <v>111667</v>
      </c>
      <c r="I247" s="66">
        <f t="shared" si="5"/>
        <v>29777</v>
      </c>
      <c r="J247" s="66">
        <f t="shared" si="5"/>
        <v>13094</v>
      </c>
      <c r="K247" s="66">
        <f t="shared" si="5"/>
        <v>16308</v>
      </c>
      <c r="L247" s="66">
        <f>SUM(L243:L246)</f>
        <v>20840</v>
      </c>
      <c r="M247" s="66">
        <f>SUM(M243:M246)</f>
        <v>32845</v>
      </c>
      <c r="N247" s="66">
        <f>SUM(N243:N246)</f>
        <v>18207</v>
      </c>
      <c r="O247" s="66">
        <f>SUM(O243)</f>
        <v>5705</v>
      </c>
      <c r="P247" s="66">
        <f>SUM(P243)</f>
        <v>3912</v>
      </c>
    </row>
    <row r="248" spans="2:16" x14ac:dyDescent="0.25">
      <c r="C248" s="67"/>
      <c r="D248" s="67"/>
      <c r="E248" s="67"/>
      <c r="F248" s="67"/>
      <c r="G248" s="67"/>
      <c r="H248" s="67"/>
      <c r="I248" s="67"/>
      <c r="J248" s="67"/>
      <c r="K248" s="67"/>
    </row>
    <row r="249" spans="2:16" s="68" customFormat="1" ht="45" x14ac:dyDescent="0.25">
      <c r="B249" s="161" t="s">
        <v>70</v>
      </c>
      <c r="C249" s="55" t="s">
        <v>71</v>
      </c>
      <c r="D249" s="55" t="s">
        <v>72</v>
      </c>
      <c r="E249" s="55" t="s">
        <v>73</v>
      </c>
      <c r="F249" s="55" t="s">
        <v>74</v>
      </c>
      <c r="G249" s="55" t="s">
        <v>75</v>
      </c>
      <c r="H249" s="55" t="s">
        <v>76</v>
      </c>
      <c r="I249" s="55" t="s">
        <v>77</v>
      </c>
      <c r="J249" s="55">
        <v>2017</v>
      </c>
      <c r="K249" s="55">
        <v>2018</v>
      </c>
      <c r="L249" s="55">
        <v>2019</v>
      </c>
      <c r="M249" s="55">
        <v>2020</v>
      </c>
      <c r="N249" s="55">
        <v>2021</v>
      </c>
      <c r="O249" s="55">
        <v>2022</v>
      </c>
      <c r="P249" s="55" t="s">
        <v>157</v>
      </c>
    </row>
    <row r="250" spans="2:16" s="68" customFormat="1" ht="15.75" x14ac:dyDescent="0.25">
      <c r="B250" s="162"/>
      <c r="C250" s="69">
        <f>C247</f>
        <v>53492</v>
      </c>
      <c r="D250" s="69">
        <f>D247</f>
        <v>64291</v>
      </c>
      <c r="E250" s="69">
        <f t="shared" ref="E250:J250" si="6">E247</f>
        <v>107112</v>
      </c>
      <c r="F250" s="69">
        <f t="shared" si="6"/>
        <v>144241</v>
      </c>
      <c r="G250" s="69">
        <f t="shared" si="6"/>
        <v>108086</v>
      </c>
      <c r="H250" s="69">
        <f t="shared" si="6"/>
        <v>111667</v>
      </c>
      <c r="I250" s="69">
        <f t="shared" si="6"/>
        <v>29777</v>
      </c>
      <c r="J250" s="69">
        <f t="shared" si="6"/>
        <v>13094</v>
      </c>
      <c r="K250" s="69">
        <f t="shared" ref="K250:P250" si="7">K247</f>
        <v>16308</v>
      </c>
      <c r="L250" s="108">
        <f t="shared" si="7"/>
        <v>20840</v>
      </c>
      <c r="M250" s="108">
        <f t="shared" si="7"/>
        <v>32845</v>
      </c>
      <c r="N250" s="108">
        <f t="shared" si="7"/>
        <v>18207</v>
      </c>
      <c r="O250" s="108">
        <f t="shared" si="7"/>
        <v>5705</v>
      </c>
      <c r="P250" s="109">
        <f t="shared" si="7"/>
        <v>3912</v>
      </c>
    </row>
  </sheetData>
  <sortState ref="B11:D16">
    <sortCondition ref="B11:B16"/>
  </sortState>
  <mergeCells count="13">
    <mergeCell ref="B249:B250"/>
    <mergeCell ref="N243:N246"/>
    <mergeCell ref="O243:O246"/>
    <mergeCell ref="P243:P246"/>
    <mergeCell ref="B1:D1"/>
    <mergeCell ref="B9:D9"/>
    <mergeCell ref="B40:D40"/>
    <mergeCell ref="F40:H40"/>
    <mergeCell ref="C135:C136"/>
    <mergeCell ref="D135:D136"/>
    <mergeCell ref="B179:C179"/>
    <mergeCell ref="B185:C185"/>
    <mergeCell ref="B191:C19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9"/>
  <sheetViews>
    <sheetView zoomScale="70" zoomScaleNormal="70" workbookViewId="0">
      <selection activeCell="L138" sqref="L138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0.7109375" customWidth="1"/>
    <col min="12" max="12" width="10.140625" customWidth="1"/>
    <col min="13" max="13" width="11.140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67" t="s">
        <v>133</v>
      </c>
      <c r="B1" s="167"/>
      <c r="C1" s="167"/>
      <c r="D1" s="167"/>
      <c r="E1" s="167"/>
      <c r="F1" s="167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7" ht="18" x14ac:dyDescent="0.25">
      <c r="A2" s="71" t="s">
        <v>28</v>
      </c>
      <c r="B2" s="72"/>
      <c r="C2" s="71"/>
      <c r="D2" s="70"/>
      <c r="E2" s="70"/>
      <c r="F2" s="71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7" x14ac:dyDescent="0.25">
      <c r="A3" s="72" t="s">
        <v>116</v>
      </c>
      <c r="B3" s="72"/>
      <c r="C3" s="72"/>
      <c r="D3" s="70"/>
      <c r="E3" s="70"/>
      <c r="F3" s="72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7" x14ac:dyDescent="0.25">
      <c r="A4" s="72" t="s">
        <v>78</v>
      </c>
      <c r="B4" s="70"/>
      <c r="C4" s="72"/>
      <c r="D4" s="70"/>
      <c r="E4" s="70"/>
      <c r="F4" s="72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7" x14ac:dyDescent="0.25">
      <c r="A5" s="73" t="s">
        <v>30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8" spans="1:27" ht="18.75" x14ac:dyDescent="0.25">
      <c r="A8" s="180" t="s">
        <v>115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</row>
    <row r="10" spans="1:27" ht="18.75" x14ac:dyDescent="0.25">
      <c r="A10" s="168" t="s">
        <v>104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70"/>
    </row>
    <row r="11" spans="1:27" x14ac:dyDescent="0.25">
      <c r="A11" s="181" t="s">
        <v>79</v>
      </c>
      <c r="B11" s="184" t="s">
        <v>117</v>
      </c>
      <c r="C11" s="185"/>
      <c r="D11" s="184" t="s">
        <v>118</v>
      </c>
      <c r="E11" s="185"/>
      <c r="F11" s="184" t="s">
        <v>119</v>
      </c>
      <c r="G11" s="185"/>
      <c r="H11" s="184" t="s">
        <v>120</v>
      </c>
      <c r="I11" s="185"/>
      <c r="J11" s="96" t="s">
        <v>121</v>
      </c>
      <c r="K11" s="97"/>
      <c r="L11" s="96" t="s">
        <v>122</v>
      </c>
      <c r="M11" s="97"/>
      <c r="N11" s="96" t="s">
        <v>123</v>
      </c>
      <c r="O11" s="97"/>
      <c r="P11" s="96" t="s">
        <v>124</v>
      </c>
      <c r="Q11" s="97"/>
      <c r="R11" s="96" t="s">
        <v>125</v>
      </c>
      <c r="S11" s="97"/>
      <c r="T11" s="96" t="s">
        <v>126</v>
      </c>
      <c r="U11" s="97"/>
      <c r="V11" s="96" t="s">
        <v>127</v>
      </c>
      <c r="W11" s="97"/>
      <c r="X11" s="96" t="s">
        <v>128</v>
      </c>
      <c r="Y11" s="97"/>
      <c r="Z11" s="96" t="s">
        <v>129</v>
      </c>
      <c r="AA11" s="97"/>
    </row>
    <row r="12" spans="1:27" x14ac:dyDescent="0.25">
      <c r="A12" s="181"/>
      <c r="B12" s="74" t="s">
        <v>34</v>
      </c>
      <c r="C12" s="74" t="s">
        <v>81</v>
      </c>
      <c r="D12" s="74" t="s">
        <v>34</v>
      </c>
      <c r="E12" s="74" t="s">
        <v>81</v>
      </c>
      <c r="F12" s="74" t="s">
        <v>34</v>
      </c>
      <c r="G12" s="74" t="s">
        <v>81</v>
      </c>
      <c r="H12" s="74" t="s">
        <v>34</v>
      </c>
      <c r="I12" s="74" t="s">
        <v>81</v>
      </c>
      <c r="J12" s="74" t="s">
        <v>34</v>
      </c>
      <c r="K12" s="74" t="s">
        <v>81</v>
      </c>
      <c r="L12" s="74" t="s">
        <v>34</v>
      </c>
      <c r="M12" s="74" t="s">
        <v>81</v>
      </c>
      <c r="N12" s="74" t="s">
        <v>34</v>
      </c>
      <c r="O12" s="74" t="s">
        <v>81</v>
      </c>
      <c r="P12" s="74" t="s">
        <v>34</v>
      </c>
      <c r="Q12" s="74" t="s">
        <v>81</v>
      </c>
      <c r="R12" s="74" t="s">
        <v>34</v>
      </c>
      <c r="S12" s="74" t="s">
        <v>81</v>
      </c>
      <c r="T12" s="74" t="s">
        <v>34</v>
      </c>
      <c r="U12" s="74" t="s">
        <v>81</v>
      </c>
      <c r="V12" s="74" t="s">
        <v>34</v>
      </c>
      <c r="W12" s="74" t="s">
        <v>81</v>
      </c>
      <c r="X12" s="74" t="s">
        <v>34</v>
      </c>
      <c r="Y12" s="74" t="s">
        <v>81</v>
      </c>
      <c r="Z12" s="74" t="s">
        <v>34</v>
      </c>
      <c r="AA12" s="74" t="s">
        <v>81</v>
      </c>
    </row>
    <row r="13" spans="1:27" x14ac:dyDescent="0.25">
      <c r="A13" s="32" t="s">
        <v>14</v>
      </c>
      <c r="B13" s="33">
        <v>16</v>
      </c>
      <c r="C13" s="34">
        <f t="shared" ref="C13:C18" si="0">B13/$B$19</f>
        <v>0.04</v>
      </c>
      <c r="D13" s="33">
        <v>20</v>
      </c>
      <c r="E13" s="34">
        <f>D13/$D$19</f>
        <v>5.4200542005420058E-2</v>
      </c>
      <c r="F13" s="33">
        <v>16</v>
      </c>
      <c r="G13" s="34">
        <f>F13/$F$19</f>
        <v>3.7383177570093455E-2</v>
      </c>
      <c r="H13" s="33">
        <v>17</v>
      </c>
      <c r="I13" s="88">
        <f>H13/$H$19</f>
        <v>4.4155844155844157E-2</v>
      </c>
      <c r="J13" s="33">
        <v>21</v>
      </c>
      <c r="K13" s="88">
        <f>J13/$J$19</f>
        <v>5.0239234449760764E-2</v>
      </c>
      <c r="L13" s="87">
        <v>16</v>
      </c>
      <c r="M13" s="88">
        <f>L13/$L$19</f>
        <v>4.5714285714285714E-2</v>
      </c>
      <c r="N13" s="87">
        <v>11</v>
      </c>
      <c r="O13" s="88">
        <f>N13/$N$19</f>
        <v>4.2801556420233464E-2</v>
      </c>
      <c r="P13" s="87">
        <v>14</v>
      </c>
      <c r="Q13" s="88">
        <f>P13/$P$19</f>
        <v>5.0909090909090911E-2</v>
      </c>
      <c r="R13" s="33">
        <v>14</v>
      </c>
      <c r="S13" s="88">
        <f>R13/$R$19</f>
        <v>3.9215686274509803E-2</v>
      </c>
      <c r="T13" s="87">
        <v>14</v>
      </c>
      <c r="U13" s="88">
        <f>T13/T19</f>
        <v>3.9660056657223795E-2</v>
      </c>
      <c r="V13" s="87">
        <v>16</v>
      </c>
      <c r="W13" s="88">
        <v>0.05</v>
      </c>
      <c r="X13" s="87"/>
      <c r="Y13" s="88"/>
      <c r="Z13" s="87">
        <f t="shared" ref="Z13:Z18" si="1">SUM(B13,D13,F13,H13,J13,L13,N13,P13,R13,T13,V13,X13)</f>
        <v>175</v>
      </c>
      <c r="AA13" s="86">
        <f t="shared" ref="AA13:AA18" si="2">Z13/$Z$19</f>
        <v>4.4734151329243355E-2</v>
      </c>
    </row>
    <row r="14" spans="1:27" x14ac:dyDescent="0.25">
      <c r="A14" s="32" t="s">
        <v>99</v>
      </c>
      <c r="B14" s="33">
        <v>0</v>
      </c>
      <c r="C14" s="34">
        <f t="shared" si="0"/>
        <v>0</v>
      </c>
      <c r="D14" s="33">
        <v>0</v>
      </c>
      <c r="E14" s="34">
        <f t="shared" ref="E14:E18" si="3">D14/$D$19</f>
        <v>0</v>
      </c>
      <c r="F14" s="33">
        <v>0</v>
      </c>
      <c r="G14" s="34">
        <f t="shared" ref="G14:G18" si="4">F14/$F$19</f>
        <v>0</v>
      </c>
      <c r="H14" s="93">
        <v>0</v>
      </c>
      <c r="I14" s="88">
        <f t="shared" ref="I14:I18" si="5">H14/$H$19</f>
        <v>0</v>
      </c>
      <c r="J14" s="93">
        <v>0</v>
      </c>
      <c r="K14" s="88">
        <f t="shared" ref="K14:K18" si="6">J14/$J$19</f>
        <v>0</v>
      </c>
      <c r="L14" s="87">
        <v>0</v>
      </c>
      <c r="M14" s="88">
        <f t="shared" ref="M14:M18" si="7">L14/$L$19</f>
        <v>0</v>
      </c>
      <c r="N14" s="87">
        <v>0</v>
      </c>
      <c r="O14" s="88">
        <f t="shared" ref="O14:O18" si="8">N14/$N$19</f>
        <v>0</v>
      </c>
      <c r="P14" s="87">
        <v>0</v>
      </c>
      <c r="Q14" s="88">
        <f t="shared" ref="Q14:Q18" si="9">P14/$P$19</f>
        <v>0</v>
      </c>
      <c r="R14" s="98">
        <v>0</v>
      </c>
      <c r="S14" s="88">
        <f t="shared" ref="S14:S18" si="10">R14/$R$19</f>
        <v>0</v>
      </c>
      <c r="T14" s="87">
        <v>0</v>
      </c>
      <c r="U14" s="88">
        <v>0</v>
      </c>
      <c r="V14" s="87">
        <v>0</v>
      </c>
      <c r="W14" s="88">
        <v>0</v>
      </c>
      <c r="X14" s="87"/>
      <c r="Y14" s="88"/>
      <c r="Z14" s="87">
        <f t="shared" si="1"/>
        <v>0</v>
      </c>
      <c r="AA14" s="86">
        <f t="shared" si="2"/>
        <v>0</v>
      </c>
    </row>
    <row r="15" spans="1:27" x14ac:dyDescent="0.25">
      <c r="A15" s="32" t="s">
        <v>2</v>
      </c>
      <c r="B15" s="33">
        <v>162</v>
      </c>
      <c r="C15" s="34">
        <f t="shared" si="0"/>
        <v>0.40500000000000003</v>
      </c>
      <c r="D15" s="33">
        <v>158</v>
      </c>
      <c r="E15" s="34">
        <f t="shared" si="3"/>
        <v>0.42818428184281843</v>
      </c>
      <c r="F15" s="33">
        <v>179</v>
      </c>
      <c r="G15" s="34">
        <f t="shared" si="4"/>
        <v>0.41822429906542058</v>
      </c>
      <c r="H15" s="33">
        <v>100</v>
      </c>
      <c r="I15" s="88">
        <f t="shared" si="5"/>
        <v>0.25974025974025972</v>
      </c>
      <c r="J15" s="33">
        <v>173</v>
      </c>
      <c r="K15" s="88">
        <f t="shared" si="6"/>
        <v>0.4138755980861244</v>
      </c>
      <c r="L15" s="87">
        <v>138</v>
      </c>
      <c r="M15" s="88">
        <f t="shared" si="7"/>
        <v>0.39428571428571429</v>
      </c>
      <c r="N15" s="87">
        <v>113</v>
      </c>
      <c r="O15" s="88">
        <f t="shared" si="8"/>
        <v>0.43968871595330739</v>
      </c>
      <c r="P15" s="87">
        <v>126</v>
      </c>
      <c r="Q15" s="88">
        <f t="shared" si="9"/>
        <v>0.45818181818181819</v>
      </c>
      <c r="R15" s="33">
        <v>162</v>
      </c>
      <c r="S15" s="88">
        <f t="shared" si="10"/>
        <v>0.45378151260504201</v>
      </c>
      <c r="T15" s="87">
        <v>172</v>
      </c>
      <c r="U15" s="88">
        <v>0.48730000000000001</v>
      </c>
      <c r="V15" s="87">
        <v>163</v>
      </c>
      <c r="W15" s="88">
        <v>0.50900000000000001</v>
      </c>
      <c r="X15" s="87"/>
      <c r="Y15" s="88"/>
      <c r="Z15" s="87">
        <f t="shared" si="1"/>
        <v>1646</v>
      </c>
      <c r="AA15" s="86">
        <f t="shared" si="2"/>
        <v>0.42075664621676889</v>
      </c>
    </row>
    <row r="16" spans="1:27" x14ac:dyDescent="0.25">
      <c r="A16" s="32" t="s">
        <v>7</v>
      </c>
      <c r="B16" s="33">
        <v>45</v>
      </c>
      <c r="C16" s="34">
        <f t="shared" si="0"/>
        <v>0.1125</v>
      </c>
      <c r="D16" s="33">
        <v>30</v>
      </c>
      <c r="E16" s="34">
        <f t="shared" si="3"/>
        <v>8.1300813008130079E-2</v>
      </c>
      <c r="F16" s="33">
        <v>51</v>
      </c>
      <c r="G16" s="34">
        <f t="shared" si="4"/>
        <v>0.1191588785046729</v>
      </c>
      <c r="H16" s="33">
        <v>2</v>
      </c>
      <c r="I16" s="88">
        <f t="shared" si="5"/>
        <v>5.1948051948051948E-3</v>
      </c>
      <c r="J16" s="33">
        <v>42</v>
      </c>
      <c r="K16" s="88">
        <f t="shared" si="6"/>
        <v>0.10047846889952153</v>
      </c>
      <c r="L16" s="87">
        <v>35</v>
      </c>
      <c r="M16" s="88">
        <f t="shared" si="7"/>
        <v>0.1</v>
      </c>
      <c r="N16" s="87">
        <v>24</v>
      </c>
      <c r="O16" s="88">
        <f t="shared" si="8"/>
        <v>9.3385214007782102E-2</v>
      </c>
      <c r="P16" s="87">
        <v>27</v>
      </c>
      <c r="Q16" s="88">
        <f t="shared" si="9"/>
        <v>9.8181818181818176E-2</v>
      </c>
      <c r="R16" s="33">
        <v>35</v>
      </c>
      <c r="S16" s="88">
        <f t="shared" si="10"/>
        <v>9.8039215686274508E-2</v>
      </c>
      <c r="T16" s="87">
        <v>25</v>
      </c>
      <c r="U16" s="88">
        <v>0.36830000000000002</v>
      </c>
      <c r="V16" s="87">
        <v>26</v>
      </c>
      <c r="W16" s="88">
        <v>8.1000000000000003E-2</v>
      </c>
      <c r="X16" s="87"/>
      <c r="Y16" s="88"/>
      <c r="Z16" s="87">
        <f t="shared" si="1"/>
        <v>342</v>
      </c>
      <c r="AA16" s="86">
        <f t="shared" si="2"/>
        <v>8.7423312883435578E-2</v>
      </c>
    </row>
    <row r="17" spans="1:27" x14ac:dyDescent="0.25">
      <c r="A17" s="32" t="s">
        <v>10</v>
      </c>
      <c r="B17" s="33">
        <v>17</v>
      </c>
      <c r="C17" s="34">
        <f t="shared" si="0"/>
        <v>4.2500000000000003E-2</v>
      </c>
      <c r="D17" s="33">
        <v>9</v>
      </c>
      <c r="E17" s="34">
        <f t="shared" si="3"/>
        <v>2.4390243902439025E-2</v>
      </c>
      <c r="F17" s="33">
        <v>8</v>
      </c>
      <c r="G17" s="34">
        <f t="shared" si="4"/>
        <v>1.8691588785046728E-2</v>
      </c>
      <c r="H17" s="33">
        <v>5</v>
      </c>
      <c r="I17" s="88">
        <f t="shared" si="5"/>
        <v>1.2987012987012988E-2</v>
      </c>
      <c r="J17" s="33">
        <v>13</v>
      </c>
      <c r="K17" s="88">
        <f t="shared" si="6"/>
        <v>3.1100478468899521E-2</v>
      </c>
      <c r="L17" s="87">
        <v>10</v>
      </c>
      <c r="M17" s="88">
        <f t="shared" si="7"/>
        <v>2.8571428571428571E-2</v>
      </c>
      <c r="N17" s="87">
        <v>15</v>
      </c>
      <c r="O17" s="88">
        <f t="shared" si="8"/>
        <v>5.8365758754863814E-2</v>
      </c>
      <c r="P17" s="87">
        <v>9</v>
      </c>
      <c r="Q17" s="88">
        <f t="shared" si="9"/>
        <v>3.272727272727273E-2</v>
      </c>
      <c r="R17" s="33">
        <v>6</v>
      </c>
      <c r="S17" s="88">
        <f t="shared" si="10"/>
        <v>1.680672268907563E-2</v>
      </c>
      <c r="T17" s="87">
        <v>12</v>
      </c>
      <c r="U17" s="88">
        <v>7.0999999999999994E-2</v>
      </c>
      <c r="V17" s="87">
        <v>6</v>
      </c>
      <c r="W17" s="88">
        <v>1.9E-2</v>
      </c>
      <c r="X17" s="87"/>
      <c r="Y17" s="88"/>
      <c r="Z17" s="87">
        <f t="shared" si="1"/>
        <v>110</v>
      </c>
      <c r="AA17" s="86">
        <f t="shared" si="2"/>
        <v>2.8118609406952964E-2</v>
      </c>
    </row>
    <row r="18" spans="1:27" x14ac:dyDescent="0.25">
      <c r="A18" s="32" t="s">
        <v>5</v>
      </c>
      <c r="B18" s="33">
        <v>160</v>
      </c>
      <c r="C18" s="34">
        <f t="shared" si="0"/>
        <v>0.4</v>
      </c>
      <c r="D18" s="33">
        <v>152</v>
      </c>
      <c r="E18" s="34">
        <f t="shared" si="3"/>
        <v>0.41192411924119243</v>
      </c>
      <c r="F18" s="33">
        <v>174</v>
      </c>
      <c r="G18" s="34">
        <f t="shared" si="4"/>
        <v>0.40654205607476634</v>
      </c>
      <c r="H18" s="33">
        <v>261</v>
      </c>
      <c r="I18" s="88">
        <f t="shared" si="5"/>
        <v>0.67792207792207793</v>
      </c>
      <c r="J18" s="33">
        <v>169</v>
      </c>
      <c r="K18" s="88">
        <f t="shared" si="6"/>
        <v>0.40430622009569378</v>
      </c>
      <c r="L18" s="87">
        <v>151</v>
      </c>
      <c r="M18" s="88">
        <f t="shared" si="7"/>
        <v>0.43142857142857144</v>
      </c>
      <c r="N18" s="87">
        <v>94</v>
      </c>
      <c r="O18" s="88">
        <f t="shared" si="8"/>
        <v>0.36575875486381321</v>
      </c>
      <c r="P18" s="87">
        <v>99</v>
      </c>
      <c r="Q18" s="88">
        <f t="shared" si="9"/>
        <v>0.36</v>
      </c>
      <c r="R18" s="33">
        <v>140</v>
      </c>
      <c r="S18" s="88">
        <f t="shared" si="10"/>
        <v>0.39215686274509803</v>
      </c>
      <c r="T18" s="87">
        <v>130</v>
      </c>
      <c r="U18" s="88">
        <v>3.3700000000000001E-2</v>
      </c>
      <c r="V18" s="87">
        <v>109</v>
      </c>
      <c r="W18" s="88">
        <v>0.34100000000000003</v>
      </c>
      <c r="X18" s="87"/>
      <c r="Y18" s="88"/>
      <c r="Z18" s="87">
        <f t="shared" si="1"/>
        <v>1639</v>
      </c>
      <c r="AA18" s="86">
        <f t="shared" si="2"/>
        <v>0.41896728016359919</v>
      </c>
    </row>
    <row r="19" spans="1:27" x14ac:dyDescent="0.25">
      <c r="A19" s="31" t="s">
        <v>20</v>
      </c>
      <c r="B19" s="31">
        <f t="shared" ref="B19:AA19" si="11">SUM(B13:B18)</f>
        <v>400</v>
      </c>
      <c r="C19" s="35">
        <f t="shared" si="11"/>
        <v>1</v>
      </c>
      <c r="D19" s="31">
        <f t="shared" si="11"/>
        <v>369</v>
      </c>
      <c r="E19" s="35">
        <f t="shared" si="11"/>
        <v>1</v>
      </c>
      <c r="F19" s="31">
        <f t="shared" si="11"/>
        <v>428</v>
      </c>
      <c r="G19" s="35">
        <f t="shared" si="11"/>
        <v>1</v>
      </c>
      <c r="H19" s="31">
        <f t="shared" si="11"/>
        <v>385</v>
      </c>
      <c r="I19" s="35">
        <f t="shared" si="11"/>
        <v>1</v>
      </c>
      <c r="J19" s="31">
        <f t="shared" si="11"/>
        <v>418</v>
      </c>
      <c r="K19" s="35">
        <f t="shared" si="11"/>
        <v>1</v>
      </c>
      <c r="L19" s="31">
        <f t="shared" si="11"/>
        <v>350</v>
      </c>
      <c r="M19" s="35">
        <f t="shared" si="11"/>
        <v>1</v>
      </c>
      <c r="N19" s="31">
        <f t="shared" si="11"/>
        <v>257</v>
      </c>
      <c r="O19" s="35">
        <f t="shared" si="11"/>
        <v>1</v>
      </c>
      <c r="P19" s="31">
        <f t="shared" si="11"/>
        <v>275</v>
      </c>
      <c r="Q19" s="35">
        <f t="shared" si="11"/>
        <v>1</v>
      </c>
      <c r="R19" s="31">
        <f t="shared" si="11"/>
        <v>357</v>
      </c>
      <c r="S19" s="35">
        <f t="shared" si="11"/>
        <v>1</v>
      </c>
      <c r="T19" s="31">
        <f>SUM(T13:T18)</f>
        <v>353</v>
      </c>
      <c r="U19" s="35">
        <f t="shared" si="11"/>
        <v>0.99996005665722365</v>
      </c>
      <c r="V19" s="31">
        <f t="shared" si="11"/>
        <v>320</v>
      </c>
      <c r="W19" s="35">
        <f t="shared" si="11"/>
        <v>1</v>
      </c>
      <c r="X19" s="31">
        <f t="shared" si="11"/>
        <v>0</v>
      </c>
      <c r="Y19" s="35">
        <f t="shared" si="11"/>
        <v>0</v>
      </c>
      <c r="Z19" s="31">
        <f t="shared" si="11"/>
        <v>3912</v>
      </c>
      <c r="AA19" s="35">
        <f t="shared" si="11"/>
        <v>1</v>
      </c>
    </row>
    <row r="52" spans="1:27" ht="18.75" x14ac:dyDescent="0.25">
      <c r="A52" s="94" t="s">
        <v>36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</row>
    <row r="53" spans="1:27" x14ac:dyDescent="0.25">
      <c r="A53" s="181" t="s">
        <v>79</v>
      </c>
      <c r="B53" s="96" t="s">
        <v>117</v>
      </c>
      <c r="C53" s="97"/>
      <c r="D53" s="96" t="s">
        <v>118</v>
      </c>
      <c r="E53" s="97"/>
      <c r="F53" s="96" t="s">
        <v>119</v>
      </c>
      <c r="G53" s="97"/>
      <c r="H53" s="96" t="s">
        <v>120</v>
      </c>
      <c r="I53" s="97"/>
      <c r="J53" s="96" t="s">
        <v>121</v>
      </c>
      <c r="K53" s="97"/>
      <c r="L53" s="96" t="s">
        <v>122</v>
      </c>
      <c r="M53" s="97"/>
      <c r="N53" s="96" t="s">
        <v>123</v>
      </c>
      <c r="O53" s="97"/>
      <c r="P53" s="96" t="s">
        <v>124</v>
      </c>
      <c r="Q53" s="97"/>
      <c r="R53" s="96" t="s">
        <v>125</v>
      </c>
      <c r="S53" s="97"/>
      <c r="T53" s="96" t="s">
        <v>126</v>
      </c>
      <c r="U53" s="97"/>
      <c r="V53" s="96" t="s">
        <v>127</v>
      </c>
      <c r="W53" s="97"/>
      <c r="X53" s="96" t="s">
        <v>128</v>
      </c>
      <c r="Y53" s="97"/>
      <c r="Z53" s="96" t="s">
        <v>129</v>
      </c>
      <c r="AA53" s="97"/>
    </row>
    <row r="54" spans="1:27" x14ac:dyDescent="0.25">
      <c r="A54" s="181"/>
      <c r="B54" s="74" t="s">
        <v>34</v>
      </c>
      <c r="C54" s="74" t="s">
        <v>81</v>
      </c>
      <c r="D54" s="74" t="s">
        <v>34</v>
      </c>
      <c r="E54" s="74" t="s">
        <v>81</v>
      </c>
      <c r="F54" s="74" t="s">
        <v>34</v>
      </c>
      <c r="G54" s="74" t="s">
        <v>81</v>
      </c>
      <c r="H54" s="74" t="s">
        <v>34</v>
      </c>
      <c r="I54" s="74" t="s">
        <v>81</v>
      </c>
      <c r="J54" s="74" t="s">
        <v>34</v>
      </c>
      <c r="K54" s="74" t="s">
        <v>81</v>
      </c>
      <c r="L54" s="74" t="s">
        <v>34</v>
      </c>
      <c r="M54" s="74" t="s">
        <v>81</v>
      </c>
      <c r="N54" s="74" t="s">
        <v>34</v>
      </c>
      <c r="O54" s="74" t="s">
        <v>81</v>
      </c>
      <c r="P54" s="74" t="s">
        <v>34</v>
      </c>
      <c r="Q54" s="74" t="s">
        <v>81</v>
      </c>
      <c r="R54" s="74" t="s">
        <v>34</v>
      </c>
      <c r="S54" s="74" t="s">
        <v>81</v>
      </c>
      <c r="T54" s="74" t="s">
        <v>34</v>
      </c>
      <c r="U54" s="74" t="s">
        <v>81</v>
      </c>
      <c r="V54" s="74" t="s">
        <v>34</v>
      </c>
      <c r="W54" s="74" t="s">
        <v>81</v>
      </c>
      <c r="X54" s="74" t="s">
        <v>34</v>
      </c>
      <c r="Y54" s="74" t="s">
        <v>81</v>
      </c>
      <c r="Z54" s="74" t="s">
        <v>34</v>
      </c>
      <c r="AA54" s="74" t="s">
        <v>81</v>
      </c>
    </row>
    <row r="55" spans="1:27" x14ac:dyDescent="0.25">
      <c r="A55" s="90" t="s">
        <v>13</v>
      </c>
      <c r="B55" s="87">
        <v>63</v>
      </c>
      <c r="C55" s="88">
        <f>B55/$B$59</f>
        <v>0.37058823529411766</v>
      </c>
      <c r="D55" s="87">
        <v>63</v>
      </c>
      <c r="E55" s="88">
        <f>D55/$D$59</f>
        <v>0.40384615384615385</v>
      </c>
      <c r="F55" s="89">
        <v>75</v>
      </c>
      <c r="G55" s="88">
        <f>F55/$F$59</f>
        <v>0.43103448275862066</v>
      </c>
      <c r="H55" s="39">
        <v>103</v>
      </c>
      <c r="I55" s="34">
        <f>H55/$H$59</f>
        <v>0.3946360153256705</v>
      </c>
      <c r="J55" s="87">
        <v>75</v>
      </c>
      <c r="K55" s="88">
        <f>J55/$J$59</f>
        <v>0.4437869822485207</v>
      </c>
      <c r="L55" s="87">
        <v>57</v>
      </c>
      <c r="M55" s="88">
        <f>L55/$L$59</f>
        <v>0.37748344370860926</v>
      </c>
      <c r="N55" s="87">
        <v>35</v>
      </c>
      <c r="O55" s="88">
        <f>N55/$N$59</f>
        <v>0.37234042553191488</v>
      </c>
      <c r="P55" s="87">
        <v>45</v>
      </c>
      <c r="Q55" s="88">
        <f>P55/$P$59</f>
        <v>0.45454545454545453</v>
      </c>
      <c r="R55" s="39">
        <v>57</v>
      </c>
      <c r="S55" s="88">
        <f>R55/$R$59</f>
        <v>0.40714285714285714</v>
      </c>
      <c r="T55" s="87">
        <v>43</v>
      </c>
      <c r="U55" s="88">
        <v>0.33100000000000002</v>
      </c>
      <c r="V55" s="87">
        <v>36</v>
      </c>
      <c r="W55" s="88">
        <v>0.33029999999999998</v>
      </c>
      <c r="X55" s="87"/>
      <c r="Y55" s="88"/>
      <c r="Z55" s="87">
        <f>SUM(B55,D55,F55,H55,J55,L55,N55,P55,R55,T55,V55,X55)</f>
        <v>652</v>
      </c>
      <c r="AA55" s="88">
        <f>Z55/$Z$59</f>
        <v>0.40123076923076922</v>
      </c>
    </row>
    <row r="56" spans="1:27" x14ac:dyDescent="0.25">
      <c r="A56" s="90" t="s">
        <v>8</v>
      </c>
      <c r="B56" s="87">
        <v>12</v>
      </c>
      <c r="C56" s="88">
        <f>B56/$B$59</f>
        <v>7.0588235294117646E-2</v>
      </c>
      <c r="D56" s="87">
        <v>13</v>
      </c>
      <c r="E56" s="88">
        <f t="shared" ref="E56:E58" si="12">D56/$D$59</f>
        <v>8.3333333333333329E-2</v>
      </c>
      <c r="F56" s="89">
        <v>9</v>
      </c>
      <c r="G56" s="88">
        <f t="shared" ref="G56:G58" si="13">F56/$F$59</f>
        <v>5.1724137931034482E-2</v>
      </c>
      <c r="H56" s="39">
        <v>85</v>
      </c>
      <c r="I56" s="34">
        <f t="shared" ref="I56:I58" si="14">H56/$H$59</f>
        <v>0.32567049808429116</v>
      </c>
      <c r="J56" s="87">
        <v>12</v>
      </c>
      <c r="K56" s="88">
        <f t="shared" ref="K56:K58" si="15">J56/$J$59</f>
        <v>7.1005917159763315E-2</v>
      </c>
      <c r="L56" s="87">
        <v>19</v>
      </c>
      <c r="M56" s="88">
        <f t="shared" ref="M56:M58" si="16">L56/$L$59</f>
        <v>0.12582781456953643</v>
      </c>
      <c r="N56" s="87">
        <v>16</v>
      </c>
      <c r="O56" s="88">
        <f t="shared" ref="O56:O58" si="17">N56/$N$59</f>
        <v>0.1702127659574468</v>
      </c>
      <c r="P56" s="87">
        <v>5</v>
      </c>
      <c r="Q56" s="88">
        <f t="shared" ref="Q56:Q58" si="18">P56/$P$59</f>
        <v>5.0505050505050504E-2</v>
      </c>
      <c r="R56" s="39">
        <v>21</v>
      </c>
      <c r="S56" s="88">
        <f t="shared" ref="S56:S58" si="19">R56/$R$59</f>
        <v>0.15</v>
      </c>
      <c r="T56" s="87">
        <v>14</v>
      </c>
      <c r="U56" s="88">
        <v>0.1077</v>
      </c>
      <c r="V56" s="87">
        <v>10</v>
      </c>
      <c r="W56" s="88">
        <v>9.1700000000000004E-2</v>
      </c>
      <c r="X56" s="87"/>
      <c r="Y56" s="88"/>
      <c r="Z56" s="87">
        <f>SUM(B56,D56,F56,H56,J56,L56,N56,P56,R56,T56,V56,X56)</f>
        <v>216</v>
      </c>
      <c r="AA56" s="88">
        <f>Z56/$Z$59</f>
        <v>0.13292307692307692</v>
      </c>
    </row>
    <row r="57" spans="1:27" x14ac:dyDescent="0.25">
      <c r="A57" s="90" t="s">
        <v>6</v>
      </c>
      <c r="B57" s="87">
        <v>95</v>
      </c>
      <c r="C57" s="88">
        <f>B57/$B$59</f>
        <v>0.55882352941176472</v>
      </c>
      <c r="D57" s="87">
        <v>73</v>
      </c>
      <c r="E57" s="88">
        <f t="shared" si="12"/>
        <v>0.46794871794871795</v>
      </c>
      <c r="F57" s="89">
        <v>90</v>
      </c>
      <c r="G57" s="88">
        <f t="shared" si="13"/>
        <v>0.51724137931034486</v>
      </c>
      <c r="H57" s="39">
        <v>68</v>
      </c>
      <c r="I57" s="34">
        <f t="shared" si="14"/>
        <v>0.26053639846743293</v>
      </c>
      <c r="J57" s="87">
        <v>78</v>
      </c>
      <c r="K57" s="88">
        <f t="shared" si="15"/>
        <v>0.46153846153846156</v>
      </c>
      <c r="L57" s="87">
        <v>71</v>
      </c>
      <c r="M57" s="88">
        <f t="shared" si="16"/>
        <v>0.47019867549668876</v>
      </c>
      <c r="N57" s="87">
        <v>43</v>
      </c>
      <c r="O57" s="88">
        <f t="shared" si="17"/>
        <v>0.45744680851063829</v>
      </c>
      <c r="P57" s="87">
        <v>45</v>
      </c>
      <c r="Q57" s="88">
        <f t="shared" si="18"/>
        <v>0.45454545454545453</v>
      </c>
      <c r="R57" s="39">
        <v>61</v>
      </c>
      <c r="S57" s="88">
        <f t="shared" si="19"/>
        <v>0.43571428571428572</v>
      </c>
      <c r="T57" s="87">
        <v>71</v>
      </c>
      <c r="U57" s="88">
        <v>0.54620000000000002</v>
      </c>
      <c r="V57" s="87">
        <v>62</v>
      </c>
      <c r="W57" s="88">
        <v>0.56869999999999998</v>
      </c>
      <c r="X57" s="87"/>
      <c r="Y57" s="88"/>
      <c r="Z57" s="87">
        <f>SUM(B57,D57,F57,H57,J57,L57,N57,P57,R57,T57,V57,X57)</f>
        <v>757</v>
      </c>
      <c r="AA57" s="88">
        <f>Z57/$Z$59</f>
        <v>0.46584615384615385</v>
      </c>
    </row>
    <row r="58" spans="1:27" x14ac:dyDescent="0.25">
      <c r="A58" s="90" t="s">
        <v>113</v>
      </c>
      <c r="B58" s="87">
        <v>0</v>
      </c>
      <c r="C58" s="88">
        <f>B58/$B$59</f>
        <v>0</v>
      </c>
      <c r="D58" s="87">
        <v>7</v>
      </c>
      <c r="E58" s="88">
        <f t="shared" si="12"/>
        <v>4.4871794871794872E-2</v>
      </c>
      <c r="F58" s="89">
        <v>1</v>
      </c>
      <c r="G58" s="88">
        <f t="shared" si="13"/>
        <v>5.7471264367816091E-3</v>
      </c>
      <c r="H58" s="39">
        <v>5</v>
      </c>
      <c r="I58" s="34">
        <f t="shared" si="14"/>
        <v>1.9157088122605363E-2</v>
      </c>
      <c r="J58" s="87">
        <v>4</v>
      </c>
      <c r="K58" s="88">
        <f t="shared" si="15"/>
        <v>2.3668639053254437E-2</v>
      </c>
      <c r="L58" s="87">
        <v>4</v>
      </c>
      <c r="M58" s="88">
        <f t="shared" si="16"/>
        <v>2.6490066225165563E-2</v>
      </c>
      <c r="N58" s="87">
        <v>0</v>
      </c>
      <c r="O58" s="88">
        <f t="shared" si="17"/>
        <v>0</v>
      </c>
      <c r="P58" s="87">
        <v>4</v>
      </c>
      <c r="Q58" s="88">
        <f t="shared" si="18"/>
        <v>4.0404040404040407E-2</v>
      </c>
      <c r="R58" s="39">
        <v>1</v>
      </c>
      <c r="S58" s="88">
        <f t="shared" si="19"/>
        <v>7.1428571428571426E-3</v>
      </c>
      <c r="T58" s="87">
        <v>2</v>
      </c>
      <c r="U58" s="88">
        <v>1.5100000000000001E-2</v>
      </c>
      <c r="V58" s="87">
        <v>1</v>
      </c>
      <c r="W58" s="88">
        <v>9.2999999999999992E-3</v>
      </c>
      <c r="X58" s="87"/>
      <c r="Y58" s="88"/>
      <c r="Z58" s="87"/>
      <c r="AA58" s="88"/>
    </row>
    <row r="59" spans="1:27" x14ac:dyDescent="0.25">
      <c r="A59" s="91" t="s">
        <v>20</v>
      </c>
      <c r="B59" s="85">
        <f>SUM(B55:B58)</f>
        <v>170</v>
      </c>
      <c r="C59" s="35">
        <f t="shared" ref="C59:AA59" si="20">SUM(C55:C57)</f>
        <v>1</v>
      </c>
      <c r="D59" s="85">
        <f>SUM(D55:D58)</f>
        <v>156</v>
      </c>
      <c r="E59" s="35">
        <f>SUM(E55:E58)</f>
        <v>0.99999999999999989</v>
      </c>
      <c r="F59" s="85">
        <f t="shared" si="20"/>
        <v>174</v>
      </c>
      <c r="G59" s="35">
        <f t="shared" si="20"/>
        <v>1</v>
      </c>
      <c r="H59" s="85">
        <f>SUM(H55:H58)</f>
        <v>261</v>
      </c>
      <c r="I59" s="35">
        <f>SUM(I55:I58)</f>
        <v>1</v>
      </c>
      <c r="J59" s="85">
        <f>SUM(J55:J58)</f>
        <v>169</v>
      </c>
      <c r="K59" s="35">
        <f>SUM(K55:K58)</f>
        <v>1</v>
      </c>
      <c r="L59" s="85">
        <f>SUM(L55:L58)</f>
        <v>151</v>
      </c>
      <c r="M59" s="35">
        <f t="shared" si="20"/>
        <v>0.97350993377483452</v>
      </c>
      <c r="N59" s="85">
        <f>SUM(N55:N58)</f>
        <v>94</v>
      </c>
      <c r="O59" s="35">
        <f t="shared" si="20"/>
        <v>1</v>
      </c>
      <c r="P59" s="85">
        <f>SUM(P55:P58)</f>
        <v>99</v>
      </c>
      <c r="Q59" s="35">
        <f>SUM(Q55:Q58)</f>
        <v>1</v>
      </c>
      <c r="R59" s="85">
        <f>SUM(R55:R58)</f>
        <v>140</v>
      </c>
      <c r="S59" s="35">
        <f>SUM(S55:S58)</f>
        <v>1</v>
      </c>
      <c r="T59" s="85">
        <f>SUM(T55:T58)</f>
        <v>130</v>
      </c>
      <c r="U59" s="35">
        <v>1</v>
      </c>
      <c r="V59" s="85">
        <f>SUM(V55:V58)</f>
        <v>109</v>
      </c>
      <c r="W59" s="35">
        <f>SUM(W55:W58)</f>
        <v>0.99999999999999989</v>
      </c>
      <c r="X59" s="85">
        <f t="shared" si="20"/>
        <v>0</v>
      </c>
      <c r="Y59" s="35">
        <f t="shared" si="20"/>
        <v>0</v>
      </c>
      <c r="Z59" s="85">
        <f t="shared" si="20"/>
        <v>1625</v>
      </c>
      <c r="AA59" s="35">
        <f t="shared" si="20"/>
        <v>1</v>
      </c>
    </row>
    <row r="78" spans="1:31" ht="18.75" x14ac:dyDescent="0.3">
      <c r="A78" s="179" t="s">
        <v>102</v>
      </c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</row>
    <row r="80" spans="1:31" ht="18.75" x14ac:dyDescent="0.25">
      <c r="A80" s="94" t="s">
        <v>80</v>
      </c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</row>
    <row r="81" spans="1:15" ht="18.75" x14ac:dyDescent="0.25">
      <c r="A81" s="182" t="s">
        <v>0</v>
      </c>
      <c r="B81" s="94" t="s">
        <v>130</v>
      </c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</row>
    <row r="82" spans="1:15" ht="25.5" customHeight="1" x14ac:dyDescent="0.25">
      <c r="A82" s="183"/>
      <c r="B82" s="31" t="s">
        <v>47</v>
      </c>
      <c r="C82" s="31" t="s">
        <v>48</v>
      </c>
      <c r="D82" s="31" t="s">
        <v>49</v>
      </c>
      <c r="E82" s="31" t="s">
        <v>50</v>
      </c>
      <c r="F82" s="31" t="s">
        <v>51</v>
      </c>
      <c r="G82" s="31" t="s">
        <v>52</v>
      </c>
      <c r="H82" s="31" t="s">
        <v>53</v>
      </c>
      <c r="I82" s="31" t="s">
        <v>54</v>
      </c>
      <c r="J82" s="31" t="s">
        <v>55</v>
      </c>
      <c r="K82" s="31" t="s">
        <v>56</v>
      </c>
      <c r="L82" s="31" t="s">
        <v>57</v>
      </c>
      <c r="M82" s="31" t="s">
        <v>58</v>
      </c>
      <c r="N82" s="31" t="s">
        <v>84</v>
      </c>
      <c r="O82" s="31" t="s">
        <v>81</v>
      </c>
    </row>
    <row r="83" spans="1:15" x14ac:dyDescent="0.25">
      <c r="A83" s="32" t="s">
        <v>19</v>
      </c>
      <c r="B83" s="33">
        <v>1</v>
      </c>
      <c r="C83" s="33">
        <v>1</v>
      </c>
      <c r="D83" s="33">
        <v>0</v>
      </c>
      <c r="E83" s="33">
        <v>1</v>
      </c>
      <c r="F83" s="33">
        <v>3</v>
      </c>
      <c r="G83" s="33">
        <v>1</v>
      </c>
      <c r="H83" s="33">
        <v>1</v>
      </c>
      <c r="I83" s="33">
        <v>1</v>
      </c>
      <c r="J83" s="95">
        <v>2</v>
      </c>
      <c r="K83" s="33">
        <v>5</v>
      </c>
      <c r="L83" s="33">
        <v>4</v>
      </c>
      <c r="M83" s="33"/>
      <c r="N83" s="33">
        <f>SUM(B83:M83)</f>
        <v>20</v>
      </c>
      <c r="O83" s="34">
        <f t="shared" ref="O83:O93" si="21">N83/$N$97</f>
        <v>5.1124744376278121E-3</v>
      </c>
    </row>
    <row r="84" spans="1:15" x14ac:dyDescent="0.25">
      <c r="A84" s="32" t="s">
        <v>13</v>
      </c>
      <c r="B84" s="33">
        <v>123</v>
      </c>
      <c r="C84" s="33">
        <f>47+63</f>
        <v>110</v>
      </c>
      <c r="D84" s="33">
        <v>153</v>
      </c>
      <c r="E84" s="33">
        <v>103</v>
      </c>
      <c r="F84" s="33">
        <v>111</v>
      </c>
      <c r="G84" s="33">
        <v>110</v>
      </c>
      <c r="H84" s="33">
        <v>75</v>
      </c>
      <c r="I84" s="33">
        <v>90</v>
      </c>
      <c r="J84" s="33">
        <v>102</v>
      </c>
      <c r="K84" s="33">
        <v>77</v>
      </c>
      <c r="L84" s="33">
        <v>85</v>
      </c>
      <c r="M84" s="33"/>
      <c r="N84" s="33">
        <f t="shared" ref="N84:N96" si="22">SUM(B84:M84)</f>
        <v>1139</v>
      </c>
      <c r="O84" s="34">
        <f t="shared" si="21"/>
        <v>0.29115541922290389</v>
      </c>
    </row>
    <row r="85" spans="1:15" x14ac:dyDescent="0.25">
      <c r="A85" s="32" t="s">
        <v>8</v>
      </c>
      <c r="B85" s="33">
        <v>76</v>
      </c>
      <c r="C85" s="33">
        <f>47+13</f>
        <v>60</v>
      </c>
      <c r="D85" s="33">
        <v>82</v>
      </c>
      <c r="E85" s="33">
        <v>85</v>
      </c>
      <c r="F85" s="33">
        <v>102</v>
      </c>
      <c r="G85" s="33">
        <v>75</v>
      </c>
      <c r="H85" s="33">
        <v>58</v>
      </c>
      <c r="I85" s="33">
        <v>52</v>
      </c>
      <c r="J85" s="33">
        <v>74</v>
      </c>
      <c r="K85" s="33">
        <v>43</v>
      </c>
      <c r="L85" s="33">
        <v>61</v>
      </c>
      <c r="M85" s="33"/>
      <c r="N85" s="33">
        <f t="shared" si="22"/>
        <v>768</v>
      </c>
      <c r="O85" s="34">
        <f t="shared" si="21"/>
        <v>0.19631901840490798</v>
      </c>
    </row>
    <row r="86" spans="1:15" x14ac:dyDescent="0.25">
      <c r="A86" s="32" t="s">
        <v>18</v>
      </c>
      <c r="B86" s="33">
        <v>2</v>
      </c>
      <c r="C86" s="33">
        <v>2</v>
      </c>
      <c r="D86" s="33">
        <v>2</v>
      </c>
      <c r="E86" s="33">
        <v>3</v>
      </c>
      <c r="F86" s="33">
        <v>2</v>
      </c>
      <c r="G86" s="33">
        <v>3</v>
      </c>
      <c r="H86" s="33">
        <v>1</v>
      </c>
      <c r="I86" s="33">
        <v>1</v>
      </c>
      <c r="J86" s="33">
        <v>0</v>
      </c>
      <c r="K86" s="33">
        <v>0</v>
      </c>
      <c r="L86" s="33">
        <v>2</v>
      </c>
      <c r="M86" s="33"/>
      <c r="N86" s="33">
        <f t="shared" si="22"/>
        <v>18</v>
      </c>
      <c r="O86" s="34">
        <f t="shared" si="21"/>
        <v>4.601226993865031E-3</v>
      </c>
    </row>
    <row r="87" spans="1:15" x14ac:dyDescent="0.25">
      <c r="A87" s="32" t="s">
        <v>82</v>
      </c>
      <c r="B87" s="33">
        <v>1</v>
      </c>
      <c r="C87" s="33">
        <v>4</v>
      </c>
      <c r="D87" s="33">
        <v>1</v>
      </c>
      <c r="E87" s="95">
        <v>0</v>
      </c>
      <c r="F87" s="33">
        <v>1</v>
      </c>
      <c r="G87" s="33">
        <v>0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/>
      <c r="N87" s="33">
        <f t="shared" si="22"/>
        <v>7</v>
      </c>
      <c r="O87" s="34">
        <f t="shared" si="21"/>
        <v>1.7893660531697342E-3</v>
      </c>
    </row>
    <row r="88" spans="1:15" x14ac:dyDescent="0.25">
      <c r="A88" s="32" t="s">
        <v>11</v>
      </c>
      <c r="B88" s="33">
        <v>52</v>
      </c>
      <c r="C88" s="33">
        <v>46</v>
      </c>
      <c r="D88" s="33">
        <v>41</v>
      </c>
      <c r="E88" s="33">
        <v>39</v>
      </c>
      <c r="F88" s="33">
        <v>42</v>
      </c>
      <c r="G88" s="33">
        <v>36</v>
      </c>
      <c r="H88" s="33">
        <v>38</v>
      </c>
      <c r="I88" s="33">
        <v>24</v>
      </c>
      <c r="J88" s="33">
        <v>30</v>
      </c>
      <c r="K88" s="33">
        <v>25</v>
      </c>
      <c r="L88" s="33">
        <v>31</v>
      </c>
      <c r="M88" s="33"/>
      <c r="N88" s="33">
        <f t="shared" si="22"/>
        <v>404</v>
      </c>
      <c r="O88" s="34">
        <f t="shared" si="21"/>
        <v>0.1032719836400818</v>
      </c>
    </row>
    <row r="89" spans="1:15" x14ac:dyDescent="0.25">
      <c r="A89" s="75" t="s">
        <v>83</v>
      </c>
      <c r="B89" s="33">
        <v>1</v>
      </c>
      <c r="C89" s="33">
        <v>0</v>
      </c>
      <c r="D89" s="33">
        <v>0</v>
      </c>
      <c r="E89" s="95">
        <v>0</v>
      </c>
      <c r="F89" s="33">
        <v>0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/>
      <c r="N89" s="33">
        <f t="shared" si="22"/>
        <v>1</v>
      </c>
      <c r="O89" s="34">
        <f t="shared" si="21"/>
        <v>2.5562372188139062E-4</v>
      </c>
    </row>
    <row r="90" spans="1:15" x14ac:dyDescent="0.25">
      <c r="A90" s="75" t="s">
        <v>12</v>
      </c>
      <c r="B90" s="33">
        <v>3</v>
      </c>
      <c r="C90" s="33">
        <v>10</v>
      </c>
      <c r="D90" s="33">
        <v>10</v>
      </c>
      <c r="E90" s="33">
        <v>10</v>
      </c>
      <c r="F90" s="33">
        <v>16</v>
      </c>
      <c r="G90" s="33">
        <v>5</v>
      </c>
      <c r="H90" s="33">
        <v>9</v>
      </c>
      <c r="I90" s="33">
        <v>6</v>
      </c>
      <c r="J90" s="33">
        <v>10</v>
      </c>
      <c r="K90" s="33">
        <v>11</v>
      </c>
      <c r="L90" s="33">
        <v>13</v>
      </c>
      <c r="M90" s="33"/>
      <c r="N90" s="33">
        <f t="shared" si="22"/>
        <v>103</v>
      </c>
      <c r="O90" s="34">
        <f t="shared" si="21"/>
        <v>2.6329243353783231E-2</v>
      </c>
    </row>
    <row r="91" spans="1:15" x14ac:dyDescent="0.25">
      <c r="A91" s="75" t="s">
        <v>3</v>
      </c>
      <c r="B91" s="33">
        <v>25</v>
      </c>
      <c r="C91" s="33">
        <v>30</v>
      </c>
      <c r="D91" s="33">
        <v>29</v>
      </c>
      <c r="E91" s="33">
        <v>24</v>
      </c>
      <c r="F91" s="33">
        <v>33</v>
      </c>
      <c r="G91" s="33">
        <v>20</v>
      </c>
      <c r="H91" s="33">
        <v>16</v>
      </c>
      <c r="I91" s="33">
        <v>23</v>
      </c>
      <c r="J91" s="33">
        <v>27</v>
      </c>
      <c r="K91" s="33">
        <v>29</v>
      </c>
      <c r="L91" s="33">
        <v>20</v>
      </c>
      <c r="M91" s="33"/>
      <c r="N91" s="33">
        <f t="shared" si="22"/>
        <v>276</v>
      </c>
      <c r="O91" s="34">
        <f t="shared" si="21"/>
        <v>7.0552147239263799E-2</v>
      </c>
    </row>
    <row r="92" spans="1:15" x14ac:dyDescent="0.25">
      <c r="A92" s="75" t="s">
        <v>6</v>
      </c>
      <c r="B92" s="33">
        <v>95</v>
      </c>
      <c r="C92" s="33">
        <v>73</v>
      </c>
      <c r="D92" s="33">
        <v>90</v>
      </c>
      <c r="E92" s="33">
        <v>68</v>
      </c>
      <c r="F92" s="33">
        <v>78</v>
      </c>
      <c r="G92" s="33">
        <v>74</v>
      </c>
      <c r="H92" s="33">
        <v>43</v>
      </c>
      <c r="I92" s="33">
        <v>48</v>
      </c>
      <c r="J92" s="33">
        <v>61</v>
      </c>
      <c r="K92" s="33">
        <v>71</v>
      </c>
      <c r="L92" s="33">
        <v>62</v>
      </c>
      <c r="M92" s="33"/>
      <c r="N92" s="33">
        <f t="shared" si="22"/>
        <v>763</v>
      </c>
      <c r="O92" s="34">
        <f t="shared" si="21"/>
        <v>0.19504089979550102</v>
      </c>
    </row>
    <row r="93" spans="1:15" x14ac:dyDescent="0.25">
      <c r="A93" s="75" t="s">
        <v>113</v>
      </c>
      <c r="B93" s="33">
        <v>0</v>
      </c>
      <c r="C93" s="33">
        <v>7</v>
      </c>
      <c r="D93" s="33">
        <v>1</v>
      </c>
      <c r="E93" s="33">
        <v>5</v>
      </c>
      <c r="F93" s="33">
        <v>4</v>
      </c>
      <c r="G93" s="33">
        <v>4</v>
      </c>
      <c r="H93" s="33">
        <v>0</v>
      </c>
      <c r="I93" s="33">
        <v>4</v>
      </c>
      <c r="J93" s="33">
        <v>1</v>
      </c>
      <c r="K93" s="33">
        <v>2</v>
      </c>
      <c r="L93" s="33">
        <v>1</v>
      </c>
      <c r="M93" s="33"/>
      <c r="N93" s="33">
        <f t="shared" si="22"/>
        <v>29</v>
      </c>
      <c r="O93" s="34">
        <f t="shared" si="21"/>
        <v>7.4130879345603272E-3</v>
      </c>
    </row>
    <row r="94" spans="1:15" x14ac:dyDescent="0.25">
      <c r="A94" s="75" t="s">
        <v>15</v>
      </c>
      <c r="B94" s="33">
        <v>12</v>
      </c>
      <c r="C94" s="33">
        <v>17</v>
      </c>
      <c r="D94" s="33">
        <v>4</v>
      </c>
      <c r="E94" s="33">
        <v>33</v>
      </c>
      <c r="F94" s="33">
        <v>20</v>
      </c>
      <c r="G94" s="33">
        <v>12</v>
      </c>
      <c r="H94" s="33">
        <v>8</v>
      </c>
      <c r="I94" s="33">
        <v>17</v>
      </c>
      <c r="J94" s="33">
        <v>35</v>
      </c>
      <c r="K94" s="33">
        <v>79</v>
      </c>
      <c r="L94" s="33">
        <v>29</v>
      </c>
      <c r="M94" s="33"/>
      <c r="N94" s="33">
        <f t="shared" si="22"/>
        <v>266</v>
      </c>
      <c r="O94" s="34">
        <f>N94/$N$97</f>
        <v>6.7995910020449898E-2</v>
      </c>
    </row>
    <row r="95" spans="1:15" x14ac:dyDescent="0.25">
      <c r="A95" s="75" t="s">
        <v>17</v>
      </c>
      <c r="B95" s="33">
        <v>9</v>
      </c>
      <c r="C95" s="33">
        <v>9</v>
      </c>
      <c r="D95" s="33">
        <v>15</v>
      </c>
      <c r="E95" s="33">
        <v>14</v>
      </c>
      <c r="F95" s="33">
        <v>6</v>
      </c>
      <c r="G95" s="33">
        <v>10</v>
      </c>
      <c r="H95" s="33">
        <v>8</v>
      </c>
      <c r="I95" s="33">
        <v>9</v>
      </c>
      <c r="J95" s="33">
        <v>15</v>
      </c>
      <c r="K95" s="33">
        <v>11</v>
      </c>
      <c r="L95" s="33">
        <v>12</v>
      </c>
      <c r="M95" s="33"/>
      <c r="N95" s="33">
        <f t="shared" si="22"/>
        <v>118</v>
      </c>
      <c r="O95" s="34">
        <f>N95/$N$97</f>
        <v>3.0163599182004092E-2</v>
      </c>
    </row>
    <row r="96" spans="1:15" x14ac:dyDescent="0.25">
      <c r="A96" s="75" t="s">
        <v>41</v>
      </c>
      <c r="B96" s="33">
        <v>0</v>
      </c>
      <c r="C96" s="33">
        <v>0</v>
      </c>
      <c r="D96" s="33">
        <v>0</v>
      </c>
      <c r="E96" s="33">
        <v>0</v>
      </c>
      <c r="F96" s="33">
        <v>0</v>
      </c>
      <c r="G96" s="33">
        <v>0</v>
      </c>
      <c r="H96" s="33">
        <v>0</v>
      </c>
      <c r="I96" s="33">
        <v>0</v>
      </c>
      <c r="J96" s="33">
        <v>0</v>
      </c>
      <c r="K96" s="33">
        <v>0</v>
      </c>
      <c r="L96" s="33">
        <v>0</v>
      </c>
      <c r="M96" s="33"/>
      <c r="N96" s="33">
        <f t="shared" si="22"/>
        <v>0</v>
      </c>
      <c r="O96" s="34">
        <f>N96/$N$97</f>
        <v>0</v>
      </c>
    </row>
    <row r="97" spans="1:18" x14ac:dyDescent="0.25">
      <c r="A97" s="31" t="s">
        <v>20</v>
      </c>
      <c r="B97" s="31">
        <f>SUM(B83:B96)</f>
        <v>400</v>
      </c>
      <c r="C97" s="103">
        <f t="shared" ref="C97:J97" si="23">SUM(C83:C96)</f>
        <v>369</v>
      </c>
      <c r="D97" s="103">
        <f>SUM(D83:D96)</f>
        <v>428</v>
      </c>
      <c r="E97" s="103">
        <f t="shared" si="23"/>
        <v>385</v>
      </c>
      <c r="F97" s="103">
        <f>SUM(F83:F96)</f>
        <v>418</v>
      </c>
      <c r="G97" s="103">
        <f t="shared" si="23"/>
        <v>350</v>
      </c>
      <c r="H97" s="103">
        <f t="shared" si="23"/>
        <v>257</v>
      </c>
      <c r="I97" s="103">
        <f t="shared" si="23"/>
        <v>275</v>
      </c>
      <c r="J97" s="103">
        <f t="shared" si="23"/>
        <v>357</v>
      </c>
      <c r="K97" s="31">
        <f>SUM(K83:K96)</f>
        <v>353</v>
      </c>
      <c r="L97" s="31">
        <f>SUM(L83:L96)</f>
        <v>320</v>
      </c>
      <c r="M97" s="31">
        <f>SUM(M83:M96)</f>
        <v>0</v>
      </c>
      <c r="N97" s="31">
        <f>SUM(N83:N96)</f>
        <v>3912</v>
      </c>
      <c r="O97" s="35">
        <f>SUM(O83:O96)</f>
        <v>1</v>
      </c>
    </row>
    <row r="100" spans="1:18" ht="18.75" x14ac:dyDescent="0.25">
      <c r="A100" s="94" t="s">
        <v>103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</row>
    <row r="101" spans="1:18" ht="30" customHeight="1" x14ac:dyDescent="0.25">
      <c r="A101" s="77" t="s">
        <v>85</v>
      </c>
      <c r="B101" s="76" t="s">
        <v>86</v>
      </c>
      <c r="C101" s="44" t="s">
        <v>87</v>
      </c>
      <c r="D101" s="76" t="s">
        <v>88</v>
      </c>
      <c r="E101" s="76" t="s">
        <v>89</v>
      </c>
      <c r="F101" s="76" t="s">
        <v>90</v>
      </c>
      <c r="G101" s="76" t="s">
        <v>91</v>
      </c>
      <c r="H101" s="76" t="s">
        <v>92</v>
      </c>
      <c r="I101" s="76" t="s">
        <v>93</v>
      </c>
      <c r="J101" s="76" t="s">
        <v>94</v>
      </c>
      <c r="K101" s="76" t="s">
        <v>95</v>
      </c>
      <c r="L101" s="76" t="s">
        <v>96</v>
      </c>
      <c r="M101" s="76" t="s">
        <v>97</v>
      </c>
      <c r="N101" s="76" t="s">
        <v>59</v>
      </c>
      <c r="O101" s="76" t="s">
        <v>81</v>
      </c>
      <c r="P101" s="68"/>
      <c r="Q101" s="68"/>
      <c r="R101" s="68"/>
    </row>
    <row r="102" spans="1:18" x14ac:dyDescent="0.25">
      <c r="A102" s="43" t="s">
        <v>14</v>
      </c>
      <c r="B102" s="92">
        <v>7</v>
      </c>
      <c r="C102" s="45">
        <v>16</v>
      </c>
      <c r="D102" s="92">
        <v>15</v>
      </c>
      <c r="E102" s="45">
        <v>17</v>
      </c>
      <c r="F102" s="45">
        <v>21</v>
      </c>
      <c r="G102" s="45">
        <v>16</v>
      </c>
      <c r="H102" s="45">
        <v>11</v>
      </c>
      <c r="I102" s="107">
        <v>14</v>
      </c>
      <c r="J102" s="92">
        <v>14</v>
      </c>
      <c r="K102" s="92">
        <v>14</v>
      </c>
      <c r="L102" s="92">
        <v>16</v>
      </c>
      <c r="M102" s="92"/>
      <c r="N102" s="92">
        <f t="shared" ref="N102:N137" si="24">SUM(B102:M102)</f>
        <v>161</v>
      </c>
      <c r="O102" s="46">
        <f t="shared" ref="O102:O137" si="25">N102/$N$138</f>
        <v>4.1155419222903888E-2</v>
      </c>
      <c r="P102" s="68"/>
      <c r="Q102" s="68"/>
      <c r="R102" s="68"/>
    </row>
    <row r="103" spans="1:18" ht="14.25" customHeight="1" x14ac:dyDescent="0.25">
      <c r="A103" s="47" t="s">
        <v>13</v>
      </c>
      <c r="B103" s="78">
        <v>2</v>
      </c>
      <c r="C103" s="48">
        <v>6</v>
      </c>
      <c r="D103" s="78">
        <v>6</v>
      </c>
      <c r="E103" s="48">
        <v>5</v>
      </c>
      <c r="F103" s="41">
        <v>0</v>
      </c>
      <c r="G103" s="78">
        <v>7</v>
      </c>
      <c r="H103" s="48">
        <v>5</v>
      </c>
      <c r="I103" s="78">
        <v>4</v>
      </c>
      <c r="J103" s="78">
        <v>14</v>
      </c>
      <c r="K103" s="78">
        <v>14</v>
      </c>
      <c r="L103" s="78">
        <v>2</v>
      </c>
      <c r="M103" s="78"/>
      <c r="N103" s="107">
        <f t="shared" si="24"/>
        <v>65</v>
      </c>
      <c r="O103" s="79">
        <f t="shared" si="25"/>
        <v>1.6615541922290387E-2</v>
      </c>
      <c r="P103" s="68"/>
      <c r="Q103" s="68"/>
      <c r="R103" s="68"/>
    </row>
    <row r="104" spans="1:18" x14ac:dyDescent="0.25">
      <c r="A104" s="47" t="s">
        <v>8</v>
      </c>
      <c r="B104" s="78">
        <v>2</v>
      </c>
      <c r="C104" s="48">
        <v>2</v>
      </c>
      <c r="D104" s="78">
        <v>6</v>
      </c>
      <c r="E104" s="48">
        <v>2</v>
      </c>
      <c r="F104" s="41">
        <v>21</v>
      </c>
      <c r="G104" s="78">
        <v>2</v>
      </c>
      <c r="H104" s="48">
        <v>1</v>
      </c>
      <c r="I104" s="78">
        <v>4</v>
      </c>
      <c r="J104" s="78">
        <v>0</v>
      </c>
      <c r="K104" s="78">
        <v>0</v>
      </c>
      <c r="L104" s="78">
        <v>6</v>
      </c>
      <c r="M104" s="78"/>
      <c r="N104" s="107">
        <f t="shared" si="24"/>
        <v>46</v>
      </c>
      <c r="O104" s="79">
        <f t="shared" si="25"/>
        <v>1.1758691206543968E-2</v>
      </c>
      <c r="P104" s="68"/>
      <c r="Q104" s="68"/>
      <c r="R104" s="68"/>
    </row>
    <row r="105" spans="1:18" x14ac:dyDescent="0.25">
      <c r="A105" s="47" t="s">
        <v>11</v>
      </c>
      <c r="B105" s="78">
        <v>2</v>
      </c>
      <c r="C105" s="48">
        <v>4</v>
      </c>
      <c r="D105" s="78">
        <v>3</v>
      </c>
      <c r="E105" s="48">
        <v>3</v>
      </c>
      <c r="F105" s="41">
        <v>0</v>
      </c>
      <c r="G105" s="78">
        <v>1</v>
      </c>
      <c r="H105" s="48">
        <v>3</v>
      </c>
      <c r="I105" s="78">
        <v>1</v>
      </c>
      <c r="J105" s="78">
        <v>0</v>
      </c>
      <c r="K105" s="78">
        <v>0</v>
      </c>
      <c r="L105" s="78">
        <v>1</v>
      </c>
      <c r="M105" s="78"/>
      <c r="N105" s="107">
        <f t="shared" si="24"/>
        <v>18</v>
      </c>
      <c r="O105" s="79">
        <f t="shared" si="25"/>
        <v>4.601226993865031E-3</v>
      </c>
      <c r="P105" s="68"/>
      <c r="Q105" s="68"/>
      <c r="R105" s="68"/>
    </row>
    <row r="106" spans="1:18" x14ac:dyDescent="0.25">
      <c r="A106" s="47" t="s">
        <v>3</v>
      </c>
      <c r="B106" s="78">
        <v>0</v>
      </c>
      <c r="C106" s="48">
        <v>0</v>
      </c>
      <c r="D106" s="78">
        <v>0</v>
      </c>
      <c r="E106" s="48">
        <v>2</v>
      </c>
      <c r="F106" s="41">
        <v>0</v>
      </c>
      <c r="G106" s="78">
        <v>0</v>
      </c>
      <c r="H106" s="48">
        <v>0</v>
      </c>
      <c r="I106" s="78">
        <v>2</v>
      </c>
      <c r="J106" s="78">
        <v>0</v>
      </c>
      <c r="K106" s="78">
        <v>0</v>
      </c>
      <c r="L106" s="78">
        <v>1</v>
      </c>
      <c r="M106" s="78"/>
      <c r="N106" s="107">
        <f t="shared" si="24"/>
        <v>5</v>
      </c>
      <c r="O106" s="79">
        <f t="shared" si="25"/>
        <v>1.278118609406953E-3</v>
      </c>
      <c r="P106" s="68"/>
      <c r="Q106" s="68"/>
      <c r="R106" s="68"/>
    </row>
    <row r="107" spans="1:18" x14ac:dyDescent="0.25">
      <c r="A107" s="47" t="s">
        <v>6</v>
      </c>
      <c r="B107" s="78">
        <v>0</v>
      </c>
      <c r="C107" s="48">
        <v>0</v>
      </c>
      <c r="D107" s="78">
        <v>0</v>
      </c>
      <c r="E107" s="48">
        <v>3</v>
      </c>
      <c r="F107" s="48">
        <v>0</v>
      </c>
      <c r="G107" s="78">
        <v>0</v>
      </c>
      <c r="H107" s="48">
        <v>0</v>
      </c>
      <c r="I107" s="78">
        <v>3</v>
      </c>
      <c r="J107" s="78">
        <v>0</v>
      </c>
      <c r="K107" s="78">
        <v>0</v>
      </c>
      <c r="L107" s="78">
        <v>2</v>
      </c>
      <c r="M107" s="78"/>
      <c r="N107" s="107">
        <f t="shared" si="24"/>
        <v>8</v>
      </c>
      <c r="O107" s="79">
        <f t="shared" si="25"/>
        <v>2.0449897750511249E-3</v>
      </c>
      <c r="P107" s="68"/>
      <c r="Q107" s="68"/>
      <c r="R107" s="68"/>
    </row>
    <row r="108" spans="1:18" x14ac:dyDescent="0.25">
      <c r="A108" s="47" t="s">
        <v>15</v>
      </c>
      <c r="B108" s="78">
        <v>1</v>
      </c>
      <c r="C108" s="48">
        <v>4</v>
      </c>
      <c r="D108" s="78">
        <v>0</v>
      </c>
      <c r="E108" s="48">
        <v>2</v>
      </c>
      <c r="F108" s="48">
        <v>0</v>
      </c>
      <c r="G108" s="78">
        <v>6</v>
      </c>
      <c r="H108" s="48">
        <v>2</v>
      </c>
      <c r="I108" s="78">
        <v>0</v>
      </c>
      <c r="J108" s="78">
        <v>0</v>
      </c>
      <c r="K108" s="78">
        <v>0</v>
      </c>
      <c r="L108" s="78">
        <v>4</v>
      </c>
      <c r="M108" s="78"/>
      <c r="N108" s="107">
        <f t="shared" si="24"/>
        <v>19</v>
      </c>
      <c r="O108" s="79">
        <f t="shared" si="25"/>
        <v>4.8568507157464216E-3</v>
      </c>
      <c r="P108" s="68"/>
      <c r="Q108" s="68"/>
      <c r="R108" s="68"/>
    </row>
    <row r="109" spans="1:18" x14ac:dyDescent="0.25">
      <c r="A109" s="43" t="s">
        <v>2</v>
      </c>
      <c r="B109" s="92">
        <v>162</v>
      </c>
      <c r="C109" s="45">
        <v>158</v>
      </c>
      <c r="D109" s="92">
        <v>181</v>
      </c>
      <c r="E109" s="45">
        <v>100</v>
      </c>
      <c r="F109" s="45">
        <f>SUM(F110:F117)</f>
        <v>173</v>
      </c>
      <c r="G109" s="45">
        <v>138</v>
      </c>
      <c r="H109" s="45">
        <v>113</v>
      </c>
      <c r="I109" s="107">
        <v>126</v>
      </c>
      <c r="J109" s="92">
        <v>162</v>
      </c>
      <c r="K109" s="92">
        <v>154</v>
      </c>
      <c r="L109" s="92">
        <v>163</v>
      </c>
      <c r="M109" s="92"/>
      <c r="N109" s="107">
        <f t="shared" si="24"/>
        <v>1630</v>
      </c>
      <c r="O109" s="46">
        <f t="shared" si="25"/>
        <v>0.41666666666666669</v>
      </c>
      <c r="P109" s="68"/>
      <c r="Q109" s="68"/>
      <c r="R109" s="68"/>
    </row>
    <row r="110" spans="1:18" x14ac:dyDescent="0.25">
      <c r="A110" s="47" t="s">
        <v>13</v>
      </c>
      <c r="B110" s="78">
        <v>47</v>
      </c>
      <c r="C110" s="48">
        <v>34</v>
      </c>
      <c r="D110" s="78">
        <v>62</v>
      </c>
      <c r="E110" s="48">
        <v>0</v>
      </c>
      <c r="F110" s="41">
        <v>34</v>
      </c>
      <c r="G110" s="78">
        <v>38</v>
      </c>
      <c r="H110" s="48">
        <v>29</v>
      </c>
      <c r="I110" s="78">
        <v>30</v>
      </c>
      <c r="J110" s="78">
        <v>41</v>
      </c>
      <c r="K110" s="78">
        <v>34</v>
      </c>
      <c r="L110" s="78">
        <v>48</v>
      </c>
      <c r="M110" s="78"/>
      <c r="N110" s="107">
        <f t="shared" si="24"/>
        <v>397</v>
      </c>
      <c r="O110" s="79">
        <f t="shared" si="25"/>
        <v>0.10148261758691207</v>
      </c>
      <c r="P110" s="68"/>
      <c r="Q110" s="68"/>
      <c r="R110" s="68"/>
    </row>
    <row r="111" spans="1:18" x14ac:dyDescent="0.25">
      <c r="A111" s="47" t="s">
        <v>8</v>
      </c>
      <c r="B111" s="78">
        <v>21</v>
      </c>
      <c r="C111" s="48">
        <v>22</v>
      </c>
      <c r="D111" s="78">
        <v>24</v>
      </c>
      <c r="E111" s="48">
        <v>0</v>
      </c>
      <c r="F111" s="41">
        <v>24</v>
      </c>
      <c r="G111" s="78">
        <v>21</v>
      </c>
      <c r="H111" s="48">
        <v>15</v>
      </c>
      <c r="I111" s="78">
        <v>20</v>
      </c>
      <c r="J111" s="78">
        <v>18</v>
      </c>
      <c r="K111" s="78">
        <v>29</v>
      </c>
      <c r="L111" s="78">
        <v>25</v>
      </c>
      <c r="M111" s="78"/>
      <c r="N111" s="107">
        <f t="shared" si="24"/>
        <v>219</v>
      </c>
      <c r="O111" s="79">
        <f t="shared" si="25"/>
        <v>5.5981595092024543E-2</v>
      </c>
      <c r="P111" s="68"/>
      <c r="Q111" s="68"/>
      <c r="R111" s="68"/>
    </row>
    <row r="112" spans="1:18" x14ac:dyDescent="0.25">
      <c r="A112" s="47" t="s">
        <v>11</v>
      </c>
      <c r="B112" s="78">
        <v>44</v>
      </c>
      <c r="C112" s="48">
        <v>38</v>
      </c>
      <c r="D112" s="78">
        <v>36</v>
      </c>
      <c r="E112" s="48">
        <v>38</v>
      </c>
      <c r="F112" s="41">
        <v>39</v>
      </c>
      <c r="G112" s="78">
        <v>34</v>
      </c>
      <c r="H112" s="48">
        <v>31</v>
      </c>
      <c r="I112" s="78">
        <v>21</v>
      </c>
      <c r="J112" s="78">
        <v>28</v>
      </c>
      <c r="K112" s="78">
        <v>25</v>
      </c>
      <c r="L112" s="78">
        <v>31</v>
      </c>
      <c r="M112" s="78"/>
      <c r="N112" s="107">
        <f t="shared" si="24"/>
        <v>365</v>
      </c>
      <c r="O112" s="79">
        <f t="shared" si="25"/>
        <v>9.330265848670756E-2</v>
      </c>
      <c r="P112" s="68"/>
      <c r="Q112" s="68"/>
      <c r="R112" s="68"/>
    </row>
    <row r="113" spans="1:18" x14ac:dyDescent="0.25">
      <c r="A113" s="47" t="s">
        <v>83</v>
      </c>
      <c r="B113" s="78">
        <v>1</v>
      </c>
      <c r="C113" s="48">
        <v>0</v>
      </c>
      <c r="D113" s="81">
        <v>0</v>
      </c>
      <c r="E113" s="48">
        <v>0</v>
      </c>
      <c r="F113" s="48">
        <v>0</v>
      </c>
      <c r="G113" s="78">
        <v>0</v>
      </c>
      <c r="H113" s="48">
        <v>0</v>
      </c>
      <c r="I113" s="78">
        <v>0</v>
      </c>
      <c r="J113" s="78">
        <v>0</v>
      </c>
      <c r="K113" s="78">
        <v>1</v>
      </c>
      <c r="L113" s="78">
        <v>0</v>
      </c>
      <c r="M113" s="78"/>
      <c r="N113" s="107">
        <f t="shared" si="24"/>
        <v>2</v>
      </c>
      <c r="O113" s="79">
        <f t="shared" si="25"/>
        <v>5.1124744376278123E-4</v>
      </c>
      <c r="P113" s="68"/>
      <c r="Q113" s="68"/>
      <c r="R113" s="68"/>
    </row>
    <row r="114" spans="1:18" x14ac:dyDescent="0.25">
      <c r="A114" s="47" t="s">
        <v>12</v>
      </c>
      <c r="B114" s="78">
        <v>3</v>
      </c>
      <c r="C114" s="48">
        <v>10</v>
      </c>
      <c r="D114" s="78">
        <v>10</v>
      </c>
      <c r="E114" s="48">
        <v>10</v>
      </c>
      <c r="F114" s="41">
        <v>16</v>
      </c>
      <c r="G114" s="78">
        <v>5</v>
      </c>
      <c r="H114" s="48">
        <v>9</v>
      </c>
      <c r="I114" s="78">
        <v>6</v>
      </c>
      <c r="J114" s="78">
        <v>10</v>
      </c>
      <c r="K114" s="78">
        <v>11</v>
      </c>
      <c r="L114" s="78">
        <v>13</v>
      </c>
      <c r="M114" s="78"/>
      <c r="N114" s="107">
        <f t="shared" si="24"/>
        <v>103</v>
      </c>
      <c r="O114" s="79">
        <f t="shared" si="25"/>
        <v>2.6329243353783231E-2</v>
      </c>
      <c r="P114" s="68"/>
      <c r="Q114" s="68"/>
      <c r="R114" s="68"/>
    </row>
    <row r="115" spans="1:18" x14ac:dyDescent="0.25">
      <c r="A115" s="47" t="s">
        <v>3</v>
      </c>
      <c r="B115" s="78">
        <v>25</v>
      </c>
      <c r="C115" s="48">
        <v>30</v>
      </c>
      <c r="D115" s="78">
        <v>29</v>
      </c>
      <c r="E115" s="48">
        <v>24</v>
      </c>
      <c r="F115" s="41">
        <v>33</v>
      </c>
      <c r="G115" s="78">
        <v>20</v>
      </c>
      <c r="H115" s="48">
        <v>16</v>
      </c>
      <c r="I115" s="78">
        <v>23</v>
      </c>
      <c r="J115" s="78">
        <v>27</v>
      </c>
      <c r="K115" s="78">
        <v>29</v>
      </c>
      <c r="L115" s="78">
        <v>20</v>
      </c>
      <c r="M115" s="78"/>
      <c r="N115" s="107">
        <f t="shared" si="24"/>
        <v>276</v>
      </c>
      <c r="O115" s="79">
        <f t="shared" si="25"/>
        <v>7.0552147239263799E-2</v>
      </c>
      <c r="P115" s="68"/>
      <c r="Q115" s="68"/>
      <c r="R115" s="68"/>
    </row>
    <row r="116" spans="1:18" x14ac:dyDescent="0.25">
      <c r="A116" s="47" t="s">
        <v>15</v>
      </c>
      <c r="B116" s="78">
        <v>12</v>
      </c>
      <c r="C116" s="48">
        <v>15</v>
      </c>
      <c r="D116" s="78">
        <v>5</v>
      </c>
      <c r="E116" s="48">
        <v>14</v>
      </c>
      <c r="F116" s="41">
        <v>21</v>
      </c>
      <c r="G116" s="78">
        <v>10</v>
      </c>
      <c r="H116" s="48">
        <v>5</v>
      </c>
      <c r="I116" s="78">
        <v>17</v>
      </c>
      <c r="J116" s="78">
        <v>23</v>
      </c>
      <c r="K116" s="78">
        <v>14</v>
      </c>
      <c r="L116" s="78">
        <v>14</v>
      </c>
      <c r="M116" s="78"/>
      <c r="N116" s="107">
        <f t="shared" si="24"/>
        <v>150</v>
      </c>
      <c r="O116" s="79">
        <f t="shared" si="25"/>
        <v>3.834355828220859E-2</v>
      </c>
      <c r="P116" s="68"/>
      <c r="Q116" s="68"/>
      <c r="R116" s="68"/>
    </row>
    <row r="117" spans="1:18" x14ac:dyDescent="0.25">
      <c r="A117" s="47" t="s">
        <v>17</v>
      </c>
      <c r="B117" s="78">
        <v>9</v>
      </c>
      <c r="C117" s="48">
        <v>9</v>
      </c>
      <c r="D117" s="78">
        <v>15</v>
      </c>
      <c r="E117" s="48">
        <v>14</v>
      </c>
      <c r="F117" s="41">
        <v>6</v>
      </c>
      <c r="G117" s="78">
        <v>10</v>
      </c>
      <c r="H117" s="48">
        <v>8</v>
      </c>
      <c r="I117" s="78">
        <v>9</v>
      </c>
      <c r="J117" s="78">
        <v>15</v>
      </c>
      <c r="K117" s="78">
        <v>11</v>
      </c>
      <c r="L117" s="78">
        <v>12</v>
      </c>
      <c r="M117" s="78"/>
      <c r="N117" s="107">
        <f t="shared" si="24"/>
        <v>118</v>
      </c>
      <c r="O117" s="79">
        <f t="shared" si="25"/>
        <v>3.0163599182004092E-2</v>
      </c>
      <c r="P117" s="68"/>
      <c r="Q117" s="68"/>
      <c r="R117" s="68"/>
    </row>
    <row r="118" spans="1:18" x14ac:dyDescent="0.25">
      <c r="A118" s="43" t="s">
        <v>7</v>
      </c>
      <c r="B118" s="92">
        <v>45</v>
      </c>
      <c r="C118" s="45">
        <v>30</v>
      </c>
      <c r="D118" s="92">
        <v>49</v>
      </c>
      <c r="E118" s="45">
        <v>2</v>
      </c>
      <c r="F118" s="45">
        <v>42</v>
      </c>
      <c r="G118" s="45">
        <v>35</v>
      </c>
      <c r="H118" s="45">
        <v>24</v>
      </c>
      <c r="I118" s="107">
        <v>27</v>
      </c>
      <c r="J118" s="92">
        <v>35</v>
      </c>
      <c r="K118" s="92">
        <v>43</v>
      </c>
      <c r="L118" s="92">
        <v>26</v>
      </c>
      <c r="M118" s="92"/>
      <c r="N118" s="107">
        <f t="shared" si="24"/>
        <v>358</v>
      </c>
      <c r="O118" s="46">
        <f t="shared" si="25"/>
        <v>9.1513292433537827E-2</v>
      </c>
      <c r="P118" s="68"/>
      <c r="Q118" s="68"/>
      <c r="R118" s="68"/>
    </row>
    <row r="119" spans="1:18" x14ac:dyDescent="0.25">
      <c r="A119" s="47" t="s">
        <v>13</v>
      </c>
      <c r="B119" s="78">
        <v>7</v>
      </c>
      <c r="C119" s="48">
        <v>6</v>
      </c>
      <c r="D119" s="78">
        <v>7</v>
      </c>
      <c r="E119" s="48">
        <v>0</v>
      </c>
      <c r="F119" s="41">
        <v>1</v>
      </c>
      <c r="G119" s="78">
        <v>6</v>
      </c>
      <c r="H119" s="48">
        <v>2</v>
      </c>
      <c r="I119" s="78">
        <v>7</v>
      </c>
      <c r="J119" s="78">
        <v>3</v>
      </c>
      <c r="K119" s="78">
        <v>3</v>
      </c>
      <c r="L119" s="78">
        <v>0</v>
      </c>
      <c r="M119" s="78"/>
      <c r="N119" s="107">
        <f t="shared" si="24"/>
        <v>42</v>
      </c>
      <c r="O119" s="79">
        <f t="shared" si="25"/>
        <v>1.0736196319018405E-2</v>
      </c>
      <c r="P119" s="68"/>
      <c r="Q119" s="68"/>
      <c r="R119" s="68"/>
    </row>
    <row r="120" spans="1:18" x14ac:dyDescent="0.25">
      <c r="A120" s="47" t="s">
        <v>8</v>
      </c>
      <c r="B120" s="78">
        <v>37</v>
      </c>
      <c r="C120" s="48">
        <v>22</v>
      </c>
      <c r="D120" s="78">
        <v>41</v>
      </c>
      <c r="E120" s="48">
        <v>0</v>
      </c>
      <c r="F120" s="41">
        <v>41</v>
      </c>
      <c r="G120" s="78">
        <v>29</v>
      </c>
      <c r="H120" s="48">
        <v>19</v>
      </c>
      <c r="I120" s="78">
        <v>20</v>
      </c>
      <c r="J120" s="78">
        <v>32</v>
      </c>
      <c r="K120" s="78">
        <v>21</v>
      </c>
      <c r="L120" s="78">
        <v>24</v>
      </c>
      <c r="M120" s="78"/>
      <c r="N120" s="107">
        <f t="shared" si="24"/>
        <v>286</v>
      </c>
      <c r="O120" s="79">
        <f t="shared" si="25"/>
        <v>7.3108384458077713E-2</v>
      </c>
      <c r="P120" s="68"/>
      <c r="Q120" s="68"/>
      <c r="R120" s="68"/>
    </row>
    <row r="121" spans="1:18" x14ac:dyDescent="0.25">
      <c r="A121" s="47" t="s">
        <v>11</v>
      </c>
      <c r="B121" s="78">
        <v>1</v>
      </c>
      <c r="C121" s="48">
        <v>2</v>
      </c>
      <c r="D121" s="78">
        <v>1</v>
      </c>
      <c r="E121" s="48">
        <v>1</v>
      </c>
      <c r="F121" s="41">
        <v>0</v>
      </c>
      <c r="G121" s="78">
        <v>0</v>
      </c>
      <c r="H121" s="48">
        <v>1</v>
      </c>
      <c r="I121" s="78">
        <v>0</v>
      </c>
      <c r="J121" s="78">
        <v>0</v>
      </c>
      <c r="K121" s="78">
        <v>21</v>
      </c>
      <c r="L121" s="78">
        <v>0</v>
      </c>
      <c r="M121" s="78"/>
      <c r="N121" s="107">
        <f t="shared" si="24"/>
        <v>27</v>
      </c>
      <c r="O121" s="79">
        <f t="shared" si="25"/>
        <v>6.9018404907975461E-3</v>
      </c>
      <c r="P121" s="68"/>
      <c r="Q121" s="68"/>
      <c r="R121" s="68"/>
    </row>
    <row r="122" spans="1:18" x14ac:dyDescent="0.25">
      <c r="A122" s="47" t="s">
        <v>15</v>
      </c>
      <c r="B122" s="78">
        <v>0</v>
      </c>
      <c r="C122" s="48">
        <v>0</v>
      </c>
      <c r="D122" s="78">
        <v>0</v>
      </c>
      <c r="E122" s="48">
        <v>1</v>
      </c>
      <c r="F122" s="48">
        <v>0</v>
      </c>
      <c r="G122" s="78">
        <v>0</v>
      </c>
      <c r="H122" s="48">
        <v>2</v>
      </c>
      <c r="I122" s="78">
        <v>0</v>
      </c>
      <c r="J122" s="78">
        <v>0</v>
      </c>
      <c r="K122" s="78">
        <v>1</v>
      </c>
      <c r="L122" s="78">
        <v>2</v>
      </c>
      <c r="M122" s="78"/>
      <c r="N122" s="107">
        <f t="shared" si="24"/>
        <v>6</v>
      </c>
      <c r="O122" s="79">
        <f t="shared" si="25"/>
        <v>1.5337423312883436E-3</v>
      </c>
      <c r="P122" s="68"/>
      <c r="Q122" s="68"/>
      <c r="R122" s="68"/>
    </row>
    <row r="123" spans="1:18" x14ac:dyDescent="0.25">
      <c r="A123" s="43" t="s">
        <v>10</v>
      </c>
      <c r="B123" s="92">
        <v>16</v>
      </c>
      <c r="C123" s="45">
        <v>9</v>
      </c>
      <c r="D123" s="92">
        <v>8</v>
      </c>
      <c r="E123" s="45">
        <v>5</v>
      </c>
      <c r="F123" s="45">
        <v>13</v>
      </c>
      <c r="G123" s="45">
        <v>10</v>
      </c>
      <c r="H123" s="45">
        <v>15</v>
      </c>
      <c r="I123" s="107">
        <v>9</v>
      </c>
      <c r="J123" s="92">
        <v>6</v>
      </c>
      <c r="K123" s="92">
        <v>12</v>
      </c>
      <c r="L123" s="92">
        <v>6</v>
      </c>
      <c r="M123" s="92"/>
      <c r="N123" s="107">
        <f t="shared" si="24"/>
        <v>109</v>
      </c>
      <c r="O123" s="46">
        <f t="shared" si="25"/>
        <v>2.7862985685071576E-2</v>
      </c>
      <c r="P123" s="68"/>
      <c r="Q123" s="68"/>
      <c r="R123" s="68"/>
    </row>
    <row r="124" spans="1:18" x14ac:dyDescent="0.25">
      <c r="A124" s="47" t="s">
        <v>19</v>
      </c>
      <c r="B124" s="78">
        <v>0</v>
      </c>
      <c r="C124" s="48">
        <v>0</v>
      </c>
      <c r="D124" s="78">
        <v>0</v>
      </c>
      <c r="E124" s="48">
        <v>0</v>
      </c>
      <c r="F124" s="48">
        <v>1</v>
      </c>
      <c r="G124" s="78">
        <v>0</v>
      </c>
      <c r="H124" s="48">
        <v>0</v>
      </c>
      <c r="I124" s="78">
        <v>0</v>
      </c>
      <c r="J124" s="78">
        <v>0</v>
      </c>
      <c r="K124" s="78">
        <v>0</v>
      </c>
      <c r="L124" s="78">
        <v>1</v>
      </c>
      <c r="M124" s="78"/>
      <c r="N124" s="107">
        <f t="shared" si="24"/>
        <v>2</v>
      </c>
      <c r="O124" s="79">
        <f t="shared" si="25"/>
        <v>5.1124744376278123E-4</v>
      </c>
      <c r="P124" s="68"/>
      <c r="Q124" s="68"/>
      <c r="R124" s="68"/>
    </row>
    <row r="125" spans="1:18" x14ac:dyDescent="0.25">
      <c r="A125" s="47" t="s">
        <v>13</v>
      </c>
      <c r="B125" s="78">
        <v>5</v>
      </c>
      <c r="C125" s="48">
        <v>1</v>
      </c>
      <c r="D125" s="78">
        <v>3</v>
      </c>
      <c r="E125" s="48">
        <v>0</v>
      </c>
      <c r="F125" s="41">
        <v>1</v>
      </c>
      <c r="G125" s="78">
        <v>2</v>
      </c>
      <c r="H125" s="48">
        <v>4</v>
      </c>
      <c r="I125" s="78">
        <v>4</v>
      </c>
      <c r="J125" s="78">
        <v>1</v>
      </c>
      <c r="K125" s="78">
        <v>0</v>
      </c>
      <c r="L125" s="78">
        <v>1</v>
      </c>
      <c r="M125" s="78"/>
      <c r="N125" s="107">
        <f t="shared" si="24"/>
        <v>22</v>
      </c>
      <c r="O125" s="79">
        <f t="shared" si="25"/>
        <v>5.6237218813905933E-3</v>
      </c>
      <c r="P125" s="68"/>
      <c r="Q125" s="68"/>
      <c r="R125" s="68"/>
    </row>
    <row r="126" spans="1:18" x14ac:dyDescent="0.25">
      <c r="A126" s="47" t="s">
        <v>8</v>
      </c>
      <c r="B126" s="78">
        <v>4</v>
      </c>
      <c r="C126" s="48">
        <v>1</v>
      </c>
      <c r="D126" s="78">
        <v>2</v>
      </c>
      <c r="E126" s="48">
        <v>0</v>
      </c>
      <c r="F126" s="41">
        <v>4</v>
      </c>
      <c r="G126" s="78">
        <v>4</v>
      </c>
      <c r="H126" s="48">
        <v>7</v>
      </c>
      <c r="I126" s="78">
        <v>3</v>
      </c>
      <c r="J126" s="78">
        <v>3</v>
      </c>
      <c r="K126" s="78">
        <v>4</v>
      </c>
      <c r="L126" s="78">
        <v>2</v>
      </c>
      <c r="M126" s="78"/>
      <c r="N126" s="107">
        <f t="shared" si="24"/>
        <v>34</v>
      </c>
      <c r="O126" s="79">
        <f t="shared" si="25"/>
        <v>8.6912065439672809E-3</v>
      </c>
      <c r="P126" s="68"/>
      <c r="Q126" s="68"/>
      <c r="R126" s="68"/>
    </row>
    <row r="127" spans="1:18" x14ac:dyDescent="0.25">
      <c r="A127" s="47" t="s">
        <v>18</v>
      </c>
      <c r="B127" s="78">
        <v>2</v>
      </c>
      <c r="C127" s="48">
        <v>2</v>
      </c>
      <c r="D127" s="78">
        <v>2</v>
      </c>
      <c r="E127" s="48">
        <v>3</v>
      </c>
      <c r="F127" s="41">
        <v>2</v>
      </c>
      <c r="G127" s="78">
        <v>3</v>
      </c>
      <c r="H127" s="48">
        <v>1</v>
      </c>
      <c r="I127" s="78">
        <v>0</v>
      </c>
      <c r="J127" s="78">
        <v>0</v>
      </c>
      <c r="K127" s="78">
        <v>2</v>
      </c>
      <c r="L127" s="78">
        <v>2</v>
      </c>
      <c r="M127" s="78"/>
      <c r="N127" s="107">
        <f t="shared" si="24"/>
        <v>19</v>
      </c>
      <c r="O127" s="79">
        <f t="shared" si="25"/>
        <v>4.8568507157464216E-3</v>
      </c>
      <c r="P127" s="68"/>
      <c r="Q127" s="68"/>
      <c r="R127" s="68"/>
    </row>
    <row r="128" spans="1:18" x14ac:dyDescent="0.25">
      <c r="A128" s="47" t="s">
        <v>11</v>
      </c>
      <c r="B128" s="78">
        <v>4</v>
      </c>
      <c r="C128" s="48">
        <v>2</v>
      </c>
      <c r="D128" s="78">
        <v>1</v>
      </c>
      <c r="E128" s="48">
        <v>2</v>
      </c>
      <c r="F128" s="41">
        <v>3</v>
      </c>
      <c r="G128" s="78">
        <v>1</v>
      </c>
      <c r="H128" s="48">
        <v>3</v>
      </c>
      <c r="I128" s="78">
        <v>1</v>
      </c>
      <c r="J128" s="78">
        <v>2</v>
      </c>
      <c r="K128" s="78">
        <v>6</v>
      </c>
      <c r="L128" s="78">
        <v>0</v>
      </c>
      <c r="M128" s="78"/>
      <c r="N128" s="107">
        <f t="shared" si="24"/>
        <v>25</v>
      </c>
      <c r="O128" s="79">
        <f t="shared" si="25"/>
        <v>6.3905930470347649E-3</v>
      </c>
      <c r="P128" s="68"/>
      <c r="Q128" s="68"/>
      <c r="R128" s="68"/>
    </row>
    <row r="129" spans="1:18" x14ac:dyDescent="0.25">
      <c r="A129" s="47" t="s">
        <v>15</v>
      </c>
      <c r="B129" s="78">
        <v>1</v>
      </c>
      <c r="C129" s="48">
        <v>3</v>
      </c>
      <c r="D129" s="78">
        <v>0</v>
      </c>
      <c r="E129" s="48">
        <v>0</v>
      </c>
      <c r="F129" s="48">
        <v>2</v>
      </c>
      <c r="G129" s="78">
        <v>0</v>
      </c>
      <c r="H129" s="48">
        <v>0</v>
      </c>
      <c r="I129" s="78">
        <v>1</v>
      </c>
      <c r="J129" s="78">
        <v>0</v>
      </c>
      <c r="K129" s="78">
        <v>0</v>
      </c>
      <c r="L129" s="78">
        <v>0</v>
      </c>
      <c r="M129" s="78"/>
      <c r="N129" s="107">
        <f t="shared" si="24"/>
        <v>7</v>
      </c>
      <c r="O129" s="79">
        <f t="shared" si="25"/>
        <v>1.7893660531697342E-3</v>
      </c>
      <c r="P129" s="68"/>
      <c r="Q129" s="68"/>
      <c r="R129" s="68"/>
    </row>
    <row r="130" spans="1:18" x14ac:dyDescent="0.25">
      <c r="A130" s="47" t="s">
        <v>41</v>
      </c>
      <c r="B130" s="78">
        <v>0</v>
      </c>
      <c r="C130" s="48">
        <v>0</v>
      </c>
      <c r="D130" s="78">
        <v>0</v>
      </c>
      <c r="E130" s="48">
        <v>0</v>
      </c>
      <c r="F130" s="48">
        <v>0</v>
      </c>
      <c r="G130" s="78">
        <v>0</v>
      </c>
      <c r="H130" s="48">
        <v>0</v>
      </c>
      <c r="I130" s="78">
        <v>0</v>
      </c>
      <c r="J130" s="78">
        <v>0</v>
      </c>
      <c r="K130" s="78">
        <v>0</v>
      </c>
      <c r="L130" s="78">
        <v>0</v>
      </c>
      <c r="M130" s="78"/>
      <c r="N130" s="107">
        <f t="shared" si="24"/>
        <v>0</v>
      </c>
      <c r="O130" s="79">
        <f t="shared" si="25"/>
        <v>0</v>
      </c>
      <c r="P130" s="68"/>
      <c r="Q130" s="68"/>
      <c r="R130" s="68"/>
    </row>
    <row r="131" spans="1:18" x14ac:dyDescent="0.25">
      <c r="A131" s="43" t="s">
        <v>5</v>
      </c>
      <c r="B131" s="92">
        <v>170</v>
      </c>
      <c r="C131" s="45">
        <v>156</v>
      </c>
      <c r="D131" s="92">
        <v>175</v>
      </c>
      <c r="E131" s="45">
        <v>261</v>
      </c>
      <c r="F131" s="45">
        <v>169</v>
      </c>
      <c r="G131" s="45">
        <v>151</v>
      </c>
      <c r="H131" s="45">
        <v>94</v>
      </c>
      <c r="I131" s="107">
        <v>99</v>
      </c>
      <c r="J131" s="92">
        <v>140</v>
      </c>
      <c r="K131" s="92">
        <v>130</v>
      </c>
      <c r="L131" s="92">
        <v>109</v>
      </c>
      <c r="M131" s="92"/>
      <c r="N131" s="107">
        <f t="shared" si="24"/>
        <v>1654</v>
      </c>
      <c r="O131" s="46">
        <f t="shared" si="25"/>
        <v>0.42280163599182002</v>
      </c>
      <c r="P131" s="68"/>
      <c r="Q131" s="68"/>
      <c r="R131" s="68"/>
    </row>
    <row r="132" spans="1:18" x14ac:dyDescent="0.25">
      <c r="A132" s="47" t="s">
        <v>13</v>
      </c>
      <c r="B132" s="78">
        <v>63</v>
      </c>
      <c r="C132" s="48">
        <v>63</v>
      </c>
      <c r="D132" s="78">
        <v>75</v>
      </c>
      <c r="E132" s="48">
        <v>103</v>
      </c>
      <c r="F132" s="41">
        <v>75</v>
      </c>
      <c r="G132" s="78">
        <v>57</v>
      </c>
      <c r="H132" s="48">
        <v>35</v>
      </c>
      <c r="I132" s="78">
        <v>45</v>
      </c>
      <c r="J132" s="78">
        <v>57</v>
      </c>
      <c r="K132" s="78">
        <v>43</v>
      </c>
      <c r="L132" s="78">
        <v>36</v>
      </c>
      <c r="M132" s="78"/>
      <c r="N132" s="107">
        <f t="shared" si="24"/>
        <v>652</v>
      </c>
      <c r="O132" s="79">
        <f t="shared" si="25"/>
        <v>0.16666666666666666</v>
      </c>
      <c r="P132" s="68"/>
      <c r="Q132" s="68"/>
      <c r="R132" s="68"/>
    </row>
    <row r="133" spans="1:18" x14ac:dyDescent="0.25">
      <c r="A133" s="47" t="s">
        <v>8</v>
      </c>
      <c r="B133" s="78">
        <v>12</v>
      </c>
      <c r="C133" s="48">
        <v>13</v>
      </c>
      <c r="D133" s="78">
        <v>9</v>
      </c>
      <c r="E133" s="48">
        <v>85</v>
      </c>
      <c r="F133" s="41">
        <v>12</v>
      </c>
      <c r="G133" s="78">
        <v>19</v>
      </c>
      <c r="H133" s="48">
        <v>16</v>
      </c>
      <c r="I133" s="78">
        <v>5</v>
      </c>
      <c r="J133" s="78">
        <v>21</v>
      </c>
      <c r="K133" s="78">
        <v>14</v>
      </c>
      <c r="L133" s="78">
        <v>10</v>
      </c>
      <c r="M133" s="78"/>
      <c r="N133" s="107">
        <f t="shared" si="24"/>
        <v>216</v>
      </c>
      <c r="O133" s="79">
        <f t="shared" si="25"/>
        <v>5.5214723926380369E-2</v>
      </c>
      <c r="P133" s="68"/>
      <c r="Q133" s="68"/>
      <c r="R133" s="68"/>
    </row>
    <row r="134" spans="1:18" x14ac:dyDescent="0.25">
      <c r="A134" s="47" t="s">
        <v>6</v>
      </c>
      <c r="B134" s="78">
        <v>95</v>
      </c>
      <c r="C134" s="48">
        <v>73</v>
      </c>
      <c r="D134" s="78">
        <v>90</v>
      </c>
      <c r="E134" s="48">
        <v>68</v>
      </c>
      <c r="F134" s="41">
        <v>78</v>
      </c>
      <c r="G134" s="78">
        <v>71</v>
      </c>
      <c r="H134" s="48">
        <v>43</v>
      </c>
      <c r="I134" s="78">
        <v>45</v>
      </c>
      <c r="J134" s="78">
        <v>61</v>
      </c>
      <c r="K134" s="78">
        <v>71</v>
      </c>
      <c r="L134" s="78">
        <v>62</v>
      </c>
      <c r="M134" s="78"/>
      <c r="N134" s="107">
        <f t="shared" si="24"/>
        <v>757</v>
      </c>
      <c r="O134" s="79">
        <f t="shared" si="25"/>
        <v>0.19350715746421268</v>
      </c>
      <c r="P134" s="68"/>
      <c r="Q134" s="68"/>
      <c r="R134" s="68"/>
    </row>
    <row r="135" spans="1:18" x14ac:dyDescent="0.25">
      <c r="A135" s="47" t="s">
        <v>113</v>
      </c>
      <c r="B135" s="78">
        <v>0</v>
      </c>
      <c r="C135" s="48">
        <v>7</v>
      </c>
      <c r="D135" s="78">
        <v>1</v>
      </c>
      <c r="E135" s="48">
        <v>5</v>
      </c>
      <c r="F135" s="41">
        <v>4</v>
      </c>
      <c r="G135" s="78">
        <v>4</v>
      </c>
      <c r="H135" s="48">
        <v>0</v>
      </c>
      <c r="I135" s="78">
        <v>4</v>
      </c>
      <c r="J135" s="78">
        <v>1</v>
      </c>
      <c r="K135" s="78">
        <v>2</v>
      </c>
      <c r="L135" s="78">
        <v>1</v>
      </c>
      <c r="M135" s="78"/>
      <c r="N135" s="107">
        <f t="shared" si="24"/>
        <v>29</v>
      </c>
      <c r="O135" s="79">
        <f t="shared" si="25"/>
        <v>7.4130879345603272E-3</v>
      </c>
      <c r="P135" s="68"/>
      <c r="Q135" s="68"/>
      <c r="R135" s="68"/>
    </row>
    <row r="136" spans="1:18" x14ac:dyDescent="0.25">
      <c r="A136" s="43" t="s">
        <v>98</v>
      </c>
      <c r="B136" s="92">
        <v>0</v>
      </c>
      <c r="C136" s="45">
        <v>0</v>
      </c>
      <c r="D136" s="92">
        <v>0</v>
      </c>
      <c r="E136" s="45">
        <v>0</v>
      </c>
      <c r="F136" s="45">
        <v>0</v>
      </c>
      <c r="G136" s="45">
        <v>0</v>
      </c>
      <c r="H136" s="45">
        <v>0</v>
      </c>
      <c r="I136" s="107">
        <v>0</v>
      </c>
      <c r="J136" s="92">
        <v>0</v>
      </c>
      <c r="K136" s="92">
        <v>0</v>
      </c>
      <c r="L136" s="92">
        <v>0</v>
      </c>
      <c r="M136" s="92"/>
      <c r="N136" s="107">
        <f t="shared" si="24"/>
        <v>0</v>
      </c>
      <c r="O136" s="46">
        <f t="shared" si="25"/>
        <v>0</v>
      </c>
      <c r="P136" s="68"/>
      <c r="Q136" s="68"/>
      <c r="R136" s="68"/>
    </row>
    <row r="137" spans="1:18" x14ac:dyDescent="0.25">
      <c r="A137" s="47" t="s">
        <v>15</v>
      </c>
      <c r="B137" s="78">
        <v>0</v>
      </c>
      <c r="C137" s="48">
        <v>0</v>
      </c>
      <c r="D137" s="78">
        <v>0</v>
      </c>
      <c r="E137" s="48">
        <v>0</v>
      </c>
      <c r="F137" s="48">
        <v>0</v>
      </c>
      <c r="G137" s="78">
        <v>0</v>
      </c>
      <c r="H137" s="48">
        <v>0</v>
      </c>
      <c r="I137" s="78">
        <v>0</v>
      </c>
      <c r="J137" s="78">
        <v>0</v>
      </c>
      <c r="K137" s="78">
        <v>0</v>
      </c>
      <c r="L137" s="78">
        <v>0</v>
      </c>
      <c r="M137" s="78"/>
      <c r="N137" s="107">
        <f t="shared" si="24"/>
        <v>0</v>
      </c>
      <c r="O137" s="79">
        <f t="shared" si="25"/>
        <v>0</v>
      </c>
      <c r="P137" s="68"/>
      <c r="Q137" s="68"/>
      <c r="R137" s="68"/>
    </row>
    <row r="138" spans="1:18" x14ac:dyDescent="0.25">
      <c r="A138" s="49" t="s">
        <v>20</v>
      </c>
      <c r="B138" s="76">
        <f t="shared" ref="B138:M138" si="26">SUM(B102,B109,B118,B123,B131,B136)</f>
        <v>400</v>
      </c>
      <c r="C138" s="107">
        <f t="shared" si="26"/>
        <v>369</v>
      </c>
      <c r="D138" s="107">
        <f t="shared" si="26"/>
        <v>428</v>
      </c>
      <c r="E138" s="107">
        <f t="shared" si="26"/>
        <v>385</v>
      </c>
      <c r="F138" s="107">
        <v>418</v>
      </c>
      <c r="G138" s="107">
        <f t="shared" si="26"/>
        <v>350</v>
      </c>
      <c r="H138" s="107">
        <f t="shared" si="26"/>
        <v>257</v>
      </c>
      <c r="I138" s="107">
        <f t="shared" si="26"/>
        <v>275</v>
      </c>
      <c r="J138" s="107">
        <f t="shared" si="26"/>
        <v>357</v>
      </c>
      <c r="K138" s="107">
        <f t="shared" si="26"/>
        <v>353</v>
      </c>
      <c r="L138" s="107">
        <f t="shared" si="26"/>
        <v>320</v>
      </c>
      <c r="M138" s="107">
        <f t="shared" si="26"/>
        <v>0</v>
      </c>
      <c r="N138" s="76">
        <f>SUM(B138:M138)</f>
        <v>3912</v>
      </c>
      <c r="O138" s="80">
        <v>1</v>
      </c>
      <c r="P138" s="68"/>
      <c r="Q138" s="68"/>
      <c r="R138" s="68"/>
    </row>
    <row r="139" spans="1:18" x14ac:dyDescent="0.25">
      <c r="A139" s="68"/>
      <c r="B139" s="68"/>
      <c r="C139" s="68"/>
      <c r="Q139" s="68"/>
      <c r="R139" s="68"/>
    </row>
  </sheetData>
  <sortState ref="A14:Q18">
    <sortCondition ref="A13:A18"/>
  </sortState>
  <mergeCells count="11">
    <mergeCell ref="A1:F1"/>
    <mergeCell ref="A78:AE78"/>
    <mergeCell ref="A8:AA8"/>
    <mergeCell ref="A11:A12"/>
    <mergeCell ref="A81:A82"/>
    <mergeCell ref="A53:A54"/>
    <mergeCell ref="A10:AA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Septiembre_2023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2024-01-04T14:17:30Z</dcterms:modified>
</cp:coreProperties>
</file>