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DEAC\Regulación\"/>
    </mc:Choice>
  </mc:AlternateContent>
  <bookViews>
    <workbookView xWindow="0" yWindow="0" windowWidth="19200" windowHeight="10995" tabRatio="840" activeTab="1"/>
  </bookViews>
  <sheets>
    <sheet name="Indice" sheetId="3" r:id="rId1"/>
    <sheet name="Requerimientos Diciembre_2023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0" i="4" l="1"/>
  <c r="O201" i="4"/>
  <c r="AA58" i="5"/>
  <c r="Z58" i="5"/>
  <c r="Y59" i="5"/>
  <c r="X59" i="5"/>
  <c r="C153" i="4"/>
  <c r="F105" i="4" l="1"/>
  <c r="C87" i="4" l="1"/>
  <c r="W59" i="5"/>
  <c r="V59" i="5"/>
  <c r="T59" i="5" l="1"/>
  <c r="U19" i="5"/>
  <c r="U13" i="5"/>
  <c r="Q59" i="5" l="1"/>
  <c r="Q56" i="5"/>
  <c r="Q57" i="5"/>
  <c r="Q58" i="5"/>
  <c r="Q55" i="5"/>
  <c r="P59" i="5"/>
  <c r="Q14" i="5"/>
  <c r="Q15" i="5"/>
  <c r="Q16" i="5"/>
  <c r="Q17" i="5"/>
  <c r="Q18" i="5"/>
  <c r="Q13" i="5"/>
  <c r="O14" i="5" l="1"/>
  <c r="O15" i="5"/>
  <c r="O16" i="5"/>
  <c r="O17" i="5"/>
  <c r="O18" i="5"/>
  <c r="O13" i="5"/>
  <c r="S59" i="5"/>
  <c r="S56" i="5"/>
  <c r="S57" i="5"/>
  <c r="S58" i="5"/>
  <c r="S55" i="5"/>
  <c r="R59" i="5"/>
  <c r="S14" i="5"/>
  <c r="S15" i="5"/>
  <c r="S16" i="5"/>
  <c r="S17" i="5"/>
  <c r="S18" i="5"/>
  <c r="S13" i="5"/>
  <c r="O56" i="5" l="1"/>
  <c r="O57" i="5"/>
  <c r="O58" i="5"/>
  <c r="O55" i="5"/>
  <c r="N59" i="5"/>
  <c r="M56" i="5" l="1"/>
  <c r="M57" i="5"/>
  <c r="M58" i="5"/>
  <c r="M55" i="5"/>
  <c r="L59" i="5"/>
  <c r="M14" i="5"/>
  <c r="M15" i="5"/>
  <c r="M16" i="5"/>
  <c r="M17" i="5"/>
  <c r="M18" i="5"/>
  <c r="M13" i="5"/>
  <c r="F109" i="5" l="1"/>
  <c r="I59" i="5"/>
  <c r="K59" i="5"/>
  <c r="K56" i="5"/>
  <c r="K57" i="5"/>
  <c r="K58" i="5"/>
  <c r="K55" i="5"/>
  <c r="J59" i="5"/>
  <c r="K14" i="5"/>
  <c r="K15" i="5"/>
  <c r="K16" i="5"/>
  <c r="K17" i="5"/>
  <c r="K18" i="5"/>
  <c r="K13" i="5"/>
  <c r="I56" i="5" l="1"/>
  <c r="I57" i="5"/>
  <c r="I58" i="5"/>
  <c r="I55" i="5"/>
  <c r="H59" i="5"/>
  <c r="I14" i="5"/>
  <c r="I15" i="5"/>
  <c r="I16" i="5"/>
  <c r="I17" i="5"/>
  <c r="I18" i="5"/>
  <c r="I13" i="5"/>
  <c r="N93" i="5" l="1"/>
  <c r="N135" i="5" l="1"/>
  <c r="C85" i="5"/>
  <c r="C84" i="5"/>
  <c r="E56" i="5"/>
  <c r="E57" i="5"/>
  <c r="E58" i="5"/>
  <c r="E55" i="5"/>
  <c r="E59" i="5" s="1"/>
  <c r="D59" i="5"/>
  <c r="B59" i="5"/>
  <c r="C58" i="5" s="1"/>
  <c r="C46" i="4"/>
  <c r="D45" i="4" s="1"/>
  <c r="C138" i="5" l="1"/>
  <c r="D138" i="5"/>
  <c r="E138" i="5"/>
  <c r="G138" i="5"/>
  <c r="H138" i="5"/>
  <c r="I138" i="5"/>
  <c r="J138" i="5"/>
  <c r="K138" i="5"/>
  <c r="L138" i="5"/>
  <c r="M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N138" i="5" l="1"/>
  <c r="O135" i="5" s="1"/>
  <c r="N97" i="5"/>
  <c r="O93" i="5" s="1"/>
  <c r="N193" i="4"/>
  <c r="M193" i="4"/>
  <c r="L193" i="4"/>
  <c r="K193" i="4"/>
  <c r="J193" i="4"/>
  <c r="I193" i="4"/>
  <c r="H193" i="4"/>
  <c r="G193" i="4"/>
  <c r="F193" i="4"/>
  <c r="E193" i="4"/>
  <c r="D193" i="4"/>
  <c r="C193" i="4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F19" i="5"/>
  <c r="D19" i="5"/>
  <c r="B19" i="5"/>
  <c r="C17" i="5" s="1"/>
  <c r="Z18" i="5"/>
  <c r="Z17" i="5"/>
  <c r="Z16" i="5"/>
  <c r="Z15" i="5"/>
  <c r="Z14" i="5"/>
  <c r="Z13" i="5"/>
  <c r="M238" i="4"/>
  <c r="M241" i="4" s="1"/>
  <c r="L238" i="4"/>
  <c r="L241" i="4" s="1"/>
  <c r="K238" i="4"/>
  <c r="K241" i="4" s="1"/>
  <c r="J238" i="4"/>
  <c r="J241" i="4" s="1"/>
  <c r="I238" i="4"/>
  <c r="I241" i="4" s="1"/>
  <c r="H238" i="4"/>
  <c r="H241" i="4" s="1"/>
  <c r="G238" i="4"/>
  <c r="G241" i="4" s="1"/>
  <c r="F238" i="4"/>
  <c r="F241" i="4" s="1"/>
  <c r="E238" i="4"/>
  <c r="E241" i="4" s="1"/>
  <c r="D238" i="4"/>
  <c r="D241" i="4" s="1"/>
  <c r="C238" i="4"/>
  <c r="C241" i="4" s="1"/>
  <c r="N201" i="4"/>
  <c r="M201" i="4"/>
  <c r="L201" i="4"/>
  <c r="K201" i="4"/>
  <c r="J201" i="4"/>
  <c r="I201" i="4"/>
  <c r="H201" i="4"/>
  <c r="G201" i="4"/>
  <c r="F201" i="4"/>
  <c r="E201" i="4"/>
  <c r="D201" i="4"/>
  <c r="C201" i="4"/>
  <c r="C185" i="4"/>
  <c r="C179" i="4"/>
  <c r="C173" i="4"/>
  <c r="G51" i="4"/>
  <c r="H50" i="4" s="1"/>
  <c r="D44" i="4"/>
  <c r="C17" i="4"/>
  <c r="D15" i="4" s="1"/>
  <c r="O234" i="4" l="1"/>
  <c r="E13" i="5"/>
  <c r="E17" i="5"/>
  <c r="E18" i="5"/>
  <c r="E14" i="5"/>
  <c r="E15" i="5"/>
  <c r="E16" i="5"/>
  <c r="G17" i="5"/>
  <c r="G13" i="5"/>
  <c r="G19" i="5" s="1"/>
  <c r="G15" i="5"/>
  <c r="G18" i="5"/>
  <c r="G16" i="5"/>
  <c r="G14" i="5"/>
  <c r="G57" i="5"/>
  <c r="G56" i="5"/>
  <c r="G58" i="5"/>
  <c r="G55" i="5"/>
  <c r="G59" i="5" s="1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AA56" i="5" s="1"/>
  <c r="Z19" i="5"/>
  <c r="AA14" i="5" s="1"/>
  <c r="C14" i="5"/>
  <c r="C15" i="5"/>
  <c r="C16" i="5"/>
  <c r="C13" i="5"/>
  <c r="N238" i="4"/>
  <c r="N241" i="4" s="1"/>
  <c r="H44" i="4"/>
  <c r="H45" i="4"/>
  <c r="H46" i="4"/>
  <c r="H47" i="4"/>
  <c r="H48" i="4"/>
  <c r="H42" i="4"/>
  <c r="H49" i="4"/>
  <c r="H43" i="4"/>
  <c r="D42" i="4"/>
  <c r="D43" i="4"/>
  <c r="D11" i="4"/>
  <c r="D12" i="4"/>
  <c r="D13" i="4"/>
  <c r="D14" i="4"/>
  <c r="D16" i="4"/>
  <c r="E19" i="5" l="1"/>
  <c r="D46" i="4"/>
  <c r="C19" i="5"/>
  <c r="O238" i="4"/>
  <c r="O241" i="4" s="1"/>
  <c r="P234" i="4"/>
  <c r="P238" i="4" s="1"/>
  <c r="P241" i="4" s="1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H51" i="4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<sst xmlns="http://schemas.openxmlformats.org/spreadsheetml/2006/main" count="413" uniqueCount="153">
  <si>
    <t>Operador de Telecomunicaciones</t>
  </si>
  <si>
    <t>No</t>
  </si>
  <si>
    <t>Servicio Acceso a Internet</t>
  </si>
  <si>
    <t>Megadatos - Netlife</t>
  </si>
  <si>
    <t>Plataforma Virtual GOB.EC</t>
  </si>
  <si>
    <t>Telefonía Celular</t>
  </si>
  <si>
    <t>Movistar - Otecel S.A.</t>
  </si>
  <si>
    <t>Servicio de Telefonía Fija</t>
  </si>
  <si>
    <t>Cnt Ep</t>
  </si>
  <si>
    <t>Sí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</si>
  <si>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</si>
  <si>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</si>
  <si>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</si>
  <si>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</si>
  <si>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</si>
  <si>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</si>
  <si>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Atencion Presencial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</si>
  <si>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</si>
  <si>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</si>
  <si>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</si>
  <si>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</si>
  <si>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</si>
  <si>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</si>
  <si>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</si>
  <si>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</si>
  <si>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</si>
  <si>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</si>
  <si>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</si>
  <si>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</si>
  <si>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</si>
  <si>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</si>
  <si>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</si>
  <si>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</si>
  <si>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</si>
  <si>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</si>
  <si>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</si>
  <si>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</si>
  <si>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</si>
  <si>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</si>
  <si>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Univisa - Teccial</t>
  </si>
  <si>
    <t>REQUERIMIENTOS ATENDIDOS A PERSONAS VULNERABLES</t>
  </si>
  <si>
    <t>RECLAMOS PERSONAS ADULTAS MAYORES</t>
  </si>
  <si>
    <t>RECLAMOS PERSONAS CON DISCAPACIDAD</t>
  </si>
  <si>
    <t>CANAL DE ATENCIÓN</t>
  </si>
  <si>
    <t>REQUERIMIENTOS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</si>
  <si>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</si>
  <si>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</si>
  <si>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</si>
  <si>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</si>
  <si>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</si>
  <si>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</si>
  <si>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</si>
  <si>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</si>
  <si>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</si>
  <si>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</si>
  <si>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</si>
  <si>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</si>
  <si>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</si>
  <si>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</t>
  </si>
  <si>
    <t>Información</t>
  </si>
  <si>
    <t>Reclamo</t>
  </si>
  <si>
    <t>Sugerencia</t>
  </si>
  <si>
    <t>EVOLUCION MENSUAL DE REQUERIMIENTOS AÑO 2022</t>
  </si>
  <si>
    <t>MESES AÑO 2022</t>
  </si>
  <si>
    <t>Requerimientos Plataforma GOB.EC
(Reclamos, denuncias, solicitudes de información)</t>
  </si>
  <si>
    <t>HISTÓRICO DE REQUERIMIENTOS</t>
  </si>
  <si>
    <t>REQUERIMIENTOS HISTÓRICOS</t>
  </si>
  <si>
    <t>AÑOS</t>
  </si>
  <si>
    <t>REQUERIMIENTOS TOTALES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</si>
  <si>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</si>
  <si>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</si>
  <si>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</si>
  <si>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</si>
  <si>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</si>
  <si>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</si>
  <si>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</si>
  <si>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</si>
  <si>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</si>
  <si>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</si>
  <si>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</si>
  <si>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</si>
  <si>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</si>
  <si>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</si>
  <si>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</si>
  <si>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</si>
  <si>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</si>
  <si>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</si>
  <si>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</si>
  <si>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</si>
  <si>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</si>
  <si>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</si>
  <si>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</si>
  <si>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</si>
  <si>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</si>
  <si>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</si>
  <si>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</si>
  <si>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</si>
  <si>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</si>
  <si>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</si>
  <si>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</si>
  <si>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</si>
  <si>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</si>
  <si>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HISTORICO DE RECLAMOS TOTALES  POR SERVICIOS DE TELECOMUNICACIONES PLATAFORMA GOB.EC AÑO 2022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</si>
  <si>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</si>
  <si>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</si>
  <si>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</si>
  <si>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</si>
  <si>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</si>
  <si>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</si>
  <si>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</si>
  <si>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</si>
  <si>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</si>
  <si>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EVOLUCION MENSUAL DE REQUERIMIENTOS AÑO 2023</t>
  </si>
  <si>
    <t>REQUERIMIENTOS POR SERVICIOS DE TELECOMUNICACIONES PLATAFORMA GOB.EC AÑO 2023</t>
  </si>
  <si>
    <t>Mes: Enero a Diciembre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</si>
  <si>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</si>
  <si>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</si>
  <si>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</si>
  <si>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</si>
  <si>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</si>
  <si>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</si>
  <si>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</si>
  <si>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</si>
  <si>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</si>
  <si>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</si>
  <si>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</si>
  <si>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</si>
  <si>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</si>
  <si>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</si>
  <si>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>MESES 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</si>
  <si>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</si>
  <si>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</si>
  <si>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</si>
  <si>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</si>
  <si>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</si>
  <si>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</si>
  <si>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</si>
  <si>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</si>
  <si>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</si>
  <si>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</si>
  <si>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Ironnet - Corporacion Dehuorg</t>
  </si>
  <si>
    <t>Opticom - Dynacom</t>
  </si>
  <si>
    <t>RECLAMOS SAI por Categoría</t>
  </si>
  <si>
    <t>Otros Operadores de Telefonía Fija</t>
  </si>
  <si>
    <t>RECLAMOS TELEVISIÓN PAGADA por Categorías</t>
  </si>
  <si>
    <t>INFORMACIÓN por Categorías</t>
  </si>
  <si>
    <t>(en blanco)</t>
  </si>
  <si>
    <t>TOTAL GENERAL</t>
  </si>
  <si>
    <t>TOTAL GEBNERAL</t>
  </si>
  <si>
    <t>2023 (Hasta Noviembre 2023)</t>
  </si>
  <si>
    <t>Mes:Diciembre</t>
  </si>
  <si>
    <t>RECLAMOS TELEFONÍA FIJA</t>
  </si>
  <si>
    <r>
      <t>Fecha de publicación</t>
    </r>
    <r>
      <rPr>
        <sz val="11"/>
        <color theme="3" tint="-0.499984740745262"/>
        <rFont val="Arial"/>
        <family val="2"/>
      </rPr>
      <t>: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</si>
</sst>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3" applyFill="1" applyBorder="1"/>
    <xf numFmtId="0" fontId="1" fillId="2" borderId="3" xfId="3" applyFill="1" applyBorder="1"/>
    <xf numFmtId="0" fontId="1" fillId="3" borderId="4" xfId="3" applyFill="1" applyBorder="1"/>
    <xf numFmtId="0" fontId="4" fillId="3" borderId="0" xfId="3" applyFont="1" applyFill="1" applyBorder="1"/>
    <xf numFmtId="0" fontId="1" fillId="3" borderId="0" xfId="3" applyFill="1" applyBorder="1"/>
    <xf numFmtId="0" fontId="2" fillId="3" borderId="0" xfId="3" applyFont="1" applyFill="1" applyBorder="1"/>
    <xf numFmtId="0" fontId="5" fillId="3" borderId="0" xfId="3" applyFont="1" applyFill="1" applyBorder="1"/>
    <xf numFmtId="0" fontId="1" fillId="4" borderId="1" xfId="3" applyFill="1" applyBorder="1"/>
    <xf numFmtId="0" fontId="6" fillId="4" borderId="2" xfId="3" applyFont="1" applyFill="1" applyBorder="1"/>
    <xf numFmtId="0" fontId="1" fillId="4" borderId="2" xfId="3" applyFill="1" applyBorder="1"/>
    <xf numFmtId="0" fontId="1" fillId="4" borderId="4" xfId="3" applyFill="1" applyBorder="1"/>
    <xf numFmtId="0" fontId="8" fillId="4" borderId="0" xfId="3" applyFont="1" applyFill="1" applyBorder="1"/>
    <xf numFmtId="0" fontId="1" fillId="4" borderId="0" xfId="3" applyFill="1" applyBorder="1"/>
    <xf numFmtId="0" fontId="1" fillId="4" borderId="5" xfId="3" applyFill="1" applyBorder="1"/>
    <xf numFmtId="0" fontId="1" fillId="4" borderId="6" xfId="3" applyFill="1" applyBorder="1"/>
    <xf numFmtId="0" fontId="8" fillId="4" borderId="7" xfId="3" applyFont="1" applyFill="1" applyBorder="1"/>
    <xf numFmtId="0" fontId="1" fillId="4" borderId="7" xfId="3" applyFill="1" applyBorder="1"/>
    <xf numFmtId="0" fontId="1" fillId="4" borderId="8" xfId="3" applyFill="1" applyBorder="1"/>
    <xf numFmtId="0" fontId="1" fillId="2" borderId="1" xfId="3" applyFill="1" applyBorder="1"/>
    <xf numFmtId="0" fontId="8" fillId="2" borderId="2" xfId="3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2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1" borderId="18" xfId="0" applyFont="1" applyFill="1" applyBorder="1"/>
    <xf numFmtId="0" fontId="2" fillId="11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 readingOrder="1"/>
    </xf>
    <xf numFmtId="0" fontId="0" fillId="2" borderId="18" xfId="0" applyFont="1" applyFill="1" applyBorder="1" applyAlignment="1">
      <alignment horizontal="left" vertical="center" wrapText="1" readingOrder="1"/>
    </xf>
    <xf numFmtId="0" fontId="0" fillId="0" borderId="18" xfId="0" applyNumberFormat="1" applyFont="1" applyBorder="1" applyAlignment="1">
      <alignment horizontal="center" vertical="center" wrapText="1" readingOrder="1"/>
    </xf>
    <xf numFmtId="0" fontId="0" fillId="0" borderId="18" xfId="0" applyFont="1" applyBorder="1" applyAlignment="1">
      <alignment horizontal="center" vertical="center" wrapText="1" readingOrder="1"/>
    </xf>
    <xf numFmtId="0" fontId="0" fillId="0" borderId="0" xfId="0" applyFont="1"/>
    <xf numFmtId="0" fontId="5" fillId="3" borderId="18" xfId="0" applyFont="1" applyFill="1" applyBorder="1" applyAlignment="1">
      <alignment horizontal="center" vertical="center" wrapText="1" readingOrder="1"/>
    </xf>
    <xf numFmtId="0" fontId="2" fillId="3" borderId="22" xfId="0" applyFont="1" applyFill="1" applyBorder="1" applyAlignment="1">
      <alignment vertical="center" wrapText="1" readingOrder="1"/>
    </xf>
    <xf numFmtId="0" fontId="0" fillId="2" borderId="18" xfId="0" applyFill="1" applyBorder="1" applyAlignment="1">
      <alignment horizontal="left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164" fontId="2" fillId="3" borderId="18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Alignment="1">
      <alignment vertical="center" wrapText="1"/>
    </xf>
    <xf numFmtId="3" fontId="17" fillId="6" borderId="18" xfId="0" applyNumberFormat="1" applyFont="1" applyFill="1" applyBorder="1" applyAlignment="1">
      <alignment horizontal="center" vertical="center" wrapText="1" readingOrder="1"/>
    </xf>
    <xf numFmtId="0" fontId="1" fillId="3" borderId="0" xfId="3" applyFill="1"/>
    <xf numFmtId="0" fontId="4" fillId="3" borderId="0" xfId="3" applyFont="1" applyFill="1"/>
    <xf numFmtId="0" fontId="5" fillId="3" borderId="0" xfId="3" applyFont="1" applyFill="1"/>
    <xf numFmtId="0" fontId="2" fillId="3" borderId="0" xfId="3" applyFont="1" applyFill="1"/>
    <xf numFmtId="0" fontId="18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2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2" applyNumberFormat="1" applyFont="1" applyBorder="1"/>
    <xf numFmtId="0" fontId="0" fillId="0" borderId="18" xfId="0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0" fontId="0" fillId="0" borderId="0" xfId="2" applyNumberFormat="1" applyFont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 wrapText="1"/>
    </xf>
    <xf numFmtId="164" fontId="3" fillId="6" borderId="18" xfId="1" applyNumberFormat="1" applyFont="1" applyFill="1" applyBorder="1" applyAlignment="1">
      <alignment vertical="center" wrapText="1"/>
    </xf>
    <xf numFmtId="164" fontId="3" fillId="6" borderId="18" xfId="0" applyNumberFormat="1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 readingOrder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0" fontId="0" fillId="0" borderId="0" xfId="0" applyBorder="1"/>
    <xf numFmtId="0" fontId="2" fillId="8" borderId="18" xfId="0" applyNumberFormat="1" applyFont="1" applyFill="1" applyBorder="1" applyAlignment="1">
      <alignment horizontal="center" vertical="center"/>
    </xf>
    <xf numFmtId="0" fontId="0" fillId="0" borderId="24" xfId="0" applyBorder="1"/>
    <xf numFmtId="0" fontId="3" fillId="0" borderId="24" xfId="0" applyFont="1" applyBorder="1" applyAlignment="1">
      <alignment horizontal="left"/>
    </xf>
    <xf numFmtId="0" fontId="3" fillId="0" borderId="24" xfId="0" applyNumberFormat="1" applyFont="1" applyBorder="1"/>
    <xf numFmtId="0" fontId="0" fillId="0" borderId="24" xfId="0" applyBorder="1" applyAlignment="1">
      <alignment horizontal="left" indent="1"/>
    </xf>
    <xf numFmtId="0" fontId="0" fillId="0" borderId="24" xfId="0" applyNumberFormat="1" applyBorder="1"/>
    <xf numFmtId="0" fontId="3" fillId="14" borderId="24" xfId="0" applyFont="1" applyFill="1" applyBorder="1" applyAlignment="1">
      <alignment horizontal="left"/>
    </xf>
    <xf numFmtId="0" fontId="3" fillId="13" borderId="24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3" fillId="12" borderId="24" xfId="0" applyFont="1" applyFill="1" applyBorder="1" applyAlignment="1">
      <alignment horizontal="left"/>
    </xf>
    <xf numFmtId="0" fontId="3" fillId="12" borderId="24" xfId="0" applyNumberFormat="1" applyFont="1" applyFill="1" applyBorder="1"/>
    <xf numFmtId="0" fontId="3" fillId="15" borderId="24" xfId="0" applyFont="1" applyFill="1" applyBorder="1" applyAlignment="1">
      <alignment horizontal="left"/>
    </xf>
    <xf numFmtId="0" fontId="3" fillId="15" borderId="24" xfId="0" applyNumberFormat="1" applyFont="1" applyFill="1" applyBorder="1"/>
    <xf numFmtId="0" fontId="3" fillId="0" borderId="24" xfId="0" applyFont="1" applyFill="1" applyBorder="1" applyAlignment="1">
      <alignment horizontal="left" indent="1"/>
    </xf>
    <xf numFmtId="0" fontId="3" fillId="0" borderId="24" xfId="0" applyFont="1" applyBorder="1"/>
    <xf numFmtId="0" fontId="0" fillId="0" borderId="24" xfId="0" applyBorder="1" applyAlignment="1">
      <alignment horizontal="left" indent="2"/>
    </xf>
    <xf numFmtId="0" fontId="3" fillId="12" borderId="24" xfId="0" applyFont="1" applyFill="1" applyBorder="1" applyAlignment="1">
      <alignment horizontal="left" indent="1"/>
    </xf>
    <xf numFmtId="0" fontId="20" fillId="3" borderId="0" xfId="3" applyFont="1" applyFill="1" applyBorder="1" applyAlignment="1">
      <alignment horizontal="center"/>
    </xf>
    <xf numFmtId="0" fontId="19" fillId="3" borderId="4" xfId="3" applyFont="1" applyFill="1" applyBorder="1" applyAlignment="1">
      <alignment horizontal="center"/>
    </xf>
    <xf numFmtId="0" fontId="19" fillId="3" borderId="0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12" fillId="0" borderId="4" xfId="4" applyBorder="1" applyAlignment="1" applyProtection="1">
      <alignment horizontal="left" vertical="top"/>
    </xf>
    <xf numFmtId="0" fontId="12" fillId="0" borderId="0" xfId="4" applyBorder="1" applyAlignment="1" applyProtection="1">
      <alignment horizontal="left" vertical="top"/>
    </xf>
    <xf numFmtId="0" fontId="12" fillId="0" borderId="12" xfId="4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1" fillId="3" borderId="0" xfId="3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24" xfId="0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43" xfId="3"/>
    <cellStyle name="Porcentaje" xfId="2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EVOLUCION MENSUAL REQUERIMIENTOS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AÑO 2023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'Requerimientos Diciembre_2023'!$B$207:$O$208</c:f>
            </c:multiLvlStrRef>
          </c:cat>
          <c:val>
            <c:numRef>
              <c:f>'Requerimientos Diciembre_2023'!$B$209:$O$209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51-4E8B-966E-56A1153EB5E4}"/>
            </c:ext>
          </c:extLst>
        </c:ser>
        <c:ser>
          <c:idx val="1"/>
          <c:order val="1"/>
          <c:marker>
            <c:symbol val="none"/>
          </c:marker>
          <c:cat>
            <c:multiLvlStrRef>
              <c:f>'Requerimientos Diciembre_2023'!$B$207:$O$208</c:f>
            </c:multiLvlStrRef>
          </c:cat>
          <c:val>
            <c:numRef>
              <c:f>'Requerimientos Diciembre_2023'!$B$210:$O$210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E8-4303-BF61-AEC259D0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708960"/>
        <c:axId val="815721472"/>
      </c:lineChart>
      <c:catAx>
        <c:axId val="8157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1472"/>
        <c:crosses val="autoZero"/>
        <c:auto val="1"/>
        <c:lblAlgn val="ctr"/>
        <c:lblOffset val="100"/>
        <c:noMultiLvlLbl val="0"/>
      </c:catAx>
      <c:valAx>
        <c:axId val="8157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>
                <a:latin typeface="Arial" pitchFamily="34" charset="0"/>
                <a:cs typeface="Arial" pitchFamily="34" charset="0"/>
              </a:rPr>
              <a:t>Totales de</a:t>
            </a:r>
            <a:r>
              <a:rPr lang="en-US" b="1" baseline="0">
                <a:latin typeface="Arial" pitchFamily="34" charset="0"/>
                <a:cs typeface="Arial" pitchFamily="34" charset="0"/>
              </a:rPr>
              <a:t> Requerimientos 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 baseline="0">
                <a:latin typeface="Arial" pitchFamily="34" charset="0"/>
                <a:cs typeface="Arial" pitchFamily="34" charset="0"/>
              </a:rPr>
              <a:t>Año 2023</a:t>
            </a:r>
            <a:endParaRPr lang="en-US" b="1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'Requerimientos Diciembre_2023'!$C$208:$O$208</c:f>
              <c:numCache>
                <c:formatCode>General</c:formatCode>
                <c:ptCount val="13"/>
              </c:numCache>
            </c:numRef>
          </c:cat>
          <c:val>
            <c:numRef>
              <c:f>'Requerimientos Diciembre_2023'!$C$209:$O$209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8-4628-87B5-C7EE025C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5734528"/>
        <c:axId val="8157367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'Requerimientos Diciembre_2023'!$C$208:$O$208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'Requerimientos Diciembre_2023'!$C$210:$O$210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6-95A1-4802-974B-65A687E5EB2A}"/>
                  </c:ext>
                </c:extLst>
              </c15:ser>
            </c15:filteredBarSeries>
          </c:ext>
        </c:extLst>
      </c:bar3DChart>
      <c:catAx>
        <c:axId val="8157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6704"/>
        <c:crosses val="autoZero"/>
        <c:auto val="1"/>
        <c:lblAlgn val="ctr"/>
        <c:lblOffset val="100"/>
        <c:noMultiLvlLbl val="0"/>
      </c:catAx>
      <c:valAx>
        <c:axId val="8157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REQUERIMIENTOS TOTALES 2010 - 2023</a:t>
            </a:r>
          </a:p>
        </c:rich>
      </c:tx>
      <c:layout>
        <c:manualLayout>
          <c:xMode val="edge"/>
          <c:yMode val="edge"/>
          <c:x val="0.40598976690214361"/>
          <c:y val="1.16317172913184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'Requerimientos Diciembre_2023'!$C$249:$P$249</c:f>
              <c:numCache>
                <c:formatCode>General</c:formatCode>
                <c:ptCount val="14"/>
              </c:numCache>
            </c:numRef>
          </c:cat>
          <c:val>
            <c:numRef>
              <c:f>'Requerimientos Diciembre_2023'!$C$250:$P$250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0F-4042-B7A6-AE49FD94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5710048"/>
        <c:axId val="815727456"/>
      </c:barChart>
      <c:catAx>
        <c:axId val="8157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 i="0" baseline="0"/>
            </a:pPr>
            <a:endParaRPr lang="es-EC"/>
          </a:p>
        </c:txPr>
        <c:crossAx val="815727456"/>
        <c:crosses val="autoZero"/>
        <c:auto val="1"/>
        <c:lblAlgn val="ctr"/>
        <c:lblOffset val="100"/>
        <c:noMultiLvlLbl val="0"/>
      </c:catAx>
      <c:valAx>
        <c:axId val="8157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71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Diciembre_2023'!$C$10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Diciembre_2023'!$B$11:$B$16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Diciembre_2023'!$C$11:$C$16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165</c:v>
                </c:pt>
                <c:pt idx="3">
                  <c:v>21</c:v>
                </c:pt>
                <c:pt idx="4">
                  <c:v>8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Diciembre_2023'!$D$10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Diciembre_2023'!$B$11:$B$16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Diciembre_2023'!$D$11:$D$15</c:f>
              <c:numCache>
                <c:formatCode>0.00%</c:formatCode>
                <c:ptCount val="5"/>
                <c:pt idx="0">
                  <c:v>2.9702970297029702E-2</c:v>
                </c:pt>
                <c:pt idx="1">
                  <c:v>0</c:v>
                </c:pt>
                <c:pt idx="2">
                  <c:v>0.54455445544554459</c:v>
                </c:pt>
                <c:pt idx="3">
                  <c:v>6.9306930693069313E-2</c:v>
                </c:pt>
                <c:pt idx="4">
                  <c:v>2.6402640264026403E-2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Diciembre_2023'!$C$10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Diciembre_2023'!$C$11:$C$16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165</c:v>
                </c:pt>
                <c:pt idx="3">
                  <c:v>21</c:v>
                </c:pt>
                <c:pt idx="4">
                  <c:v>8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Diciembre_2023'!$D$10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Diciembre_2023'!$B$11:$B$16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Diciembre_2023'!$D$11:$D$16</c:f>
              <c:numCache>
                <c:formatCode>0.00%</c:formatCode>
                <c:ptCount val="6"/>
                <c:pt idx="0">
                  <c:v>2.9702970297029702E-2</c:v>
                </c:pt>
                <c:pt idx="1">
                  <c:v>0</c:v>
                </c:pt>
                <c:pt idx="2">
                  <c:v>0.54455445544554459</c:v>
                </c:pt>
                <c:pt idx="3">
                  <c:v>6.9306930693069313E-2</c:v>
                </c:pt>
                <c:pt idx="4">
                  <c:v>2.6402640264026403E-2</c:v>
                </c:pt>
                <c:pt idx="5">
                  <c:v>0.33003300330033003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815722016"/>
        <c:axId val="815711136"/>
      </c:barChart>
      <c:catAx>
        <c:axId val="8157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815711136"/>
        <c:crosses val="autoZero"/>
        <c:auto val="1"/>
        <c:lblAlgn val="ctr"/>
        <c:lblOffset val="100"/>
        <c:noMultiLvlLbl val="0"/>
      </c:catAx>
      <c:valAx>
        <c:axId val="81571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8157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Diciembre_2023'!$B$42:$B$45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Diciembre_2023'!$C$42:$C$45</c:f>
              <c:numCache>
                <c:formatCode>General</c:formatCode>
                <c:ptCount val="4"/>
                <c:pt idx="0">
                  <c:v>37</c:v>
                </c:pt>
                <c:pt idx="1">
                  <c:v>10</c:v>
                </c:pt>
                <c:pt idx="2">
                  <c:v>53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Diciembre_2023'!$B$42:$B$45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Diciembre_2023'!$D$42:$D$45</c:f>
              <c:numCache>
                <c:formatCode>0.00%</c:formatCode>
                <c:ptCount val="4"/>
                <c:pt idx="0">
                  <c:v>0.37</c:v>
                </c:pt>
                <c:pt idx="1">
                  <c:v>0.1</c:v>
                </c:pt>
                <c:pt idx="2">
                  <c:v>0.53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815729632"/>
        <c:axId val="815729088"/>
      </c:barChart>
      <c:catAx>
        <c:axId val="8157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9088"/>
        <c:crosses val="autoZero"/>
        <c:auto val="1"/>
        <c:lblAlgn val="ctr"/>
        <c:lblOffset val="100"/>
        <c:noMultiLvlLbl val="0"/>
      </c:catAx>
      <c:valAx>
        <c:axId val="8157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</a:t>
            </a:r>
            <a:r>
              <a:rPr lang="es-EC" b="1" baseline="0"/>
              <a:t> PERSONAS ADULTAS MAYORES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094592876935194E-2"/>
          <c:y val="0.27437571809460065"/>
          <c:w val="0.90790540712306478"/>
          <c:h val="0.604932724514662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Diciembre_2023'!$B$170:$B$173</c15:sqref>
                  </c15:fullRef>
                </c:ext>
              </c:extLst>
              <c:f>'Requerimientos Diciembre_2023'!$B$171:$B$172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Diciembre_2023'!$C$170:$C$173</c15:sqref>
                  </c15:fullRef>
                </c:ext>
              </c:extLst>
              <c:f>'Requerimientos Diciembre_2023'!$C$171:$C$172</c:f>
              <c:numCache>
                <c:formatCode>General</c:formatCode>
                <c:ptCount val="2"/>
                <c:pt idx="0">
                  <c:v>293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3D-42FF-9699-E269E0DF6A8B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Diciembre_2023'!$C$170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 PERSONAS</a:t>
            </a:r>
            <a:r>
              <a:rPr lang="es-EC" b="1" baseline="0"/>
              <a:t> CON DISCAPACIDAD</a:t>
            </a:r>
            <a:endParaRPr lang="es-EC" b="1"/>
          </a:p>
        </c:rich>
      </c:tx>
      <c:layout>
        <c:manualLayout>
          <c:xMode val="edge"/>
          <c:yMode val="edge"/>
          <c:x val="0.18891334788543163"/>
          <c:y val="2.948137649176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75795351226189E-2"/>
          <c:y val="0.17699921714978176"/>
          <c:w val="0.90243711055170583"/>
          <c:h val="0.630290837262817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17203455102694221"/>
                  <c:y val="4.984872969756219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8F-4777-86BC-19AAFA4BCF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Diciembre_2023'!$B$176:$B$179</c15:sqref>
                  </c15:fullRef>
                </c:ext>
              </c:extLst>
              <c:f>'Requerimientos Diciembre_2023'!$B$177:$B$178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Diciembre_2023'!$C$176:$C$179</c15:sqref>
                  </c15:fullRef>
                </c:ext>
              </c:extLst>
              <c:f>'Requerimientos Diciembre_2023'!$C$177:$C$178</c:f>
              <c:numCache>
                <c:formatCode>General</c:formatCode>
                <c:ptCount val="2"/>
                <c:pt idx="0">
                  <c:v>271</c:v>
                </c:pt>
                <c:pt idx="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F7-42BB-90C4-396CD22F0D67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Diciembre_2023'!$C$176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CANAL DE ATENCIÓN UTILIZADOS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976056111130663E-2"/>
          <c:y val="0.23195365494395731"/>
          <c:w val="0.93223321862621167"/>
          <c:h val="0.634065859107212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Diciembre_2023'!$B$182:$B$185</c15:sqref>
                  </c15:fullRef>
                </c:ext>
              </c:extLst>
              <c:f>'Requerimientos Diciembre_2023'!$B$183:$B$184</c:f>
              <c:strCache>
                <c:ptCount val="2"/>
                <c:pt idx="0">
                  <c:v>Atencion Presencial</c:v>
                </c:pt>
                <c:pt idx="1">
                  <c:v>Plataforma Virtual GOB.EC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Diciembre_2023'!$C$182:$C$185</c15:sqref>
                  </c15:fullRef>
                </c:ext>
              </c:extLst>
              <c:f>'Requerimientos Diciembre_2023'!$C$183:$C$184</c:f>
              <c:numCache>
                <c:formatCode>General</c:formatCode>
                <c:ptCount val="2"/>
                <c:pt idx="0">
                  <c:v>43</c:v>
                </c:pt>
                <c:pt idx="1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73-4E47-8079-49A9672F0604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Diciembre_2023'!$C$182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Diciembre_2023'!$G$41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Diciembre_2023'!$G$42:$G$51</c:f>
              <c:numCache>
                <c:formatCode>General</c:formatCode>
                <c:ptCount val="10"/>
                <c:pt idx="0">
                  <c:v>85</c:v>
                </c:pt>
                <c:pt idx="1">
                  <c:v>61</c:v>
                </c:pt>
                <c:pt idx="2">
                  <c:v>2</c:v>
                </c:pt>
                <c:pt idx="3">
                  <c:v>0</c:v>
                </c:pt>
                <c:pt idx="4">
                  <c:v>31</c:v>
                </c:pt>
                <c:pt idx="5">
                  <c:v>13</c:v>
                </c:pt>
                <c:pt idx="6">
                  <c:v>20</c:v>
                </c:pt>
                <c:pt idx="7">
                  <c:v>96</c:v>
                </c:pt>
                <c:pt idx="8">
                  <c:v>12</c:v>
                </c:pt>
                <c:pt idx="9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Diciembre_2023'!$H$41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Diciembre_2023'!$H$42:$H$53</c:f>
              <c:numCache>
                <c:formatCode>0.00%</c:formatCode>
                <c:ptCount val="12"/>
                <c:pt idx="0">
                  <c:v>0.265625</c:v>
                </c:pt>
                <c:pt idx="1">
                  <c:v>0.19062499999999999</c:v>
                </c:pt>
                <c:pt idx="2">
                  <c:v>6.2500000000000003E-3</c:v>
                </c:pt>
                <c:pt idx="3">
                  <c:v>0</c:v>
                </c:pt>
                <c:pt idx="4">
                  <c:v>9.6875000000000003E-2</c:v>
                </c:pt>
                <c:pt idx="5">
                  <c:v>4.0625000000000001E-2</c:v>
                </c:pt>
                <c:pt idx="6">
                  <c:v>6.25E-2</c:v>
                </c:pt>
                <c:pt idx="7">
                  <c:v>0.3</c:v>
                </c:pt>
                <c:pt idx="8">
                  <c:v>3.7499999999999999E-2</c:v>
                </c:pt>
                <c:pt idx="9">
                  <c:v>0.99999999999999989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711680"/>
        <c:axId val="815723104"/>
      </c:barChart>
      <c:catAx>
        <c:axId val="8157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3104"/>
        <c:crosses val="autoZero"/>
        <c:auto val="1"/>
        <c:lblAlgn val="ctr"/>
        <c:lblOffset val="100"/>
        <c:noMultiLvlLbl val="0"/>
      </c:catAx>
      <c:valAx>
        <c:axId val="8157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1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Diciembre_2023'!$B$128:$B$139</c:f>
              <c:strCache>
                <c:ptCount val="12"/>
                <c:pt idx="0">
                  <c:v>Servicio de Acceso a Internet</c:v>
                </c:pt>
                <c:pt idx="1">
                  <c:v>Cable Unión - AlfaTV</c:v>
                </c:pt>
                <c:pt idx="2">
                  <c:v>Claro - Conecel S.A.</c:v>
                </c:pt>
                <c:pt idx="3">
                  <c:v>Cnt Ep</c:v>
                </c:pt>
                <c:pt idx="4">
                  <c:v>Fibramax - Iplanet</c:v>
                </c:pt>
                <c:pt idx="5">
                  <c:v>Grupo TV Cable</c:v>
                </c:pt>
                <c:pt idx="6">
                  <c:v>Ironnet - Corporacion Dehuorg</c:v>
                </c:pt>
                <c:pt idx="7">
                  <c:v>Megadatos - Netlife</c:v>
                </c:pt>
                <c:pt idx="8">
                  <c:v>Opticom - Dynacom</c:v>
                </c:pt>
                <c:pt idx="9">
                  <c:v>Otros Operadores de Acceso a Internet</c:v>
                </c:pt>
                <c:pt idx="10">
                  <c:v>Puntonet - Celerity</c:v>
                </c:pt>
                <c:pt idx="11">
                  <c:v>Univisa - Teccial</c:v>
                </c:pt>
              </c:strCache>
            </c:strRef>
          </c:cat>
          <c:val>
            <c:numRef>
              <c:f>'Requerimientos Diciembre_2023'!$C$128:$C$139</c:f>
              <c:numCache>
                <c:formatCode>General</c:formatCode>
                <c:ptCount val="12"/>
                <c:pt idx="0">
                  <c:v>165</c:v>
                </c:pt>
                <c:pt idx="1">
                  <c:v>1</c:v>
                </c:pt>
                <c:pt idx="2">
                  <c:v>35</c:v>
                </c:pt>
                <c:pt idx="3">
                  <c:v>16</c:v>
                </c:pt>
                <c:pt idx="4">
                  <c:v>18</c:v>
                </c:pt>
                <c:pt idx="5">
                  <c:v>32</c:v>
                </c:pt>
                <c:pt idx="6">
                  <c:v>2</c:v>
                </c:pt>
                <c:pt idx="7">
                  <c:v>19</c:v>
                </c:pt>
                <c:pt idx="8">
                  <c:v>8</c:v>
                </c:pt>
                <c:pt idx="9">
                  <c:v>18</c:v>
                </c:pt>
                <c:pt idx="10">
                  <c:v>15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15726368"/>
        <c:axId val="815716576"/>
        <c:axId val="0"/>
      </c:bar3DChart>
      <c:catAx>
        <c:axId val="8157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16576"/>
        <c:crosses val="autoZero"/>
        <c:auto val="1"/>
        <c:lblAlgn val="ctr"/>
        <c:lblOffset val="100"/>
        <c:noMultiLvlLbl val="0"/>
      </c:catAx>
      <c:valAx>
        <c:axId val="815716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1572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 TELEFONÍA FIJA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'Requerimientos Diciembre_2023'!$B$141:$B$144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Grupo TV Cable</c:v>
                </c:pt>
                <c:pt idx="3">
                  <c:v>Otros Operadores de Telefonía Fija</c:v>
                </c:pt>
              </c:strCache>
            </c:strRef>
          </c:cat>
          <c:val>
            <c:numRef>
              <c:f>'Requerimientos Diciembre_2023'!$C$141:$C$144</c:f>
              <c:numCache>
                <c:formatCode>General</c:formatCode>
                <c:ptCount val="4"/>
                <c:pt idx="0">
                  <c:v>3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SERVICIO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'Requerimientos Diciembre_2023'!$B$146:$B$148</c:f>
              <c:strCache>
                <c:ptCount val="3"/>
                <c:pt idx="0">
                  <c:v>Cnt Ep</c:v>
                </c:pt>
                <c:pt idx="1">
                  <c:v>DirecTV</c:v>
                </c:pt>
                <c:pt idx="2">
                  <c:v>Grupo TV Cable</c:v>
                </c:pt>
              </c:strCache>
            </c:strRef>
          </c:cat>
          <c:val>
            <c:numRef>
              <c:f>'Requerimientos Diciembre_2023'!$C$146:$C$148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SERVICIO TELEFONIA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'Requerimientos Diciembre_2023'!$B$150:$B$152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Diciembre_2023'!$C$150:$C$152</c:f>
              <c:numCache>
                <c:formatCode>General</c:formatCode>
                <c:ptCount val="3"/>
                <c:pt idx="0">
                  <c:v>37</c:v>
                </c:pt>
                <c:pt idx="1">
                  <c:v>10</c:v>
                </c:pt>
                <c:pt idx="2">
                  <c:v>53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815716032"/>
        <c:axId val="815737792"/>
      </c:barChart>
      <c:catAx>
        <c:axId val="815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7792"/>
        <c:crosses val="autoZero"/>
        <c:auto val="1"/>
        <c:lblAlgn val="ctr"/>
        <c:lblOffset val="100"/>
        <c:noMultiLvlLbl val="0"/>
      </c:catAx>
      <c:valAx>
        <c:axId val="8157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815735072"/>
        <c:axId val="815723648"/>
      </c:barChart>
      <c:catAx>
        <c:axId val="81573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3648"/>
        <c:crosses val="autoZero"/>
        <c:auto val="1"/>
        <c:lblAlgn val="ctr"/>
        <c:lblOffset val="100"/>
        <c:noMultiLvlLbl val="0"/>
      </c:catAx>
      <c:valAx>
        <c:axId val="8157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4.7449584816132862E-3</c:v>
                </c:pt>
                <c:pt idx="1">
                  <c:v>0.28801897983392644</c:v>
                </c:pt>
                <c:pt idx="2">
                  <c:v>0.19264531435349941</c:v>
                </c:pt>
                <c:pt idx="3">
                  <c:v>4.2704626334519576E-3</c:v>
                </c:pt>
                <c:pt idx="4">
                  <c:v>1.66073546856465E-3</c:v>
                </c:pt>
                <c:pt idx="5">
                  <c:v>0.10415183867141163</c:v>
                </c:pt>
                <c:pt idx="6">
                  <c:v>2.3724792408066428E-4</c:v>
                </c:pt>
                <c:pt idx="7">
                  <c:v>2.8706998813760379E-2</c:v>
                </c:pt>
                <c:pt idx="8">
                  <c:v>6.9988137603795963E-2</c:v>
                </c:pt>
                <c:pt idx="9">
                  <c:v>0.19359430604982206</c:v>
                </c:pt>
                <c:pt idx="10">
                  <c:v>6.8801897983392646E-3</c:v>
                </c:pt>
                <c:pt idx="11">
                  <c:v>7.3309608540925261E-2</c:v>
                </c:pt>
                <c:pt idx="12">
                  <c:v>3.1553973902728349E-2</c:v>
                </c:pt>
                <c:pt idx="13">
                  <c:v>2.3724792408066428E-4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815730720"/>
        <c:axId val="815735616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1AEA1D2F-CBEF-4967-B28B-B2B82B5EEDA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CAAB8D5-C073-4B4E-8D5A-F3712F42B11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6162A841-B46C-476B-9DBD-1352C22F0D6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3EFF233-C113-46BC-A959-89D0558B07E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73585AE1-AC13-42F8-B02C-477850AD9F8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94EAAD1-D1F2-4F61-A80E-47C0BB24D49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A0A0FB91-688C-4446-B40A-CAF9C077101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D5B8712-B90F-4973-9A48-5E9D5A53721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CC0ACCB8-0005-4378-B718-6D427C2022D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CA02250-739D-4EE3-804D-B0517D397C9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2D5AB74E-DB61-4DE7-9CEB-0370352B9AB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582CB5F-FD43-40EC-A406-3ED1D872AC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2D9B73A8-4451-40B2-A9B7-ED0020AB7B3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F7F93AB-7EBB-4A0D-80DC-496256EE29A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C4A4F420-4A3A-4746-AFBD-5163E5B72F7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B635507-3DC6-4107-A5F3-FF410AD56DE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6BFD8830-B2CB-49E0-976D-7CF87B63867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D6B9558-6699-4547-B7A8-633362F683F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077E877B-CC80-42D7-B4D4-9E10A29129B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58631F8-4565-4164-8F4B-56E33CCE455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3A3C773B-3429-4519-99CB-1CA84F50267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37DA9C2-2EC4-4F09-B6DD-3AB5F10CA91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F1D1C1D7-D387-49FA-9730-BEAADE8F42B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B702E6-337E-4707-AB9E-7B8924CC8B1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D35508FB-80EB-4AFE-BFCD-F88FE10FDAF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E16B9D5-8ED1-4961-95B6-1F27A0E700D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802D3DAC-CD69-40F4-8D7A-E046477ABD5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9BADB59-CA4A-44A1-BE8D-D1831782C2A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20</c:v>
                </c:pt>
                <c:pt idx="1">
                  <c:v>1214</c:v>
                </c:pt>
                <c:pt idx="2">
                  <c:v>812</c:v>
                </c:pt>
                <c:pt idx="3">
                  <c:v>18</c:v>
                </c:pt>
                <c:pt idx="4">
                  <c:v>7</c:v>
                </c:pt>
                <c:pt idx="5">
                  <c:v>439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816</c:v>
                </c:pt>
                <c:pt idx="10">
                  <c:v>29</c:v>
                </c:pt>
                <c:pt idx="11">
                  <c:v>309</c:v>
                </c:pt>
                <c:pt idx="12">
                  <c:v>133</c:v>
                </c:pt>
                <c:pt idx="13">
                  <c:v>1</c:v>
                </c:pt>
                <c:pt idx="14">
                  <c:v>4215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0,47%</c:v>
                  </c:pt>
                  <c:pt idx="1">
                    <c:v>28,80%</c:v>
                  </c:pt>
                  <c:pt idx="2">
                    <c:v>19,26%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10,42%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19,36%</c:v>
                  </c:pt>
                  <c:pt idx="10">
                    <c:v>0,69%</c:v>
                  </c:pt>
                  <c:pt idx="11">
                    <c:v>7,33%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5730176"/>
        <c:axId val="815712224"/>
      </c:barChart>
      <c:catAx>
        <c:axId val="815730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5616"/>
        <c:crosses val="autoZero"/>
        <c:auto val="1"/>
        <c:lblAlgn val="ctr"/>
        <c:lblOffset val="100"/>
        <c:noMultiLvlLbl val="0"/>
      </c:catAx>
      <c:valAx>
        <c:axId val="81573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0720"/>
        <c:crosses val="autoZero"/>
        <c:crossBetween val="between"/>
      </c:valAx>
      <c:valAx>
        <c:axId val="81571222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0176"/>
        <c:crosses val="max"/>
        <c:crossBetween val="between"/>
      </c:valAx>
      <c:catAx>
        <c:axId val="815730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1571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16</c:v>
                </c:pt>
                <c:pt idx="1" formatCode="General">
                  <c:v>20</c:v>
                </c:pt>
                <c:pt idx="2" formatCode="General">
                  <c:v>16</c:v>
                </c:pt>
                <c:pt idx="3" formatCode="General">
                  <c:v>17</c:v>
                </c:pt>
                <c:pt idx="4" formatCode="General">
                  <c:v>21</c:v>
                </c:pt>
                <c:pt idx="5" formatCode="General">
                  <c:v>16</c:v>
                </c:pt>
                <c:pt idx="6" formatCode="General">
                  <c:v>11</c:v>
                </c:pt>
                <c:pt idx="7" formatCode="General">
                  <c:v>14</c:v>
                </c:pt>
                <c:pt idx="8" formatCode="General">
                  <c:v>14</c:v>
                </c:pt>
                <c:pt idx="9" formatCode="General">
                  <c:v>14</c:v>
                </c:pt>
                <c:pt idx="10" formatCode="General">
                  <c:v>16</c:v>
                </c:pt>
                <c:pt idx="11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162</c:v>
                </c:pt>
                <c:pt idx="1" formatCode="General">
                  <c:v>158</c:v>
                </c:pt>
                <c:pt idx="2" formatCode="General">
                  <c:v>179</c:v>
                </c:pt>
                <c:pt idx="3" formatCode="General">
                  <c:v>100</c:v>
                </c:pt>
                <c:pt idx="4" formatCode="General">
                  <c:v>173</c:v>
                </c:pt>
                <c:pt idx="5" formatCode="General">
                  <c:v>138</c:v>
                </c:pt>
                <c:pt idx="6" formatCode="General">
                  <c:v>113</c:v>
                </c:pt>
                <c:pt idx="7" formatCode="General">
                  <c:v>126</c:v>
                </c:pt>
                <c:pt idx="8" formatCode="General">
                  <c:v>162</c:v>
                </c:pt>
                <c:pt idx="9" formatCode="General">
                  <c:v>172</c:v>
                </c:pt>
                <c:pt idx="10" formatCode="General">
                  <c:v>163</c:v>
                </c:pt>
                <c:pt idx="11" formatCode="General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45</c:v>
                </c:pt>
                <c:pt idx="1" formatCode="General">
                  <c:v>30</c:v>
                </c:pt>
                <c:pt idx="2" formatCode="General">
                  <c:v>51</c:v>
                </c:pt>
                <c:pt idx="3" formatCode="General">
                  <c:v>2</c:v>
                </c:pt>
                <c:pt idx="4" formatCode="General">
                  <c:v>42</c:v>
                </c:pt>
                <c:pt idx="5" formatCode="General">
                  <c:v>35</c:v>
                </c:pt>
                <c:pt idx="6" formatCode="General">
                  <c:v>24</c:v>
                </c:pt>
                <c:pt idx="7" formatCode="General">
                  <c:v>27</c:v>
                </c:pt>
                <c:pt idx="8" formatCode="General">
                  <c:v>35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General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17</c:v>
                </c:pt>
                <c:pt idx="1" formatCode="General">
                  <c:v>9</c:v>
                </c:pt>
                <c:pt idx="2" formatCode="General">
                  <c:v>8</c:v>
                </c:pt>
                <c:pt idx="3" formatCode="General">
                  <c:v>5</c:v>
                </c:pt>
                <c:pt idx="4" formatCode="General">
                  <c:v>13</c:v>
                </c:pt>
                <c:pt idx="5" formatCode="General">
                  <c:v>10</c:v>
                </c:pt>
                <c:pt idx="6" formatCode="General">
                  <c:v>15</c:v>
                </c:pt>
                <c:pt idx="7" formatCode="General">
                  <c:v>9</c:v>
                </c:pt>
                <c:pt idx="8" formatCode="General">
                  <c:v>6</c:v>
                </c:pt>
                <c:pt idx="9" formatCode="General">
                  <c:v>12</c:v>
                </c:pt>
                <c:pt idx="10" formatCode="General">
                  <c:v>6</c:v>
                </c:pt>
                <c:pt idx="11" formatCode="General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160</c:v>
                </c:pt>
                <c:pt idx="1" formatCode="General">
                  <c:v>152</c:v>
                </c:pt>
                <c:pt idx="2" formatCode="General">
                  <c:v>174</c:v>
                </c:pt>
                <c:pt idx="3" formatCode="General">
                  <c:v>261</c:v>
                </c:pt>
                <c:pt idx="4" formatCode="General">
                  <c:v>169</c:v>
                </c:pt>
                <c:pt idx="5" formatCode="General">
                  <c:v>151</c:v>
                </c:pt>
                <c:pt idx="6" formatCode="General">
                  <c:v>94</c:v>
                </c:pt>
                <c:pt idx="7" formatCode="General">
                  <c:v>99</c:v>
                </c:pt>
                <c:pt idx="8" formatCode="General">
                  <c:v>140</c:v>
                </c:pt>
                <c:pt idx="9" formatCode="General">
                  <c:v>130</c:v>
                </c:pt>
                <c:pt idx="10" formatCode="General">
                  <c:v>109</c:v>
                </c:pt>
                <c:pt idx="11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724192"/>
        <c:axId val="815728544"/>
      </c:barChart>
      <c:catAx>
        <c:axId val="8157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8544"/>
        <c:crosses val="autoZero"/>
        <c:auto val="1"/>
        <c:lblAlgn val="ctr"/>
        <c:lblOffset val="100"/>
        <c:noMultiLvlLbl val="0"/>
      </c:catAx>
      <c:valAx>
        <c:axId val="8157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2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0.04</c:v>
                </c:pt>
                <c:pt idx="1">
                  <c:v>5.4200542005420058E-2</c:v>
                </c:pt>
                <c:pt idx="2">
                  <c:v>3.7383177570093455E-2</c:v>
                </c:pt>
                <c:pt idx="3">
                  <c:v>4.4155844155844157E-2</c:v>
                </c:pt>
                <c:pt idx="4">
                  <c:v>5.0239234449760764E-2</c:v>
                </c:pt>
                <c:pt idx="5">
                  <c:v>4.5714285714285714E-2</c:v>
                </c:pt>
                <c:pt idx="6">
                  <c:v>4.2801556420233464E-2</c:v>
                </c:pt>
                <c:pt idx="7">
                  <c:v>5.0909090909090911E-2</c:v>
                </c:pt>
                <c:pt idx="8">
                  <c:v>3.9215686274509803E-2</c:v>
                </c:pt>
                <c:pt idx="9">
                  <c:v>3.9660056657223795E-2</c:v>
                </c:pt>
                <c:pt idx="10">
                  <c:v>0.05</c:v>
                </c:pt>
                <c:pt idx="11">
                  <c:v>2.9700000000000001E-2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0.40500000000000003</c:v>
                </c:pt>
                <c:pt idx="1">
                  <c:v>0.42818428184281843</c:v>
                </c:pt>
                <c:pt idx="2">
                  <c:v>0.41822429906542058</c:v>
                </c:pt>
                <c:pt idx="3">
                  <c:v>0.25974025974025972</c:v>
                </c:pt>
                <c:pt idx="4">
                  <c:v>0.4138755980861244</c:v>
                </c:pt>
                <c:pt idx="5">
                  <c:v>0.39428571428571429</c:v>
                </c:pt>
                <c:pt idx="6">
                  <c:v>0.43968871595330739</c:v>
                </c:pt>
                <c:pt idx="7">
                  <c:v>0.45818181818181819</c:v>
                </c:pt>
                <c:pt idx="8">
                  <c:v>0.45378151260504201</c:v>
                </c:pt>
                <c:pt idx="9">
                  <c:v>0.48730000000000001</c:v>
                </c:pt>
                <c:pt idx="10">
                  <c:v>0.50900000000000001</c:v>
                </c:pt>
                <c:pt idx="11">
                  <c:v>0.54449999999999998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0.1125</c:v>
                </c:pt>
                <c:pt idx="1">
                  <c:v>8.1300813008130079E-2</c:v>
                </c:pt>
                <c:pt idx="2">
                  <c:v>0.1191588785046729</c:v>
                </c:pt>
                <c:pt idx="3">
                  <c:v>5.1948051948051948E-3</c:v>
                </c:pt>
                <c:pt idx="4">
                  <c:v>0.10047846889952153</c:v>
                </c:pt>
                <c:pt idx="5">
                  <c:v>0.1</c:v>
                </c:pt>
                <c:pt idx="6">
                  <c:v>9.3385214007782102E-2</c:v>
                </c:pt>
                <c:pt idx="7">
                  <c:v>9.8181818181818176E-2</c:v>
                </c:pt>
                <c:pt idx="8">
                  <c:v>9.8039215686274508E-2</c:v>
                </c:pt>
                <c:pt idx="9">
                  <c:v>0.36830000000000002</c:v>
                </c:pt>
                <c:pt idx="10">
                  <c:v>8.1000000000000003E-2</c:v>
                </c:pt>
                <c:pt idx="11">
                  <c:v>6.93E-2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4.2500000000000003E-2</c:v>
                </c:pt>
                <c:pt idx="1">
                  <c:v>2.4390243902439025E-2</c:v>
                </c:pt>
                <c:pt idx="2">
                  <c:v>1.8691588785046728E-2</c:v>
                </c:pt>
                <c:pt idx="3">
                  <c:v>1.2987012987012988E-2</c:v>
                </c:pt>
                <c:pt idx="4">
                  <c:v>3.1100478468899521E-2</c:v>
                </c:pt>
                <c:pt idx="5">
                  <c:v>2.8571428571428571E-2</c:v>
                </c:pt>
                <c:pt idx="6">
                  <c:v>5.8365758754863814E-2</c:v>
                </c:pt>
                <c:pt idx="7">
                  <c:v>3.272727272727273E-2</c:v>
                </c:pt>
                <c:pt idx="8">
                  <c:v>1.680672268907563E-2</c:v>
                </c:pt>
                <c:pt idx="9">
                  <c:v>7.0999999999999994E-2</c:v>
                </c:pt>
                <c:pt idx="10">
                  <c:v>1.9E-2</c:v>
                </c:pt>
                <c:pt idx="11">
                  <c:v>2.64E-2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0.4</c:v>
                </c:pt>
                <c:pt idx="1">
                  <c:v>0.41192411924119243</c:v>
                </c:pt>
                <c:pt idx="2">
                  <c:v>0.40654205607476634</c:v>
                </c:pt>
                <c:pt idx="3">
                  <c:v>0.67792207792207793</c:v>
                </c:pt>
                <c:pt idx="4">
                  <c:v>0.40430622009569378</c:v>
                </c:pt>
                <c:pt idx="5">
                  <c:v>0.43142857142857144</c:v>
                </c:pt>
                <c:pt idx="6">
                  <c:v>0.36575875486381321</c:v>
                </c:pt>
                <c:pt idx="7">
                  <c:v>0.36</c:v>
                </c:pt>
                <c:pt idx="8">
                  <c:v>0.39215686274509803</c:v>
                </c:pt>
                <c:pt idx="9">
                  <c:v>3.3700000000000001E-2</c:v>
                </c:pt>
                <c:pt idx="10">
                  <c:v>0.34100000000000003</c:v>
                </c:pt>
                <c:pt idx="11">
                  <c:v>0.3301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731264"/>
        <c:axId val="8157182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0.99996005665722365</c:v>
                      </c:pt>
                      <c:pt idx="10">
                        <c:v>1</c:v>
                      </c:pt>
                      <c:pt idx="11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8157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18208"/>
        <c:crosses val="autoZero"/>
        <c:auto val="1"/>
        <c:lblAlgn val="ctr"/>
        <c:lblOffset val="100"/>
        <c:noMultiLvlLbl val="0"/>
      </c:catAx>
      <c:valAx>
        <c:axId val="8157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732352"/>
        <c:axId val="815712768"/>
      </c:barChart>
      <c:catAx>
        <c:axId val="8157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12768"/>
        <c:crosses val="autoZero"/>
        <c:auto val="1"/>
        <c:lblAlgn val="ctr"/>
        <c:lblOffset val="100"/>
        <c:noMultiLvlLbl val="0"/>
      </c:catAx>
      <c:valAx>
        <c:axId val="8157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157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AB-4642-AE33-F46D05F9FE79}"/>
              </c:ext>
            </c:extLst>
          </c:dPt>
          <c:dLbls>
            <c:dLbl>
              <c:idx val="0"/>
              <c:layout>
                <c:manualLayout>
                  <c:x val="9.5691502364958977E-2"/>
                  <c:y val="-7.4739692176512691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88316776584381E-8"/>
                  <c:y val="-0.109414780455689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6065544065824822"/>
                      <c:h val="8.025768195756931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2907811325683122E-2"/>
                  <c:y val="-1.4676327276705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65367689305562E-2"/>
                  <c:y val="1.63070303074504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636574327178912E-6"/>
                  <c:y val="-0.10109744952571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4714473109503801"/>
                      <c:h val="5.740896439828598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4172589629007361E-2"/>
                  <c:y val="-9.78421818447027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170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AAB-4642-AE33-F46D05F9FE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4.0332147093712932E-2</c:v>
                </c:pt>
                <c:pt idx="1">
                  <c:v>0.42586002372479242</c:v>
                </c:pt>
                <c:pt idx="2">
                  <c:v>8.9916963226571764E-2</c:v>
                </c:pt>
                <c:pt idx="3">
                  <c:v>2.7758007117437724E-2</c:v>
                </c:pt>
                <c:pt idx="4">
                  <c:v>0.41613285883748519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493059</xdr:colOff>
      <xdr:row>0</xdr:row>
      <xdr:rowOff>235323</xdr:rowOff>
    </xdr:from>
    <xdr:to>
      <xdr:col>12</xdr:col>
      <xdr:colOff>3464859</xdr:colOff>
      <xdr:row>3</xdr:row>
      <xdr:rowOff>120463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9" y="235323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</xdr:colOff>
      <xdr:row>204</xdr:row>
      <xdr:rowOff>96731</xdr:rowOff>
    </xdr:from>
    <xdr:to>
      <xdr:col>6</xdr:col>
      <xdr:colOff>857249</xdr:colOff>
      <xdr:row>227</xdr:row>
      <xdr:rowOff>25973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925222</xdr:colOff>
      <xdr:row>204</xdr:row>
      <xdr:rowOff>10762</xdr:rowOff>
    </xdr:from>
    <xdr:to>
      <xdr:col>14</xdr:col>
      <xdr:colOff>1251857</xdr:colOff>
      <xdr:row>226</xdr:row>
      <xdr:rowOff>184933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17873</xdr:colOff>
      <xdr:row>250</xdr:row>
      <xdr:rowOff>155182</xdr:rowOff>
    </xdr:from>
    <xdr:to>
      <xdr:col>15</xdr:col>
      <xdr:colOff>952500</xdr:colOff>
      <xdr:row>270</xdr:row>
      <xdr:rowOff>181159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67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122464</xdr:colOff>
      <xdr:row>168</xdr:row>
      <xdr:rowOff>27214</xdr:rowOff>
    </xdr:from>
    <xdr:to>
      <xdr:col>5</xdr:col>
      <xdr:colOff>462644</xdr:colOff>
      <xdr:row>185</xdr:row>
      <xdr:rowOff>27214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521712</xdr:colOff>
      <xdr:row>168</xdr:row>
      <xdr:rowOff>26903</xdr:rowOff>
    </xdr:from>
    <xdr:to>
      <xdr:col>8</xdr:col>
      <xdr:colOff>84118</xdr:colOff>
      <xdr:row>184</xdr:row>
      <xdr:rowOff>149369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107563</xdr:colOff>
      <xdr:row>168</xdr:row>
      <xdr:rowOff>31326</xdr:rowOff>
    </xdr:from>
    <xdr:to>
      <xdr:col>10</xdr:col>
      <xdr:colOff>1766454</xdr:colOff>
      <xdr:row>185</xdr:row>
      <xdr:rowOff>13607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734784</xdr:colOff>
      <xdr:row>53</xdr:row>
      <xdr:rowOff>27213</xdr:rowOff>
    </xdr:from>
    <xdr:to>
      <xdr:col>10</xdr:col>
      <xdr:colOff>0</xdr:colOff>
      <xdr:row>67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779318</xdr:colOff>
      <xdr:row>0</xdr:row>
      <xdr:rowOff>225136</xdr:rowOff>
    </xdr:from>
    <xdr:to>
      <xdr:col>10</xdr:col>
      <xdr:colOff>2227118</xdr:colOff>
      <xdr:row>3</xdr:row>
      <xdr:rowOff>72584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7182" y="225136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530679</xdr:colOff>
      <xdr:row>126</xdr:row>
      <xdr:rowOff>91167</xdr:rowOff>
    </xdr:from>
    <xdr:to>
      <xdr:col>5</xdr:col>
      <xdr:colOff>2000250</xdr:colOff>
      <xdr:row>141</xdr:row>
      <xdr:rowOff>72117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2204357</xdr:colOff>
      <xdr:row>126</xdr:row>
      <xdr:rowOff>104774</xdr:rowOff>
    </xdr:from>
    <xdr:to>
      <xdr:col>8</xdr:col>
      <xdr:colOff>1510393</xdr:colOff>
      <xdr:row>141</xdr:row>
      <xdr:rowOff>85724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517072</xdr:colOff>
      <xdr:row>141</xdr:row>
      <xdr:rowOff>172810</xdr:rowOff>
    </xdr:from>
    <xdr:to>
      <xdr:col>5</xdr:col>
      <xdr:colOff>1986643</xdr:colOff>
      <xdr:row>157</xdr:row>
      <xdr:rowOff>85724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2190750</xdr:colOff>
      <xdr:row>142</xdr:row>
      <xdr:rowOff>9524</xdr:rowOff>
    </xdr:from>
    <xdr:to>
      <xdr:col>8</xdr:col>
      <xdr:colOff>1496786</xdr:colOff>
      <xdr:row>157</xdr:row>
      <xdr:rowOff>99331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168543</xdr:colOff>
      <xdr:row>98</xdr:row>
      <xdr:rowOff>116680</xdr:rowOff>
    </xdr:from>
    <xdr:to>
      <xdr:col>27</xdr:col>
      <xdr:colOff>7421</xdr:colOff>
      <xdr:row>137</xdr:row>
      <xdr:rowOff>60614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582706</xdr:colOff>
      <xdr:row>0</xdr:row>
      <xdr:rowOff>268941</xdr:rowOff>
    </xdr:from>
    <xdr:to>
      <xdr:col>19</xdr:col>
      <xdr:colOff>663388</xdr:colOff>
      <xdr:row>3</xdr:row>
      <xdr:rowOff>120463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9559" y="268941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85" zoomScaleNormal="85" workbookViewId="0">
      <selection activeCell="C18" sqref="C18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32" t="s">
        <v>131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8" customHeight="1" x14ac:dyDescent="0.25">
      <c r="A2" s="133" t="s">
        <v>28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25">
      <c r="A3" s="135" t="s">
        <v>132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25">
      <c r="A4" s="135" t="s">
        <v>133</v>
      </c>
      <c r="B4" s="136"/>
      <c r="C4" s="136"/>
      <c r="D4" s="136"/>
      <c r="E4" s="136"/>
      <c r="F4" s="136"/>
      <c r="G4" s="136"/>
      <c r="H4" s="136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21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152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22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43" t="s">
        <v>23</v>
      </c>
      <c r="B10" s="144"/>
      <c r="C10" s="144"/>
      <c r="D10" s="144"/>
      <c r="E10" s="144"/>
      <c r="F10" s="144"/>
      <c r="G10" s="145" t="s">
        <v>24</v>
      </c>
      <c r="H10" s="145"/>
      <c r="I10" s="145"/>
      <c r="J10" s="145"/>
      <c r="K10" s="145"/>
      <c r="L10" s="145"/>
      <c r="M10" s="146"/>
    </row>
    <row r="11" spans="1:13" x14ac:dyDescent="0.25">
      <c r="A11" s="147"/>
      <c r="B11" s="148"/>
      <c r="C11" s="148"/>
      <c r="D11" s="148"/>
      <c r="E11" s="148"/>
      <c r="F11" s="148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37" t="s">
        <v>25</v>
      </c>
      <c r="B12" s="138"/>
      <c r="C12" s="138"/>
      <c r="D12" s="138"/>
      <c r="E12" s="138"/>
      <c r="F12" s="139"/>
      <c r="G12" s="140" t="s">
        <v>26</v>
      </c>
      <c r="H12" s="141"/>
      <c r="I12" s="141"/>
      <c r="J12" s="141"/>
      <c r="K12" s="141"/>
      <c r="L12" s="141"/>
      <c r="M12" s="142"/>
    </row>
    <row r="13" spans="1:13" ht="15" customHeight="1" x14ac:dyDescent="0.25">
      <c r="A13" s="137" t="s">
        <v>27</v>
      </c>
      <c r="B13" s="138"/>
      <c r="C13" s="138"/>
      <c r="D13" s="138"/>
      <c r="E13" s="138"/>
      <c r="F13" s="139"/>
      <c r="G13" s="140" t="s">
        <v>130</v>
      </c>
      <c r="H13" s="141"/>
      <c r="I13" s="141"/>
      <c r="J13" s="141"/>
      <c r="K13" s="141"/>
      <c r="L13" s="141"/>
      <c r="M13" s="142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0"/>
  <sheetViews>
    <sheetView tabSelected="1" zoomScale="70" zoomScaleNormal="70" workbookViewId="0">
      <selection activeCell="B162" sqref="B162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55" t="s">
        <v>131</v>
      </c>
      <c r="C1" s="155"/>
      <c r="D1" s="155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28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150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29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30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31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56" t="s">
        <v>32</v>
      </c>
      <c r="C9" s="157"/>
      <c r="D9" s="158"/>
    </row>
    <row r="10" spans="2:20" x14ac:dyDescent="0.25">
      <c r="B10" s="31" t="s">
        <v>33</v>
      </c>
      <c r="C10" s="31" t="s">
        <v>34</v>
      </c>
      <c r="D10" s="31" t="s">
        <v>35</v>
      </c>
    </row>
    <row r="11" spans="2:20" x14ac:dyDescent="0.25">
      <c r="B11" s="32" t="s">
        <v>14</v>
      </c>
      <c r="C11" s="33">
        <v>9</v>
      </c>
      <c r="D11" s="34">
        <f t="shared" ref="D11:D16" si="0">C11/$C$17</f>
        <v>2.9702970297029702E-2</v>
      </c>
    </row>
    <row r="12" spans="2:20" x14ac:dyDescent="0.25">
      <c r="B12" s="32" t="s">
        <v>97</v>
      </c>
      <c r="C12" s="96">
        <v>0</v>
      </c>
      <c r="D12" s="34">
        <f t="shared" si="0"/>
        <v>0</v>
      </c>
    </row>
    <row r="13" spans="2:20" x14ac:dyDescent="0.25">
      <c r="B13" s="32" t="s">
        <v>2</v>
      </c>
      <c r="C13" s="33">
        <v>165</v>
      </c>
      <c r="D13" s="34">
        <f t="shared" si="0"/>
        <v>0.54455445544554459</v>
      </c>
    </row>
    <row r="14" spans="2:20" x14ac:dyDescent="0.25">
      <c r="B14" s="32" t="s">
        <v>7</v>
      </c>
      <c r="C14" s="33">
        <v>21</v>
      </c>
      <c r="D14" s="34">
        <f t="shared" si="0"/>
        <v>6.9306930693069313E-2</v>
      </c>
    </row>
    <row r="15" spans="2:20" x14ac:dyDescent="0.25">
      <c r="B15" s="32" t="s">
        <v>10</v>
      </c>
      <c r="C15" s="33">
        <v>8</v>
      </c>
      <c r="D15" s="34">
        <f t="shared" si="0"/>
        <v>2.6402640264026403E-2</v>
      </c>
    </row>
    <row r="16" spans="2:20" x14ac:dyDescent="0.25">
      <c r="B16" s="32" t="s">
        <v>106</v>
      </c>
      <c r="C16" s="33">
        <v>100</v>
      </c>
      <c r="D16" s="34">
        <f t="shared" si="0"/>
        <v>0.33003300330033003</v>
      </c>
    </row>
    <row r="17" spans="2:21" x14ac:dyDescent="0.25">
      <c r="B17" s="31" t="s">
        <v>20</v>
      </c>
      <c r="C17" s="31">
        <f>SUM(C11:C16)</f>
        <v>303</v>
      </c>
      <c r="D17" s="35">
        <f>SUM(D11:D16)</f>
        <v>1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103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56" t="s">
        <v>36</v>
      </c>
      <c r="C40" s="157"/>
      <c r="D40" s="158"/>
      <c r="F40" s="159" t="s">
        <v>98</v>
      </c>
      <c r="G40" s="159"/>
      <c r="H40" s="159"/>
    </row>
    <row r="41" spans="2:10" x14ac:dyDescent="0.25">
      <c r="B41" s="31" t="s">
        <v>37</v>
      </c>
      <c r="C41" s="31" t="s">
        <v>34</v>
      </c>
      <c r="D41" s="31" t="s">
        <v>35</v>
      </c>
      <c r="F41" s="81" t="s">
        <v>99</v>
      </c>
      <c r="G41" s="81" t="s">
        <v>34</v>
      </c>
      <c r="H41" s="81" t="s">
        <v>35</v>
      </c>
    </row>
    <row r="42" spans="2:10" x14ac:dyDescent="0.25">
      <c r="B42" s="38" t="s">
        <v>13</v>
      </c>
      <c r="C42" s="39">
        <v>37</v>
      </c>
      <c r="D42" s="34">
        <f>C42/$C$46</f>
        <v>0.37</v>
      </c>
      <c r="F42" s="73" t="s">
        <v>13</v>
      </c>
      <c r="G42" s="33">
        <v>85</v>
      </c>
      <c r="H42" s="34">
        <f t="shared" ref="H42:H50" si="1">G42/$G$51</f>
        <v>0.265625</v>
      </c>
    </row>
    <row r="43" spans="2:10" ht="15" customHeight="1" x14ac:dyDescent="0.25">
      <c r="B43" s="38" t="s">
        <v>8</v>
      </c>
      <c r="C43" s="39">
        <v>10</v>
      </c>
      <c r="D43" s="34">
        <f>C43/$C$46</f>
        <v>0.1</v>
      </c>
      <c r="F43" s="73" t="s">
        <v>8</v>
      </c>
      <c r="G43" s="33">
        <v>61</v>
      </c>
      <c r="H43" s="34">
        <f t="shared" si="1"/>
        <v>0.19062499999999999</v>
      </c>
    </row>
    <row r="44" spans="2:10" x14ac:dyDescent="0.25">
      <c r="B44" s="38" t="s">
        <v>6</v>
      </c>
      <c r="C44" s="39">
        <v>53</v>
      </c>
      <c r="D44" s="34">
        <f>C44/$C$46</f>
        <v>0.53</v>
      </c>
      <c r="F44" s="98" t="s">
        <v>104</v>
      </c>
      <c r="G44" s="93">
        <v>2</v>
      </c>
      <c r="H44" s="34">
        <f t="shared" si="1"/>
        <v>6.2500000000000003E-3</v>
      </c>
    </row>
    <row r="45" spans="2:10" x14ac:dyDescent="0.25">
      <c r="B45" s="38" t="s">
        <v>111</v>
      </c>
      <c r="C45" s="39">
        <v>0</v>
      </c>
      <c r="D45" s="34">
        <f>C45/$C$46</f>
        <v>0</v>
      </c>
      <c r="F45" s="73" t="s">
        <v>80</v>
      </c>
      <c r="G45" s="33">
        <v>0</v>
      </c>
      <c r="H45" s="34">
        <f t="shared" si="1"/>
        <v>0</v>
      </c>
    </row>
    <row r="46" spans="2:10" x14ac:dyDescent="0.25">
      <c r="B46" s="41" t="s">
        <v>20</v>
      </c>
      <c r="C46" s="31">
        <f>SUM(C42:C45)</f>
        <v>100</v>
      </c>
      <c r="D46" s="35">
        <f>SUM(D42:D45)</f>
        <v>1</v>
      </c>
      <c r="F46" s="73" t="s">
        <v>11</v>
      </c>
      <c r="G46" s="33">
        <v>31</v>
      </c>
      <c r="H46" s="34">
        <f t="shared" si="1"/>
        <v>9.6875000000000003E-2</v>
      </c>
    </row>
    <row r="47" spans="2:10" x14ac:dyDescent="0.25">
      <c r="F47" s="73" t="s">
        <v>12</v>
      </c>
      <c r="G47" s="33">
        <v>13</v>
      </c>
      <c r="H47" s="34">
        <f t="shared" si="1"/>
        <v>4.0625000000000001E-2</v>
      </c>
    </row>
    <row r="48" spans="2:10" x14ac:dyDescent="0.25">
      <c r="F48" s="73" t="s">
        <v>3</v>
      </c>
      <c r="G48" s="33">
        <v>20</v>
      </c>
      <c r="H48" s="34">
        <f t="shared" si="1"/>
        <v>6.25E-2</v>
      </c>
    </row>
    <row r="49" spans="6:8" x14ac:dyDescent="0.25">
      <c r="F49" s="73" t="s">
        <v>15</v>
      </c>
      <c r="G49" s="33">
        <v>96</v>
      </c>
      <c r="H49" s="34">
        <f t="shared" si="1"/>
        <v>0.3</v>
      </c>
    </row>
    <row r="50" spans="6:8" x14ac:dyDescent="0.25">
      <c r="F50" s="73" t="s">
        <v>17</v>
      </c>
      <c r="G50" s="33">
        <v>12</v>
      </c>
      <c r="H50" s="34">
        <f t="shared" si="1"/>
        <v>3.7499999999999999E-2</v>
      </c>
    </row>
    <row r="51" spans="6:8" x14ac:dyDescent="0.25">
      <c r="F51" s="82" t="s">
        <v>20</v>
      </c>
      <c r="G51" s="81">
        <f>SUM(G42:G50)</f>
        <v>320</v>
      </c>
      <c r="H51" s="35">
        <f>SUM(H42:H50)</f>
        <v>0.99999999999999989</v>
      </c>
    </row>
    <row r="70" spans="2:6" ht="14.25" customHeight="1" x14ac:dyDescent="0.25">
      <c r="D70" s="97"/>
    </row>
    <row r="71" spans="2:6" ht="14.25" customHeight="1" x14ac:dyDescent="0.25">
      <c r="D71" s="97"/>
    </row>
    <row r="72" spans="2:6" ht="14.25" customHeight="1" x14ac:dyDescent="0.25">
      <c r="B72" s="116" t="s">
        <v>139</v>
      </c>
      <c r="C72" s="116"/>
      <c r="D72" s="97"/>
      <c r="E72" s="116" t="s">
        <v>142</v>
      </c>
      <c r="F72" s="116"/>
    </row>
    <row r="73" spans="2:6" ht="14.25" customHeight="1" x14ac:dyDescent="0.25">
      <c r="B73" s="121" t="s">
        <v>13</v>
      </c>
      <c r="C73" s="118">
        <v>37</v>
      </c>
      <c r="D73" s="97"/>
      <c r="E73" s="124" t="s">
        <v>13</v>
      </c>
      <c r="F73" s="125">
        <v>35</v>
      </c>
    </row>
    <row r="74" spans="2:6" ht="14.25" customHeight="1" x14ac:dyDescent="0.25">
      <c r="B74" s="119" t="s">
        <v>136</v>
      </c>
      <c r="C74" s="120">
        <v>14</v>
      </c>
      <c r="D74" s="97"/>
      <c r="E74" s="119" t="s">
        <v>136</v>
      </c>
      <c r="F74" s="120">
        <v>12</v>
      </c>
    </row>
    <row r="75" spans="2:6" ht="14.25" customHeight="1" x14ac:dyDescent="0.25">
      <c r="B75" s="119" t="s">
        <v>137</v>
      </c>
      <c r="C75" s="120">
        <v>13</v>
      </c>
      <c r="D75" s="97"/>
      <c r="E75" s="119" t="s">
        <v>137</v>
      </c>
      <c r="F75" s="120">
        <v>13</v>
      </c>
    </row>
    <row r="76" spans="2:6" ht="14.25" customHeight="1" x14ac:dyDescent="0.25">
      <c r="B76" s="119" t="s">
        <v>138</v>
      </c>
      <c r="C76" s="120">
        <v>10</v>
      </c>
      <c r="D76" s="97"/>
      <c r="E76" s="119" t="s">
        <v>138</v>
      </c>
      <c r="F76" s="120">
        <v>10</v>
      </c>
    </row>
    <row r="77" spans="2:6" ht="14.25" customHeight="1" x14ac:dyDescent="0.25">
      <c r="B77" s="123" t="s">
        <v>8</v>
      </c>
      <c r="C77" s="118">
        <v>10</v>
      </c>
      <c r="D77" s="97"/>
      <c r="E77" s="124" t="s">
        <v>8</v>
      </c>
      <c r="F77" s="125">
        <v>17</v>
      </c>
    </row>
    <row r="78" spans="2:6" ht="14.25" customHeight="1" x14ac:dyDescent="0.25">
      <c r="B78" s="119" t="s">
        <v>136</v>
      </c>
      <c r="C78" s="120">
        <v>6</v>
      </c>
      <c r="D78" s="97"/>
      <c r="E78" s="119" t="s">
        <v>136</v>
      </c>
      <c r="F78" s="120">
        <v>12</v>
      </c>
    </row>
    <row r="79" spans="2:6" ht="14.25" customHeight="1" x14ac:dyDescent="0.25">
      <c r="B79" s="119" t="s">
        <v>137</v>
      </c>
      <c r="C79" s="120">
        <v>3</v>
      </c>
      <c r="D79" s="97"/>
      <c r="E79" s="119" t="s">
        <v>137</v>
      </c>
      <c r="F79" s="120">
        <v>3</v>
      </c>
    </row>
    <row r="80" spans="2:6" ht="14.25" customHeight="1" x14ac:dyDescent="0.25">
      <c r="B80" s="119" t="s">
        <v>138</v>
      </c>
      <c r="C80" s="120">
        <v>1</v>
      </c>
      <c r="D80" s="97"/>
      <c r="E80" s="119" t="s">
        <v>138</v>
      </c>
      <c r="F80" s="120">
        <v>2</v>
      </c>
    </row>
    <row r="81" spans="2:6" ht="14.25" customHeight="1" x14ac:dyDescent="0.25">
      <c r="B81" s="122" t="s">
        <v>6</v>
      </c>
      <c r="C81" s="118">
        <v>53</v>
      </c>
      <c r="D81" s="97"/>
      <c r="E81" s="124" t="s">
        <v>109</v>
      </c>
      <c r="F81" s="125">
        <v>18</v>
      </c>
    </row>
    <row r="82" spans="2:6" ht="14.25" customHeight="1" x14ac:dyDescent="0.25">
      <c r="B82" s="119" t="s">
        <v>136</v>
      </c>
      <c r="C82" s="120">
        <v>20</v>
      </c>
      <c r="D82" s="97"/>
      <c r="E82" s="119" t="s">
        <v>136</v>
      </c>
      <c r="F82" s="120">
        <v>9</v>
      </c>
    </row>
    <row r="83" spans="2:6" ht="14.25" customHeight="1" x14ac:dyDescent="0.25">
      <c r="B83" s="119" t="s">
        <v>137</v>
      </c>
      <c r="C83" s="120">
        <v>27</v>
      </c>
      <c r="D83" s="97"/>
      <c r="E83" s="119" t="s">
        <v>137</v>
      </c>
      <c r="F83" s="120">
        <v>6</v>
      </c>
    </row>
    <row r="84" spans="2:6" ht="14.25" customHeight="1" x14ac:dyDescent="0.25">
      <c r="B84" s="119" t="s">
        <v>138</v>
      </c>
      <c r="C84" s="120">
        <v>6</v>
      </c>
      <c r="D84" s="97"/>
      <c r="E84" s="119" t="s">
        <v>138</v>
      </c>
      <c r="F84" s="120">
        <v>3</v>
      </c>
    </row>
    <row r="85" spans="2:6" ht="14.25" customHeight="1" x14ac:dyDescent="0.25">
      <c r="B85" s="117" t="s">
        <v>111</v>
      </c>
      <c r="C85" s="118">
        <v>0</v>
      </c>
      <c r="D85" s="97"/>
      <c r="E85" s="124" t="s">
        <v>105</v>
      </c>
      <c r="F85" s="125">
        <v>32</v>
      </c>
    </row>
    <row r="86" spans="2:6" ht="14.25" customHeight="1" x14ac:dyDescent="0.25">
      <c r="B86" s="119" t="s">
        <v>138</v>
      </c>
      <c r="C86" s="120">
        <v>0</v>
      </c>
      <c r="D86" s="97"/>
      <c r="E86" s="119" t="s">
        <v>136</v>
      </c>
      <c r="F86" s="120">
        <v>11</v>
      </c>
    </row>
    <row r="87" spans="2:6" ht="14.25" customHeight="1" x14ac:dyDescent="0.25">
      <c r="B87" s="128" t="s">
        <v>147</v>
      </c>
      <c r="C87" s="129">
        <f>C73+C77+C81+C85</f>
        <v>100</v>
      </c>
      <c r="D87" s="97"/>
      <c r="E87" s="119" t="s">
        <v>137</v>
      </c>
      <c r="F87" s="120">
        <v>9</v>
      </c>
    </row>
    <row r="88" spans="2:6" ht="14.25" customHeight="1" x14ac:dyDescent="0.25">
      <c r="D88" s="97"/>
      <c r="E88" s="119" t="s">
        <v>138</v>
      </c>
      <c r="F88" s="120">
        <v>12</v>
      </c>
    </row>
    <row r="89" spans="2:6" ht="14.25" customHeight="1" x14ac:dyDescent="0.25">
      <c r="D89" s="97"/>
      <c r="E89" s="124" t="s">
        <v>140</v>
      </c>
      <c r="F89" s="125">
        <v>2</v>
      </c>
    </row>
    <row r="90" spans="2:6" ht="14.25" customHeight="1" x14ac:dyDescent="0.25">
      <c r="B90" s="116" t="s">
        <v>151</v>
      </c>
      <c r="C90" s="116"/>
      <c r="D90" s="97"/>
      <c r="E90" s="119" t="s">
        <v>138</v>
      </c>
      <c r="F90" s="120">
        <v>2</v>
      </c>
    </row>
    <row r="91" spans="2:6" ht="14.25" customHeight="1" x14ac:dyDescent="0.25">
      <c r="B91" s="131" t="s">
        <v>13</v>
      </c>
      <c r="C91" s="125">
        <v>3</v>
      </c>
      <c r="D91" s="97"/>
      <c r="E91" s="124" t="s">
        <v>3</v>
      </c>
      <c r="F91" s="125">
        <v>19</v>
      </c>
    </row>
    <row r="92" spans="2:6" ht="14.25" customHeight="1" x14ac:dyDescent="0.25">
      <c r="B92" s="130" t="s">
        <v>136</v>
      </c>
      <c r="C92" s="120">
        <v>1</v>
      </c>
      <c r="D92" s="97"/>
      <c r="E92" s="119" t="s">
        <v>136</v>
      </c>
      <c r="F92" s="120">
        <v>14</v>
      </c>
    </row>
    <row r="93" spans="2:6" ht="14.25" customHeight="1" x14ac:dyDescent="0.25">
      <c r="B93" s="130" t="s">
        <v>137</v>
      </c>
      <c r="C93" s="120">
        <v>2</v>
      </c>
      <c r="D93" s="97"/>
      <c r="E93" s="119" t="s">
        <v>137</v>
      </c>
      <c r="F93" s="120">
        <v>1</v>
      </c>
    </row>
    <row r="94" spans="2:6" ht="14.25" customHeight="1" x14ac:dyDescent="0.25">
      <c r="B94" s="131" t="s">
        <v>8</v>
      </c>
      <c r="C94" s="125">
        <v>16</v>
      </c>
      <c r="D94" s="97"/>
      <c r="E94" s="119" t="s">
        <v>138</v>
      </c>
      <c r="F94" s="120">
        <v>4</v>
      </c>
    </row>
    <row r="95" spans="2:6" ht="14.25" customHeight="1" x14ac:dyDescent="0.25">
      <c r="B95" s="130" t="s">
        <v>136</v>
      </c>
      <c r="C95" s="120">
        <v>3</v>
      </c>
      <c r="D95" s="97"/>
      <c r="E95" s="124" t="s">
        <v>141</v>
      </c>
      <c r="F95" s="125">
        <v>8</v>
      </c>
    </row>
    <row r="96" spans="2:6" ht="14.25" customHeight="1" x14ac:dyDescent="0.25">
      <c r="B96" s="130" t="s">
        <v>137</v>
      </c>
      <c r="C96" s="120">
        <v>8</v>
      </c>
      <c r="D96" s="97"/>
      <c r="E96" s="119" t="s">
        <v>136</v>
      </c>
      <c r="F96" s="120">
        <v>8</v>
      </c>
    </row>
    <row r="97" spans="2:6" ht="14.25" customHeight="1" x14ac:dyDescent="0.25">
      <c r="B97" s="130" t="s">
        <v>138</v>
      </c>
      <c r="C97" s="120">
        <v>5</v>
      </c>
      <c r="D97" s="97"/>
      <c r="E97" s="124" t="s">
        <v>134</v>
      </c>
      <c r="F97" s="125">
        <v>19</v>
      </c>
    </row>
    <row r="98" spans="2:6" ht="14.25" customHeight="1" x14ac:dyDescent="0.25">
      <c r="B98" s="131" t="s">
        <v>105</v>
      </c>
      <c r="C98" s="125">
        <v>1</v>
      </c>
      <c r="D98" s="97"/>
      <c r="E98" s="119" t="s">
        <v>136</v>
      </c>
      <c r="F98" s="120">
        <v>9</v>
      </c>
    </row>
    <row r="99" spans="2:6" ht="14.25" customHeight="1" x14ac:dyDescent="0.25">
      <c r="B99" s="130" t="s">
        <v>136</v>
      </c>
      <c r="C99" s="120">
        <v>1</v>
      </c>
      <c r="D99" s="97"/>
      <c r="E99" s="119" t="s">
        <v>137</v>
      </c>
      <c r="F99" s="120">
        <v>3</v>
      </c>
    </row>
    <row r="100" spans="2:6" ht="14.25" customHeight="1" x14ac:dyDescent="0.25">
      <c r="B100" s="131" t="s">
        <v>143</v>
      </c>
      <c r="C100" s="125">
        <v>1</v>
      </c>
      <c r="D100" s="97"/>
      <c r="E100" s="119" t="s">
        <v>138</v>
      </c>
      <c r="F100" s="120">
        <v>7</v>
      </c>
    </row>
    <row r="101" spans="2:6" ht="14.25" customHeight="1" x14ac:dyDescent="0.25">
      <c r="B101" s="130" t="s">
        <v>138</v>
      </c>
      <c r="C101" s="120">
        <v>1</v>
      </c>
      <c r="D101" s="97"/>
      <c r="E101" s="124" t="s">
        <v>108</v>
      </c>
      <c r="F101" s="125">
        <v>15</v>
      </c>
    </row>
    <row r="102" spans="2:6" ht="14.25" customHeight="1" x14ac:dyDescent="0.25">
      <c r="B102" s="126" t="s">
        <v>20</v>
      </c>
      <c r="C102" s="127">
        <v>21</v>
      </c>
      <c r="D102" s="97"/>
      <c r="E102" s="119" t="s">
        <v>136</v>
      </c>
      <c r="F102" s="120">
        <v>10</v>
      </c>
    </row>
    <row r="103" spans="2:6" ht="14.25" customHeight="1" x14ac:dyDescent="0.25">
      <c r="D103" s="97"/>
      <c r="E103" s="119" t="s">
        <v>137</v>
      </c>
      <c r="F103" s="120">
        <v>1</v>
      </c>
    </row>
    <row r="104" spans="2:6" ht="14.25" customHeight="1" x14ac:dyDescent="0.25">
      <c r="D104" s="97"/>
      <c r="E104" s="119" t="s">
        <v>138</v>
      </c>
      <c r="F104" s="120">
        <v>4</v>
      </c>
    </row>
    <row r="105" spans="2:6" ht="14.25" customHeight="1" x14ac:dyDescent="0.25">
      <c r="D105" s="97"/>
      <c r="E105" s="128" t="s">
        <v>148</v>
      </c>
      <c r="F105" s="129">
        <f>F101+F97+F95+F91+F89+F85+F81+F77+F73</f>
        <v>165</v>
      </c>
    </row>
    <row r="106" spans="2:6" ht="14.25" customHeight="1" x14ac:dyDescent="0.25">
      <c r="D106" s="97"/>
    </row>
    <row r="107" spans="2:6" ht="14.25" customHeight="1" x14ac:dyDescent="0.25">
      <c r="D107" s="97"/>
      <c r="E107" s="167" t="s">
        <v>144</v>
      </c>
      <c r="F107" s="167"/>
    </row>
    <row r="108" spans="2:6" ht="14.25" customHeight="1" x14ac:dyDescent="0.25">
      <c r="D108" s="97"/>
      <c r="E108" s="131" t="s">
        <v>8</v>
      </c>
      <c r="F108" s="125">
        <v>4</v>
      </c>
    </row>
    <row r="109" spans="2:6" ht="14.25" customHeight="1" x14ac:dyDescent="0.25">
      <c r="D109" s="97"/>
      <c r="E109" s="130" t="s">
        <v>137</v>
      </c>
      <c r="F109" s="120">
        <v>4</v>
      </c>
    </row>
    <row r="110" spans="2:6" ht="14.25" customHeight="1" x14ac:dyDescent="0.25">
      <c r="D110" s="97"/>
      <c r="E110" s="131" t="s">
        <v>104</v>
      </c>
      <c r="F110" s="125">
        <v>2</v>
      </c>
    </row>
    <row r="111" spans="2:6" ht="14.25" customHeight="1" x14ac:dyDescent="0.25">
      <c r="D111" s="97"/>
      <c r="E111" s="130" t="s">
        <v>136</v>
      </c>
      <c r="F111" s="120">
        <v>1</v>
      </c>
    </row>
    <row r="112" spans="2:6" ht="14.25" customHeight="1" x14ac:dyDescent="0.25">
      <c r="D112" s="97"/>
      <c r="E112" s="130" t="s">
        <v>137</v>
      </c>
      <c r="F112" s="120">
        <v>1</v>
      </c>
    </row>
    <row r="113" spans="2:6" ht="14.25" customHeight="1" x14ac:dyDescent="0.25">
      <c r="B113" s="116" t="s">
        <v>145</v>
      </c>
      <c r="C113" s="116"/>
      <c r="D113" s="97"/>
      <c r="E113" s="131" t="s">
        <v>105</v>
      </c>
      <c r="F113" s="125">
        <v>2</v>
      </c>
    </row>
    <row r="114" spans="2:6" ht="14.25" customHeight="1" x14ac:dyDescent="0.25">
      <c r="B114" s="124" t="s">
        <v>110</v>
      </c>
      <c r="C114" s="125">
        <v>15</v>
      </c>
      <c r="D114" s="97"/>
      <c r="E114" s="130" t="s">
        <v>137</v>
      </c>
      <c r="F114" s="120">
        <v>2</v>
      </c>
    </row>
    <row r="115" spans="2:6" ht="14.25" customHeight="1" x14ac:dyDescent="0.25">
      <c r="B115" s="119" t="s">
        <v>136</v>
      </c>
      <c r="C115" s="120">
        <v>5</v>
      </c>
      <c r="D115" s="97"/>
      <c r="E115" s="126" t="s">
        <v>20</v>
      </c>
      <c r="F115" s="127">
        <v>8</v>
      </c>
    </row>
    <row r="116" spans="2:6" ht="14.25" customHeight="1" x14ac:dyDescent="0.25">
      <c r="B116" s="119" t="s">
        <v>137</v>
      </c>
      <c r="C116" s="120">
        <v>5</v>
      </c>
      <c r="D116" s="97"/>
    </row>
    <row r="117" spans="2:6" ht="14.25" customHeight="1" x14ac:dyDescent="0.25">
      <c r="B117" s="119" t="s">
        <v>138</v>
      </c>
      <c r="C117" s="120">
        <v>5</v>
      </c>
      <c r="D117" s="97"/>
    </row>
    <row r="118" spans="2:6" ht="14.25" customHeight="1" x14ac:dyDescent="0.25">
      <c r="B118" s="117" t="s">
        <v>146</v>
      </c>
      <c r="C118" s="118">
        <v>1</v>
      </c>
      <c r="D118" s="97"/>
    </row>
    <row r="119" spans="2:6" ht="14.25" customHeight="1" x14ac:dyDescent="0.25">
      <c r="B119" s="119" t="s">
        <v>146</v>
      </c>
      <c r="C119" s="120">
        <v>1</v>
      </c>
      <c r="D119" s="97"/>
    </row>
    <row r="120" spans="2:6" ht="14.25" customHeight="1" x14ac:dyDescent="0.25">
      <c r="B120" s="126" t="s">
        <v>20</v>
      </c>
      <c r="C120" s="127">
        <v>16</v>
      </c>
      <c r="D120" s="97"/>
    </row>
    <row r="121" spans="2:6" ht="14.25" customHeight="1" x14ac:dyDescent="0.25">
      <c r="D121" s="97"/>
    </row>
    <row r="122" spans="2:6" ht="14.25" customHeight="1" x14ac:dyDescent="0.25">
      <c r="D122" s="97"/>
    </row>
    <row r="123" spans="2:6" ht="14.25" customHeight="1" x14ac:dyDescent="0.25">
      <c r="D123" s="97"/>
    </row>
    <row r="124" spans="2:6" ht="14.25" customHeight="1" x14ac:dyDescent="0.25">
      <c r="D124" s="97"/>
    </row>
    <row r="125" spans="2:6" ht="14.25" customHeight="1" x14ac:dyDescent="0.3">
      <c r="B125" s="168" t="s">
        <v>38</v>
      </c>
      <c r="C125" s="168"/>
      <c r="D125" s="168"/>
      <c r="E125" s="168"/>
    </row>
    <row r="126" spans="2:6" ht="14.25" customHeight="1" x14ac:dyDescent="0.25"/>
    <row r="127" spans="2:6" ht="14.25" customHeight="1" x14ac:dyDescent="0.25">
      <c r="B127" s="124" t="s">
        <v>110</v>
      </c>
      <c r="C127" s="125">
        <v>9</v>
      </c>
    </row>
    <row r="128" spans="2:6" ht="14.25" customHeight="1" x14ac:dyDescent="0.25">
      <c r="B128" s="124" t="s">
        <v>107</v>
      </c>
      <c r="C128" s="125">
        <v>165</v>
      </c>
    </row>
    <row r="129" spans="2:3" ht="14.25" customHeight="1" x14ac:dyDescent="0.25">
      <c r="B129" s="119" t="s">
        <v>135</v>
      </c>
      <c r="C129" s="120">
        <v>1</v>
      </c>
    </row>
    <row r="130" spans="2:3" ht="14.25" customHeight="1" x14ac:dyDescent="0.25">
      <c r="B130" s="119" t="s">
        <v>13</v>
      </c>
      <c r="C130" s="120">
        <v>35</v>
      </c>
    </row>
    <row r="131" spans="2:3" ht="14.25" customHeight="1" x14ac:dyDescent="0.25">
      <c r="B131" s="119" t="s">
        <v>8</v>
      </c>
      <c r="C131" s="120">
        <v>16</v>
      </c>
    </row>
    <row r="132" spans="2:3" ht="14.25" customHeight="1" x14ac:dyDescent="0.25">
      <c r="B132" s="119" t="s">
        <v>109</v>
      </c>
      <c r="C132" s="120">
        <v>18</v>
      </c>
    </row>
    <row r="133" spans="2:3" x14ac:dyDescent="0.25">
      <c r="B133" s="119" t="s">
        <v>105</v>
      </c>
      <c r="C133" s="120">
        <v>32</v>
      </c>
    </row>
    <row r="134" spans="2:3" x14ac:dyDescent="0.25">
      <c r="B134" s="119" t="s">
        <v>140</v>
      </c>
      <c r="C134" s="120">
        <v>2</v>
      </c>
    </row>
    <row r="135" spans="2:3" ht="18.75" customHeight="1" x14ac:dyDescent="0.25">
      <c r="B135" s="119" t="s">
        <v>3</v>
      </c>
      <c r="C135" s="120">
        <v>19</v>
      </c>
    </row>
    <row r="136" spans="2:3" ht="15" customHeight="1" x14ac:dyDescent="0.25">
      <c r="B136" s="119" t="s">
        <v>141</v>
      </c>
      <c r="C136" s="120">
        <v>8</v>
      </c>
    </row>
    <row r="137" spans="2:3" ht="14.25" customHeight="1" x14ac:dyDescent="0.25">
      <c r="B137" s="119" t="s">
        <v>134</v>
      </c>
      <c r="C137" s="120">
        <v>18</v>
      </c>
    </row>
    <row r="138" spans="2:3" ht="14.25" customHeight="1" x14ac:dyDescent="0.25">
      <c r="B138" s="119" t="s">
        <v>108</v>
      </c>
      <c r="C138" s="120">
        <v>15</v>
      </c>
    </row>
    <row r="139" spans="2:3" ht="14.25" customHeight="1" x14ac:dyDescent="0.25">
      <c r="B139" s="119" t="s">
        <v>39</v>
      </c>
      <c r="C139" s="120">
        <v>1</v>
      </c>
    </row>
    <row r="140" spans="2:3" ht="14.25" customHeight="1" x14ac:dyDescent="0.25">
      <c r="B140" s="124" t="s">
        <v>7</v>
      </c>
      <c r="C140" s="125">
        <v>21</v>
      </c>
    </row>
    <row r="141" spans="2:3" ht="14.25" customHeight="1" x14ac:dyDescent="0.25">
      <c r="B141" s="119" t="s">
        <v>13</v>
      </c>
      <c r="C141" s="120">
        <v>3</v>
      </c>
    </row>
    <row r="142" spans="2:3" ht="14.25" customHeight="1" x14ac:dyDescent="0.25">
      <c r="B142" s="119" t="s">
        <v>8</v>
      </c>
      <c r="C142" s="120">
        <v>16</v>
      </c>
    </row>
    <row r="143" spans="2:3" ht="14.25" customHeight="1" x14ac:dyDescent="0.25">
      <c r="B143" s="119" t="s">
        <v>105</v>
      </c>
      <c r="C143" s="120">
        <v>1</v>
      </c>
    </row>
    <row r="144" spans="2:3" ht="14.25" customHeight="1" x14ac:dyDescent="0.25">
      <c r="B144" s="119" t="s">
        <v>143</v>
      </c>
      <c r="C144" s="120">
        <v>1</v>
      </c>
    </row>
    <row r="145" spans="2:10" ht="14.25" customHeight="1" x14ac:dyDescent="0.25">
      <c r="B145" s="124" t="s">
        <v>10</v>
      </c>
      <c r="C145" s="125">
        <v>8</v>
      </c>
    </row>
    <row r="146" spans="2:10" ht="14.25" customHeight="1" x14ac:dyDescent="0.25">
      <c r="B146" s="119" t="s">
        <v>8</v>
      </c>
      <c r="C146" s="120">
        <v>4</v>
      </c>
    </row>
    <row r="147" spans="2:10" ht="14.25" customHeight="1" x14ac:dyDescent="0.25">
      <c r="B147" s="119" t="s">
        <v>104</v>
      </c>
      <c r="C147" s="120">
        <v>2</v>
      </c>
    </row>
    <row r="148" spans="2:10" ht="14.25" customHeight="1" x14ac:dyDescent="0.25">
      <c r="B148" s="119" t="s">
        <v>105</v>
      </c>
      <c r="C148" s="120">
        <v>2</v>
      </c>
    </row>
    <row r="149" spans="2:10" ht="14.25" customHeight="1" x14ac:dyDescent="0.25">
      <c r="B149" s="124" t="s">
        <v>106</v>
      </c>
      <c r="C149" s="125">
        <v>100</v>
      </c>
    </row>
    <row r="150" spans="2:10" ht="14.25" customHeight="1" x14ac:dyDescent="0.25">
      <c r="B150" s="119" t="s">
        <v>13</v>
      </c>
      <c r="C150" s="120">
        <v>37</v>
      </c>
    </row>
    <row r="151" spans="2:10" ht="14.25" customHeight="1" x14ac:dyDescent="0.25">
      <c r="B151" s="119" t="s">
        <v>8</v>
      </c>
      <c r="C151" s="120">
        <v>10</v>
      </c>
    </row>
    <row r="152" spans="2:10" ht="14.25" customHeight="1" x14ac:dyDescent="0.25">
      <c r="B152" s="119" t="s">
        <v>6</v>
      </c>
      <c r="C152" s="120">
        <v>53</v>
      </c>
    </row>
    <row r="153" spans="2:10" ht="14.25" customHeight="1" x14ac:dyDescent="0.25">
      <c r="B153" s="113" t="s">
        <v>20</v>
      </c>
      <c r="C153" s="115">
        <f>C149+C145+C140+C128+C127</f>
        <v>303</v>
      </c>
    </row>
    <row r="154" spans="2:10" ht="14.25" customHeight="1" x14ac:dyDescent="0.25"/>
    <row r="155" spans="2:10" ht="14.25" customHeight="1" x14ac:dyDescent="0.25"/>
    <row r="156" spans="2:10" ht="14.25" customHeight="1" x14ac:dyDescent="0.25"/>
    <row r="157" spans="2:10" ht="14.25" customHeight="1" x14ac:dyDescent="0.25"/>
    <row r="158" spans="2:10" ht="14.25" customHeight="1" x14ac:dyDescent="0.25"/>
    <row r="159" spans="2:10" ht="14.25" customHeight="1" x14ac:dyDescent="0.25"/>
    <row r="160" spans="2:10" ht="14.25" customHeight="1" x14ac:dyDescent="0.25">
      <c r="G160" s="114"/>
      <c r="H160" s="114"/>
      <c r="I160" s="114"/>
      <c r="J160" s="114"/>
    </row>
    <row r="161" spans="2:10" s="114" customFormat="1" ht="14.25" customHeight="1" x14ac:dyDescent="0.25">
      <c r="B161"/>
      <c r="C161"/>
      <c r="D161"/>
      <c r="E161"/>
      <c r="F161"/>
      <c r="G161"/>
      <c r="H161"/>
      <c r="I161"/>
      <c r="J161"/>
    </row>
    <row r="162" spans="2:10" ht="14.25" customHeight="1" x14ac:dyDescent="0.25"/>
    <row r="163" spans="2:10" ht="14.25" customHeight="1" x14ac:dyDescent="0.25"/>
    <row r="164" spans="2:10" ht="14.25" customHeight="1" x14ac:dyDescent="0.25"/>
    <row r="165" spans="2:10" ht="14.25" customHeight="1" x14ac:dyDescent="0.25"/>
    <row r="166" spans="2:10" ht="12" customHeight="1" x14ac:dyDescent="0.25"/>
    <row r="167" spans="2:10" ht="21" customHeight="1" x14ac:dyDescent="0.35">
      <c r="B167" s="166" t="s">
        <v>40</v>
      </c>
      <c r="C167" s="166"/>
      <c r="D167" s="166"/>
    </row>
    <row r="168" spans="2:10" ht="14.25" customHeight="1" x14ac:dyDescent="0.25"/>
    <row r="170" spans="2:10" x14ac:dyDescent="0.25">
      <c r="B170" s="160" t="s">
        <v>41</v>
      </c>
      <c r="C170" s="161"/>
    </row>
    <row r="171" spans="2:10" x14ac:dyDescent="0.25">
      <c r="B171" s="33" t="s">
        <v>1</v>
      </c>
      <c r="C171" s="40">
        <v>293</v>
      </c>
    </row>
    <row r="172" spans="2:10" x14ac:dyDescent="0.25">
      <c r="B172" s="33" t="s">
        <v>9</v>
      </c>
      <c r="C172" s="40">
        <v>10</v>
      </c>
    </row>
    <row r="173" spans="2:10" x14ac:dyDescent="0.25">
      <c r="B173" s="49" t="s">
        <v>20</v>
      </c>
      <c r="C173" s="49">
        <f>SUM(C171:C172)</f>
        <v>303</v>
      </c>
    </row>
    <row r="176" spans="2:10" x14ac:dyDescent="0.25">
      <c r="B176" s="162" t="s">
        <v>42</v>
      </c>
      <c r="C176" s="163"/>
    </row>
    <row r="177" spans="2:16" x14ac:dyDescent="0.25">
      <c r="B177" s="33" t="s">
        <v>1</v>
      </c>
      <c r="C177" s="33">
        <v>271</v>
      </c>
    </row>
    <row r="178" spans="2:16" x14ac:dyDescent="0.25">
      <c r="B178" s="33" t="s">
        <v>9</v>
      </c>
      <c r="C178" s="33">
        <v>32</v>
      </c>
    </row>
    <row r="179" spans="2:16" x14ac:dyDescent="0.25">
      <c r="B179" s="50" t="s">
        <v>20</v>
      </c>
      <c r="C179" s="50">
        <f>SUM(C177:C178)</f>
        <v>303</v>
      </c>
    </row>
    <row r="182" spans="2:16" x14ac:dyDescent="0.25">
      <c r="B182" s="164" t="s">
        <v>43</v>
      </c>
      <c r="C182" s="165"/>
    </row>
    <row r="183" spans="2:16" x14ac:dyDescent="0.25">
      <c r="B183" s="33" t="s">
        <v>16</v>
      </c>
      <c r="C183" s="33">
        <v>43</v>
      </c>
    </row>
    <row r="184" spans="2:16" x14ac:dyDescent="0.25">
      <c r="B184" s="33" t="s">
        <v>4</v>
      </c>
      <c r="C184" s="33">
        <v>260</v>
      </c>
    </row>
    <row r="185" spans="2:16" x14ac:dyDescent="0.25">
      <c r="B185" s="51" t="s">
        <v>20</v>
      </c>
      <c r="C185" s="52">
        <f>SUM(C183:C184)</f>
        <v>303</v>
      </c>
    </row>
    <row r="188" spans="2:16" ht="21" x14ac:dyDescent="0.25">
      <c r="B188" s="30" t="s">
        <v>62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</row>
    <row r="190" spans="2:16" x14ac:dyDescent="0.25">
      <c r="B190" s="106" t="s">
        <v>44</v>
      </c>
      <c r="C190" s="108" t="s">
        <v>63</v>
      </c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6" x14ac:dyDescent="0.25">
      <c r="B191" s="107"/>
      <c r="C191" s="53" t="s">
        <v>45</v>
      </c>
      <c r="D191" s="53" t="s">
        <v>46</v>
      </c>
      <c r="E191" s="53" t="s">
        <v>47</v>
      </c>
      <c r="F191" s="53" t="s">
        <v>48</v>
      </c>
      <c r="G191" s="53" t="s">
        <v>49</v>
      </c>
      <c r="H191" s="53" t="s">
        <v>50</v>
      </c>
      <c r="I191" s="53" t="s">
        <v>51</v>
      </c>
      <c r="J191" s="53" t="s">
        <v>52</v>
      </c>
      <c r="K191" s="53" t="s">
        <v>53</v>
      </c>
      <c r="L191" s="53" t="s">
        <v>54</v>
      </c>
      <c r="M191" s="53" t="s">
        <v>55</v>
      </c>
      <c r="N191" s="53" t="s">
        <v>56</v>
      </c>
      <c r="O191" s="53" t="s">
        <v>57</v>
      </c>
      <c r="P191" s="57"/>
    </row>
    <row r="192" spans="2:16" ht="45" x14ac:dyDescent="0.25">
      <c r="B192" s="54" t="s">
        <v>64</v>
      </c>
      <c r="C192" s="55">
        <v>452</v>
      </c>
      <c r="D192" s="55">
        <v>563</v>
      </c>
      <c r="E192" s="33">
        <v>586</v>
      </c>
      <c r="F192" s="56">
        <v>491</v>
      </c>
      <c r="G192" s="55">
        <v>476</v>
      </c>
      <c r="H192" s="56">
        <v>461</v>
      </c>
      <c r="I192" s="56">
        <v>470</v>
      </c>
      <c r="J192" s="56">
        <v>491</v>
      </c>
      <c r="K192" s="56">
        <v>479</v>
      </c>
      <c r="L192" s="101">
        <v>409</v>
      </c>
      <c r="M192" s="101">
        <v>454</v>
      </c>
      <c r="N192" s="101">
        <v>373</v>
      </c>
      <c r="O192" s="102">
        <v>5705</v>
      </c>
      <c r="P192" s="57"/>
    </row>
    <row r="193" spans="2:16" x14ac:dyDescent="0.25">
      <c r="B193" s="59" t="s">
        <v>57</v>
      </c>
      <c r="C193" s="58">
        <f>SUM(C192:C192)</f>
        <v>452</v>
      </c>
      <c r="D193" s="58">
        <f t="shared" ref="D193:N193" si="2">SUM(D192:D192)</f>
        <v>563</v>
      </c>
      <c r="E193" s="58">
        <f t="shared" si="2"/>
        <v>586</v>
      </c>
      <c r="F193" s="58">
        <f t="shared" si="2"/>
        <v>491</v>
      </c>
      <c r="G193" s="58">
        <f t="shared" si="2"/>
        <v>476</v>
      </c>
      <c r="H193" s="58">
        <f t="shared" si="2"/>
        <v>461</v>
      </c>
      <c r="I193" s="58">
        <f t="shared" si="2"/>
        <v>470</v>
      </c>
      <c r="J193" s="58">
        <f t="shared" si="2"/>
        <v>491</v>
      </c>
      <c r="K193" s="58">
        <f t="shared" si="2"/>
        <v>479</v>
      </c>
      <c r="L193" s="58">
        <f t="shared" si="2"/>
        <v>409</v>
      </c>
      <c r="M193" s="58">
        <f t="shared" si="2"/>
        <v>454</v>
      </c>
      <c r="N193" s="58">
        <f t="shared" si="2"/>
        <v>373</v>
      </c>
      <c r="O193" s="58">
        <v>5705</v>
      </c>
    </row>
    <row r="194" spans="2:16" x14ac:dyDescent="0.25">
      <c r="B194" s="1"/>
      <c r="C194" s="1"/>
      <c r="D194" s="1"/>
    </row>
    <row r="195" spans="2:16" x14ac:dyDescent="0.25">
      <c r="B195" s="1"/>
      <c r="C195" s="1"/>
      <c r="D195" s="1"/>
    </row>
    <row r="196" spans="2:16" ht="21" x14ac:dyDescent="0.25">
      <c r="B196" s="30" t="s">
        <v>112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</row>
    <row r="198" spans="2:16" x14ac:dyDescent="0.25">
      <c r="B198" s="106" t="s">
        <v>44</v>
      </c>
      <c r="C198" s="108" t="s">
        <v>129</v>
      </c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6" ht="30" customHeight="1" x14ac:dyDescent="0.25">
      <c r="B199" s="107"/>
      <c r="C199" s="53" t="s">
        <v>45</v>
      </c>
      <c r="D199" s="53" t="s">
        <v>46</v>
      </c>
      <c r="E199" s="53" t="s">
        <v>47</v>
      </c>
      <c r="F199" s="53" t="s">
        <v>48</v>
      </c>
      <c r="G199" s="53" t="s">
        <v>49</v>
      </c>
      <c r="H199" s="53" t="s">
        <v>50</v>
      </c>
      <c r="I199" s="53" t="s">
        <v>51</v>
      </c>
      <c r="J199" s="53" t="s">
        <v>52</v>
      </c>
      <c r="K199" s="53" t="s">
        <v>53</v>
      </c>
      <c r="L199" s="53" t="s">
        <v>54</v>
      </c>
      <c r="M199" s="53" t="s">
        <v>55</v>
      </c>
      <c r="N199" s="53" t="s">
        <v>56</v>
      </c>
      <c r="O199" s="53" t="s">
        <v>57</v>
      </c>
    </row>
    <row r="200" spans="2:16" s="57" customFormat="1" ht="15" customHeight="1" x14ac:dyDescent="0.25">
      <c r="B200" s="54" t="s">
        <v>64</v>
      </c>
      <c r="C200" s="55">
        <v>400</v>
      </c>
      <c r="D200" s="55">
        <v>369</v>
      </c>
      <c r="E200" s="33">
        <v>428</v>
      </c>
      <c r="F200" s="56">
        <v>385</v>
      </c>
      <c r="G200" s="55">
        <v>418</v>
      </c>
      <c r="H200" s="56">
        <v>350</v>
      </c>
      <c r="I200" s="56">
        <v>257</v>
      </c>
      <c r="J200" s="56">
        <v>275</v>
      </c>
      <c r="K200" s="56">
        <v>357</v>
      </c>
      <c r="L200" s="100">
        <v>353</v>
      </c>
      <c r="M200" s="100">
        <v>320</v>
      </c>
      <c r="N200" s="100">
        <v>303</v>
      </c>
      <c r="O200" s="80">
        <f>SUM(C200:N200)</f>
        <v>4215</v>
      </c>
      <c r="P200"/>
    </row>
    <row r="201" spans="2:16" s="57" customFormat="1" x14ac:dyDescent="0.25">
      <c r="B201" s="59" t="s">
        <v>57</v>
      </c>
      <c r="C201" s="58">
        <f>SUM(C200:C200)</f>
        <v>400</v>
      </c>
      <c r="D201" s="58">
        <f t="shared" ref="D201:N201" si="3">SUM(D200:D200)</f>
        <v>369</v>
      </c>
      <c r="E201" s="58">
        <f t="shared" si="3"/>
        <v>428</v>
      </c>
      <c r="F201" s="58">
        <f t="shared" si="3"/>
        <v>385</v>
      </c>
      <c r="G201" s="58">
        <f t="shared" si="3"/>
        <v>418</v>
      </c>
      <c r="H201" s="58">
        <f t="shared" si="3"/>
        <v>350</v>
      </c>
      <c r="I201" s="58">
        <f t="shared" si="3"/>
        <v>257</v>
      </c>
      <c r="J201" s="58">
        <f t="shared" si="3"/>
        <v>275</v>
      </c>
      <c r="K201" s="58">
        <f t="shared" si="3"/>
        <v>357</v>
      </c>
      <c r="L201" s="58">
        <f t="shared" si="3"/>
        <v>353</v>
      </c>
      <c r="M201" s="58">
        <f t="shared" si="3"/>
        <v>320</v>
      </c>
      <c r="N201" s="58">
        <f t="shared" si="3"/>
        <v>303</v>
      </c>
      <c r="O201" s="58">
        <f>SUM(C201:N201)</f>
        <v>4215</v>
      </c>
      <c r="P201"/>
    </row>
    <row r="202" spans="2:16" x14ac:dyDescent="0.25">
      <c r="B202" s="1"/>
      <c r="C202" s="1"/>
      <c r="D202" s="1"/>
    </row>
    <row r="230" spans="2:16" ht="21" x14ac:dyDescent="0.25">
      <c r="B230" s="30" t="s">
        <v>65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</row>
    <row r="232" spans="2:16" x14ac:dyDescent="0.25">
      <c r="B232" s="106" t="s">
        <v>66</v>
      </c>
      <c r="C232" s="111" t="s">
        <v>67</v>
      </c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 x14ac:dyDescent="0.25">
      <c r="B233" s="107"/>
      <c r="C233" s="53">
        <v>2010</v>
      </c>
      <c r="D233" s="53">
        <v>2011</v>
      </c>
      <c r="E233" s="53">
        <v>2012</v>
      </c>
      <c r="F233" s="53">
        <v>2013</v>
      </c>
      <c r="G233" s="53">
        <v>2014</v>
      </c>
      <c r="H233" s="53">
        <v>2015</v>
      </c>
      <c r="I233" s="53">
        <v>2016</v>
      </c>
      <c r="J233" s="53">
        <v>2017</v>
      </c>
      <c r="K233" s="53">
        <v>2018</v>
      </c>
      <c r="L233" s="53">
        <v>2019</v>
      </c>
      <c r="M233" s="53">
        <v>2020</v>
      </c>
      <c r="N233" s="53">
        <v>2021</v>
      </c>
      <c r="O233" s="53">
        <v>2022</v>
      </c>
      <c r="P233" s="53">
        <v>2023</v>
      </c>
    </row>
    <row r="234" spans="2:16" x14ac:dyDescent="0.25">
      <c r="B234" s="60" t="s">
        <v>58</v>
      </c>
      <c r="C234" s="110">
        <v>142</v>
      </c>
      <c r="D234" s="61">
        <v>156</v>
      </c>
      <c r="E234" s="62">
        <v>332</v>
      </c>
      <c r="F234" s="62">
        <v>266</v>
      </c>
      <c r="G234" s="63">
        <v>374</v>
      </c>
      <c r="H234" s="61">
        <v>155</v>
      </c>
      <c r="I234" s="61">
        <v>75</v>
      </c>
      <c r="J234" s="61">
        <v>75</v>
      </c>
      <c r="K234" s="61">
        <v>652</v>
      </c>
      <c r="L234" s="61">
        <v>5938</v>
      </c>
      <c r="M234" s="61">
        <v>12614</v>
      </c>
      <c r="N234" s="151">
        <v>18207</v>
      </c>
      <c r="O234" s="152">
        <f>O192</f>
        <v>5705</v>
      </c>
      <c r="P234" s="152">
        <f>O201</f>
        <v>4215</v>
      </c>
    </row>
    <row r="235" spans="2:16" x14ac:dyDescent="0.25">
      <c r="B235" s="60" t="s">
        <v>59</v>
      </c>
      <c r="C235" s="110">
        <v>48400</v>
      </c>
      <c r="D235" s="61">
        <v>55559</v>
      </c>
      <c r="E235" s="62">
        <v>83699</v>
      </c>
      <c r="F235" s="62">
        <v>77651</v>
      </c>
      <c r="G235" s="63">
        <v>63982</v>
      </c>
      <c r="H235" s="61">
        <v>77247</v>
      </c>
      <c r="I235" s="61">
        <v>17519</v>
      </c>
      <c r="J235" s="61">
        <v>949</v>
      </c>
      <c r="K235" s="61">
        <v>2106</v>
      </c>
      <c r="L235" s="61">
        <v>5968</v>
      </c>
      <c r="M235" s="61">
        <v>1375</v>
      </c>
      <c r="N235" s="151"/>
      <c r="O235" s="153"/>
      <c r="P235" s="153"/>
    </row>
    <row r="236" spans="2:16" x14ac:dyDescent="0.25">
      <c r="B236" s="60" t="s">
        <v>60</v>
      </c>
      <c r="C236" s="110">
        <v>4826</v>
      </c>
      <c r="D236" s="61">
        <v>8423</v>
      </c>
      <c r="E236" s="62">
        <v>22915</v>
      </c>
      <c r="F236" s="62">
        <v>66196</v>
      </c>
      <c r="G236" s="63">
        <v>43654</v>
      </c>
      <c r="H236" s="61">
        <v>34212</v>
      </c>
      <c r="I236" s="61">
        <v>12162</v>
      </c>
      <c r="J236" s="61">
        <v>12033</v>
      </c>
      <c r="K236" s="61">
        <v>13494</v>
      </c>
      <c r="L236" s="61">
        <v>8892</v>
      </c>
      <c r="M236" s="61">
        <v>18811</v>
      </c>
      <c r="N236" s="151"/>
      <c r="O236" s="153"/>
      <c r="P236" s="153"/>
    </row>
    <row r="237" spans="2:16" x14ac:dyDescent="0.25">
      <c r="B237" s="60" t="s">
        <v>61</v>
      </c>
      <c r="C237" s="61">
        <v>124</v>
      </c>
      <c r="D237" s="61">
        <v>153</v>
      </c>
      <c r="E237" s="62">
        <v>166</v>
      </c>
      <c r="F237" s="62">
        <v>128</v>
      </c>
      <c r="G237" s="63">
        <v>76</v>
      </c>
      <c r="H237" s="61">
        <v>53</v>
      </c>
      <c r="I237" s="61">
        <v>21</v>
      </c>
      <c r="J237" s="61">
        <v>37</v>
      </c>
      <c r="K237" s="61">
        <v>56</v>
      </c>
      <c r="L237" s="61">
        <v>42</v>
      </c>
      <c r="M237" s="61">
        <v>45</v>
      </c>
      <c r="N237" s="151"/>
      <c r="O237" s="154"/>
      <c r="P237" s="154"/>
    </row>
    <row r="238" spans="2:16" x14ac:dyDescent="0.25">
      <c r="B238" s="59"/>
      <c r="C238" s="64">
        <f>SUM(C234:C237)</f>
        <v>53492</v>
      </c>
      <c r="D238" s="64">
        <f t="shared" ref="D238:K238" si="4">SUM(D234:D237)</f>
        <v>64291</v>
      </c>
      <c r="E238" s="64">
        <f t="shared" si="4"/>
        <v>107112</v>
      </c>
      <c r="F238" s="64">
        <f t="shared" si="4"/>
        <v>144241</v>
      </c>
      <c r="G238" s="64">
        <f t="shared" si="4"/>
        <v>108086</v>
      </c>
      <c r="H238" s="64">
        <f t="shared" si="4"/>
        <v>111667</v>
      </c>
      <c r="I238" s="64">
        <f t="shared" si="4"/>
        <v>29777</v>
      </c>
      <c r="J238" s="64">
        <f t="shared" si="4"/>
        <v>13094</v>
      </c>
      <c r="K238" s="64">
        <f t="shared" si="4"/>
        <v>16308</v>
      </c>
      <c r="L238" s="64">
        <f>SUM(L234:L237)</f>
        <v>20840</v>
      </c>
      <c r="M238" s="64">
        <f>SUM(M234:M237)</f>
        <v>32845</v>
      </c>
      <c r="N238" s="64">
        <f>SUM(N234:N237)</f>
        <v>18207</v>
      </c>
      <c r="O238" s="64">
        <f>SUM(O234)</f>
        <v>5705</v>
      </c>
      <c r="P238" s="64">
        <f>SUM(P234)</f>
        <v>4215</v>
      </c>
    </row>
    <row r="239" spans="2:16" x14ac:dyDescent="0.25"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2:16" ht="45" x14ac:dyDescent="0.25">
      <c r="B240" s="149" t="s">
        <v>68</v>
      </c>
      <c r="C240" s="53" t="s">
        <v>69</v>
      </c>
      <c r="D240" s="53" t="s">
        <v>70</v>
      </c>
      <c r="E240" s="53" t="s">
        <v>71</v>
      </c>
      <c r="F240" s="53" t="s">
        <v>72</v>
      </c>
      <c r="G240" s="53" t="s">
        <v>73</v>
      </c>
      <c r="H240" s="53" t="s">
        <v>74</v>
      </c>
      <c r="I240" s="53" t="s">
        <v>75</v>
      </c>
      <c r="J240" s="53">
        <v>2017</v>
      </c>
      <c r="K240" s="53">
        <v>2018</v>
      </c>
      <c r="L240" s="53">
        <v>2019</v>
      </c>
      <c r="M240" s="53">
        <v>2020</v>
      </c>
      <c r="N240" s="53">
        <v>2021</v>
      </c>
      <c r="O240" s="53">
        <v>2022</v>
      </c>
      <c r="P240" s="53" t="s">
        <v>149</v>
      </c>
    </row>
    <row r="241" spans="2:16" ht="15.75" x14ac:dyDescent="0.25">
      <c r="B241" s="150"/>
      <c r="C241" s="67">
        <f>C238</f>
        <v>53492</v>
      </c>
      <c r="D241" s="67">
        <f>D238</f>
        <v>64291</v>
      </c>
      <c r="E241" s="67">
        <f t="shared" ref="E241:J241" si="5">E238</f>
        <v>107112</v>
      </c>
      <c r="F241" s="67">
        <f t="shared" si="5"/>
        <v>144241</v>
      </c>
      <c r="G241" s="67">
        <f t="shared" si="5"/>
        <v>108086</v>
      </c>
      <c r="H241" s="67">
        <f t="shared" si="5"/>
        <v>111667</v>
      </c>
      <c r="I241" s="67">
        <f t="shared" si="5"/>
        <v>29777</v>
      </c>
      <c r="J241" s="67">
        <f t="shared" si="5"/>
        <v>13094</v>
      </c>
      <c r="K241" s="67">
        <f t="shared" ref="K241:P241" si="6">K238</f>
        <v>16308</v>
      </c>
      <c r="L241" s="104">
        <f t="shared" si="6"/>
        <v>20840</v>
      </c>
      <c r="M241" s="104">
        <f t="shared" si="6"/>
        <v>32845</v>
      </c>
      <c r="N241" s="104">
        <f t="shared" si="6"/>
        <v>18207</v>
      </c>
      <c r="O241" s="104">
        <f t="shared" si="6"/>
        <v>5705</v>
      </c>
      <c r="P241" s="105">
        <f t="shared" si="6"/>
        <v>4215</v>
      </c>
    </row>
    <row r="249" spans="2:16" s="66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2:16" s="66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</sheetData>
  <sortState ref="B11:D16">
    <sortCondition ref="B11:B16"/>
  </sortState>
  <mergeCells count="14">
    <mergeCell ref="B240:B241"/>
    <mergeCell ref="N234:N237"/>
    <mergeCell ref="O234:O237"/>
    <mergeCell ref="P234:P237"/>
    <mergeCell ref="B1:D1"/>
    <mergeCell ref="B9:D9"/>
    <mergeCell ref="B40:D40"/>
    <mergeCell ref="F40:H40"/>
    <mergeCell ref="B170:C170"/>
    <mergeCell ref="B176:C176"/>
    <mergeCell ref="B182:C182"/>
    <mergeCell ref="B167:D167"/>
    <mergeCell ref="E107:F107"/>
    <mergeCell ref="B125:E1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70" zoomScaleNormal="70" workbookViewId="0">
      <selection activeCell="I55" sqref="I55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55" t="s">
        <v>131</v>
      </c>
      <c r="B1" s="155"/>
      <c r="C1" s="155"/>
      <c r="D1" s="155"/>
      <c r="E1" s="155"/>
      <c r="F1" s="155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7" ht="18" x14ac:dyDescent="0.25">
      <c r="A2" s="69" t="s">
        <v>28</v>
      </c>
      <c r="B2" s="70"/>
      <c r="C2" s="69"/>
      <c r="D2" s="68"/>
      <c r="E2" s="68"/>
      <c r="F2" s="6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7" x14ac:dyDescent="0.25">
      <c r="A3" s="70" t="s">
        <v>114</v>
      </c>
      <c r="B3" s="70"/>
      <c r="C3" s="70"/>
      <c r="D3" s="68"/>
      <c r="E3" s="68"/>
      <c r="F3" s="70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7" x14ac:dyDescent="0.25">
      <c r="A4" s="70" t="s">
        <v>76</v>
      </c>
      <c r="B4" s="68"/>
      <c r="C4" s="70"/>
      <c r="D4" s="68"/>
      <c r="E4" s="68"/>
      <c r="F4" s="70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7" x14ac:dyDescent="0.25">
      <c r="A5" s="71" t="s">
        <v>30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8" spans="1:27" ht="18.75" x14ac:dyDescent="0.25">
      <c r="A8" s="170" t="s">
        <v>113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</row>
    <row r="10" spans="1:27" ht="18.75" x14ac:dyDescent="0.25">
      <c r="A10" s="156" t="s">
        <v>102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8"/>
    </row>
    <row r="11" spans="1:27" x14ac:dyDescent="0.25">
      <c r="A11" s="171" t="s">
        <v>77</v>
      </c>
      <c r="B11" s="174" t="s">
        <v>115</v>
      </c>
      <c r="C11" s="175"/>
      <c r="D11" s="174" t="s">
        <v>116</v>
      </c>
      <c r="E11" s="175"/>
      <c r="F11" s="174" t="s">
        <v>117</v>
      </c>
      <c r="G11" s="175"/>
      <c r="H11" s="174" t="s">
        <v>118</v>
      </c>
      <c r="I11" s="175"/>
      <c r="J11" s="94" t="s">
        <v>119</v>
      </c>
      <c r="K11" s="95"/>
      <c r="L11" s="94" t="s">
        <v>120</v>
      </c>
      <c r="M11" s="95"/>
      <c r="N11" s="94" t="s">
        <v>121</v>
      </c>
      <c r="O11" s="95"/>
      <c r="P11" s="94" t="s">
        <v>122</v>
      </c>
      <c r="Q11" s="95"/>
      <c r="R11" s="94" t="s">
        <v>123</v>
      </c>
      <c r="S11" s="95"/>
      <c r="T11" s="94" t="s">
        <v>124</v>
      </c>
      <c r="U11" s="95"/>
      <c r="V11" s="94" t="s">
        <v>125</v>
      </c>
      <c r="W11" s="95"/>
      <c r="X11" s="94" t="s">
        <v>126</v>
      </c>
      <c r="Y11" s="95"/>
      <c r="Z11" s="94" t="s">
        <v>127</v>
      </c>
      <c r="AA11" s="95"/>
    </row>
    <row r="12" spans="1:27" x14ac:dyDescent="0.25">
      <c r="A12" s="171"/>
      <c r="B12" s="72" t="s">
        <v>34</v>
      </c>
      <c r="C12" s="72" t="s">
        <v>79</v>
      </c>
      <c r="D12" s="72" t="s">
        <v>34</v>
      </c>
      <c r="E12" s="72" t="s">
        <v>79</v>
      </c>
      <c r="F12" s="72" t="s">
        <v>34</v>
      </c>
      <c r="G12" s="72" t="s">
        <v>79</v>
      </c>
      <c r="H12" s="72" t="s">
        <v>34</v>
      </c>
      <c r="I12" s="72" t="s">
        <v>79</v>
      </c>
      <c r="J12" s="72" t="s">
        <v>34</v>
      </c>
      <c r="K12" s="72" t="s">
        <v>79</v>
      </c>
      <c r="L12" s="72" t="s">
        <v>34</v>
      </c>
      <c r="M12" s="72" t="s">
        <v>79</v>
      </c>
      <c r="N12" s="72" t="s">
        <v>34</v>
      </c>
      <c r="O12" s="72" t="s">
        <v>79</v>
      </c>
      <c r="P12" s="72" t="s">
        <v>34</v>
      </c>
      <c r="Q12" s="72" t="s">
        <v>79</v>
      </c>
      <c r="R12" s="72" t="s">
        <v>34</v>
      </c>
      <c r="S12" s="72" t="s">
        <v>79</v>
      </c>
      <c r="T12" s="72" t="s">
        <v>34</v>
      </c>
      <c r="U12" s="72" t="s">
        <v>79</v>
      </c>
      <c r="V12" s="72" t="s">
        <v>34</v>
      </c>
      <c r="W12" s="72" t="s">
        <v>79</v>
      </c>
      <c r="X12" s="72" t="s">
        <v>34</v>
      </c>
      <c r="Y12" s="72" t="s">
        <v>79</v>
      </c>
      <c r="Z12" s="72" t="s">
        <v>34</v>
      </c>
      <c r="AA12" s="72" t="s">
        <v>79</v>
      </c>
    </row>
    <row r="13" spans="1:27" x14ac:dyDescent="0.25">
      <c r="A13" s="32" t="s">
        <v>14</v>
      </c>
      <c r="B13" s="33">
        <v>16</v>
      </c>
      <c r="C13" s="34">
        <f t="shared" ref="C13:C18" si="0">B13/$B$19</f>
        <v>0.04</v>
      </c>
      <c r="D13" s="33">
        <v>20</v>
      </c>
      <c r="E13" s="34">
        <f>D13/$D$19</f>
        <v>5.4200542005420058E-2</v>
      </c>
      <c r="F13" s="33">
        <v>16</v>
      </c>
      <c r="G13" s="34">
        <f>F13/$F$19</f>
        <v>3.7383177570093455E-2</v>
      </c>
      <c r="H13" s="33">
        <v>17</v>
      </c>
      <c r="I13" s="86">
        <f>H13/$H$19</f>
        <v>4.4155844155844157E-2</v>
      </c>
      <c r="J13" s="33">
        <v>21</v>
      </c>
      <c r="K13" s="86">
        <f>J13/$J$19</f>
        <v>5.0239234449760764E-2</v>
      </c>
      <c r="L13" s="85">
        <v>16</v>
      </c>
      <c r="M13" s="86">
        <f>L13/$L$19</f>
        <v>4.5714285714285714E-2</v>
      </c>
      <c r="N13" s="85">
        <v>11</v>
      </c>
      <c r="O13" s="86">
        <f>N13/$N$19</f>
        <v>4.2801556420233464E-2</v>
      </c>
      <c r="P13" s="85">
        <v>14</v>
      </c>
      <c r="Q13" s="86">
        <f>P13/$P$19</f>
        <v>5.0909090909090911E-2</v>
      </c>
      <c r="R13" s="33">
        <v>14</v>
      </c>
      <c r="S13" s="86">
        <f>R13/$R$19</f>
        <v>3.9215686274509803E-2</v>
      </c>
      <c r="T13" s="85">
        <v>14</v>
      </c>
      <c r="U13" s="86">
        <f>T13/T19</f>
        <v>3.9660056657223795E-2</v>
      </c>
      <c r="V13" s="85">
        <v>16</v>
      </c>
      <c r="W13" s="86">
        <v>0.05</v>
      </c>
      <c r="X13" s="85">
        <v>9</v>
      </c>
      <c r="Y13" s="86">
        <v>2.9700000000000001E-2</v>
      </c>
      <c r="Z13" s="85">
        <f t="shared" ref="Z13:Z18" si="1">SUM(B13,D13,F13,H13,J13,L13,N13,P13,R13,T13,V13,X13)</f>
        <v>184</v>
      </c>
      <c r="AA13" s="84">
        <f t="shared" ref="AA13:AA18" si="2">Z13/$Z$19</f>
        <v>4.365361803084223E-2</v>
      </c>
    </row>
    <row r="14" spans="1:27" x14ac:dyDescent="0.25">
      <c r="A14" s="32" t="s">
        <v>97</v>
      </c>
      <c r="B14" s="33">
        <v>0</v>
      </c>
      <c r="C14" s="34">
        <f t="shared" si="0"/>
        <v>0</v>
      </c>
      <c r="D14" s="33">
        <v>0</v>
      </c>
      <c r="E14" s="34">
        <f t="shared" ref="E14:E18" si="3">D14/$D$19</f>
        <v>0</v>
      </c>
      <c r="F14" s="33">
        <v>0</v>
      </c>
      <c r="G14" s="34">
        <f t="shared" ref="G14:G18" si="4">F14/$F$19</f>
        <v>0</v>
      </c>
      <c r="H14" s="91">
        <v>0</v>
      </c>
      <c r="I14" s="86">
        <f t="shared" ref="I14:I18" si="5">H14/$H$19</f>
        <v>0</v>
      </c>
      <c r="J14" s="91">
        <v>0</v>
      </c>
      <c r="K14" s="86">
        <f t="shared" ref="K14:K18" si="6">J14/$J$19</f>
        <v>0</v>
      </c>
      <c r="L14" s="85">
        <v>0</v>
      </c>
      <c r="M14" s="86">
        <f t="shared" ref="M14:M18" si="7">L14/$L$19</f>
        <v>0</v>
      </c>
      <c r="N14" s="85">
        <v>0</v>
      </c>
      <c r="O14" s="86">
        <f t="shared" ref="O14:O18" si="8">N14/$N$19</f>
        <v>0</v>
      </c>
      <c r="P14" s="85">
        <v>0</v>
      </c>
      <c r="Q14" s="86">
        <f t="shared" ref="Q14:Q18" si="9">P14/$P$19</f>
        <v>0</v>
      </c>
      <c r="R14" s="96">
        <v>0</v>
      </c>
      <c r="S14" s="86">
        <f t="shared" ref="S14:S18" si="10">R14/$R$19</f>
        <v>0</v>
      </c>
      <c r="T14" s="85">
        <v>0</v>
      </c>
      <c r="U14" s="86">
        <v>0</v>
      </c>
      <c r="V14" s="85">
        <v>0</v>
      </c>
      <c r="W14" s="86">
        <v>0</v>
      </c>
      <c r="X14" s="85">
        <v>0</v>
      </c>
      <c r="Y14" s="86">
        <v>0</v>
      </c>
      <c r="Z14" s="85">
        <f t="shared" si="1"/>
        <v>0</v>
      </c>
      <c r="AA14" s="84">
        <f t="shared" si="2"/>
        <v>0</v>
      </c>
    </row>
    <row r="15" spans="1:27" x14ac:dyDescent="0.25">
      <c r="A15" s="32" t="s">
        <v>2</v>
      </c>
      <c r="B15" s="33">
        <v>162</v>
      </c>
      <c r="C15" s="34">
        <f t="shared" si="0"/>
        <v>0.40500000000000003</v>
      </c>
      <c r="D15" s="33">
        <v>158</v>
      </c>
      <c r="E15" s="34">
        <f t="shared" si="3"/>
        <v>0.42818428184281843</v>
      </c>
      <c r="F15" s="33">
        <v>179</v>
      </c>
      <c r="G15" s="34">
        <f t="shared" si="4"/>
        <v>0.41822429906542058</v>
      </c>
      <c r="H15" s="33">
        <v>100</v>
      </c>
      <c r="I15" s="86">
        <f t="shared" si="5"/>
        <v>0.25974025974025972</v>
      </c>
      <c r="J15" s="33">
        <v>173</v>
      </c>
      <c r="K15" s="86">
        <f t="shared" si="6"/>
        <v>0.4138755980861244</v>
      </c>
      <c r="L15" s="85">
        <v>138</v>
      </c>
      <c r="M15" s="86">
        <f t="shared" si="7"/>
        <v>0.39428571428571429</v>
      </c>
      <c r="N15" s="85">
        <v>113</v>
      </c>
      <c r="O15" s="86">
        <f t="shared" si="8"/>
        <v>0.43968871595330739</v>
      </c>
      <c r="P15" s="85">
        <v>126</v>
      </c>
      <c r="Q15" s="86">
        <f t="shared" si="9"/>
        <v>0.45818181818181819</v>
      </c>
      <c r="R15" s="33">
        <v>162</v>
      </c>
      <c r="S15" s="86">
        <f t="shared" si="10"/>
        <v>0.45378151260504201</v>
      </c>
      <c r="T15" s="85">
        <v>172</v>
      </c>
      <c r="U15" s="86">
        <v>0.48730000000000001</v>
      </c>
      <c r="V15" s="85">
        <v>163</v>
      </c>
      <c r="W15" s="86">
        <v>0.50900000000000001</v>
      </c>
      <c r="X15" s="85">
        <v>165</v>
      </c>
      <c r="Y15" s="86">
        <v>0.54449999999999998</v>
      </c>
      <c r="Z15" s="85">
        <f t="shared" si="1"/>
        <v>1811</v>
      </c>
      <c r="AA15" s="84">
        <f t="shared" si="2"/>
        <v>0.42965599051008302</v>
      </c>
    </row>
    <row r="16" spans="1:27" x14ac:dyDescent="0.25">
      <c r="A16" s="32" t="s">
        <v>7</v>
      </c>
      <c r="B16" s="33">
        <v>45</v>
      </c>
      <c r="C16" s="34">
        <f t="shared" si="0"/>
        <v>0.1125</v>
      </c>
      <c r="D16" s="33">
        <v>30</v>
      </c>
      <c r="E16" s="34">
        <f t="shared" si="3"/>
        <v>8.1300813008130079E-2</v>
      </c>
      <c r="F16" s="33">
        <v>51</v>
      </c>
      <c r="G16" s="34">
        <f t="shared" si="4"/>
        <v>0.1191588785046729</v>
      </c>
      <c r="H16" s="33">
        <v>2</v>
      </c>
      <c r="I16" s="86">
        <f t="shared" si="5"/>
        <v>5.1948051948051948E-3</v>
      </c>
      <c r="J16" s="33">
        <v>42</v>
      </c>
      <c r="K16" s="86">
        <f t="shared" si="6"/>
        <v>0.10047846889952153</v>
      </c>
      <c r="L16" s="85">
        <v>35</v>
      </c>
      <c r="M16" s="86">
        <f t="shared" si="7"/>
        <v>0.1</v>
      </c>
      <c r="N16" s="85">
        <v>24</v>
      </c>
      <c r="O16" s="86">
        <f t="shared" si="8"/>
        <v>9.3385214007782102E-2</v>
      </c>
      <c r="P16" s="85">
        <v>27</v>
      </c>
      <c r="Q16" s="86">
        <f t="shared" si="9"/>
        <v>9.8181818181818176E-2</v>
      </c>
      <c r="R16" s="33">
        <v>35</v>
      </c>
      <c r="S16" s="86">
        <f t="shared" si="10"/>
        <v>9.8039215686274508E-2</v>
      </c>
      <c r="T16" s="85">
        <v>25</v>
      </c>
      <c r="U16" s="86">
        <v>0.36830000000000002</v>
      </c>
      <c r="V16" s="85">
        <v>26</v>
      </c>
      <c r="W16" s="86">
        <v>8.1000000000000003E-2</v>
      </c>
      <c r="X16" s="85">
        <v>21</v>
      </c>
      <c r="Y16" s="86">
        <v>6.93E-2</v>
      </c>
      <c r="Z16" s="85">
        <f t="shared" si="1"/>
        <v>363</v>
      </c>
      <c r="AA16" s="84">
        <f t="shared" si="2"/>
        <v>8.6120996441281142E-2</v>
      </c>
    </row>
    <row r="17" spans="1:27" x14ac:dyDescent="0.25">
      <c r="A17" s="32" t="s">
        <v>10</v>
      </c>
      <c r="B17" s="33">
        <v>17</v>
      </c>
      <c r="C17" s="34">
        <f t="shared" si="0"/>
        <v>4.2500000000000003E-2</v>
      </c>
      <c r="D17" s="33">
        <v>9</v>
      </c>
      <c r="E17" s="34">
        <f t="shared" si="3"/>
        <v>2.4390243902439025E-2</v>
      </c>
      <c r="F17" s="33">
        <v>8</v>
      </c>
      <c r="G17" s="34">
        <f t="shared" si="4"/>
        <v>1.8691588785046728E-2</v>
      </c>
      <c r="H17" s="33">
        <v>5</v>
      </c>
      <c r="I17" s="86">
        <f t="shared" si="5"/>
        <v>1.2987012987012988E-2</v>
      </c>
      <c r="J17" s="33">
        <v>13</v>
      </c>
      <c r="K17" s="86">
        <f t="shared" si="6"/>
        <v>3.1100478468899521E-2</v>
      </c>
      <c r="L17" s="85">
        <v>10</v>
      </c>
      <c r="M17" s="86">
        <f t="shared" si="7"/>
        <v>2.8571428571428571E-2</v>
      </c>
      <c r="N17" s="85">
        <v>15</v>
      </c>
      <c r="O17" s="86">
        <f t="shared" si="8"/>
        <v>5.8365758754863814E-2</v>
      </c>
      <c r="P17" s="85">
        <v>9</v>
      </c>
      <c r="Q17" s="86">
        <f t="shared" si="9"/>
        <v>3.272727272727273E-2</v>
      </c>
      <c r="R17" s="33">
        <v>6</v>
      </c>
      <c r="S17" s="86">
        <f t="shared" si="10"/>
        <v>1.680672268907563E-2</v>
      </c>
      <c r="T17" s="85">
        <v>12</v>
      </c>
      <c r="U17" s="86">
        <v>7.0999999999999994E-2</v>
      </c>
      <c r="V17" s="85">
        <v>6</v>
      </c>
      <c r="W17" s="86">
        <v>1.9E-2</v>
      </c>
      <c r="X17" s="85">
        <v>8</v>
      </c>
      <c r="Y17" s="86">
        <v>2.64E-2</v>
      </c>
      <c r="Z17" s="85">
        <f t="shared" si="1"/>
        <v>118</v>
      </c>
      <c r="AA17" s="84">
        <f t="shared" si="2"/>
        <v>2.7995255041518386E-2</v>
      </c>
    </row>
    <row r="18" spans="1:27" x14ac:dyDescent="0.25">
      <c r="A18" s="32" t="s">
        <v>5</v>
      </c>
      <c r="B18" s="33">
        <v>160</v>
      </c>
      <c r="C18" s="34">
        <f t="shared" si="0"/>
        <v>0.4</v>
      </c>
      <c r="D18" s="33">
        <v>152</v>
      </c>
      <c r="E18" s="34">
        <f t="shared" si="3"/>
        <v>0.41192411924119243</v>
      </c>
      <c r="F18" s="33">
        <v>174</v>
      </c>
      <c r="G18" s="34">
        <f t="shared" si="4"/>
        <v>0.40654205607476634</v>
      </c>
      <c r="H18" s="33">
        <v>261</v>
      </c>
      <c r="I18" s="86">
        <f t="shared" si="5"/>
        <v>0.67792207792207793</v>
      </c>
      <c r="J18" s="33">
        <v>169</v>
      </c>
      <c r="K18" s="86">
        <f t="shared" si="6"/>
        <v>0.40430622009569378</v>
      </c>
      <c r="L18" s="85">
        <v>151</v>
      </c>
      <c r="M18" s="86">
        <f t="shared" si="7"/>
        <v>0.43142857142857144</v>
      </c>
      <c r="N18" s="85">
        <v>94</v>
      </c>
      <c r="O18" s="86">
        <f t="shared" si="8"/>
        <v>0.36575875486381321</v>
      </c>
      <c r="P18" s="85">
        <v>99</v>
      </c>
      <c r="Q18" s="86">
        <f t="shared" si="9"/>
        <v>0.36</v>
      </c>
      <c r="R18" s="33">
        <v>140</v>
      </c>
      <c r="S18" s="86">
        <f t="shared" si="10"/>
        <v>0.39215686274509803</v>
      </c>
      <c r="T18" s="85">
        <v>130</v>
      </c>
      <c r="U18" s="86">
        <v>3.3700000000000001E-2</v>
      </c>
      <c r="V18" s="85">
        <v>109</v>
      </c>
      <c r="W18" s="86">
        <v>0.34100000000000003</v>
      </c>
      <c r="X18" s="85">
        <v>100</v>
      </c>
      <c r="Y18" s="86">
        <v>0.3301</v>
      </c>
      <c r="Z18" s="85">
        <f t="shared" si="1"/>
        <v>1739</v>
      </c>
      <c r="AA18" s="84">
        <f t="shared" si="2"/>
        <v>0.41257413997627523</v>
      </c>
    </row>
    <row r="19" spans="1:27" x14ac:dyDescent="0.25">
      <c r="A19" s="31" t="s">
        <v>20</v>
      </c>
      <c r="B19" s="31">
        <f t="shared" ref="B19:AA19" si="11">SUM(B13:B18)</f>
        <v>400</v>
      </c>
      <c r="C19" s="35">
        <f t="shared" si="11"/>
        <v>1</v>
      </c>
      <c r="D19" s="31">
        <f t="shared" si="11"/>
        <v>369</v>
      </c>
      <c r="E19" s="35">
        <f t="shared" si="11"/>
        <v>1</v>
      </c>
      <c r="F19" s="31">
        <f t="shared" si="11"/>
        <v>428</v>
      </c>
      <c r="G19" s="35">
        <f t="shared" si="11"/>
        <v>1</v>
      </c>
      <c r="H19" s="31">
        <f t="shared" si="11"/>
        <v>385</v>
      </c>
      <c r="I19" s="35">
        <f t="shared" si="11"/>
        <v>1</v>
      </c>
      <c r="J19" s="31">
        <f t="shared" si="11"/>
        <v>418</v>
      </c>
      <c r="K19" s="35">
        <f t="shared" si="11"/>
        <v>1</v>
      </c>
      <c r="L19" s="31">
        <f t="shared" si="11"/>
        <v>350</v>
      </c>
      <c r="M19" s="35">
        <f t="shared" si="11"/>
        <v>1</v>
      </c>
      <c r="N19" s="31">
        <f t="shared" si="11"/>
        <v>257</v>
      </c>
      <c r="O19" s="35">
        <f t="shared" si="11"/>
        <v>1</v>
      </c>
      <c r="P19" s="31">
        <f t="shared" si="11"/>
        <v>275</v>
      </c>
      <c r="Q19" s="35">
        <f t="shared" si="11"/>
        <v>1</v>
      </c>
      <c r="R19" s="31">
        <f t="shared" si="11"/>
        <v>357</v>
      </c>
      <c r="S19" s="35">
        <f t="shared" si="11"/>
        <v>1</v>
      </c>
      <c r="T19" s="31">
        <f>SUM(T13:T18)</f>
        <v>353</v>
      </c>
      <c r="U19" s="35">
        <f t="shared" si="11"/>
        <v>0.99996005665722365</v>
      </c>
      <c r="V19" s="31">
        <f t="shared" si="11"/>
        <v>320</v>
      </c>
      <c r="W19" s="35">
        <f t="shared" si="11"/>
        <v>1</v>
      </c>
      <c r="X19" s="31">
        <f t="shared" si="11"/>
        <v>303</v>
      </c>
      <c r="Y19" s="35">
        <f t="shared" si="11"/>
        <v>1</v>
      </c>
      <c r="Z19" s="31">
        <f t="shared" si="11"/>
        <v>4215</v>
      </c>
      <c r="AA19" s="35">
        <f t="shared" si="11"/>
        <v>1</v>
      </c>
    </row>
    <row r="52" spans="1:27" ht="18.75" x14ac:dyDescent="0.25">
      <c r="A52" s="92" t="s">
        <v>36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1:27" x14ac:dyDescent="0.25">
      <c r="A53" s="171" t="s">
        <v>77</v>
      </c>
      <c r="B53" s="94" t="s">
        <v>115</v>
      </c>
      <c r="C53" s="95"/>
      <c r="D53" s="94" t="s">
        <v>116</v>
      </c>
      <c r="E53" s="95"/>
      <c r="F53" s="94" t="s">
        <v>117</v>
      </c>
      <c r="G53" s="95"/>
      <c r="H53" s="94" t="s">
        <v>118</v>
      </c>
      <c r="I53" s="95"/>
      <c r="J53" s="94" t="s">
        <v>119</v>
      </c>
      <c r="K53" s="95"/>
      <c r="L53" s="94" t="s">
        <v>120</v>
      </c>
      <c r="M53" s="95"/>
      <c r="N53" s="94" t="s">
        <v>121</v>
      </c>
      <c r="O53" s="95"/>
      <c r="P53" s="94" t="s">
        <v>122</v>
      </c>
      <c r="Q53" s="95"/>
      <c r="R53" s="94" t="s">
        <v>123</v>
      </c>
      <c r="S53" s="95"/>
      <c r="T53" s="94" t="s">
        <v>124</v>
      </c>
      <c r="U53" s="95"/>
      <c r="V53" s="94" t="s">
        <v>125</v>
      </c>
      <c r="W53" s="95"/>
      <c r="X53" s="94" t="s">
        <v>126</v>
      </c>
      <c r="Y53" s="95"/>
      <c r="Z53" s="94" t="s">
        <v>127</v>
      </c>
      <c r="AA53" s="95"/>
    </row>
    <row r="54" spans="1:27" x14ac:dyDescent="0.25">
      <c r="A54" s="171"/>
      <c r="B54" s="72" t="s">
        <v>34</v>
      </c>
      <c r="C54" s="72" t="s">
        <v>79</v>
      </c>
      <c r="D54" s="72" t="s">
        <v>34</v>
      </c>
      <c r="E54" s="72" t="s">
        <v>79</v>
      </c>
      <c r="F54" s="72" t="s">
        <v>34</v>
      </c>
      <c r="G54" s="72" t="s">
        <v>79</v>
      </c>
      <c r="H54" s="72" t="s">
        <v>34</v>
      </c>
      <c r="I54" s="72" t="s">
        <v>79</v>
      </c>
      <c r="J54" s="72" t="s">
        <v>34</v>
      </c>
      <c r="K54" s="72" t="s">
        <v>79</v>
      </c>
      <c r="L54" s="72" t="s">
        <v>34</v>
      </c>
      <c r="M54" s="72" t="s">
        <v>79</v>
      </c>
      <c r="N54" s="72" t="s">
        <v>34</v>
      </c>
      <c r="O54" s="72" t="s">
        <v>79</v>
      </c>
      <c r="P54" s="72" t="s">
        <v>34</v>
      </c>
      <c r="Q54" s="72" t="s">
        <v>79</v>
      </c>
      <c r="R54" s="72" t="s">
        <v>34</v>
      </c>
      <c r="S54" s="72" t="s">
        <v>79</v>
      </c>
      <c r="T54" s="72" t="s">
        <v>34</v>
      </c>
      <c r="U54" s="72" t="s">
        <v>79</v>
      </c>
      <c r="V54" s="72" t="s">
        <v>34</v>
      </c>
      <c r="W54" s="72" t="s">
        <v>79</v>
      </c>
      <c r="X54" s="72" t="s">
        <v>34</v>
      </c>
      <c r="Y54" s="72" t="s">
        <v>79</v>
      </c>
      <c r="Z54" s="72" t="s">
        <v>34</v>
      </c>
      <c r="AA54" s="72" t="s">
        <v>79</v>
      </c>
    </row>
    <row r="55" spans="1:27" x14ac:dyDescent="0.25">
      <c r="A55" s="88" t="s">
        <v>13</v>
      </c>
      <c r="B55" s="85">
        <v>63</v>
      </c>
      <c r="C55" s="86">
        <f>B55/$B$59</f>
        <v>0.37058823529411766</v>
      </c>
      <c r="D55" s="85">
        <v>63</v>
      </c>
      <c r="E55" s="86">
        <f>D55/$D$59</f>
        <v>0.40384615384615385</v>
      </c>
      <c r="F55" s="87">
        <v>75</v>
      </c>
      <c r="G55" s="86">
        <f>F55/$F$59</f>
        <v>0.43103448275862066</v>
      </c>
      <c r="H55" s="39">
        <v>103</v>
      </c>
      <c r="I55" s="34">
        <f>H55/$H$59</f>
        <v>0.3946360153256705</v>
      </c>
      <c r="J55" s="85">
        <v>75</v>
      </c>
      <c r="K55" s="86">
        <f>J55/$J$59</f>
        <v>0.4437869822485207</v>
      </c>
      <c r="L55" s="85">
        <v>57</v>
      </c>
      <c r="M55" s="86">
        <f>L55/$L$59</f>
        <v>0.37748344370860926</v>
      </c>
      <c r="N55" s="85">
        <v>35</v>
      </c>
      <c r="O55" s="86">
        <f>N55/$N$59</f>
        <v>0.37234042553191488</v>
      </c>
      <c r="P55" s="85">
        <v>45</v>
      </c>
      <c r="Q55" s="86">
        <f>P55/$P$59</f>
        <v>0.45454545454545453</v>
      </c>
      <c r="R55" s="39">
        <v>57</v>
      </c>
      <c r="S55" s="86">
        <f>R55/$R$59</f>
        <v>0.40714285714285714</v>
      </c>
      <c r="T55" s="85">
        <v>43</v>
      </c>
      <c r="U55" s="86">
        <v>0.33100000000000002</v>
      </c>
      <c r="V55" s="85">
        <v>36</v>
      </c>
      <c r="W55" s="86">
        <v>0.33029999999999998</v>
      </c>
      <c r="X55" s="85">
        <v>37</v>
      </c>
      <c r="Y55" s="86">
        <v>0.37</v>
      </c>
      <c r="Z55" s="85">
        <f>SUM(B55,D55,F55,H55,J55,L55,N55,P55,R55,T55,V55,X55)</f>
        <v>689</v>
      </c>
      <c r="AA55" s="86">
        <f>Z55/$Z$59</f>
        <v>0.39942028985507244</v>
      </c>
    </row>
    <row r="56" spans="1:27" x14ac:dyDescent="0.25">
      <c r="A56" s="88" t="s">
        <v>8</v>
      </c>
      <c r="B56" s="85">
        <v>12</v>
      </c>
      <c r="C56" s="86">
        <f>B56/$B$59</f>
        <v>7.0588235294117646E-2</v>
      </c>
      <c r="D56" s="85">
        <v>13</v>
      </c>
      <c r="E56" s="86">
        <f t="shared" ref="E56:E58" si="12">D56/$D$59</f>
        <v>8.3333333333333329E-2</v>
      </c>
      <c r="F56" s="87">
        <v>9</v>
      </c>
      <c r="G56" s="86">
        <f t="shared" ref="G56:G58" si="13">F56/$F$59</f>
        <v>5.1724137931034482E-2</v>
      </c>
      <c r="H56" s="39">
        <v>85</v>
      </c>
      <c r="I56" s="34">
        <f t="shared" ref="I56:I58" si="14">H56/$H$59</f>
        <v>0.32567049808429116</v>
      </c>
      <c r="J56" s="85">
        <v>12</v>
      </c>
      <c r="K56" s="86">
        <f t="shared" ref="K56:K58" si="15">J56/$J$59</f>
        <v>7.1005917159763315E-2</v>
      </c>
      <c r="L56" s="85">
        <v>19</v>
      </c>
      <c r="M56" s="86">
        <f t="shared" ref="M56:M58" si="16">L56/$L$59</f>
        <v>0.12582781456953643</v>
      </c>
      <c r="N56" s="85">
        <v>16</v>
      </c>
      <c r="O56" s="86">
        <f t="shared" ref="O56:O58" si="17">N56/$N$59</f>
        <v>0.1702127659574468</v>
      </c>
      <c r="P56" s="85">
        <v>5</v>
      </c>
      <c r="Q56" s="86">
        <f t="shared" ref="Q56:Q58" si="18">P56/$P$59</f>
        <v>5.0505050505050504E-2</v>
      </c>
      <c r="R56" s="39">
        <v>21</v>
      </c>
      <c r="S56" s="86">
        <f t="shared" ref="S56:S58" si="19">R56/$R$59</f>
        <v>0.15</v>
      </c>
      <c r="T56" s="85">
        <v>14</v>
      </c>
      <c r="U56" s="86">
        <v>0.1077</v>
      </c>
      <c r="V56" s="85">
        <v>10</v>
      </c>
      <c r="W56" s="86">
        <v>9.1700000000000004E-2</v>
      </c>
      <c r="X56" s="85">
        <v>10</v>
      </c>
      <c r="Y56" s="86">
        <v>0.1</v>
      </c>
      <c r="Z56" s="85">
        <f>SUM(B56,D56,F56,H56,J56,L56,N56,P56,R56,T56,V56,X56)</f>
        <v>226</v>
      </c>
      <c r="AA56" s="86">
        <f>Z56/$Z$59</f>
        <v>0.1310144927536232</v>
      </c>
    </row>
    <row r="57" spans="1:27" x14ac:dyDescent="0.25">
      <c r="A57" s="88" t="s">
        <v>6</v>
      </c>
      <c r="B57" s="85">
        <v>95</v>
      </c>
      <c r="C57" s="86">
        <f>B57/$B$59</f>
        <v>0.55882352941176472</v>
      </c>
      <c r="D57" s="85">
        <v>73</v>
      </c>
      <c r="E57" s="86">
        <f t="shared" si="12"/>
        <v>0.46794871794871795</v>
      </c>
      <c r="F57" s="87">
        <v>90</v>
      </c>
      <c r="G57" s="86">
        <f t="shared" si="13"/>
        <v>0.51724137931034486</v>
      </c>
      <c r="H57" s="39">
        <v>68</v>
      </c>
      <c r="I57" s="34">
        <f t="shared" si="14"/>
        <v>0.26053639846743293</v>
      </c>
      <c r="J57" s="85">
        <v>78</v>
      </c>
      <c r="K57" s="86">
        <f t="shared" si="15"/>
        <v>0.46153846153846156</v>
      </c>
      <c r="L57" s="85">
        <v>71</v>
      </c>
      <c r="M57" s="86">
        <f t="shared" si="16"/>
        <v>0.47019867549668876</v>
      </c>
      <c r="N57" s="85">
        <v>43</v>
      </c>
      <c r="O57" s="86">
        <f t="shared" si="17"/>
        <v>0.45744680851063829</v>
      </c>
      <c r="P57" s="85">
        <v>45</v>
      </c>
      <c r="Q57" s="86">
        <f t="shared" si="18"/>
        <v>0.45454545454545453</v>
      </c>
      <c r="R57" s="39">
        <v>61</v>
      </c>
      <c r="S57" s="86">
        <f t="shared" si="19"/>
        <v>0.43571428571428572</v>
      </c>
      <c r="T57" s="85">
        <v>71</v>
      </c>
      <c r="U57" s="86">
        <v>0.54620000000000002</v>
      </c>
      <c r="V57" s="85">
        <v>62</v>
      </c>
      <c r="W57" s="86">
        <v>0.56869999999999998</v>
      </c>
      <c r="X57" s="85">
        <v>53</v>
      </c>
      <c r="Y57" s="86">
        <v>0.53</v>
      </c>
      <c r="Z57" s="85">
        <f>SUM(B57,D57,F57,H57,J57,L57,N57,P57,R57,T57,V57,X57)</f>
        <v>810</v>
      </c>
      <c r="AA57" s="86">
        <f>Z57/$Z$59</f>
        <v>0.46956521739130436</v>
      </c>
    </row>
    <row r="58" spans="1:27" x14ac:dyDescent="0.25">
      <c r="A58" s="88" t="s">
        <v>111</v>
      </c>
      <c r="B58" s="85">
        <v>0</v>
      </c>
      <c r="C58" s="86">
        <f>B58/$B$59</f>
        <v>0</v>
      </c>
      <c r="D58" s="85">
        <v>7</v>
      </c>
      <c r="E58" s="86">
        <f t="shared" si="12"/>
        <v>4.4871794871794872E-2</v>
      </c>
      <c r="F58" s="87">
        <v>1</v>
      </c>
      <c r="G58" s="86">
        <f t="shared" si="13"/>
        <v>5.7471264367816091E-3</v>
      </c>
      <c r="H58" s="39">
        <v>5</v>
      </c>
      <c r="I58" s="34">
        <f t="shared" si="14"/>
        <v>1.9157088122605363E-2</v>
      </c>
      <c r="J58" s="85">
        <v>4</v>
      </c>
      <c r="K58" s="86">
        <f t="shared" si="15"/>
        <v>2.3668639053254437E-2</v>
      </c>
      <c r="L58" s="85">
        <v>4</v>
      </c>
      <c r="M58" s="86">
        <f t="shared" si="16"/>
        <v>2.6490066225165563E-2</v>
      </c>
      <c r="N58" s="85">
        <v>0</v>
      </c>
      <c r="O58" s="86">
        <f t="shared" si="17"/>
        <v>0</v>
      </c>
      <c r="P58" s="85">
        <v>4</v>
      </c>
      <c r="Q58" s="86">
        <f t="shared" si="18"/>
        <v>4.0404040404040407E-2</v>
      </c>
      <c r="R58" s="39">
        <v>1</v>
      </c>
      <c r="S58" s="86">
        <f t="shared" si="19"/>
        <v>7.1428571428571426E-3</v>
      </c>
      <c r="T58" s="85">
        <v>2</v>
      </c>
      <c r="U58" s="86">
        <v>1.5100000000000001E-2</v>
      </c>
      <c r="V58" s="85">
        <v>1</v>
      </c>
      <c r="W58" s="86">
        <v>9.2999999999999992E-3</v>
      </c>
      <c r="X58" s="85">
        <v>0</v>
      </c>
      <c r="Y58" s="86">
        <v>0</v>
      </c>
      <c r="Z58" s="85">
        <f>SUM(B58,D58,F58,H58,J58,L58,N58,P58,R58,T58,V58,X58)</f>
        <v>29</v>
      </c>
      <c r="AA58" s="86">
        <f>Z58/$Z$59</f>
        <v>1.6811594202898551E-2</v>
      </c>
    </row>
    <row r="59" spans="1:27" x14ac:dyDescent="0.25">
      <c r="A59" s="89" t="s">
        <v>20</v>
      </c>
      <c r="B59" s="83">
        <f>SUM(B55:B58)</f>
        <v>170</v>
      </c>
      <c r="C59" s="35">
        <f t="shared" ref="C59:AA59" si="20">SUM(C55:C57)</f>
        <v>1</v>
      </c>
      <c r="D59" s="83">
        <f>SUM(D55:D58)</f>
        <v>156</v>
      </c>
      <c r="E59" s="35">
        <f>SUM(E55:E58)</f>
        <v>0.99999999999999989</v>
      </c>
      <c r="F59" s="83">
        <f t="shared" si="20"/>
        <v>174</v>
      </c>
      <c r="G59" s="35">
        <f t="shared" si="20"/>
        <v>1</v>
      </c>
      <c r="H59" s="83">
        <f>SUM(H55:H58)</f>
        <v>261</v>
      </c>
      <c r="I59" s="35">
        <f>SUM(I55:I58)</f>
        <v>1</v>
      </c>
      <c r="J59" s="83">
        <f>SUM(J55:J58)</f>
        <v>169</v>
      </c>
      <c r="K59" s="35">
        <f>SUM(K55:K58)</f>
        <v>1</v>
      </c>
      <c r="L59" s="83">
        <f>SUM(L55:L58)</f>
        <v>151</v>
      </c>
      <c r="M59" s="35">
        <f t="shared" si="20"/>
        <v>0.97350993377483452</v>
      </c>
      <c r="N59" s="83">
        <f>SUM(N55:N58)</f>
        <v>94</v>
      </c>
      <c r="O59" s="35">
        <f t="shared" si="20"/>
        <v>1</v>
      </c>
      <c r="P59" s="83">
        <f>SUM(P55:P58)</f>
        <v>99</v>
      </c>
      <c r="Q59" s="35">
        <f>SUM(Q55:Q58)</f>
        <v>1</v>
      </c>
      <c r="R59" s="83">
        <f>SUM(R55:R58)</f>
        <v>140</v>
      </c>
      <c r="S59" s="35">
        <f>SUM(S55:S58)</f>
        <v>1</v>
      </c>
      <c r="T59" s="83">
        <f>SUM(T55:T58)</f>
        <v>130</v>
      </c>
      <c r="U59" s="35">
        <v>1</v>
      </c>
      <c r="V59" s="83">
        <f>SUM(V55:V58)</f>
        <v>109</v>
      </c>
      <c r="W59" s="35">
        <f>SUM(W55:W58)</f>
        <v>0.99999999999999989</v>
      </c>
      <c r="X59" s="83">
        <f>SUM(X55:X58)</f>
        <v>100</v>
      </c>
      <c r="Y59" s="35">
        <f>SUM(Y55:Y58)</f>
        <v>1</v>
      </c>
      <c r="Z59" s="83">
        <f t="shared" si="20"/>
        <v>1725</v>
      </c>
      <c r="AA59" s="35">
        <f t="shared" si="20"/>
        <v>1</v>
      </c>
    </row>
    <row r="78" spans="1:31" ht="18.75" x14ac:dyDescent="0.3">
      <c r="A78" s="169" t="s">
        <v>100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</row>
    <row r="80" spans="1:31" ht="18.75" x14ac:dyDescent="0.25">
      <c r="A80" s="92" t="s">
        <v>78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1:15" ht="18.75" x14ac:dyDescent="0.25">
      <c r="A81" s="172" t="s">
        <v>0</v>
      </c>
      <c r="B81" s="92" t="s">
        <v>128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1:15" ht="25.5" customHeight="1" x14ac:dyDescent="0.25">
      <c r="A82" s="173"/>
      <c r="B82" s="31" t="s">
        <v>45</v>
      </c>
      <c r="C82" s="31" t="s">
        <v>46</v>
      </c>
      <c r="D82" s="31" t="s">
        <v>47</v>
      </c>
      <c r="E82" s="31" t="s">
        <v>48</v>
      </c>
      <c r="F82" s="31" t="s">
        <v>49</v>
      </c>
      <c r="G82" s="31" t="s">
        <v>50</v>
      </c>
      <c r="H82" s="31" t="s">
        <v>51</v>
      </c>
      <c r="I82" s="31" t="s">
        <v>52</v>
      </c>
      <c r="J82" s="31" t="s">
        <v>53</v>
      </c>
      <c r="K82" s="31" t="s">
        <v>54</v>
      </c>
      <c r="L82" s="31" t="s">
        <v>55</v>
      </c>
      <c r="M82" s="31" t="s">
        <v>56</v>
      </c>
      <c r="N82" s="31" t="s">
        <v>82</v>
      </c>
      <c r="O82" s="31" t="s">
        <v>79</v>
      </c>
    </row>
    <row r="83" spans="1:15" x14ac:dyDescent="0.25">
      <c r="A83" s="32" t="s">
        <v>19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93">
        <v>2</v>
      </c>
      <c r="K83" s="33">
        <v>5</v>
      </c>
      <c r="L83" s="33">
        <v>4</v>
      </c>
      <c r="M83" s="33">
        <v>0</v>
      </c>
      <c r="N83" s="33">
        <f>SUM(B83:M83)</f>
        <v>20</v>
      </c>
      <c r="O83" s="34">
        <f t="shared" ref="O83:O93" si="21">N83/$N$97</f>
        <v>4.7449584816132862E-3</v>
      </c>
    </row>
    <row r="84" spans="1:15" x14ac:dyDescent="0.25">
      <c r="A84" s="32" t="s">
        <v>13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>
        <v>75</v>
      </c>
      <c r="N84" s="33">
        <f t="shared" ref="N84:N96" si="22">SUM(B84:M84)</f>
        <v>1214</v>
      </c>
      <c r="O84" s="34">
        <f t="shared" si="21"/>
        <v>0.28801897983392644</v>
      </c>
    </row>
    <row r="85" spans="1:15" x14ac:dyDescent="0.25">
      <c r="A85" s="32" t="s">
        <v>8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>
        <v>44</v>
      </c>
      <c r="N85" s="33">
        <f t="shared" si="22"/>
        <v>812</v>
      </c>
      <c r="O85" s="34">
        <f t="shared" si="21"/>
        <v>0.19264531435349941</v>
      </c>
    </row>
    <row r="86" spans="1:15" x14ac:dyDescent="0.25">
      <c r="A86" s="32" t="s">
        <v>18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>
        <v>0</v>
      </c>
      <c r="N86" s="33">
        <f t="shared" si="22"/>
        <v>18</v>
      </c>
      <c r="O86" s="34">
        <f t="shared" si="21"/>
        <v>4.2704626334519576E-3</v>
      </c>
    </row>
    <row r="87" spans="1:15" x14ac:dyDescent="0.25">
      <c r="A87" s="32" t="s">
        <v>80</v>
      </c>
      <c r="B87" s="33">
        <v>1</v>
      </c>
      <c r="C87" s="33">
        <v>4</v>
      </c>
      <c r="D87" s="33">
        <v>1</v>
      </c>
      <c r="E87" s="93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f t="shared" si="22"/>
        <v>7</v>
      </c>
      <c r="O87" s="34">
        <f t="shared" si="21"/>
        <v>1.66073546856465E-3</v>
      </c>
    </row>
    <row r="88" spans="1:15" x14ac:dyDescent="0.25">
      <c r="A88" s="32" t="s">
        <v>11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>
        <v>35</v>
      </c>
      <c r="N88" s="33">
        <f t="shared" si="22"/>
        <v>439</v>
      </c>
      <c r="O88" s="34">
        <f t="shared" si="21"/>
        <v>0.10415183867141163</v>
      </c>
    </row>
    <row r="89" spans="1:15" x14ac:dyDescent="0.25">
      <c r="A89" s="73" t="s">
        <v>81</v>
      </c>
      <c r="B89" s="33">
        <v>1</v>
      </c>
      <c r="C89" s="33">
        <v>0</v>
      </c>
      <c r="D89" s="33">
        <v>0</v>
      </c>
      <c r="E89" s="9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2"/>
        <v>1</v>
      </c>
      <c r="O89" s="34">
        <f t="shared" si="21"/>
        <v>2.3724792408066428E-4</v>
      </c>
    </row>
    <row r="90" spans="1:15" x14ac:dyDescent="0.25">
      <c r="A90" s="73" t="s">
        <v>12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>
        <v>18</v>
      </c>
      <c r="N90" s="33">
        <f t="shared" si="22"/>
        <v>121</v>
      </c>
      <c r="O90" s="34">
        <f t="shared" si="21"/>
        <v>2.8706998813760379E-2</v>
      </c>
    </row>
    <row r="91" spans="1:15" x14ac:dyDescent="0.25">
      <c r="A91" s="73" t="s">
        <v>3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>
        <v>19</v>
      </c>
      <c r="N91" s="33">
        <f t="shared" si="22"/>
        <v>295</v>
      </c>
      <c r="O91" s="34">
        <f t="shared" si="21"/>
        <v>6.9988137603795963E-2</v>
      </c>
    </row>
    <row r="92" spans="1:15" x14ac:dyDescent="0.25">
      <c r="A92" s="73" t="s">
        <v>6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>
        <v>53</v>
      </c>
      <c r="N92" s="33">
        <f t="shared" si="22"/>
        <v>816</v>
      </c>
      <c r="O92" s="34">
        <f t="shared" si="21"/>
        <v>0.19359430604982206</v>
      </c>
    </row>
    <row r="93" spans="1:15" x14ac:dyDescent="0.25">
      <c r="A93" s="73" t="s">
        <v>111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>
        <v>0</v>
      </c>
      <c r="N93" s="33">
        <f t="shared" si="22"/>
        <v>29</v>
      </c>
      <c r="O93" s="34">
        <f t="shared" si="21"/>
        <v>6.8801897983392646E-3</v>
      </c>
    </row>
    <row r="94" spans="1:15" x14ac:dyDescent="0.25">
      <c r="A94" s="73" t="s">
        <v>15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>
        <v>43</v>
      </c>
      <c r="N94" s="33">
        <f t="shared" si="22"/>
        <v>309</v>
      </c>
      <c r="O94" s="34">
        <f>N94/$N$97</f>
        <v>7.3309608540925261E-2</v>
      </c>
    </row>
    <row r="95" spans="1:15" x14ac:dyDescent="0.25">
      <c r="A95" s="73" t="s">
        <v>17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>
        <v>15</v>
      </c>
      <c r="N95" s="33">
        <f t="shared" si="22"/>
        <v>133</v>
      </c>
      <c r="O95" s="34">
        <f>N95/$N$97</f>
        <v>3.1553973902728349E-2</v>
      </c>
    </row>
    <row r="96" spans="1:15" x14ac:dyDescent="0.25">
      <c r="A96" s="73" t="s">
        <v>39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f t="shared" si="22"/>
        <v>1</v>
      </c>
      <c r="O96" s="34">
        <f>N96/$N$97</f>
        <v>2.3724792408066428E-4</v>
      </c>
    </row>
    <row r="97" spans="1:18" x14ac:dyDescent="0.25">
      <c r="A97" s="31" t="s">
        <v>20</v>
      </c>
      <c r="B97" s="31">
        <f>SUM(B83:B96)</f>
        <v>400</v>
      </c>
      <c r="C97" s="99">
        <f t="shared" ref="C97:J97" si="23">SUM(C83:C96)</f>
        <v>369</v>
      </c>
      <c r="D97" s="99">
        <f>SUM(D83:D96)</f>
        <v>428</v>
      </c>
      <c r="E97" s="99">
        <f t="shared" si="23"/>
        <v>385</v>
      </c>
      <c r="F97" s="99">
        <f>SUM(F83:F96)</f>
        <v>418</v>
      </c>
      <c r="G97" s="99">
        <f t="shared" si="23"/>
        <v>350</v>
      </c>
      <c r="H97" s="99">
        <f t="shared" si="23"/>
        <v>257</v>
      </c>
      <c r="I97" s="99">
        <f t="shared" si="23"/>
        <v>275</v>
      </c>
      <c r="J97" s="99">
        <f t="shared" si="23"/>
        <v>357</v>
      </c>
      <c r="K97" s="31">
        <f>SUM(K83:K96)</f>
        <v>353</v>
      </c>
      <c r="L97" s="31">
        <f>SUM(L83:L96)</f>
        <v>320</v>
      </c>
      <c r="M97" s="31">
        <f>SUM(M83:M96)</f>
        <v>303</v>
      </c>
      <c r="N97" s="31">
        <f>SUM(N83:N96)</f>
        <v>4215</v>
      </c>
      <c r="O97" s="35">
        <f>SUM(O83:O96)</f>
        <v>1</v>
      </c>
    </row>
    <row r="100" spans="1:18" ht="18.75" x14ac:dyDescent="0.25">
      <c r="A100" s="92" t="s">
        <v>101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1:18" ht="30" customHeight="1" x14ac:dyDescent="0.25">
      <c r="A101" s="75" t="s">
        <v>83</v>
      </c>
      <c r="B101" s="74" t="s">
        <v>84</v>
      </c>
      <c r="C101" s="43" t="s">
        <v>85</v>
      </c>
      <c r="D101" s="74" t="s">
        <v>86</v>
      </c>
      <c r="E101" s="74" t="s">
        <v>87</v>
      </c>
      <c r="F101" s="74" t="s">
        <v>88</v>
      </c>
      <c r="G101" s="74" t="s">
        <v>89</v>
      </c>
      <c r="H101" s="74" t="s">
        <v>90</v>
      </c>
      <c r="I101" s="74" t="s">
        <v>91</v>
      </c>
      <c r="J101" s="74" t="s">
        <v>92</v>
      </c>
      <c r="K101" s="74" t="s">
        <v>93</v>
      </c>
      <c r="L101" s="74" t="s">
        <v>94</v>
      </c>
      <c r="M101" s="74" t="s">
        <v>95</v>
      </c>
      <c r="N101" s="74" t="s">
        <v>57</v>
      </c>
      <c r="O101" s="74" t="s">
        <v>79</v>
      </c>
      <c r="P101" s="66"/>
      <c r="Q101" s="66"/>
      <c r="R101" s="66"/>
    </row>
    <row r="102" spans="1:18" x14ac:dyDescent="0.25">
      <c r="A102" s="42" t="s">
        <v>14</v>
      </c>
      <c r="B102" s="90">
        <v>7</v>
      </c>
      <c r="C102" s="44">
        <v>16</v>
      </c>
      <c r="D102" s="90">
        <v>15</v>
      </c>
      <c r="E102" s="44">
        <v>17</v>
      </c>
      <c r="F102" s="44">
        <v>21</v>
      </c>
      <c r="G102" s="44">
        <v>16</v>
      </c>
      <c r="H102" s="44">
        <v>11</v>
      </c>
      <c r="I102" s="103">
        <v>14</v>
      </c>
      <c r="J102" s="90">
        <v>14</v>
      </c>
      <c r="K102" s="90">
        <v>14</v>
      </c>
      <c r="L102" s="90">
        <v>16</v>
      </c>
      <c r="M102" s="90">
        <v>9</v>
      </c>
      <c r="N102" s="90">
        <f t="shared" ref="N102:N137" si="24">SUM(B102:M102)</f>
        <v>170</v>
      </c>
      <c r="O102" s="45">
        <f t="shared" ref="O102:O137" si="25">N102/$N$138</f>
        <v>4.0332147093712932E-2</v>
      </c>
      <c r="P102" s="66"/>
      <c r="Q102" s="66"/>
      <c r="R102" s="66"/>
    </row>
    <row r="103" spans="1:18" ht="14.25" customHeight="1" x14ac:dyDescent="0.25">
      <c r="A103" s="46" t="s">
        <v>13</v>
      </c>
      <c r="B103" s="76">
        <v>2</v>
      </c>
      <c r="C103" s="47">
        <v>6</v>
      </c>
      <c r="D103" s="76">
        <v>6</v>
      </c>
      <c r="E103" s="47">
        <v>5</v>
      </c>
      <c r="F103" s="40">
        <v>0</v>
      </c>
      <c r="G103" s="76">
        <v>7</v>
      </c>
      <c r="H103" s="47">
        <v>5</v>
      </c>
      <c r="I103" s="76">
        <v>4</v>
      </c>
      <c r="J103" s="76">
        <v>14</v>
      </c>
      <c r="K103" s="76">
        <v>14</v>
      </c>
      <c r="L103" s="76">
        <v>2</v>
      </c>
      <c r="M103" s="76">
        <v>0</v>
      </c>
      <c r="N103" s="103">
        <f t="shared" si="24"/>
        <v>65</v>
      </c>
      <c r="O103" s="77">
        <f t="shared" si="25"/>
        <v>1.542111506524318E-2</v>
      </c>
      <c r="P103" s="66"/>
      <c r="Q103" s="66"/>
      <c r="R103" s="66"/>
    </row>
    <row r="104" spans="1:18" x14ac:dyDescent="0.25">
      <c r="A104" s="46" t="s">
        <v>8</v>
      </c>
      <c r="B104" s="76">
        <v>2</v>
      </c>
      <c r="C104" s="47">
        <v>2</v>
      </c>
      <c r="D104" s="76">
        <v>6</v>
      </c>
      <c r="E104" s="47">
        <v>2</v>
      </c>
      <c r="F104" s="40">
        <v>21</v>
      </c>
      <c r="G104" s="76">
        <v>2</v>
      </c>
      <c r="H104" s="47">
        <v>1</v>
      </c>
      <c r="I104" s="76">
        <v>4</v>
      </c>
      <c r="J104" s="76">
        <v>0</v>
      </c>
      <c r="K104" s="76">
        <v>0</v>
      </c>
      <c r="L104" s="76">
        <v>6</v>
      </c>
      <c r="M104" s="76">
        <v>0</v>
      </c>
      <c r="N104" s="103">
        <f t="shared" si="24"/>
        <v>46</v>
      </c>
      <c r="O104" s="77">
        <f t="shared" si="25"/>
        <v>1.0913404507710557E-2</v>
      </c>
      <c r="P104" s="66"/>
      <c r="Q104" s="66"/>
      <c r="R104" s="66"/>
    </row>
    <row r="105" spans="1:18" x14ac:dyDescent="0.25">
      <c r="A105" s="46" t="s">
        <v>11</v>
      </c>
      <c r="B105" s="76">
        <v>2</v>
      </c>
      <c r="C105" s="47">
        <v>4</v>
      </c>
      <c r="D105" s="76">
        <v>3</v>
      </c>
      <c r="E105" s="47">
        <v>3</v>
      </c>
      <c r="F105" s="40">
        <v>0</v>
      </c>
      <c r="G105" s="76">
        <v>1</v>
      </c>
      <c r="H105" s="47">
        <v>3</v>
      </c>
      <c r="I105" s="76">
        <v>1</v>
      </c>
      <c r="J105" s="76">
        <v>0</v>
      </c>
      <c r="K105" s="76">
        <v>0</v>
      </c>
      <c r="L105" s="76">
        <v>1</v>
      </c>
      <c r="M105" s="76">
        <v>0</v>
      </c>
      <c r="N105" s="103">
        <f t="shared" si="24"/>
        <v>18</v>
      </c>
      <c r="O105" s="77">
        <f t="shared" si="25"/>
        <v>4.2704626334519576E-3</v>
      </c>
      <c r="P105" s="66"/>
      <c r="Q105" s="66"/>
      <c r="R105" s="66"/>
    </row>
    <row r="106" spans="1:18" x14ac:dyDescent="0.25">
      <c r="A106" s="46" t="s">
        <v>3</v>
      </c>
      <c r="B106" s="76">
        <v>0</v>
      </c>
      <c r="C106" s="47">
        <v>0</v>
      </c>
      <c r="D106" s="76">
        <v>0</v>
      </c>
      <c r="E106" s="47">
        <v>2</v>
      </c>
      <c r="F106" s="40">
        <v>0</v>
      </c>
      <c r="G106" s="76">
        <v>0</v>
      </c>
      <c r="H106" s="47">
        <v>0</v>
      </c>
      <c r="I106" s="76">
        <v>2</v>
      </c>
      <c r="J106" s="76">
        <v>0</v>
      </c>
      <c r="K106" s="76">
        <v>0</v>
      </c>
      <c r="L106" s="76">
        <v>1</v>
      </c>
      <c r="M106" s="76">
        <v>0</v>
      </c>
      <c r="N106" s="103">
        <f t="shared" si="24"/>
        <v>5</v>
      </c>
      <c r="O106" s="77">
        <f t="shared" si="25"/>
        <v>1.1862396204033216E-3</v>
      </c>
      <c r="P106" s="66"/>
      <c r="Q106" s="66"/>
      <c r="R106" s="66"/>
    </row>
    <row r="107" spans="1:18" x14ac:dyDescent="0.25">
      <c r="A107" s="46" t="s">
        <v>6</v>
      </c>
      <c r="B107" s="76">
        <v>0</v>
      </c>
      <c r="C107" s="47">
        <v>0</v>
      </c>
      <c r="D107" s="76">
        <v>0</v>
      </c>
      <c r="E107" s="47">
        <v>3</v>
      </c>
      <c r="F107" s="47">
        <v>0</v>
      </c>
      <c r="G107" s="76">
        <v>0</v>
      </c>
      <c r="H107" s="47">
        <v>0</v>
      </c>
      <c r="I107" s="76">
        <v>3</v>
      </c>
      <c r="J107" s="76">
        <v>0</v>
      </c>
      <c r="K107" s="76">
        <v>0</v>
      </c>
      <c r="L107" s="76">
        <v>2</v>
      </c>
      <c r="M107" s="76">
        <v>0</v>
      </c>
      <c r="N107" s="103">
        <f t="shared" si="24"/>
        <v>8</v>
      </c>
      <c r="O107" s="77">
        <f t="shared" si="25"/>
        <v>1.8979833926453143E-3</v>
      </c>
      <c r="P107" s="66"/>
      <c r="Q107" s="66"/>
      <c r="R107" s="66"/>
    </row>
    <row r="108" spans="1:18" x14ac:dyDescent="0.25">
      <c r="A108" s="46" t="s">
        <v>15</v>
      </c>
      <c r="B108" s="76">
        <v>1</v>
      </c>
      <c r="C108" s="47">
        <v>4</v>
      </c>
      <c r="D108" s="76">
        <v>0</v>
      </c>
      <c r="E108" s="47">
        <v>2</v>
      </c>
      <c r="F108" s="47">
        <v>0</v>
      </c>
      <c r="G108" s="76">
        <v>6</v>
      </c>
      <c r="H108" s="47">
        <v>2</v>
      </c>
      <c r="I108" s="76">
        <v>0</v>
      </c>
      <c r="J108" s="76">
        <v>0</v>
      </c>
      <c r="K108" s="76">
        <v>0</v>
      </c>
      <c r="L108" s="76">
        <v>4</v>
      </c>
      <c r="M108" s="76">
        <v>0</v>
      </c>
      <c r="N108" s="103">
        <f t="shared" si="24"/>
        <v>19</v>
      </c>
      <c r="O108" s="77">
        <f t="shared" si="25"/>
        <v>4.5077105575326215E-3</v>
      </c>
      <c r="P108" s="66"/>
      <c r="Q108" s="66"/>
      <c r="R108" s="66"/>
    </row>
    <row r="109" spans="1:18" x14ac:dyDescent="0.25">
      <c r="A109" s="42" t="s">
        <v>2</v>
      </c>
      <c r="B109" s="90">
        <v>162</v>
      </c>
      <c r="C109" s="44">
        <v>158</v>
      </c>
      <c r="D109" s="90">
        <v>181</v>
      </c>
      <c r="E109" s="44">
        <v>100</v>
      </c>
      <c r="F109" s="44">
        <f>SUM(F110:F117)</f>
        <v>173</v>
      </c>
      <c r="G109" s="44">
        <v>138</v>
      </c>
      <c r="H109" s="44">
        <v>113</v>
      </c>
      <c r="I109" s="103">
        <v>126</v>
      </c>
      <c r="J109" s="90">
        <v>162</v>
      </c>
      <c r="K109" s="90">
        <v>154</v>
      </c>
      <c r="L109" s="90">
        <v>163</v>
      </c>
      <c r="M109" s="90">
        <v>165</v>
      </c>
      <c r="N109" s="103">
        <f t="shared" si="24"/>
        <v>1795</v>
      </c>
      <c r="O109" s="45">
        <f t="shared" si="25"/>
        <v>0.42586002372479242</v>
      </c>
      <c r="P109" s="66"/>
      <c r="Q109" s="66"/>
      <c r="R109" s="66"/>
    </row>
    <row r="110" spans="1:18" x14ac:dyDescent="0.25">
      <c r="A110" s="46" t="s">
        <v>13</v>
      </c>
      <c r="B110" s="76">
        <v>47</v>
      </c>
      <c r="C110" s="47">
        <v>34</v>
      </c>
      <c r="D110" s="76">
        <v>62</v>
      </c>
      <c r="E110" s="47">
        <v>0</v>
      </c>
      <c r="F110" s="40">
        <v>34</v>
      </c>
      <c r="G110" s="76">
        <v>38</v>
      </c>
      <c r="H110" s="47">
        <v>29</v>
      </c>
      <c r="I110" s="76">
        <v>30</v>
      </c>
      <c r="J110" s="76">
        <v>41</v>
      </c>
      <c r="K110" s="76">
        <v>34</v>
      </c>
      <c r="L110" s="76">
        <v>48</v>
      </c>
      <c r="M110" s="76">
        <v>35</v>
      </c>
      <c r="N110" s="103">
        <f t="shared" si="24"/>
        <v>432</v>
      </c>
      <c r="O110" s="77">
        <f t="shared" si="25"/>
        <v>0.10249110320284698</v>
      </c>
      <c r="P110" s="66"/>
      <c r="Q110" s="66"/>
      <c r="R110" s="66"/>
    </row>
    <row r="111" spans="1:18" x14ac:dyDescent="0.25">
      <c r="A111" s="46" t="s">
        <v>8</v>
      </c>
      <c r="B111" s="76">
        <v>21</v>
      </c>
      <c r="C111" s="47">
        <v>22</v>
      </c>
      <c r="D111" s="76">
        <v>24</v>
      </c>
      <c r="E111" s="47">
        <v>0</v>
      </c>
      <c r="F111" s="40">
        <v>24</v>
      </c>
      <c r="G111" s="76">
        <v>21</v>
      </c>
      <c r="H111" s="47">
        <v>15</v>
      </c>
      <c r="I111" s="76">
        <v>20</v>
      </c>
      <c r="J111" s="76">
        <v>18</v>
      </c>
      <c r="K111" s="76">
        <v>29</v>
      </c>
      <c r="L111" s="76">
        <v>25</v>
      </c>
      <c r="M111" s="76">
        <v>16</v>
      </c>
      <c r="N111" s="103">
        <f t="shared" si="24"/>
        <v>235</v>
      </c>
      <c r="O111" s="77">
        <f t="shared" si="25"/>
        <v>5.575326215895611E-2</v>
      </c>
      <c r="P111" s="66"/>
      <c r="Q111" s="66"/>
      <c r="R111" s="66"/>
    </row>
    <row r="112" spans="1:18" x14ac:dyDescent="0.25">
      <c r="A112" s="46" t="s">
        <v>11</v>
      </c>
      <c r="B112" s="76">
        <v>44</v>
      </c>
      <c r="C112" s="47">
        <v>38</v>
      </c>
      <c r="D112" s="76">
        <v>36</v>
      </c>
      <c r="E112" s="47">
        <v>38</v>
      </c>
      <c r="F112" s="40">
        <v>39</v>
      </c>
      <c r="G112" s="76">
        <v>34</v>
      </c>
      <c r="H112" s="47">
        <v>31</v>
      </c>
      <c r="I112" s="76">
        <v>21</v>
      </c>
      <c r="J112" s="76">
        <v>28</v>
      </c>
      <c r="K112" s="76">
        <v>25</v>
      </c>
      <c r="L112" s="76">
        <v>31</v>
      </c>
      <c r="M112" s="76">
        <v>32</v>
      </c>
      <c r="N112" s="103">
        <f t="shared" si="24"/>
        <v>397</v>
      </c>
      <c r="O112" s="77">
        <f t="shared" si="25"/>
        <v>9.4187425860023724E-2</v>
      </c>
      <c r="P112" s="66"/>
      <c r="Q112" s="66"/>
      <c r="R112" s="66"/>
    </row>
    <row r="113" spans="1:18" x14ac:dyDescent="0.25">
      <c r="A113" s="46" t="s">
        <v>81</v>
      </c>
      <c r="B113" s="76">
        <v>1</v>
      </c>
      <c r="C113" s="47">
        <v>0</v>
      </c>
      <c r="D113" s="79">
        <v>0</v>
      </c>
      <c r="E113" s="47">
        <v>0</v>
      </c>
      <c r="F113" s="47">
        <v>0</v>
      </c>
      <c r="G113" s="76">
        <v>0</v>
      </c>
      <c r="H113" s="47">
        <v>0</v>
      </c>
      <c r="I113" s="76">
        <v>0</v>
      </c>
      <c r="J113" s="76">
        <v>0</v>
      </c>
      <c r="K113" s="76">
        <v>1</v>
      </c>
      <c r="L113" s="76">
        <v>0</v>
      </c>
      <c r="M113" s="76">
        <v>0</v>
      </c>
      <c r="N113" s="103">
        <f t="shared" si="24"/>
        <v>2</v>
      </c>
      <c r="O113" s="77">
        <f t="shared" si="25"/>
        <v>4.7449584816132857E-4</v>
      </c>
      <c r="P113" s="66"/>
      <c r="Q113" s="66"/>
      <c r="R113" s="66"/>
    </row>
    <row r="114" spans="1:18" x14ac:dyDescent="0.25">
      <c r="A114" s="46" t="s">
        <v>12</v>
      </c>
      <c r="B114" s="76">
        <v>3</v>
      </c>
      <c r="C114" s="47">
        <v>10</v>
      </c>
      <c r="D114" s="76">
        <v>10</v>
      </c>
      <c r="E114" s="47">
        <v>10</v>
      </c>
      <c r="F114" s="40">
        <v>16</v>
      </c>
      <c r="G114" s="76">
        <v>5</v>
      </c>
      <c r="H114" s="47">
        <v>9</v>
      </c>
      <c r="I114" s="76">
        <v>6</v>
      </c>
      <c r="J114" s="76">
        <v>10</v>
      </c>
      <c r="K114" s="76">
        <v>11</v>
      </c>
      <c r="L114" s="76">
        <v>13</v>
      </c>
      <c r="M114" s="76">
        <v>18</v>
      </c>
      <c r="N114" s="103">
        <f t="shared" si="24"/>
        <v>121</v>
      </c>
      <c r="O114" s="77">
        <f t="shared" si="25"/>
        <v>2.8706998813760379E-2</v>
      </c>
      <c r="P114" s="66"/>
      <c r="Q114" s="66"/>
      <c r="R114" s="66"/>
    </row>
    <row r="115" spans="1:18" x14ac:dyDescent="0.25">
      <c r="A115" s="46" t="s">
        <v>3</v>
      </c>
      <c r="B115" s="76">
        <v>25</v>
      </c>
      <c r="C115" s="47">
        <v>30</v>
      </c>
      <c r="D115" s="76">
        <v>29</v>
      </c>
      <c r="E115" s="47">
        <v>24</v>
      </c>
      <c r="F115" s="40">
        <v>33</v>
      </c>
      <c r="G115" s="76">
        <v>20</v>
      </c>
      <c r="H115" s="47">
        <v>16</v>
      </c>
      <c r="I115" s="76">
        <v>23</v>
      </c>
      <c r="J115" s="76">
        <v>27</v>
      </c>
      <c r="K115" s="76">
        <v>29</v>
      </c>
      <c r="L115" s="76">
        <v>20</v>
      </c>
      <c r="M115" s="76">
        <v>19</v>
      </c>
      <c r="N115" s="103">
        <f t="shared" si="24"/>
        <v>295</v>
      </c>
      <c r="O115" s="77">
        <f t="shared" si="25"/>
        <v>6.9988137603795963E-2</v>
      </c>
      <c r="P115" s="66"/>
      <c r="Q115" s="66"/>
      <c r="R115" s="66"/>
    </row>
    <row r="116" spans="1:18" x14ac:dyDescent="0.25">
      <c r="A116" s="46" t="s">
        <v>15</v>
      </c>
      <c r="B116" s="76">
        <v>12</v>
      </c>
      <c r="C116" s="47">
        <v>15</v>
      </c>
      <c r="D116" s="76">
        <v>5</v>
      </c>
      <c r="E116" s="47">
        <v>14</v>
      </c>
      <c r="F116" s="40">
        <v>21</v>
      </c>
      <c r="G116" s="76">
        <v>10</v>
      </c>
      <c r="H116" s="47">
        <v>5</v>
      </c>
      <c r="I116" s="76">
        <v>17</v>
      </c>
      <c r="J116" s="76">
        <v>23</v>
      </c>
      <c r="K116" s="76">
        <v>14</v>
      </c>
      <c r="L116" s="76">
        <v>14</v>
      </c>
      <c r="M116" s="76">
        <v>30</v>
      </c>
      <c r="N116" s="103">
        <f t="shared" si="24"/>
        <v>180</v>
      </c>
      <c r="O116" s="77">
        <f t="shared" si="25"/>
        <v>4.2704626334519574E-2</v>
      </c>
      <c r="P116" s="66"/>
      <c r="Q116" s="66"/>
      <c r="R116" s="66"/>
    </row>
    <row r="117" spans="1:18" x14ac:dyDescent="0.25">
      <c r="A117" s="46" t="s">
        <v>17</v>
      </c>
      <c r="B117" s="76">
        <v>9</v>
      </c>
      <c r="C117" s="47">
        <v>9</v>
      </c>
      <c r="D117" s="76">
        <v>15</v>
      </c>
      <c r="E117" s="47">
        <v>14</v>
      </c>
      <c r="F117" s="40">
        <v>6</v>
      </c>
      <c r="G117" s="76">
        <v>10</v>
      </c>
      <c r="H117" s="47">
        <v>8</v>
      </c>
      <c r="I117" s="76">
        <v>9</v>
      </c>
      <c r="J117" s="76">
        <v>15</v>
      </c>
      <c r="K117" s="76">
        <v>11</v>
      </c>
      <c r="L117" s="76">
        <v>12</v>
      </c>
      <c r="M117" s="76">
        <v>15</v>
      </c>
      <c r="N117" s="103">
        <f t="shared" si="24"/>
        <v>133</v>
      </c>
      <c r="O117" s="77">
        <f t="shared" si="25"/>
        <v>3.1553973902728349E-2</v>
      </c>
      <c r="P117" s="66"/>
      <c r="Q117" s="66"/>
      <c r="R117" s="66"/>
    </row>
    <row r="118" spans="1:18" x14ac:dyDescent="0.25">
      <c r="A118" s="42" t="s">
        <v>7</v>
      </c>
      <c r="B118" s="90">
        <v>45</v>
      </c>
      <c r="C118" s="44">
        <v>30</v>
      </c>
      <c r="D118" s="90">
        <v>49</v>
      </c>
      <c r="E118" s="44">
        <v>2</v>
      </c>
      <c r="F118" s="44">
        <v>42</v>
      </c>
      <c r="G118" s="44">
        <v>35</v>
      </c>
      <c r="H118" s="44">
        <v>24</v>
      </c>
      <c r="I118" s="103">
        <v>27</v>
      </c>
      <c r="J118" s="90">
        <v>35</v>
      </c>
      <c r="K118" s="90">
        <v>43</v>
      </c>
      <c r="L118" s="90">
        <v>26</v>
      </c>
      <c r="M118" s="90">
        <v>21</v>
      </c>
      <c r="N118" s="103">
        <f t="shared" si="24"/>
        <v>379</v>
      </c>
      <c r="O118" s="45">
        <f t="shared" si="25"/>
        <v>8.9916963226571764E-2</v>
      </c>
      <c r="P118" s="66"/>
      <c r="Q118" s="66"/>
      <c r="R118" s="66"/>
    </row>
    <row r="119" spans="1:18" x14ac:dyDescent="0.25">
      <c r="A119" s="46" t="s">
        <v>13</v>
      </c>
      <c r="B119" s="76">
        <v>7</v>
      </c>
      <c r="C119" s="47">
        <v>6</v>
      </c>
      <c r="D119" s="76">
        <v>7</v>
      </c>
      <c r="E119" s="47">
        <v>0</v>
      </c>
      <c r="F119" s="40">
        <v>1</v>
      </c>
      <c r="G119" s="76">
        <v>6</v>
      </c>
      <c r="H119" s="47">
        <v>2</v>
      </c>
      <c r="I119" s="76">
        <v>7</v>
      </c>
      <c r="J119" s="76">
        <v>3</v>
      </c>
      <c r="K119" s="76">
        <v>3</v>
      </c>
      <c r="L119" s="76">
        <v>0</v>
      </c>
      <c r="M119" s="76">
        <v>3</v>
      </c>
      <c r="N119" s="103">
        <f t="shared" si="24"/>
        <v>45</v>
      </c>
      <c r="O119" s="77">
        <f t="shared" si="25"/>
        <v>1.0676156583629894E-2</v>
      </c>
      <c r="P119" s="66"/>
      <c r="Q119" s="66"/>
      <c r="R119" s="66"/>
    </row>
    <row r="120" spans="1:18" x14ac:dyDescent="0.25">
      <c r="A120" s="46" t="s">
        <v>8</v>
      </c>
      <c r="B120" s="76">
        <v>37</v>
      </c>
      <c r="C120" s="47">
        <v>22</v>
      </c>
      <c r="D120" s="76">
        <v>41</v>
      </c>
      <c r="E120" s="47">
        <v>0</v>
      </c>
      <c r="F120" s="40">
        <v>41</v>
      </c>
      <c r="G120" s="76">
        <v>29</v>
      </c>
      <c r="H120" s="47">
        <v>19</v>
      </c>
      <c r="I120" s="76">
        <v>20</v>
      </c>
      <c r="J120" s="76">
        <v>32</v>
      </c>
      <c r="K120" s="76">
        <v>21</v>
      </c>
      <c r="L120" s="76">
        <v>24</v>
      </c>
      <c r="M120" s="76">
        <v>16</v>
      </c>
      <c r="N120" s="103">
        <f t="shared" si="24"/>
        <v>302</v>
      </c>
      <c r="O120" s="77">
        <f t="shared" si="25"/>
        <v>7.1648873072360619E-2</v>
      </c>
      <c r="P120" s="66"/>
      <c r="Q120" s="66"/>
      <c r="R120" s="66"/>
    </row>
    <row r="121" spans="1:18" x14ac:dyDescent="0.25">
      <c r="A121" s="46" t="s">
        <v>11</v>
      </c>
      <c r="B121" s="76">
        <v>1</v>
      </c>
      <c r="C121" s="47">
        <v>2</v>
      </c>
      <c r="D121" s="76">
        <v>1</v>
      </c>
      <c r="E121" s="47">
        <v>1</v>
      </c>
      <c r="F121" s="40">
        <v>0</v>
      </c>
      <c r="G121" s="76">
        <v>0</v>
      </c>
      <c r="H121" s="47">
        <v>1</v>
      </c>
      <c r="I121" s="76">
        <v>0</v>
      </c>
      <c r="J121" s="76">
        <v>0</v>
      </c>
      <c r="K121" s="76">
        <v>21</v>
      </c>
      <c r="L121" s="76">
        <v>0</v>
      </c>
      <c r="M121" s="76">
        <v>1</v>
      </c>
      <c r="N121" s="103">
        <f t="shared" si="24"/>
        <v>28</v>
      </c>
      <c r="O121" s="77">
        <f t="shared" si="25"/>
        <v>6.6429418742585998E-3</v>
      </c>
      <c r="P121" s="66"/>
      <c r="Q121" s="66"/>
      <c r="R121" s="66"/>
    </row>
    <row r="122" spans="1:18" x14ac:dyDescent="0.25">
      <c r="A122" s="46" t="s">
        <v>15</v>
      </c>
      <c r="B122" s="76">
        <v>0</v>
      </c>
      <c r="C122" s="47">
        <v>0</v>
      </c>
      <c r="D122" s="76">
        <v>0</v>
      </c>
      <c r="E122" s="47">
        <v>1</v>
      </c>
      <c r="F122" s="47">
        <v>0</v>
      </c>
      <c r="G122" s="76">
        <v>0</v>
      </c>
      <c r="H122" s="47">
        <v>2</v>
      </c>
      <c r="I122" s="76">
        <v>0</v>
      </c>
      <c r="J122" s="76">
        <v>0</v>
      </c>
      <c r="K122" s="76">
        <v>1</v>
      </c>
      <c r="L122" s="76">
        <v>2</v>
      </c>
      <c r="M122" s="76">
        <v>1</v>
      </c>
      <c r="N122" s="103">
        <f t="shared" si="24"/>
        <v>7</v>
      </c>
      <c r="O122" s="77">
        <f t="shared" si="25"/>
        <v>1.66073546856465E-3</v>
      </c>
      <c r="P122" s="66"/>
      <c r="Q122" s="66"/>
      <c r="R122" s="66"/>
    </row>
    <row r="123" spans="1:18" x14ac:dyDescent="0.25">
      <c r="A123" s="42" t="s">
        <v>10</v>
      </c>
      <c r="B123" s="90">
        <v>16</v>
      </c>
      <c r="C123" s="44">
        <v>9</v>
      </c>
      <c r="D123" s="90">
        <v>8</v>
      </c>
      <c r="E123" s="44">
        <v>5</v>
      </c>
      <c r="F123" s="44">
        <v>13</v>
      </c>
      <c r="G123" s="44">
        <v>10</v>
      </c>
      <c r="H123" s="44">
        <v>15</v>
      </c>
      <c r="I123" s="103">
        <v>9</v>
      </c>
      <c r="J123" s="90">
        <v>6</v>
      </c>
      <c r="K123" s="90">
        <v>12</v>
      </c>
      <c r="L123" s="90">
        <v>6</v>
      </c>
      <c r="M123" s="90">
        <v>8</v>
      </c>
      <c r="N123" s="103">
        <f t="shared" si="24"/>
        <v>117</v>
      </c>
      <c r="O123" s="45">
        <f t="shared" si="25"/>
        <v>2.7758007117437724E-2</v>
      </c>
      <c r="P123" s="66"/>
      <c r="Q123" s="66"/>
      <c r="R123" s="66"/>
    </row>
    <row r="124" spans="1:18" x14ac:dyDescent="0.25">
      <c r="A124" s="46" t="s">
        <v>19</v>
      </c>
      <c r="B124" s="76">
        <v>0</v>
      </c>
      <c r="C124" s="47">
        <v>0</v>
      </c>
      <c r="D124" s="76">
        <v>0</v>
      </c>
      <c r="E124" s="47">
        <v>0</v>
      </c>
      <c r="F124" s="47">
        <v>1</v>
      </c>
      <c r="G124" s="76">
        <v>0</v>
      </c>
      <c r="H124" s="47">
        <v>0</v>
      </c>
      <c r="I124" s="76">
        <v>0</v>
      </c>
      <c r="J124" s="76">
        <v>0</v>
      </c>
      <c r="K124" s="76">
        <v>0</v>
      </c>
      <c r="L124" s="76">
        <v>1</v>
      </c>
      <c r="M124" s="76">
        <v>0</v>
      </c>
      <c r="N124" s="103">
        <f t="shared" si="24"/>
        <v>2</v>
      </c>
      <c r="O124" s="77">
        <f t="shared" si="25"/>
        <v>4.7449584816132857E-4</v>
      </c>
      <c r="P124" s="66"/>
      <c r="Q124" s="66"/>
      <c r="R124" s="66"/>
    </row>
    <row r="125" spans="1:18" x14ac:dyDescent="0.25">
      <c r="A125" s="46" t="s">
        <v>13</v>
      </c>
      <c r="B125" s="76">
        <v>5</v>
      </c>
      <c r="C125" s="47">
        <v>1</v>
      </c>
      <c r="D125" s="76">
        <v>3</v>
      </c>
      <c r="E125" s="47">
        <v>0</v>
      </c>
      <c r="F125" s="40">
        <v>1</v>
      </c>
      <c r="G125" s="76">
        <v>2</v>
      </c>
      <c r="H125" s="47">
        <v>4</v>
      </c>
      <c r="I125" s="76">
        <v>4</v>
      </c>
      <c r="J125" s="76">
        <v>1</v>
      </c>
      <c r="K125" s="76">
        <v>0</v>
      </c>
      <c r="L125" s="76">
        <v>1</v>
      </c>
      <c r="M125" s="76">
        <v>0</v>
      </c>
      <c r="N125" s="103">
        <f t="shared" si="24"/>
        <v>22</v>
      </c>
      <c r="O125" s="77">
        <f t="shared" si="25"/>
        <v>5.2194543297746148E-3</v>
      </c>
      <c r="P125" s="66"/>
      <c r="Q125" s="66"/>
      <c r="R125" s="66"/>
    </row>
    <row r="126" spans="1:18" x14ac:dyDescent="0.25">
      <c r="A126" s="46" t="s">
        <v>8</v>
      </c>
      <c r="B126" s="76">
        <v>4</v>
      </c>
      <c r="C126" s="47">
        <v>1</v>
      </c>
      <c r="D126" s="76">
        <v>2</v>
      </c>
      <c r="E126" s="47">
        <v>0</v>
      </c>
      <c r="F126" s="40">
        <v>4</v>
      </c>
      <c r="G126" s="76">
        <v>4</v>
      </c>
      <c r="H126" s="47">
        <v>7</v>
      </c>
      <c r="I126" s="76">
        <v>3</v>
      </c>
      <c r="J126" s="76">
        <v>3</v>
      </c>
      <c r="K126" s="76">
        <v>4</v>
      </c>
      <c r="L126" s="76">
        <v>2</v>
      </c>
      <c r="M126" s="76">
        <v>4</v>
      </c>
      <c r="N126" s="103">
        <f t="shared" si="24"/>
        <v>38</v>
      </c>
      <c r="O126" s="77">
        <f t="shared" si="25"/>
        <v>9.0154211150652429E-3</v>
      </c>
      <c r="P126" s="66"/>
      <c r="Q126" s="66"/>
      <c r="R126" s="66"/>
    </row>
    <row r="127" spans="1:18" x14ac:dyDescent="0.25">
      <c r="A127" s="46" t="s">
        <v>18</v>
      </c>
      <c r="B127" s="76">
        <v>2</v>
      </c>
      <c r="C127" s="47">
        <v>2</v>
      </c>
      <c r="D127" s="76">
        <v>2</v>
      </c>
      <c r="E127" s="47">
        <v>3</v>
      </c>
      <c r="F127" s="40">
        <v>2</v>
      </c>
      <c r="G127" s="76">
        <v>3</v>
      </c>
      <c r="H127" s="47">
        <v>1</v>
      </c>
      <c r="I127" s="76">
        <v>0</v>
      </c>
      <c r="J127" s="76">
        <v>0</v>
      </c>
      <c r="K127" s="76">
        <v>2</v>
      </c>
      <c r="L127" s="76">
        <v>2</v>
      </c>
      <c r="M127" s="76">
        <v>2</v>
      </c>
      <c r="N127" s="103">
        <f t="shared" si="24"/>
        <v>21</v>
      </c>
      <c r="O127" s="77">
        <f t="shared" si="25"/>
        <v>4.9822064056939501E-3</v>
      </c>
      <c r="P127" s="66"/>
      <c r="Q127" s="66"/>
      <c r="R127" s="66"/>
    </row>
    <row r="128" spans="1:18" x14ac:dyDescent="0.25">
      <c r="A128" s="46" t="s">
        <v>11</v>
      </c>
      <c r="B128" s="76">
        <v>4</v>
      </c>
      <c r="C128" s="47">
        <v>2</v>
      </c>
      <c r="D128" s="76">
        <v>1</v>
      </c>
      <c r="E128" s="47">
        <v>2</v>
      </c>
      <c r="F128" s="40">
        <v>3</v>
      </c>
      <c r="G128" s="76">
        <v>1</v>
      </c>
      <c r="H128" s="47">
        <v>3</v>
      </c>
      <c r="I128" s="76">
        <v>1</v>
      </c>
      <c r="J128" s="76">
        <v>2</v>
      </c>
      <c r="K128" s="76">
        <v>6</v>
      </c>
      <c r="L128" s="76">
        <v>0</v>
      </c>
      <c r="M128" s="76">
        <v>2</v>
      </c>
      <c r="N128" s="103">
        <f t="shared" si="24"/>
        <v>27</v>
      </c>
      <c r="O128" s="77">
        <f t="shared" si="25"/>
        <v>6.405693950177936E-3</v>
      </c>
      <c r="P128" s="66"/>
      <c r="Q128" s="66"/>
      <c r="R128" s="66"/>
    </row>
    <row r="129" spans="1:18" x14ac:dyDescent="0.25">
      <c r="A129" s="46" t="s">
        <v>15</v>
      </c>
      <c r="B129" s="76">
        <v>1</v>
      </c>
      <c r="C129" s="47">
        <v>3</v>
      </c>
      <c r="D129" s="76">
        <v>0</v>
      </c>
      <c r="E129" s="47">
        <v>0</v>
      </c>
      <c r="F129" s="47">
        <v>2</v>
      </c>
      <c r="G129" s="76">
        <v>0</v>
      </c>
      <c r="H129" s="47">
        <v>0</v>
      </c>
      <c r="I129" s="76">
        <v>1</v>
      </c>
      <c r="J129" s="76">
        <v>0</v>
      </c>
      <c r="K129" s="76">
        <v>0</v>
      </c>
      <c r="L129" s="76">
        <v>0</v>
      </c>
      <c r="M129" s="76">
        <v>0</v>
      </c>
      <c r="N129" s="103">
        <f t="shared" si="24"/>
        <v>7</v>
      </c>
      <c r="O129" s="77">
        <f t="shared" si="25"/>
        <v>1.66073546856465E-3</v>
      </c>
      <c r="P129" s="66"/>
      <c r="Q129" s="66"/>
      <c r="R129" s="66"/>
    </row>
    <row r="130" spans="1:18" x14ac:dyDescent="0.25">
      <c r="A130" s="46" t="s">
        <v>39</v>
      </c>
      <c r="B130" s="76">
        <v>0</v>
      </c>
      <c r="C130" s="47">
        <v>0</v>
      </c>
      <c r="D130" s="76">
        <v>0</v>
      </c>
      <c r="E130" s="47">
        <v>0</v>
      </c>
      <c r="F130" s="47">
        <v>0</v>
      </c>
      <c r="G130" s="76">
        <v>0</v>
      </c>
      <c r="H130" s="47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103">
        <f t="shared" si="24"/>
        <v>0</v>
      </c>
      <c r="O130" s="77">
        <f t="shared" si="25"/>
        <v>0</v>
      </c>
      <c r="P130" s="66"/>
      <c r="Q130" s="66"/>
      <c r="R130" s="66"/>
    </row>
    <row r="131" spans="1:18" x14ac:dyDescent="0.25">
      <c r="A131" s="42" t="s">
        <v>5</v>
      </c>
      <c r="B131" s="90">
        <v>170</v>
      </c>
      <c r="C131" s="44">
        <v>156</v>
      </c>
      <c r="D131" s="90">
        <v>175</v>
      </c>
      <c r="E131" s="44">
        <v>261</v>
      </c>
      <c r="F131" s="44">
        <v>169</v>
      </c>
      <c r="G131" s="44">
        <v>151</v>
      </c>
      <c r="H131" s="44">
        <v>94</v>
      </c>
      <c r="I131" s="103">
        <v>99</v>
      </c>
      <c r="J131" s="90">
        <v>140</v>
      </c>
      <c r="K131" s="90">
        <v>130</v>
      </c>
      <c r="L131" s="90">
        <v>109</v>
      </c>
      <c r="M131" s="90">
        <v>100</v>
      </c>
      <c r="N131" s="103">
        <f t="shared" si="24"/>
        <v>1754</v>
      </c>
      <c r="O131" s="45">
        <f t="shared" si="25"/>
        <v>0.41613285883748519</v>
      </c>
      <c r="P131" s="66"/>
      <c r="Q131" s="66"/>
      <c r="R131" s="66"/>
    </row>
    <row r="132" spans="1:18" x14ac:dyDescent="0.25">
      <c r="A132" s="46" t="s">
        <v>13</v>
      </c>
      <c r="B132" s="76">
        <v>63</v>
      </c>
      <c r="C132" s="47">
        <v>63</v>
      </c>
      <c r="D132" s="76">
        <v>75</v>
      </c>
      <c r="E132" s="47">
        <v>103</v>
      </c>
      <c r="F132" s="40">
        <v>75</v>
      </c>
      <c r="G132" s="76">
        <v>57</v>
      </c>
      <c r="H132" s="47">
        <v>35</v>
      </c>
      <c r="I132" s="76">
        <v>45</v>
      </c>
      <c r="J132" s="76">
        <v>57</v>
      </c>
      <c r="K132" s="76">
        <v>43</v>
      </c>
      <c r="L132" s="76">
        <v>36</v>
      </c>
      <c r="M132" s="76">
        <v>37</v>
      </c>
      <c r="N132" s="103">
        <f t="shared" si="24"/>
        <v>689</v>
      </c>
      <c r="O132" s="77">
        <f t="shared" si="25"/>
        <v>0.16346381969157769</v>
      </c>
      <c r="P132" s="66"/>
      <c r="Q132" s="66"/>
      <c r="R132" s="66"/>
    </row>
    <row r="133" spans="1:18" x14ac:dyDescent="0.25">
      <c r="A133" s="46" t="s">
        <v>8</v>
      </c>
      <c r="B133" s="76">
        <v>12</v>
      </c>
      <c r="C133" s="47">
        <v>13</v>
      </c>
      <c r="D133" s="76">
        <v>9</v>
      </c>
      <c r="E133" s="47">
        <v>85</v>
      </c>
      <c r="F133" s="40">
        <v>12</v>
      </c>
      <c r="G133" s="76">
        <v>19</v>
      </c>
      <c r="H133" s="47">
        <v>16</v>
      </c>
      <c r="I133" s="76">
        <v>5</v>
      </c>
      <c r="J133" s="76">
        <v>21</v>
      </c>
      <c r="K133" s="76">
        <v>14</v>
      </c>
      <c r="L133" s="76">
        <v>10</v>
      </c>
      <c r="M133" s="76">
        <v>10</v>
      </c>
      <c r="N133" s="103">
        <f t="shared" si="24"/>
        <v>226</v>
      </c>
      <c r="O133" s="77">
        <f t="shared" si="25"/>
        <v>5.361803084223013E-2</v>
      </c>
      <c r="P133" s="66"/>
      <c r="Q133" s="66"/>
      <c r="R133" s="66"/>
    </row>
    <row r="134" spans="1:18" x14ac:dyDescent="0.25">
      <c r="A134" s="46" t="s">
        <v>6</v>
      </c>
      <c r="B134" s="76">
        <v>95</v>
      </c>
      <c r="C134" s="47">
        <v>73</v>
      </c>
      <c r="D134" s="76">
        <v>90</v>
      </c>
      <c r="E134" s="47">
        <v>68</v>
      </c>
      <c r="F134" s="40">
        <v>78</v>
      </c>
      <c r="G134" s="76">
        <v>71</v>
      </c>
      <c r="H134" s="47">
        <v>43</v>
      </c>
      <c r="I134" s="76">
        <v>45</v>
      </c>
      <c r="J134" s="76">
        <v>61</v>
      </c>
      <c r="K134" s="76">
        <v>71</v>
      </c>
      <c r="L134" s="76">
        <v>62</v>
      </c>
      <c r="M134" s="76">
        <v>53</v>
      </c>
      <c r="N134" s="103">
        <f t="shared" si="24"/>
        <v>810</v>
      </c>
      <c r="O134" s="77">
        <f t="shared" si="25"/>
        <v>0.19217081850533807</v>
      </c>
      <c r="P134" s="66"/>
      <c r="Q134" s="66"/>
      <c r="R134" s="66"/>
    </row>
    <row r="135" spans="1:18" x14ac:dyDescent="0.25">
      <c r="A135" s="46" t="s">
        <v>111</v>
      </c>
      <c r="B135" s="76">
        <v>0</v>
      </c>
      <c r="C135" s="47">
        <v>7</v>
      </c>
      <c r="D135" s="76">
        <v>1</v>
      </c>
      <c r="E135" s="47">
        <v>5</v>
      </c>
      <c r="F135" s="40">
        <v>4</v>
      </c>
      <c r="G135" s="76">
        <v>4</v>
      </c>
      <c r="H135" s="47">
        <v>0</v>
      </c>
      <c r="I135" s="76">
        <v>4</v>
      </c>
      <c r="J135" s="76">
        <v>1</v>
      </c>
      <c r="K135" s="76">
        <v>2</v>
      </c>
      <c r="L135" s="76">
        <v>1</v>
      </c>
      <c r="M135" s="76">
        <v>0</v>
      </c>
      <c r="N135" s="103">
        <f t="shared" si="24"/>
        <v>29</v>
      </c>
      <c r="O135" s="77">
        <f t="shared" si="25"/>
        <v>6.8801897983392646E-3</v>
      </c>
      <c r="P135" s="66"/>
      <c r="Q135" s="66"/>
      <c r="R135" s="66"/>
    </row>
    <row r="136" spans="1:18" x14ac:dyDescent="0.25">
      <c r="A136" s="42" t="s">
        <v>96</v>
      </c>
      <c r="B136" s="90">
        <v>0</v>
      </c>
      <c r="C136" s="44">
        <v>0</v>
      </c>
      <c r="D136" s="90">
        <v>0</v>
      </c>
      <c r="E136" s="44">
        <v>0</v>
      </c>
      <c r="F136" s="44">
        <v>0</v>
      </c>
      <c r="G136" s="44">
        <v>0</v>
      </c>
      <c r="H136" s="44">
        <v>0</v>
      </c>
      <c r="I136" s="103">
        <v>0</v>
      </c>
      <c r="J136" s="90">
        <v>0</v>
      </c>
      <c r="K136" s="90">
        <v>0</v>
      </c>
      <c r="L136" s="90">
        <v>0</v>
      </c>
      <c r="M136" s="90">
        <v>0</v>
      </c>
      <c r="N136" s="103">
        <f t="shared" si="24"/>
        <v>0</v>
      </c>
      <c r="O136" s="45">
        <f t="shared" si="25"/>
        <v>0</v>
      </c>
      <c r="P136" s="66"/>
      <c r="Q136" s="66"/>
      <c r="R136" s="66"/>
    </row>
    <row r="137" spans="1:18" x14ac:dyDescent="0.25">
      <c r="A137" s="46" t="s">
        <v>15</v>
      </c>
      <c r="B137" s="76">
        <v>0</v>
      </c>
      <c r="C137" s="47">
        <v>0</v>
      </c>
      <c r="D137" s="76">
        <v>0</v>
      </c>
      <c r="E137" s="47">
        <v>0</v>
      </c>
      <c r="F137" s="47">
        <v>0</v>
      </c>
      <c r="G137" s="76">
        <v>0</v>
      </c>
      <c r="H137" s="47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103">
        <f t="shared" si="24"/>
        <v>0</v>
      </c>
      <c r="O137" s="77">
        <f t="shared" si="25"/>
        <v>0</v>
      </c>
      <c r="P137" s="66"/>
      <c r="Q137" s="66"/>
      <c r="R137" s="66"/>
    </row>
    <row r="138" spans="1:18" x14ac:dyDescent="0.25">
      <c r="A138" s="48" t="s">
        <v>20</v>
      </c>
      <c r="B138" s="74">
        <f t="shared" ref="B138:M138" si="26">SUM(B102,B109,B118,B123,B131,B136)</f>
        <v>400</v>
      </c>
      <c r="C138" s="103">
        <f t="shared" si="26"/>
        <v>369</v>
      </c>
      <c r="D138" s="103">
        <f t="shared" si="26"/>
        <v>428</v>
      </c>
      <c r="E138" s="103">
        <f t="shared" si="26"/>
        <v>385</v>
      </c>
      <c r="F138" s="103">
        <v>418</v>
      </c>
      <c r="G138" s="103">
        <f t="shared" si="26"/>
        <v>350</v>
      </c>
      <c r="H138" s="103">
        <f t="shared" si="26"/>
        <v>257</v>
      </c>
      <c r="I138" s="103">
        <f t="shared" si="26"/>
        <v>275</v>
      </c>
      <c r="J138" s="103">
        <f t="shared" si="26"/>
        <v>357</v>
      </c>
      <c r="K138" s="103">
        <f t="shared" si="26"/>
        <v>353</v>
      </c>
      <c r="L138" s="103">
        <f t="shared" si="26"/>
        <v>320</v>
      </c>
      <c r="M138" s="103">
        <f t="shared" si="26"/>
        <v>303</v>
      </c>
      <c r="N138" s="74">
        <f>SUM(B138:M138)</f>
        <v>4215</v>
      </c>
      <c r="O138" s="78">
        <v>1</v>
      </c>
      <c r="P138" s="66"/>
      <c r="Q138" s="66"/>
      <c r="R138" s="66"/>
    </row>
    <row r="139" spans="1:18" x14ac:dyDescent="0.25">
      <c r="A139" s="66"/>
      <c r="B139" s="66"/>
      <c r="C139" s="66"/>
      <c r="Q139" s="66"/>
      <c r="R139" s="66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Diciembre_2023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SOLANO DE LA SALA BROWN JUAN ANTONIO</cp:lastModifiedBy>
  <dcterms:created xsi:type="dcterms:W3CDTF">2022-03-04T19:21:28Z</dcterms:created>
  <dcterms:modified xsi:type="dcterms:W3CDTF">2024-01-03T20:59:06Z</dcterms:modified>
</cp:coreProperties>
</file>