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9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10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11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1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3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4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.xml" ContentType="application/vnd.openxmlformats-officedocument.drawing+xml"/>
  <Override PartName="/xl/charts/chart15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6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7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8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9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20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21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3\DEAC\Regulación\"/>
    </mc:Choice>
  </mc:AlternateContent>
  <bookViews>
    <workbookView xWindow="0" yWindow="0" windowWidth="19200" windowHeight="10995" tabRatio="840" activeTab="1"/>
  </bookViews>
  <sheets>
    <sheet name="Indice" sheetId="3" r:id="rId1"/>
    <sheet name="Requerimientos Diciembre_2023" sheetId="4" r:id="rId2"/>
    <sheet name="Historico Gob.ec" sheetId="5" r:id="rId3"/>
  </sheets>
  <externalReferences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00" i="4" l="1"/>
  <c r="O201" i="4"/>
  <c r="AA58" i="5"/>
  <c r="Z58" i="5"/>
  <c r="Y59" i="5"/>
  <c r="X59" i="5"/>
  <c r="C153" i="4"/>
  <c r="F105" i="4" l="1"/>
  <c r="C87" i="4" l="1"/>
  <c r="W59" i="5"/>
  <c r="V59" i="5"/>
  <c r="T59" i="5" l="1"/>
  <c r="U19" i="5"/>
  <c r="U13" i="5"/>
  <c r="Q59" i="5" l="1"/>
  <c r="Q56" i="5"/>
  <c r="Q57" i="5"/>
  <c r="Q58" i="5"/>
  <c r="Q55" i="5"/>
  <c r="P59" i="5"/>
  <c r="Q14" i="5"/>
  <c r="Q15" i="5"/>
  <c r="Q16" i="5"/>
  <c r="Q17" i="5"/>
  <c r="Q18" i="5"/>
  <c r="Q13" i="5"/>
  <c r="O14" i="5" l="1"/>
  <c r="O15" i="5"/>
  <c r="O16" i="5"/>
  <c r="O17" i="5"/>
  <c r="O18" i="5"/>
  <c r="O13" i="5"/>
  <c r="S59" i="5"/>
  <c r="S56" i="5"/>
  <c r="S57" i="5"/>
  <c r="S58" i="5"/>
  <c r="S55" i="5"/>
  <c r="R59" i="5"/>
  <c r="S14" i="5"/>
  <c r="S15" i="5"/>
  <c r="S16" i="5"/>
  <c r="S17" i="5"/>
  <c r="S18" i="5"/>
  <c r="S13" i="5"/>
  <c r="O56" i="5" l="1"/>
  <c r="O57" i="5"/>
  <c r="O58" i="5"/>
  <c r="O55" i="5"/>
  <c r="N59" i="5"/>
  <c r="M56" i="5" l="1"/>
  <c r="M57" i="5"/>
  <c r="M58" i="5"/>
  <c r="M55" i="5"/>
  <c r="L59" i="5"/>
  <c r="M14" i="5"/>
  <c r="M15" i="5"/>
  <c r="M16" i="5"/>
  <c r="M17" i="5"/>
  <c r="M18" i="5"/>
  <c r="M13" i="5"/>
  <c r="F109" i="5" l="1"/>
  <c r="I59" i="5"/>
  <c r="K59" i="5"/>
  <c r="K56" i="5"/>
  <c r="K57" i="5"/>
  <c r="K58" i="5"/>
  <c r="K55" i="5"/>
  <c r="J59" i="5"/>
  <c r="K14" i="5"/>
  <c r="K15" i="5"/>
  <c r="K16" i="5"/>
  <c r="K17" i="5"/>
  <c r="K18" i="5"/>
  <c r="K13" i="5"/>
  <c r="I56" i="5" l="1"/>
  <c r="I57" i="5"/>
  <c r="I58" i="5"/>
  <c r="I55" i="5"/>
  <c r="H59" i="5"/>
  <c r="I14" i="5"/>
  <c r="I15" i="5"/>
  <c r="I16" i="5"/>
  <c r="I17" i="5"/>
  <c r="I18" i="5"/>
  <c r="I13" i="5"/>
  <c r="N93" i="5" l="1"/>
  <c r="N135" i="5" l="1"/>
  <c r="C85" i="5"/>
  <c r="C84" i="5"/>
  <c r="E56" i="5"/>
  <c r="E57" i="5"/>
  <c r="E58" i="5"/>
  <c r="E55" i="5"/>
  <c r="E59" i="5" s="1"/>
  <c r="D59" i="5"/>
  <c r="B59" i="5"/>
  <c r="C58" i="5" s="1"/>
  <c r="C46" i="4"/>
  <c r="D45" i="4" s="1"/>
  <c r="C138" i="5" l="1"/>
  <c r="D138" i="5"/>
  <c r="E138" i="5"/>
  <c r="G138" i="5"/>
  <c r="H138" i="5"/>
  <c r="I138" i="5"/>
  <c r="J138" i="5"/>
  <c r="K138" i="5"/>
  <c r="L138" i="5"/>
  <c r="M138" i="5"/>
  <c r="B138" i="5"/>
  <c r="N132" i="5"/>
  <c r="N103" i="5"/>
  <c r="N10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N117" i="5"/>
  <c r="N118" i="5"/>
  <c r="N119" i="5"/>
  <c r="N120" i="5"/>
  <c r="N121" i="5"/>
  <c r="N122" i="5"/>
  <c r="N123" i="5"/>
  <c r="N124" i="5"/>
  <c r="N125" i="5"/>
  <c r="N126" i="5"/>
  <c r="N127" i="5"/>
  <c r="N128" i="5"/>
  <c r="N129" i="5"/>
  <c r="N130" i="5"/>
  <c r="N131" i="5"/>
  <c r="N133" i="5"/>
  <c r="N134" i="5"/>
  <c r="N136" i="5"/>
  <c r="N137" i="5"/>
  <c r="N84" i="5"/>
  <c r="N85" i="5"/>
  <c r="N86" i="5"/>
  <c r="N87" i="5"/>
  <c r="N88" i="5"/>
  <c r="N89" i="5"/>
  <c r="N90" i="5"/>
  <c r="N91" i="5"/>
  <c r="N92" i="5"/>
  <c r="N94" i="5"/>
  <c r="N95" i="5"/>
  <c r="N96" i="5"/>
  <c r="N83" i="5"/>
  <c r="N138" i="5" l="1"/>
  <c r="O135" i="5" s="1"/>
  <c r="N97" i="5"/>
  <c r="O93" i="5" s="1"/>
  <c r="N193" i="4"/>
  <c r="M193" i="4"/>
  <c r="L193" i="4"/>
  <c r="K193" i="4"/>
  <c r="J193" i="4"/>
  <c r="I193" i="4"/>
  <c r="H193" i="4"/>
  <c r="G193" i="4"/>
  <c r="F193" i="4"/>
  <c r="E193" i="4"/>
  <c r="D193" i="4"/>
  <c r="C193" i="4"/>
  <c r="O91" i="5" l="1"/>
  <c r="M97" i="5"/>
  <c r="L97" i="5"/>
  <c r="K97" i="5"/>
  <c r="J97" i="5"/>
  <c r="I97" i="5"/>
  <c r="H97" i="5"/>
  <c r="G97" i="5"/>
  <c r="F97" i="5"/>
  <c r="E97" i="5"/>
  <c r="D97" i="5"/>
  <c r="C97" i="5"/>
  <c r="B97" i="5"/>
  <c r="O59" i="5"/>
  <c r="M59" i="5"/>
  <c r="F59" i="5"/>
  <c r="C57" i="5"/>
  <c r="Z57" i="5"/>
  <c r="Z56" i="5"/>
  <c r="C56" i="5"/>
  <c r="Z55" i="5"/>
  <c r="C55" i="5"/>
  <c r="Y19" i="5"/>
  <c r="X19" i="5"/>
  <c r="W19" i="5"/>
  <c r="V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F19" i="5"/>
  <c r="D19" i="5"/>
  <c r="B19" i="5"/>
  <c r="C17" i="5" s="1"/>
  <c r="Z18" i="5"/>
  <c r="Z17" i="5"/>
  <c r="Z16" i="5"/>
  <c r="Z15" i="5"/>
  <c r="Z14" i="5"/>
  <c r="Z13" i="5"/>
  <c r="M238" i="4"/>
  <c r="M241" i="4" s="1"/>
  <c r="L238" i="4"/>
  <c r="L241" i="4" s="1"/>
  <c r="K238" i="4"/>
  <c r="K241" i="4" s="1"/>
  <c r="J238" i="4"/>
  <c r="J241" i="4" s="1"/>
  <c r="I238" i="4"/>
  <c r="I241" i="4" s="1"/>
  <c r="H238" i="4"/>
  <c r="H241" i="4" s="1"/>
  <c r="G238" i="4"/>
  <c r="G241" i="4" s="1"/>
  <c r="F238" i="4"/>
  <c r="F241" i="4" s="1"/>
  <c r="E238" i="4"/>
  <c r="E241" i="4" s="1"/>
  <c r="D238" i="4"/>
  <c r="D241" i="4" s="1"/>
  <c r="C238" i="4"/>
  <c r="C241" i="4" s="1"/>
  <c r="N201" i="4"/>
  <c r="M201" i="4"/>
  <c r="L201" i="4"/>
  <c r="K201" i="4"/>
  <c r="J201" i="4"/>
  <c r="I201" i="4"/>
  <c r="H201" i="4"/>
  <c r="G201" i="4"/>
  <c r="F201" i="4"/>
  <c r="E201" i="4"/>
  <c r="D201" i="4"/>
  <c r="C201" i="4"/>
  <c r="C185" i="4"/>
  <c r="C179" i="4"/>
  <c r="C173" i="4"/>
  <c r="G51" i="4"/>
  <c r="H50" i="4" s="1"/>
  <c r="D44" i="4"/>
  <c r="C17" i="4"/>
  <c r="D15" i="4" s="1"/>
  <c r="O234" i="4" l="1"/>
  <c r="E13" i="5"/>
  <c r="E17" i="5"/>
  <c r="E18" i="5"/>
  <c r="E14" i="5"/>
  <c r="E15" i="5"/>
  <c r="E16" i="5"/>
  <c r="G17" i="5"/>
  <c r="G13" i="5"/>
  <c r="G19" i="5" s="1"/>
  <c r="G15" i="5"/>
  <c r="G18" i="5"/>
  <c r="G16" i="5"/>
  <c r="G14" i="5"/>
  <c r="G57" i="5"/>
  <c r="G56" i="5"/>
  <c r="G58" i="5"/>
  <c r="G55" i="5"/>
  <c r="G59" i="5" s="1"/>
  <c r="C59" i="5"/>
  <c r="C18" i="5"/>
  <c r="N102" i="5"/>
  <c r="O92" i="5"/>
  <c r="O85" i="5"/>
  <c r="O94" i="5"/>
  <c r="O86" i="5"/>
  <c r="O95" i="5"/>
  <c r="O87" i="5"/>
  <c r="O96" i="5"/>
  <c r="O84" i="5"/>
  <c r="O88" i="5"/>
  <c r="O89" i="5"/>
  <c r="O90" i="5"/>
  <c r="O83" i="5"/>
  <c r="Z59" i="5"/>
  <c r="AA56" i="5" s="1"/>
  <c r="Z19" i="5"/>
  <c r="AA14" i="5" s="1"/>
  <c r="C14" i="5"/>
  <c r="C15" i="5"/>
  <c r="C16" i="5"/>
  <c r="C13" i="5"/>
  <c r="N238" i="4"/>
  <c r="N241" i="4" s="1"/>
  <c r="H44" i="4"/>
  <c r="H45" i="4"/>
  <c r="H46" i="4"/>
  <c r="H47" i="4"/>
  <c r="H48" i="4"/>
  <c r="H42" i="4"/>
  <c r="H49" i="4"/>
  <c r="H43" i="4"/>
  <c r="D42" i="4"/>
  <c r="D43" i="4"/>
  <c r="D11" i="4"/>
  <c r="D12" i="4"/>
  <c r="D13" i="4"/>
  <c r="D14" i="4"/>
  <c r="D16" i="4"/>
  <c r="E19" i="5" l="1"/>
  <c r="D46" i="4"/>
  <c r="C19" i="5"/>
  <c r="O238" i="4"/>
  <c r="O241" i="4" s="1"/>
  <c r="P234" i="4"/>
  <c r="P238" i="4" s="1"/>
  <c r="P241" i="4" s="1"/>
  <c r="O105" i="5"/>
  <c r="O108" i="5"/>
  <c r="O119" i="5"/>
  <c r="O117" i="5"/>
  <c r="O107" i="5"/>
  <c r="O102" i="5"/>
  <c r="O111" i="5"/>
  <c r="O118" i="5"/>
  <c r="O137" i="5"/>
  <c r="O123" i="5"/>
  <c r="O124" i="5"/>
  <c r="O97" i="5"/>
  <c r="AA55" i="5"/>
  <c r="AA57" i="5"/>
  <c r="AA16" i="5"/>
  <c r="AA15" i="5"/>
  <c r="AA18" i="5"/>
  <c r="AA17" i="5"/>
  <c r="AA13" i="5"/>
  <c r="H51" i="4"/>
  <c r="D17" i="4"/>
  <c r="AA59" i="5" l="1"/>
  <c r="O114" i="5"/>
  <c r="O133" i="5"/>
  <c r="O104" i="5"/>
  <c r="O110" i="5"/>
  <c r="O106" i="5"/>
  <c r="O132" i="5"/>
  <c r="O128" i="5"/>
  <c r="O134" i="5"/>
  <c r="O131" i="5"/>
  <c r="O116" i="5"/>
  <c r="O112" i="5"/>
  <c r="O113" i="5"/>
  <c r="AA19" i="5"/>
  <c r="O109" i="5"/>
  <c r="O130" i="5"/>
  <c r="O136" i="5"/>
  <c r="O115" i="5"/>
  <c r="O120" i="5"/>
  <c r="O122" i="5"/>
  <c r="O127" i="5"/>
  <c r="O126" i="5"/>
  <c r="O129" i="5"/>
  <c r="O103" i="5"/>
  <c r="O121" i="5"/>
  <c r="O125" i="5"/>
</calcChain>
</file>

<file path=xl/sharedStrings.xml><?xml version="1.0" encoding="utf-8"?>
<sst xmlns="http://schemas.openxmlformats.org/spreadsheetml/2006/main" count="413" uniqueCount="153">
  <si>
    <t>Operador de Telecomunicaciones</t>
  </si>
  <si>
    <t>No</t>
  </si>
  <si>
    <t>Servicio Acceso a Internet</t>
  </si>
  <si>
    <t>Megadatos - Netlife</t>
  </si>
  <si>
    <t>Plataforma Virtual GOB.EC</t>
  </si>
  <si>
    <t>Telefonía Celular</t>
  </si>
  <si>
    <t>Movistar - Otecel S.A.</t>
  </si>
  <si>
    <t>Servicio de Telefonía Fija</t>
  </si>
  <si>
    <t>Cnt Ep</t>
  </si>
  <si>
    <t>Sí</t>
  </si>
  <si>
    <t>Servicio de Televisión Pagada</t>
  </si>
  <si>
    <t>Grupo Tv Cable</t>
  </si>
  <si>
    <t>Iplanet - Fibramax</t>
  </si>
  <si>
    <t>Claro - Conecel S.A.</t>
  </si>
  <si>
    <t>Información de Telecomunicaciones</t>
  </si>
  <si>
    <t>Otros Operadores</t>
  </si>
  <si>
    <t>Atencion Presencial</t>
  </si>
  <si>
    <t>Puntonet</t>
  </si>
  <si>
    <t>Direct Tv</t>
  </si>
  <si>
    <t>Cable Unión</t>
  </si>
  <si>
    <t>Total general</t>
  </si>
  <si>
    <r>
      <rPr>
        <b/>
        <sz val="11"/>
        <color indexed="56"/>
        <rFont val="Arial"/>
        <family val="2"/>
      </rPr>
      <t>Fuente:</t>
    </r>
    <r>
      <rPr>
        <sz val="11"/>
        <color indexed="56"/>
        <rFont val="Arial"/>
        <family val="2"/>
      </rPr>
      <t xml:space="preserve"> Plataforma GOB.EC</t>
    </r>
  </si>
  <si>
    <t xml:space="preserve">  </t>
  </si>
  <si>
    <t>Archivo</t>
  </si>
  <si>
    <t>Descripción</t>
  </si>
  <si>
    <t>Requerimientos mensuales de los Servicios de telecomunicaciones</t>
  </si>
  <si>
    <t>Información estadística de requerimientos de servicios, por operador, categoría de reclamo, vulnerabilidad, canal de atención, evolución e históricos.</t>
  </si>
  <si>
    <t>Histórico Requermientos Plataforma GOB.EC</t>
  </si>
  <si>
    <t>ATENCIÓN AL USUARIO DE LOS SERVICIOS DE TELECOMUNICACIONES</t>
  </si>
  <si>
    <t>Requerimientos Generales de los Servicios de Telecomunicaciones</t>
  </si>
  <si>
    <t>Plataforma de Reclamos GOB.EC</t>
  </si>
  <si>
    <t xml:space="preserve">REQUERIMIENTOS POR SERVICIOS DE TELECOMUNICACIONES </t>
  </si>
  <si>
    <t>RECLAMOS POR SERVICIOS DE TELECOMUNICACIONES</t>
  </si>
  <si>
    <t>Servicios de Telecomunicaciones</t>
  </si>
  <si>
    <t>Cantidad</t>
  </si>
  <si>
    <t>Porcentaje</t>
  </si>
  <si>
    <t>RECLAMOS POR OPERADORES SERVICIO MÓVIL AVANZADO</t>
  </si>
  <si>
    <t>Operador de SMA</t>
  </si>
  <si>
    <t>REQUERIMIENTOS OPERADORES Y CATEGORIA SERVICIOS DE TELECOMUNICACIONES</t>
  </si>
  <si>
    <t>Univisa - Teccial</t>
  </si>
  <si>
    <t>REQUERIMIENTOS ATENDIDOS A PERSONAS VULNERABLES</t>
  </si>
  <si>
    <t>RECLAMOS PERSONAS ADULTAS MAYORES</t>
  </si>
  <si>
    <t>RECLAMOS PERSONAS CON DISCAPACIDAD</t>
  </si>
  <si>
    <t>CANAL DE ATENCIÓN</t>
  </si>
  <si>
    <t>REQUERIMIENTOS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</si>
  <si>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</si>
  <si>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</si>
  <si>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</si>
  <si>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</si>
  <si>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</si>
  <si>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</si>
  <si>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</si>
  <si>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</si>
  <si>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</si>
  <si>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</si>
  <si>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</si>
  <si>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</si>
  <si>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</si>
  <si>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Denuncia</t>
  </si>
  <si>
    <t>Información</t>
  </si>
  <si>
    <t>Reclamo</t>
  </si>
  <si>
    <t>Sugerencia</t>
  </si>
  <si>
    <t>EVOLUCION MENSUAL DE REQUERIMIENTOS AÑO 2022</t>
  </si>
  <si>
    <t>MESES AÑO 2022</t>
  </si>
  <si>
    <t>Requerimientos Plataforma GOB.EC
(Reclamos, denuncias, solicitudes de información)</t>
  </si>
  <si>
    <t>HISTÓRICO DE REQUERIMIENTOS</t>
  </si>
  <si>
    <t>REQUERIMIENTOS HISTÓRICOS</t>
  </si>
  <si>
    <t>AÑOS</t>
  </si>
  <si>
    <t>REQUERIMIENTOS TOTALES</t>
  </si>
  <si>
    <t>Año 2010</t>
  </si>
  <si>
    <t>Año 2011</t>
  </si>
  <si>
    <t>Año 2012</t>
  </si>
  <si>
    <t>Año 2013</t>
  </si>
  <si>
    <t>Año 2014</t>
  </si>
  <si>
    <t>Año 2015</t>
  </si>
  <si>
    <t>Año 2016</t>
  </si>
  <si>
    <t>Requerimientos Históricos de los Servicios de Telecomunicaciones</t>
  </si>
  <si>
    <t>Descripción de Tramite</t>
  </si>
  <si>
    <t>RECLAMOS POR OPERADORES DE SERVICIOS DE TELECOMUNICACIONES</t>
  </si>
  <si>
    <t>%</t>
  </si>
  <si>
    <t>Etapa Ep</t>
  </si>
  <si>
    <t>Hughes Ecuador</t>
  </si>
  <si>
    <t>Total</t>
  </si>
  <si>
    <t>SERVICIO / OPERADOR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</si>
  <si>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</si>
  <si>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</si>
  <si>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</si>
  <si>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</si>
  <si>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</si>
  <si>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</si>
  <si>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</si>
  <si>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</si>
  <si>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</si>
  <si>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</si>
  <si>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</si>
  <si>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</si>
  <si>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Televisión Abierta</t>
  </si>
  <si>
    <t>Radiodifusión AM - FM</t>
  </si>
  <si>
    <t>RECLAMOS POR OPERADORES SERVICIOS DE TELECOMUNICACIONES</t>
  </si>
  <si>
    <t xml:space="preserve">Operador </t>
  </si>
  <si>
    <t>REQUERIMIENTOS POR OPERADORES Y CATEGORÍAS DE RECLAMOS</t>
  </si>
  <si>
    <t xml:space="preserve">HISTÓRICO DE RECLAMOS DE SERVICIOS DE TELECOMUNICACIONES Y OPERADORES  DE SERVICIOS  DE TELEOCMUNICACIONES </t>
  </si>
  <si>
    <t>HISTORICO DE RECLAMOS TOTALES  POR SERVICIOS DE TELECOMUNICACIONES PLATAFORMA GOB.EC AÑO 2022</t>
  </si>
  <si>
    <t>REQUERIMIENTOS OPERADORES Y CATEGORIAS DE RECLAMOS</t>
  </si>
  <si>
    <t>DirecTV</t>
  </si>
  <si>
    <t>Grupo TV Cable</t>
  </si>
  <si>
    <t>Servicio de Telefonía Celular</t>
  </si>
  <si>
    <t>Servicio de Acceso a Internet</t>
  </si>
  <si>
    <t>Puntonet - Celerity</t>
  </si>
  <si>
    <t>Fibramax - Iplanet</t>
  </si>
  <si>
    <t>Otros Servicios de Telecomunicaciones</t>
  </si>
  <si>
    <t>Tuenti</t>
  </si>
  <si>
    <t>EVOLUCION MENSUAL DE REQUERIMIENTOS AÑO 2023</t>
  </si>
  <si>
    <t>REQUERIMIENTOS POR SERVICIOS DE TELECOMUNICACIONES PLATAFORMA GOB.EC AÑO 2023</t>
  </si>
  <si>
    <t>Mes: Enero a Diciembre 2023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</si>
  <si>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</si>
  <si>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</si>
  <si>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</si>
  <si>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</si>
  <si>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</si>
  <si>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</si>
  <si>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</si>
  <si>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</si>
  <si>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</si>
  <si>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</si>
  <si>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</si>
  <si>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</si>
  <si>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Total 2023</t>
  </si>
  <si>
    <t>AÑO 2023</t>
  </si>
  <si>
    <t>MESES AÑO 2023</t>
  </si>
  <si>
    <t xml:space="preserve">Información histórica de reclamos ingresados en la plataforma GOB.EC </t>
  </si>
  <si>
    <t xml:space="preserve">MATRICES ESTADÍSTICAS </t>
  </si>
  <si>
    <t>Categoria: Atención de Reclamos de Servicios de Telecomunicaciones</t>
  </si>
  <si>
    <t>Indicador: Reclamos ingresados por el canal virtual - Plataforma GOB.EC</t>
  </si>
  <si>
    <t>Otros Operadores de Acceso a Internet</t>
  </si>
  <si>
    <t>Cable Unión - AlfaTV</t>
  </si>
  <si>
    <t>Reclamos Contractuales</t>
  </si>
  <si>
    <t>Reclamos de Facturación</t>
  </si>
  <si>
    <t>Reclamos Técnicos</t>
  </si>
  <si>
    <t>RECLAMOS SMA por Categoría</t>
  </si>
  <si>
    <t>Ironnet - Corporacion Dehuorg</t>
  </si>
  <si>
    <t>Opticom - Dynacom</t>
  </si>
  <si>
    <t>RECLAMOS SAI por Categoría</t>
  </si>
  <si>
    <t>Otros Operadores de Telefonía Fija</t>
  </si>
  <si>
    <t>RECLAMOS TELEVISIÓN PAGADA por Categorías</t>
  </si>
  <si>
    <t>INFORMACIÓN por Categorías</t>
  </si>
  <si>
    <t>(en blanco)</t>
  </si>
  <si>
    <t>TOTAL GENERAL</t>
  </si>
  <si>
    <t>TOTAL GEBNERAL</t>
  </si>
  <si>
    <t>2023 (Hasta Noviembre 2023)</t>
  </si>
  <si>
    <t>Mes:Diciembre</t>
  </si>
  <si>
    <t>RECLAMOS TELEFONÍA FIJA</t>
  </si>
  <si>
    <r>
      <t>Fecha de publicación</t>
    </r>
    <r>
      <rPr>
        <sz val="11"/>
        <color theme="3" tint="-0.499984740745262"/>
        <rFont val="Arial"/>
        <family val="2"/>
      </rPr>
      <t>: Diciembre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</si>
</sst>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-* #,##0\ _€_-;\-* #,##0\ _€_-;_-* &quot;-&quot;??\ _€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b/>
      <sz val="11"/>
      <color theme="0"/>
      <name val="Arial"/>
      <family val="2"/>
    </font>
    <font>
      <sz val="11"/>
      <color indexed="56"/>
      <name val="Arial"/>
      <family val="2"/>
    </font>
    <font>
      <b/>
      <sz val="11"/>
      <color indexed="56"/>
      <name val="Arial"/>
      <family val="2"/>
    </font>
    <font>
      <b/>
      <sz val="11"/>
      <color theme="3" tint="-0.499984740745262"/>
      <name val="Arial"/>
      <family val="2"/>
    </font>
    <font>
      <sz val="11"/>
      <color theme="3" tint="-0.499984740745262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rgb="FFFFFFFF"/>
      <name val="Calibri"/>
      <family val="2"/>
    </font>
    <font>
      <b/>
      <sz val="12"/>
      <name val="Calibri"/>
      <family val="2"/>
    </font>
    <font>
      <b/>
      <sz val="9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6"/>
      <color theme="0"/>
      <name val="Arial"/>
      <family val="2"/>
    </font>
    <font>
      <b/>
      <sz val="18"/>
      <color theme="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8" tint="-0.249977111117893"/>
        <bgColor theme="4" tint="0.79998168889431442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2" fillId="0" borderId="0" applyNumberFormat="0" applyFill="0" applyBorder="0" applyAlignment="0" applyProtection="0"/>
  </cellStyleXfs>
  <cellXfs count="176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0" fontId="0" fillId="0" borderId="0" xfId="0" applyNumberFormat="1"/>
    <xf numFmtId="0" fontId="1" fillId="2" borderId="2" xfId="3" applyFill="1" applyBorder="1"/>
    <xf numFmtId="0" fontId="1" fillId="2" borderId="3" xfId="3" applyFill="1" applyBorder="1"/>
    <xf numFmtId="0" fontId="1" fillId="3" borderId="4" xfId="3" applyFill="1" applyBorder="1"/>
    <xf numFmtId="0" fontId="4" fillId="3" borderId="0" xfId="3" applyFont="1" applyFill="1" applyBorder="1"/>
    <xf numFmtId="0" fontId="1" fillId="3" borderId="0" xfId="3" applyFill="1" applyBorder="1"/>
    <xf numFmtId="0" fontId="2" fillId="3" borderId="0" xfId="3" applyFont="1" applyFill="1" applyBorder="1"/>
    <xf numFmtId="0" fontId="5" fillId="3" borderId="0" xfId="3" applyFont="1" applyFill="1" applyBorder="1"/>
    <xf numFmtId="0" fontId="1" fillId="4" borderId="1" xfId="3" applyFill="1" applyBorder="1"/>
    <xf numFmtId="0" fontId="6" fillId="4" borderId="2" xfId="3" applyFont="1" applyFill="1" applyBorder="1"/>
    <xf numFmtId="0" fontId="1" fillId="4" borderId="2" xfId="3" applyFill="1" applyBorder="1"/>
    <xf numFmtId="0" fontId="1" fillId="4" borderId="4" xfId="3" applyFill="1" applyBorder="1"/>
    <xf numFmtId="0" fontId="8" fillId="4" borderId="0" xfId="3" applyFont="1" applyFill="1" applyBorder="1"/>
    <xf numFmtId="0" fontId="1" fillId="4" borderId="0" xfId="3" applyFill="1" applyBorder="1"/>
    <xf numFmtId="0" fontId="1" fillId="4" borderId="5" xfId="3" applyFill="1" applyBorder="1"/>
    <xf numFmtId="0" fontId="1" fillId="4" borderId="6" xfId="3" applyFill="1" applyBorder="1"/>
    <xf numFmtId="0" fontId="8" fillId="4" borderId="7" xfId="3" applyFont="1" applyFill="1" applyBorder="1"/>
    <xf numFmtId="0" fontId="1" fillId="4" borderId="7" xfId="3" applyFill="1" applyBorder="1"/>
    <xf numFmtId="0" fontId="1" fillId="4" borderId="8" xfId="3" applyFill="1" applyBorder="1"/>
    <xf numFmtId="0" fontId="1" fillId="2" borderId="1" xfId="3" applyFill="1" applyBorder="1"/>
    <xf numFmtId="0" fontId="8" fillId="2" borderId="2" xfId="3" applyFont="1" applyFill="1" applyBorder="1"/>
    <xf numFmtId="0" fontId="11" fillId="6" borderId="0" xfId="0" applyFont="1" applyFill="1" applyBorder="1" applyAlignment="1">
      <alignment horizontal="center" vertical="top"/>
    </xf>
    <xf numFmtId="0" fontId="11" fillId="6" borderId="5" xfId="0" applyFont="1" applyFill="1" applyBorder="1" applyAlignment="1">
      <alignment horizontal="center" vertical="top"/>
    </xf>
    <xf numFmtId="0" fontId="0" fillId="0" borderId="7" xfId="0" applyBorder="1"/>
    <xf numFmtId="0" fontId="0" fillId="0" borderId="14" xfId="0" applyBorder="1"/>
    <xf numFmtId="0" fontId="0" fillId="0" borderId="8" xfId="0" applyBorder="1"/>
    <xf numFmtId="0" fontId="14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2" fillId="3" borderId="18" xfId="0" applyFont="1" applyFill="1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10" fontId="0" fillId="0" borderId="18" xfId="2" applyNumberFormat="1" applyFont="1" applyBorder="1" applyAlignment="1">
      <alignment horizontal="center" vertical="center"/>
    </xf>
    <xf numFmtId="10" fontId="2" fillId="3" borderId="18" xfId="0" applyNumberFormat="1" applyFont="1" applyFill="1" applyBorder="1" applyAlignment="1">
      <alignment horizontal="center" vertical="center"/>
    </xf>
    <xf numFmtId="0" fontId="14" fillId="3" borderId="0" xfId="0" applyFont="1" applyFill="1"/>
    <xf numFmtId="0" fontId="0" fillId="3" borderId="0" xfId="0" applyFill="1"/>
    <xf numFmtId="0" fontId="0" fillId="0" borderId="18" xfId="0" applyFont="1" applyBorder="1" applyAlignment="1">
      <alignment horizontal="left" vertical="center"/>
    </xf>
    <xf numFmtId="0" fontId="0" fillId="0" borderId="18" xfId="0" applyFont="1" applyBorder="1" applyAlignment="1">
      <alignment horizontal="center" vertical="center"/>
    </xf>
    <xf numFmtId="0" fontId="0" fillId="0" borderId="18" xfId="0" applyNumberFormat="1" applyBorder="1" applyAlignment="1">
      <alignment horizontal="center" vertical="center"/>
    </xf>
    <xf numFmtId="0" fontId="16" fillId="7" borderId="18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left" vertical="center" wrapText="1"/>
    </xf>
    <xf numFmtId="0" fontId="2" fillId="8" borderId="18" xfId="0" applyFont="1" applyFill="1" applyBorder="1" applyAlignment="1">
      <alignment horizontal="center" vertical="center" wrapText="1"/>
    </xf>
    <xf numFmtId="0" fontId="2" fillId="3" borderId="18" xfId="0" applyNumberFormat="1" applyFont="1" applyFill="1" applyBorder="1" applyAlignment="1">
      <alignment horizontal="center" vertical="center" wrapText="1"/>
    </xf>
    <xf numFmtId="10" fontId="2" fillId="3" borderId="18" xfId="2" applyNumberFormat="1" applyFont="1" applyFill="1" applyBorder="1" applyAlignment="1">
      <alignment horizontal="center" vertical="center" wrapText="1"/>
    </xf>
    <xf numFmtId="0" fontId="0" fillId="0" borderId="18" xfId="0" applyBorder="1" applyAlignment="1">
      <alignment horizontal="left" vertical="center" wrapText="1"/>
    </xf>
    <xf numFmtId="0" fontId="0" fillId="0" borderId="18" xfId="0" applyNumberFormat="1" applyBorder="1" applyAlignment="1">
      <alignment horizontal="center" vertical="center" wrapText="1"/>
    </xf>
    <xf numFmtId="0" fontId="2" fillId="8" borderId="18" xfId="0" applyFont="1" applyFill="1" applyBorder="1" applyAlignment="1">
      <alignment horizontal="left" vertical="center" wrapText="1"/>
    </xf>
    <xf numFmtId="0" fontId="2" fillId="9" borderId="18" xfId="0" applyFont="1" applyFill="1" applyBorder="1" applyAlignment="1">
      <alignment horizontal="center" vertical="center"/>
    </xf>
    <xf numFmtId="0" fontId="2" fillId="10" borderId="18" xfId="0" applyFont="1" applyFill="1" applyBorder="1" applyAlignment="1">
      <alignment horizontal="center" vertical="center"/>
    </xf>
    <xf numFmtId="0" fontId="2" fillId="11" borderId="18" xfId="0" applyFont="1" applyFill="1" applyBorder="1"/>
    <xf numFmtId="0" fontId="2" fillId="11" borderId="18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 wrapText="1" readingOrder="1"/>
    </xf>
    <xf numFmtId="0" fontId="0" fillId="2" borderId="18" xfId="0" applyFont="1" applyFill="1" applyBorder="1" applyAlignment="1">
      <alignment horizontal="left" vertical="center" wrapText="1" readingOrder="1"/>
    </xf>
    <xf numFmtId="0" fontId="0" fillId="0" borderId="18" xfId="0" applyNumberFormat="1" applyFont="1" applyBorder="1" applyAlignment="1">
      <alignment horizontal="center" vertical="center" wrapText="1" readingOrder="1"/>
    </xf>
    <xf numFmtId="0" fontId="0" fillId="0" borderId="18" xfId="0" applyFont="1" applyBorder="1" applyAlignment="1">
      <alignment horizontal="center" vertical="center" wrapText="1" readingOrder="1"/>
    </xf>
    <xf numFmtId="0" fontId="0" fillId="0" borderId="0" xfId="0" applyFont="1"/>
    <xf numFmtId="0" fontId="5" fillId="3" borderId="18" xfId="0" applyFont="1" applyFill="1" applyBorder="1" applyAlignment="1">
      <alignment horizontal="center" vertical="center" wrapText="1" readingOrder="1"/>
    </xf>
    <xf numFmtId="0" fontId="2" fillId="3" borderId="22" xfId="0" applyFont="1" applyFill="1" applyBorder="1" applyAlignment="1">
      <alignment vertical="center" wrapText="1" readingOrder="1"/>
    </xf>
    <xf numFmtId="0" fontId="0" fillId="2" borderId="18" xfId="0" applyFill="1" applyBorder="1" applyAlignment="1">
      <alignment horizontal="left" vertical="center" wrapText="1" readingOrder="1"/>
    </xf>
    <xf numFmtId="0" fontId="0" fillId="0" borderId="18" xfId="0" applyNumberFormat="1" applyBorder="1" applyAlignment="1">
      <alignment horizontal="center" vertical="center" wrapText="1" readingOrder="1"/>
    </xf>
    <xf numFmtId="0" fontId="0" fillId="0" borderId="18" xfId="0" applyBorder="1" applyAlignment="1">
      <alignment horizontal="center" vertical="center" wrapText="1" readingOrder="1"/>
    </xf>
    <xf numFmtId="0" fontId="0" fillId="2" borderId="18" xfId="0" applyFill="1" applyBorder="1" applyAlignment="1">
      <alignment horizontal="center" vertical="center" wrapText="1" readingOrder="1"/>
    </xf>
    <xf numFmtId="164" fontId="2" fillId="3" borderId="18" xfId="1" applyNumberFormat="1" applyFont="1" applyFill="1" applyBorder="1" applyAlignment="1">
      <alignment horizontal="center" vertical="center" wrapText="1" readingOrder="1"/>
    </xf>
    <xf numFmtId="0" fontId="0" fillId="0" borderId="0" xfId="0" applyAlignment="1">
      <alignment readingOrder="1"/>
    </xf>
    <xf numFmtId="0" fontId="0" fillId="0" borderId="0" xfId="0" applyAlignment="1">
      <alignment vertical="center" wrapText="1"/>
    </xf>
    <xf numFmtId="3" fontId="17" fillId="6" borderId="18" xfId="0" applyNumberFormat="1" applyFont="1" applyFill="1" applyBorder="1" applyAlignment="1">
      <alignment horizontal="center" vertical="center" wrapText="1" readingOrder="1"/>
    </xf>
    <xf numFmtId="0" fontId="1" fillId="3" borderId="0" xfId="3" applyFill="1"/>
    <xf numFmtId="0" fontId="4" fillId="3" borderId="0" xfId="3" applyFont="1" applyFill="1"/>
    <xf numFmtId="0" fontId="5" fillId="3" borderId="0" xfId="3" applyFont="1" applyFill="1"/>
    <xf numFmtId="0" fontId="2" fillId="3" borderId="0" xfId="3" applyFont="1" applyFill="1"/>
    <xf numFmtId="0" fontId="18" fillId="3" borderId="18" xfId="0" applyFont="1" applyFill="1" applyBorder="1" applyAlignment="1">
      <alignment horizontal="center" vertical="center"/>
    </xf>
    <xf numFmtId="0" fontId="0" fillId="0" borderId="18" xfId="0" applyBorder="1"/>
    <xf numFmtId="0" fontId="2" fillId="3" borderId="18" xfId="0" applyFont="1" applyFill="1" applyBorder="1" applyAlignment="1">
      <alignment horizontal="center" vertical="center" wrapText="1"/>
    </xf>
    <xf numFmtId="0" fontId="2" fillId="8" borderId="18" xfId="0" applyFont="1" applyFill="1" applyBorder="1" applyAlignment="1">
      <alignment vertical="center" wrapText="1"/>
    </xf>
    <xf numFmtId="0" fontId="0" fillId="0" borderId="18" xfId="0" applyBorder="1" applyAlignment="1">
      <alignment horizontal="center" vertical="center" wrapText="1"/>
    </xf>
    <xf numFmtId="10" fontId="1" fillId="0" borderId="18" xfId="2" applyNumberFormat="1" applyFont="1" applyBorder="1" applyAlignment="1">
      <alignment horizontal="center" vertical="center" wrapText="1"/>
    </xf>
    <xf numFmtId="9" fontId="2" fillId="3" borderId="18" xfId="0" applyNumberFormat="1" applyFont="1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0" fontId="0" fillId="6" borderId="19" xfId="0" applyFont="1" applyFill="1" applyBorder="1" applyAlignment="1">
      <alignment horizontal="center" vertical="center" wrapText="1" readingOrder="1"/>
    </xf>
    <xf numFmtId="0" fontId="2" fillId="3" borderId="18" xfId="0" applyFont="1" applyFill="1" applyBorder="1" applyAlignment="1">
      <alignment horizontal="center" vertical="center"/>
    </xf>
    <xf numFmtId="0" fontId="2" fillId="3" borderId="18" xfId="0" applyFont="1" applyFill="1" applyBorder="1"/>
    <xf numFmtId="0" fontId="2" fillId="3" borderId="18" xfId="0" applyFont="1" applyFill="1" applyBorder="1" applyAlignment="1">
      <alignment horizontal="center" vertical="center"/>
    </xf>
    <xf numFmtId="10" fontId="0" fillId="0" borderId="18" xfId="2" applyNumberFormat="1" applyFont="1" applyBorder="1"/>
    <xf numFmtId="0" fontId="0" fillId="0" borderId="18" xfId="0" applyBorder="1" applyAlignment="1">
      <alignment horizontal="center"/>
    </xf>
    <xf numFmtId="10" fontId="0" fillId="0" borderId="18" xfId="2" applyNumberFormat="1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18" xfId="0" applyBorder="1" applyAlignment="1">
      <alignment vertical="center"/>
    </xf>
    <xf numFmtId="0" fontId="16" fillId="7" borderId="18" xfId="0" applyFont="1" applyFill="1" applyBorder="1" applyAlignment="1">
      <alignment vertical="center"/>
    </xf>
    <xf numFmtId="0" fontId="2" fillId="3" borderId="18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4" fillId="3" borderId="18" xfId="0" applyFont="1" applyFill="1" applyBorder="1" applyAlignment="1">
      <alignment vertical="center"/>
    </xf>
    <xf numFmtId="0" fontId="0" fillId="0" borderId="20" xfId="0" applyFill="1" applyBorder="1" applyAlignment="1">
      <alignment horizontal="center" vertical="center"/>
    </xf>
    <xf numFmtId="17" fontId="2" fillId="3" borderId="18" xfId="0" quotePrefix="1" applyNumberFormat="1" applyFont="1" applyFill="1" applyBorder="1" applyAlignment="1">
      <alignment vertical="center"/>
    </xf>
    <xf numFmtId="0" fontId="2" fillId="3" borderId="18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10" fontId="0" fillId="0" borderId="0" xfId="2" applyNumberFormat="1" applyFont="1"/>
    <xf numFmtId="0" fontId="0" fillId="0" borderId="20" xfId="0" applyFill="1" applyBorder="1"/>
    <xf numFmtId="0" fontId="2" fillId="3" borderId="18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6" borderId="19" xfId="0" applyFont="1" applyFill="1" applyBorder="1" applyAlignment="1">
      <alignment horizontal="center" vertical="center" wrapText="1" readingOrder="1"/>
    </xf>
    <xf numFmtId="0" fontId="2" fillId="3" borderId="18" xfId="0" applyFont="1" applyFill="1" applyBorder="1" applyAlignment="1">
      <alignment horizontal="center" vertical="center" wrapText="1"/>
    </xf>
    <xf numFmtId="164" fontId="3" fillId="6" borderId="18" xfId="1" applyNumberFormat="1" applyFont="1" applyFill="1" applyBorder="1" applyAlignment="1">
      <alignment vertical="center" wrapText="1"/>
    </xf>
    <xf numFmtId="164" fontId="3" fillId="6" borderId="18" xfId="0" applyNumberFormat="1" applyFont="1" applyFill="1" applyBorder="1" applyAlignment="1">
      <alignment vertical="center" wrapText="1"/>
    </xf>
    <xf numFmtId="0" fontId="2" fillId="3" borderId="19" xfId="0" applyFont="1" applyFill="1" applyBorder="1" applyAlignment="1">
      <alignment horizontal="center" vertical="center" wrapText="1" readingOrder="1"/>
    </xf>
    <xf numFmtId="0" fontId="2" fillId="3" borderId="21" xfId="0" applyFont="1" applyFill="1" applyBorder="1" applyAlignment="1">
      <alignment horizontal="center" vertical="center" wrapText="1" readingOrder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0" fillId="0" borderId="18" xfId="0" applyNumberFormat="1" applyBorder="1" applyAlignment="1">
      <alignment horizontal="center" vertical="center" wrapText="1" readingOrder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8" borderId="18" xfId="0" applyFont="1" applyFill="1" applyBorder="1" applyAlignment="1">
      <alignment horizontal="left"/>
    </xf>
    <xf numFmtId="0" fontId="0" fillId="0" borderId="0" xfId="0" applyBorder="1"/>
    <xf numFmtId="0" fontId="2" fillId="8" borderId="18" xfId="0" applyNumberFormat="1" applyFont="1" applyFill="1" applyBorder="1" applyAlignment="1">
      <alignment horizontal="center" vertical="center"/>
    </xf>
    <xf numFmtId="0" fontId="0" fillId="0" borderId="24" xfId="0" applyBorder="1"/>
    <xf numFmtId="0" fontId="3" fillId="0" borderId="24" xfId="0" applyFont="1" applyBorder="1" applyAlignment="1">
      <alignment horizontal="left"/>
    </xf>
    <xf numFmtId="0" fontId="3" fillId="0" borderId="24" xfId="0" applyNumberFormat="1" applyFont="1" applyBorder="1"/>
    <xf numFmtId="0" fontId="0" fillId="0" borderId="24" xfId="0" applyBorder="1" applyAlignment="1">
      <alignment horizontal="left" indent="1"/>
    </xf>
    <xf numFmtId="0" fontId="0" fillId="0" borderId="24" xfId="0" applyNumberFormat="1" applyBorder="1"/>
    <xf numFmtId="0" fontId="3" fillId="14" borderId="24" xfId="0" applyFont="1" applyFill="1" applyBorder="1" applyAlignment="1">
      <alignment horizontal="left"/>
    </xf>
    <xf numFmtId="0" fontId="3" fillId="13" borderId="24" xfId="0" applyFont="1" applyFill="1" applyBorder="1" applyAlignment="1">
      <alignment horizontal="left"/>
    </xf>
    <xf numFmtId="0" fontId="3" fillId="6" borderId="24" xfId="0" applyFont="1" applyFill="1" applyBorder="1" applyAlignment="1">
      <alignment horizontal="left"/>
    </xf>
    <xf numFmtId="0" fontId="3" fillId="12" borderId="24" xfId="0" applyFont="1" applyFill="1" applyBorder="1" applyAlignment="1">
      <alignment horizontal="left"/>
    </xf>
    <xf numFmtId="0" fontId="3" fillId="12" borderId="24" xfId="0" applyNumberFormat="1" applyFont="1" applyFill="1" applyBorder="1"/>
    <xf numFmtId="0" fontId="3" fillId="15" borderId="24" xfId="0" applyFont="1" applyFill="1" applyBorder="1" applyAlignment="1">
      <alignment horizontal="left"/>
    </xf>
    <xf numFmtId="0" fontId="3" fillId="15" borderId="24" xfId="0" applyNumberFormat="1" applyFont="1" applyFill="1" applyBorder="1"/>
    <xf numFmtId="0" fontId="3" fillId="0" borderId="24" xfId="0" applyFont="1" applyFill="1" applyBorder="1" applyAlignment="1">
      <alignment horizontal="left" indent="1"/>
    </xf>
    <xf numFmtId="0" fontId="3" fillId="0" borderId="24" xfId="0" applyFont="1" applyBorder="1"/>
    <xf numFmtId="0" fontId="0" fillId="0" borderId="24" xfId="0" applyBorder="1" applyAlignment="1">
      <alignment horizontal="left" indent="2"/>
    </xf>
    <xf numFmtId="0" fontId="3" fillId="12" borderId="24" xfId="0" applyFont="1" applyFill="1" applyBorder="1" applyAlignment="1">
      <alignment horizontal="left" indent="1"/>
    </xf>
    <xf numFmtId="0" fontId="20" fillId="3" borderId="0" xfId="3" applyFont="1" applyFill="1" applyBorder="1" applyAlignment="1">
      <alignment horizontal="center"/>
    </xf>
    <xf numFmtId="0" fontId="19" fillId="3" borderId="4" xfId="3" applyFont="1" applyFill="1" applyBorder="1" applyAlignment="1">
      <alignment horizontal="center"/>
    </xf>
    <xf numFmtId="0" fontId="19" fillId="3" borderId="0" xfId="3" applyFont="1" applyFill="1" applyBorder="1" applyAlignment="1">
      <alignment horizontal="center"/>
    </xf>
    <xf numFmtId="0" fontId="5" fillId="3" borderId="4" xfId="3" applyFont="1" applyFill="1" applyBorder="1" applyAlignment="1">
      <alignment horizontal="center"/>
    </xf>
    <xf numFmtId="0" fontId="5" fillId="3" borderId="0" xfId="3" applyFont="1" applyFill="1" applyBorder="1" applyAlignment="1">
      <alignment horizontal="center"/>
    </xf>
    <xf numFmtId="0" fontId="12" fillId="0" borderId="4" xfId="4" applyBorder="1" applyAlignment="1" applyProtection="1">
      <alignment horizontal="left" vertical="top"/>
    </xf>
    <xf numFmtId="0" fontId="12" fillId="0" borderId="0" xfId="4" applyBorder="1" applyAlignment="1" applyProtection="1">
      <alignment horizontal="left" vertical="top"/>
    </xf>
    <xf numFmtId="0" fontId="12" fillId="0" borderId="12" xfId="4" applyBorder="1" applyAlignment="1" applyProtection="1">
      <alignment horizontal="left" vertical="top"/>
    </xf>
    <xf numFmtId="0" fontId="13" fillId="0" borderId="13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10" fillId="5" borderId="9" xfId="0" applyFont="1" applyFill="1" applyBorder="1" applyAlignment="1">
      <alignment horizontal="center" vertical="top"/>
    </xf>
    <xf numFmtId="0" fontId="10" fillId="5" borderId="10" xfId="0" applyFont="1" applyFill="1" applyBorder="1" applyAlignment="1">
      <alignment horizontal="center" vertical="top"/>
    </xf>
    <xf numFmtId="0" fontId="11" fillId="5" borderId="2" xfId="0" applyFont="1" applyFill="1" applyBorder="1" applyAlignment="1">
      <alignment horizontal="center" vertical="top"/>
    </xf>
    <xf numFmtId="0" fontId="11" fillId="5" borderId="3" xfId="0" applyFont="1" applyFill="1" applyBorder="1" applyAlignment="1">
      <alignment horizontal="center" vertical="top"/>
    </xf>
    <xf numFmtId="0" fontId="0" fillId="6" borderId="11" xfId="0" applyFill="1" applyBorder="1" applyAlignment="1">
      <alignment horizontal="center" vertical="top"/>
    </xf>
    <xf numFmtId="0" fontId="0" fillId="6" borderId="12" xfId="0" applyFill="1" applyBorder="1" applyAlignment="1">
      <alignment horizontal="center" vertical="top"/>
    </xf>
    <xf numFmtId="0" fontId="2" fillId="3" borderId="19" xfId="0" applyFont="1" applyFill="1" applyBorder="1" applyAlignment="1">
      <alignment horizontal="center" vertical="center" wrapText="1" readingOrder="1"/>
    </xf>
    <xf numFmtId="0" fontId="2" fillId="3" borderId="21" xfId="0" applyFont="1" applyFill="1" applyBorder="1" applyAlignment="1">
      <alignment horizontal="center" vertical="center" wrapText="1" readingOrder="1"/>
    </xf>
    <xf numFmtId="0" fontId="0" fillId="0" borderId="18" xfId="0" applyNumberFormat="1" applyBorder="1" applyAlignment="1">
      <alignment horizontal="center" vertical="center" wrapText="1" readingOrder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1" fillId="3" borderId="0" xfId="3" applyFont="1" applyFill="1" applyBorder="1" applyAlignment="1">
      <alignment horizontal="center"/>
    </xf>
    <xf numFmtId="0" fontId="14" fillId="3" borderId="15" xfId="0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/>
    </xf>
    <xf numFmtId="0" fontId="14" fillId="3" borderId="18" xfId="0" applyFont="1" applyFill="1" applyBorder="1" applyAlignment="1">
      <alignment horizontal="center" vertical="center"/>
    </xf>
    <xf numFmtId="0" fontId="2" fillId="9" borderId="15" xfId="0" applyFont="1" applyFill="1" applyBorder="1" applyAlignment="1">
      <alignment horizontal="center"/>
    </xf>
    <xf numFmtId="0" fontId="2" fillId="9" borderId="17" xfId="0" applyFont="1" applyFill="1" applyBorder="1" applyAlignment="1">
      <alignment horizontal="center"/>
    </xf>
    <xf numFmtId="0" fontId="2" fillId="10" borderId="15" xfId="0" applyFont="1" applyFill="1" applyBorder="1" applyAlignment="1">
      <alignment horizontal="center"/>
    </xf>
    <xf numFmtId="0" fontId="2" fillId="10" borderId="17" xfId="0" applyFont="1" applyFill="1" applyBorder="1" applyAlignment="1">
      <alignment horizontal="center"/>
    </xf>
    <xf numFmtId="0" fontId="2" fillId="11" borderId="15" xfId="0" applyFont="1" applyFill="1" applyBorder="1" applyAlignment="1">
      <alignment horizontal="center"/>
    </xf>
    <xf numFmtId="0" fontId="2" fillId="11" borderId="17" xfId="0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0" fontId="0" fillId="0" borderId="24" xfId="0" applyFill="1" applyBorder="1" applyAlignment="1">
      <alignment horizontal="center"/>
    </xf>
    <xf numFmtId="0" fontId="14" fillId="3" borderId="0" xfId="0" applyFont="1" applyFill="1" applyAlignment="1">
      <alignment horizontal="center"/>
    </xf>
    <xf numFmtId="0" fontId="14" fillId="3" borderId="0" xfId="0" applyFont="1" applyFill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17" fontId="2" fillId="3" borderId="15" xfId="0" quotePrefix="1" applyNumberFormat="1" applyFont="1" applyFill="1" applyBorder="1" applyAlignment="1">
      <alignment horizontal="center" vertical="center"/>
    </xf>
    <xf numFmtId="17" fontId="2" fillId="3" borderId="17" xfId="0" quotePrefix="1" applyNumberFormat="1" applyFont="1" applyFill="1" applyBorder="1" applyAlignment="1">
      <alignment horizontal="center" vertical="center"/>
    </xf>
  </cellXfs>
  <cellStyles count="5">
    <cellStyle name="Hipervínculo" xfId="4" builtinId="8"/>
    <cellStyle name="Millares" xfId="1" builtinId="3"/>
    <cellStyle name="Normal" xfId="0" builtinId="0"/>
    <cellStyle name="Normal 43" xfId="3"/>
    <cellStyle name="Porcentaje" xfId="2" builtinId="5"/>
  </cellStyles>
  <dxfs count="0"/>
  <tableStyles count="0" defaultTableStyle="TableStyleMedium2" defaultPivotStyle="PivotStyleLight16"/>
  <colors>
    <mruColors>
      <color rgb="FFFF3300"/>
      <color rgb="FFFF7C80"/>
      <color rgb="FFCC6600"/>
      <color rgb="FFFFCCCC"/>
      <color rgb="FFCC0000"/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itchFamily="34" charset="0"/>
                <a:ea typeface="+mj-ea"/>
                <a:cs typeface="Arial" pitchFamily="34" charset="0"/>
              </a:defRPr>
            </a:pPr>
            <a:r>
              <a:rPr lang="es-EC" b="1">
                <a:latin typeface="Arial" pitchFamily="34" charset="0"/>
                <a:cs typeface="Arial" pitchFamily="34" charset="0"/>
              </a:rPr>
              <a:t>EVOLUCION MENSUAL REQUERIMIENTOS</a:t>
            </a:r>
          </a:p>
          <a:p>
            <a:pPr>
              <a:defRPr sz="20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itchFamily="34" charset="0"/>
                <a:ea typeface="+mj-ea"/>
                <a:cs typeface="Arial" pitchFamily="34" charset="0"/>
              </a:defRPr>
            </a:pPr>
            <a:r>
              <a:rPr lang="es-EC" b="1">
                <a:latin typeface="Arial" pitchFamily="34" charset="0"/>
                <a:cs typeface="Arial" pitchFamily="34" charset="0"/>
              </a:rPr>
              <a:t>AÑO 2023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'Requerimientos Diciembre_2023'!$B$207:$O$208</c:f>
            </c:multiLvlStrRef>
          </c:cat>
          <c:val>
            <c:numRef>
              <c:f>'Requerimientos Diciembre_2023'!$B$209:$O$209</c:f>
              <c:numCache>
                <c:formatCode>General</c:formatCode>
                <c:ptCount val="14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D551-4E8B-966E-56A1153EB5E4}"/>
            </c:ext>
          </c:extLst>
        </c:ser>
        <c:ser>
          <c:idx val="1"/>
          <c:order val="1"/>
          <c:marker>
            <c:symbol val="none"/>
          </c:marker>
          <c:cat>
            <c:multiLvlStrRef>
              <c:f>'Requerimientos Diciembre_2023'!$B$207:$O$208</c:f>
            </c:multiLvlStrRef>
          </c:cat>
          <c:val>
            <c:numRef>
              <c:f>'Requerimientos Diciembre_2023'!$B$210:$O$210</c:f>
              <c:numCache>
                <c:formatCode>General</c:formatCode>
                <c:ptCount val="14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8E8-4303-BF61-AEC259D01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5708960"/>
        <c:axId val="815721472"/>
      </c:lineChart>
      <c:catAx>
        <c:axId val="815708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815721472"/>
        <c:crosses val="autoZero"/>
        <c:auto val="1"/>
        <c:lblAlgn val="ctr"/>
        <c:lblOffset val="100"/>
        <c:noMultiLvlLbl val="0"/>
      </c:catAx>
      <c:valAx>
        <c:axId val="815721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815708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RECLAMOS INGRESADOS</a:t>
            </a:r>
            <a:r>
              <a:rPr lang="es-EC" b="1" baseline="0"/>
              <a:t> OPERADORES DE SERVICIOS DE TELECOMUNICACIONES</a:t>
            </a:r>
            <a:endParaRPr lang="es-EC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'Requerimientos Diciembre_2023'!$G$41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1116002704375525E-3"/>
                  <c:y val="-7.8490121987246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4B8-4492-8C3D-32FD86D7BA3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5126155837621966E-17"/>
                  <c:y val="-5.10185792917100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4B8-4492-8C3D-32FD86D7BA3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3705334234791801E-3"/>
                  <c:y val="-5.88675914904347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4B8-4492-8C3D-32FD86D7BA3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3705334234791801E-3"/>
                  <c:y val="-4.7094073192347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4B8-4492-8C3D-32FD86D7BA3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5.88675914904347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4B8-4492-8C3D-32FD86D7BA3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5.0252311675243933E-17"/>
                  <c:y val="-3.53205548942608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94B8-4492-8C3D-32FD86D7BA3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-8.63391341859710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94B8-4492-8C3D-32FD86D7BA3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3705334234791801E-3"/>
                  <c:y val="-8.63391341859709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94B8-4492-8C3D-32FD86D7BA3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3705334234791801E-3"/>
                  <c:y val="-3.13960487948985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94B8-4492-8C3D-32FD86D7BA3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Diciembre_2023'!$F$42:$F$51</c:f>
              <c:strCache>
                <c:ptCount val="10"/>
                <c:pt idx="0">
                  <c:v>Claro - Conecel S.A.</c:v>
                </c:pt>
                <c:pt idx="1">
                  <c:v>Cnt Ep</c:v>
                </c:pt>
                <c:pt idx="2">
                  <c:v>DirecTV</c:v>
                </c:pt>
                <c:pt idx="3">
                  <c:v>Etapa Ep</c:v>
                </c:pt>
                <c:pt idx="4">
                  <c:v>Grupo Tv Cable</c:v>
                </c:pt>
                <c:pt idx="5">
                  <c:v>Iplanet - Fibramax</c:v>
                </c:pt>
                <c:pt idx="6">
                  <c:v>Megadatos - Netlife</c:v>
                </c:pt>
                <c:pt idx="7">
                  <c:v>Otros Operadores</c:v>
                </c:pt>
                <c:pt idx="8">
                  <c:v>Puntonet</c:v>
                </c:pt>
                <c:pt idx="9">
                  <c:v>Total general</c:v>
                </c:pt>
              </c:strCache>
            </c:strRef>
          </c:cat>
          <c:val>
            <c:numRef>
              <c:f>'Requerimientos Diciembre_2023'!$G$42:$G$51</c:f>
              <c:numCache>
                <c:formatCode>General</c:formatCode>
                <c:ptCount val="10"/>
                <c:pt idx="0">
                  <c:v>85</c:v>
                </c:pt>
                <c:pt idx="1">
                  <c:v>61</c:v>
                </c:pt>
                <c:pt idx="2">
                  <c:v>2</c:v>
                </c:pt>
                <c:pt idx="3">
                  <c:v>0</c:v>
                </c:pt>
                <c:pt idx="4">
                  <c:v>31</c:v>
                </c:pt>
                <c:pt idx="5">
                  <c:v>13</c:v>
                </c:pt>
                <c:pt idx="6">
                  <c:v>20</c:v>
                </c:pt>
                <c:pt idx="7">
                  <c:v>96</c:v>
                </c:pt>
                <c:pt idx="8">
                  <c:v>12</c:v>
                </c:pt>
                <c:pt idx="9">
                  <c:v>320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94B8-4492-8C3D-32FD86D7BA32}"/>
            </c:ext>
          </c:extLst>
        </c:ser>
        <c:ser>
          <c:idx val="1"/>
          <c:order val="1"/>
          <c:tx>
            <c:strRef>
              <c:f>'Requerimientos Diciembre_2023'!$H$41</c:f>
              <c:strCache>
                <c:ptCount val="1"/>
                <c:pt idx="0">
                  <c:v>Porcentaje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0700635082224035E-2"/>
                  <c:y val="-4.57516033775490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94B8-4492-8C3D-32FD86D7BA3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3227161750631176E-3"/>
                  <c:y val="-4.57516033775490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94B8-4492-8C3D-32FD86D7BA3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2208553973469684E-2"/>
                  <c:y val="-2.0534184193073209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94B8-4492-8C3D-32FD86D7BA3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6.7825163178263648E-3"/>
                  <c:y val="-1.17735182980869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94B8-4492-8C3D-32FD86D7BA3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5.482133693916720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94B8-4492-8C3D-32FD86D7BA3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1.2225918828972754E-2"/>
                  <c:y val="-8.5769428049293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94B8-4492-8C3D-32FD86D7BA3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Diciembre_2023'!$F$42:$F$51</c:f>
              <c:strCache>
                <c:ptCount val="10"/>
                <c:pt idx="0">
                  <c:v>Claro - Conecel S.A.</c:v>
                </c:pt>
                <c:pt idx="1">
                  <c:v>Cnt Ep</c:v>
                </c:pt>
                <c:pt idx="2">
                  <c:v>DirecTV</c:v>
                </c:pt>
                <c:pt idx="3">
                  <c:v>Etapa Ep</c:v>
                </c:pt>
                <c:pt idx="4">
                  <c:v>Grupo Tv Cable</c:v>
                </c:pt>
                <c:pt idx="5">
                  <c:v>Iplanet - Fibramax</c:v>
                </c:pt>
                <c:pt idx="6">
                  <c:v>Megadatos - Netlife</c:v>
                </c:pt>
                <c:pt idx="7">
                  <c:v>Otros Operadores</c:v>
                </c:pt>
                <c:pt idx="8">
                  <c:v>Puntonet</c:v>
                </c:pt>
                <c:pt idx="9">
                  <c:v>Total general</c:v>
                </c:pt>
              </c:strCache>
            </c:strRef>
          </c:cat>
          <c:val>
            <c:numRef>
              <c:f>'Requerimientos Diciembre_2023'!$H$42:$H$53</c:f>
              <c:numCache>
                <c:formatCode>0.00%</c:formatCode>
                <c:ptCount val="12"/>
                <c:pt idx="0">
                  <c:v>0.265625</c:v>
                </c:pt>
                <c:pt idx="1">
                  <c:v>0.19062499999999999</c:v>
                </c:pt>
                <c:pt idx="2">
                  <c:v>6.2500000000000003E-3</c:v>
                </c:pt>
                <c:pt idx="3">
                  <c:v>0</c:v>
                </c:pt>
                <c:pt idx="4">
                  <c:v>9.6875000000000003E-2</c:v>
                </c:pt>
                <c:pt idx="5">
                  <c:v>4.0625000000000001E-2</c:v>
                </c:pt>
                <c:pt idx="6">
                  <c:v>6.25E-2</c:v>
                </c:pt>
                <c:pt idx="7">
                  <c:v>0.3</c:v>
                </c:pt>
                <c:pt idx="8">
                  <c:v>3.7499999999999999E-2</c:v>
                </c:pt>
                <c:pt idx="9">
                  <c:v>0.99999999999999989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0-94B8-4492-8C3D-32FD86D7B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15711680"/>
        <c:axId val="815723104"/>
      </c:barChart>
      <c:catAx>
        <c:axId val="815711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815723104"/>
        <c:crosses val="autoZero"/>
        <c:auto val="1"/>
        <c:lblAlgn val="ctr"/>
        <c:lblOffset val="100"/>
        <c:noMultiLvlLbl val="0"/>
      </c:catAx>
      <c:valAx>
        <c:axId val="815723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815711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cap="all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 ACCESO A INTERNET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all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2">
            <a:lumMod val="75000"/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8000"/>
              </a:schemeClr>
            </a:solidFill>
            <a:ln>
              <a:solidFill>
                <a:schemeClr val="accent1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1">
                  <a:lumMod val="50000"/>
                </a:schemeClr>
              </a:contourClr>
            </a:sp3d>
          </c:spPr>
          <c:invertIfNegative val="0"/>
          <c:dLbls>
            <c:spPr>
              <a:solidFill>
                <a:schemeClr val="accent1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Diciembre_2023'!$B$128:$B$139</c:f>
              <c:strCache>
                <c:ptCount val="12"/>
                <c:pt idx="0">
                  <c:v>Servicio de Acceso a Internet</c:v>
                </c:pt>
                <c:pt idx="1">
                  <c:v>Cable Unión - AlfaTV</c:v>
                </c:pt>
                <c:pt idx="2">
                  <c:v>Claro - Conecel S.A.</c:v>
                </c:pt>
                <c:pt idx="3">
                  <c:v>Cnt Ep</c:v>
                </c:pt>
                <c:pt idx="4">
                  <c:v>Fibramax - Iplanet</c:v>
                </c:pt>
                <c:pt idx="5">
                  <c:v>Grupo TV Cable</c:v>
                </c:pt>
                <c:pt idx="6">
                  <c:v>Ironnet - Corporacion Dehuorg</c:v>
                </c:pt>
                <c:pt idx="7">
                  <c:v>Megadatos - Netlife</c:v>
                </c:pt>
                <c:pt idx="8">
                  <c:v>Opticom - Dynacom</c:v>
                </c:pt>
                <c:pt idx="9">
                  <c:v>Otros Operadores de Acceso a Internet</c:v>
                </c:pt>
                <c:pt idx="10">
                  <c:v>Puntonet - Celerity</c:v>
                </c:pt>
                <c:pt idx="11">
                  <c:v>Univisa - Teccial</c:v>
                </c:pt>
              </c:strCache>
            </c:strRef>
          </c:cat>
          <c:val>
            <c:numRef>
              <c:f>'Requerimientos Diciembre_2023'!$C$128:$C$139</c:f>
              <c:numCache>
                <c:formatCode>General</c:formatCode>
                <c:ptCount val="12"/>
                <c:pt idx="0">
                  <c:v>165</c:v>
                </c:pt>
                <c:pt idx="1">
                  <c:v>1</c:v>
                </c:pt>
                <c:pt idx="2">
                  <c:v>35</c:v>
                </c:pt>
                <c:pt idx="3">
                  <c:v>16</c:v>
                </c:pt>
                <c:pt idx="4">
                  <c:v>18</c:v>
                </c:pt>
                <c:pt idx="5">
                  <c:v>32</c:v>
                </c:pt>
                <c:pt idx="6">
                  <c:v>2</c:v>
                </c:pt>
                <c:pt idx="7">
                  <c:v>19</c:v>
                </c:pt>
                <c:pt idx="8">
                  <c:v>8</c:v>
                </c:pt>
                <c:pt idx="9">
                  <c:v>18</c:v>
                </c:pt>
                <c:pt idx="10">
                  <c:v>15</c:v>
                </c:pt>
                <c:pt idx="11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4"/>
        <c:gapDepth val="53"/>
        <c:shape val="box"/>
        <c:axId val="815726368"/>
        <c:axId val="815716576"/>
        <c:axId val="0"/>
      </c:bar3DChart>
      <c:catAx>
        <c:axId val="815726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815716576"/>
        <c:crosses val="autoZero"/>
        <c:auto val="1"/>
        <c:lblAlgn val="ctr"/>
        <c:lblOffset val="100"/>
        <c:noMultiLvlLbl val="0"/>
      </c:catAx>
      <c:valAx>
        <c:axId val="8157165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815726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6350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 TELEFONÍA FIJA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'Requerimientos Diciembre_2023'!$B$141:$B$144</c:f>
              <c:strCache>
                <c:ptCount val="4"/>
                <c:pt idx="0">
                  <c:v>Claro - Conecel S.A.</c:v>
                </c:pt>
                <c:pt idx="1">
                  <c:v>Cnt Ep</c:v>
                </c:pt>
                <c:pt idx="2">
                  <c:v>Grupo TV Cable</c:v>
                </c:pt>
                <c:pt idx="3">
                  <c:v>Otros Operadores de Telefonía Fija</c:v>
                </c:pt>
              </c:strCache>
            </c:strRef>
          </c:cat>
          <c:val>
            <c:numRef>
              <c:f>'Requerimientos Diciembre_2023'!$C$141:$C$144</c:f>
              <c:numCache>
                <c:formatCode>General</c:formatCode>
                <c:ptCount val="4"/>
                <c:pt idx="0">
                  <c:v>3</c:v>
                </c:pt>
                <c:pt idx="1">
                  <c:v>16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SERVICIO TELEVISIÓN PAGADA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'Requerimientos Diciembre_2023'!$B$146:$B$148</c:f>
              <c:strCache>
                <c:ptCount val="3"/>
                <c:pt idx="0">
                  <c:v>Cnt Ep</c:v>
                </c:pt>
                <c:pt idx="1">
                  <c:v>DirecTV</c:v>
                </c:pt>
                <c:pt idx="2">
                  <c:v>Grupo TV Cable</c:v>
                </c:pt>
              </c:strCache>
            </c:strRef>
          </c:cat>
          <c:val>
            <c:numRef>
              <c:f>'Requerimientos Diciembre_2023'!$C$146:$C$148</c:f>
              <c:numCache>
                <c:formatCode>General</c:formatCode>
                <c:ptCount val="3"/>
                <c:pt idx="0">
                  <c:v>4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SERVICIO TELEFONIA CELULAR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'Requerimientos Diciembre_2023'!$B$150:$B$152</c:f>
              <c:strCache>
                <c:ptCount val="3"/>
                <c:pt idx="0">
                  <c:v>Claro - Conecel S.A.</c:v>
                </c:pt>
                <c:pt idx="1">
                  <c:v>Cnt Ep</c:v>
                </c:pt>
                <c:pt idx="2">
                  <c:v>Movistar - Otecel S.A.</c:v>
                </c:pt>
              </c:strCache>
            </c:strRef>
          </c:cat>
          <c:val>
            <c:numRef>
              <c:f>'Requerimientos Diciembre_2023'!$C$150:$C$152</c:f>
              <c:numCache>
                <c:formatCode>General</c:formatCode>
                <c:ptCount val="3"/>
                <c:pt idx="0">
                  <c:v>37</c:v>
                </c:pt>
                <c:pt idx="1">
                  <c:v>10</c:v>
                </c:pt>
                <c:pt idx="2">
                  <c:v>53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RECLAMOS POR OPERADORES</a:t>
            </a:r>
            <a:r>
              <a:rPr lang="es-EC" b="1" baseline="0"/>
              <a:t> DE SERVICIO MÓVIL AVANZADO</a:t>
            </a:r>
            <a:endParaRPr lang="es-EC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'[1]Historico GOB.EC'!$A$107</c:f>
              <c:strCache>
                <c:ptCount val="1"/>
                <c:pt idx="0">
                  <c:v>Claro - Conecel S.A.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185185185185185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F42-40C6-A889-DB6F9835240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28575" cap="flat" cmpd="sng" algn="ctr">
                      <a:solidFill>
                        <a:srgbClr val="FF000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'[1]Historico GOB.EC'!$B$104:$AA$106</c:f>
              <c:multiLvlStrCache>
                <c:ptCount val="26"/>
                <c:lvl>
                  <c:pt idx="0">
                    <c:v>Cantidad</c:v>
                  </c:pt>
                  <c:pt idx="1">
                    <c:v>Porcentaje</c:v>
                  </c:pt>
                  <c:pt idx="2">
                    <c:v>Cantidad</c:v>
                  </c:pt>
                  <c:pt idx="3">
                    <c:v>Porcentaje</c:v>
                  </c:pt>
                  <c:pt idx="4">
                    <c:v>Cantidad</c:v>
                  </c:pt>
                  <c:pt idx="5">
                    <c:v>Porcentaje</c:v>
                  </c:pt>
                  <c:pt idx="6">
                    <c:v>Cantidad</c:v>
                  </c:pt>
                  <c:pt idx="7">
                    <c:v>Porcentaje</c:v>
                  </c:pt>
                  <c:pt idx="8">
                    <c:v>Cantidad</c:v>
                  </c:pt>
                  <c:pt idx="9">
                    <c:v>Porcentaje</c:v>
                  </c:pt>
                  <c:pt idx="10">
                    <c:v>Cantidad</c:v>
                  </c:pt>
                  <c:pt idx="11">
                    <c:v>Porcentaje</c:v>
                  </c:pt>
                  <c:pt idx="12">
                    <c:v>Cantidad</c:v>
                  </c:pt>
                  <c:pt idx="13">
                    <c:v>Porcentaje</c:v>
                  </c:pt>
                  <c:pt idx="14">
                    <c:v>Cantidad</c:v>
                  </c:pt>
                  <c:pt idx="15">
                    <c:v>Porcentaje</c:v>
                  </c:pt>
                  <c:pt idx="16">
                    <c:v>Cantidad</c:v>
                  </c:pt>
                  <c:pt idx="17">
                    <c:v>Porcentaje</c:v>
                  </c:pt>
                  <c:pt idx="18">
                    <c:v>Cantidad</c:v>
                  </c:pt>
                  <c:pt idx="19">
                    <c:v>Porcentaje</c:v>
                  </c:pt>
                  <c:pt idx="20">
                    <c:v>Cantidad</c:v>
                  </c:pt>
                  <c:pt idx="21">
                    <c:v>Porcentaje</c:v>
                  </c:pt>
                  <c:pt idx="22">
                    <c:v>Cantidad</c:v>
                  </c:pt>
                  <c:pt idx="23">
                    <c:v>Porcentaje</c:v>
                  </c:pt>
                  <c:pt idx="24">
                    <c:v>Cantidad</c:v>
                  </c:pt>
                  <c:pt idx="25">
                    <c:v>Porcentaje</c:v>
                  </c:pt>
                </c:lvl>
                <c:lvl>
                  <c:pt idx="0">
                    <c:v>Enero 2022</c:v>
                  </c:pt>
                  <c:pt idx="1">
                    <c:v>0</c:v>
                  </c:pt>
                  <c:pt idx="2">
                    <c:v>Febrero 2022</c:v>
                  </c:pt>
                  <c:pt idx="3">
                    <c:v>0</c:v>
                  </c:pt>
                  <c:pt idx="4">
                    <c:v>Marzo 2022</c:v>
                  </c:pt>
                  <c:pt idx="5">
                    <c:v>0</c:v>
                  </c:pt>
                  <c:pt idx="6">
                    <c:v>Abril 2022</c:v>
                  </c:pt>
                  <c:pt idx="7">
                    <c:v>0</c:v>
                  </c:pt>
                  <c:pt idx="8">
                    <c:v>Mayo 2022</c:v>
                  </c:pt>
                  <c:pt idx="9">
                    <c:v>0</c:v>
                  </c:pt>
                  <c:pt idx="10">
                    <c:v>Junio 2022</c:v>
                  </c:pt>
                  <c:pt idx="11">
                    <c:v>0</c:v>
                  </c:pt>
                  <c:pt idx="12">
                    <c:v>Julio 2022</c:v>
                  </c:pt>
                  <c:pt idx="13">
                    <c:v>0</c:v>
                  </c:pt>
                  <c:pt idx="14">
                    <c:v>Agosto 2022</c:v>
                  </c:pt>
                  <c:pt idx="15">
                    <c:v>0</c:v>
                  </c:pt>
                  <c:pt idx="16">
                    <c:v>Septiembre 2022</c:v>
                  </c:pt>
                  <c:pt idx="17">
                    <c:v>0</c:v>
                  </c:pt>
                  <c:pt idx="18">
                    <c:v>Octubre 2022</c:v>
                  </c:pt>
                  <c:pt idx="19">
                    <c:v>0</c:v>
                  </c:pt>
                  <c:pt idx="20">
                    <c:v>Noviembre 2022</c:v>
                  </c:pt>
                  <c:pt idx="21">
                    <c:v>0</c:v>
                  </c:pt>
                  <c:pt idx="22">
                    <c:v>Diciembre 2022</c:v>
                  </c:pt>
                  <c:pt idx="23">
                    <c:v>0</c:v>
                  </c:pt>
                  <c:pt idx="24">
                    <c:v>Total 2022</c:v>
                  </c:pt>
                  <c:pt idx="25">
                    <c:v>0</c:v>
                  </c:pt>
                </c:lvl>
                <c:lvl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</c:lvl>
              </c:multiLvlStrCache>
            </c:multiLvlStrRef>
          </c:cat>
          <c:val>
            <c:numRef>
              <c:f>'[1]Historico GOB.EC'!$B$107:$AA$107</c:f>
              <c:numCache>
                <c:formatCode>General</c:formatCode>
                <c:ptCount val="26"/>
                <c:pt idx="0">
                  <c:v>93</c:v>
                </c:pt>
                <c:pt idx="1">
                  <c:v>0.39574468085106385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F42-40C6-A889-DB6F9835240F}"/>
            </c:ext>
          </c:extLst>
        </c:ser>
        <c:ser>
          <c:idx val="1"/>
          <c:order val="1"/>
          <c:tx>
            <c:strRef>
              <c:f>'[1]Historico GOB.EC'!$A$108</c:f>
              <c:strCache>
                <c:ptCount val="1"/>
                <c:pt idx="0">
                  <c:v>Cnt Ep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5.0925925925925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2F42-40C6-A889-DB6F9835240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28575" cap="flat" cmpd="sng" algn="ctr">
                      <a:solidFill>
                        <a:schemeClr val="accent1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'[1]Historico GOB.EC'!$B$104:$AA$106</c:f>
              <c:multiLvlStrCache>
                <c:ptCount val="26"/>
                <c:lvl>
                  <c:pt idx="0">
                    <c:v>Cantidad</c:v>
                  </c:pt>
                  <c:pt idx="1">
                    <c:v>Porcentaje</c:v>
                  </c:pt>
                  <c:pt idx="2">
                    <c:v>Cantidad</c:v>
                  </c:pt>
                  <c:pt idx="3">
                    <c:v>Porcentaje</c:v>
                  </c:pt>
                  <c:pt idx="4">
                    <c:v>Cantidad</c:v>
                  </c:pt>
                  <c:pt idx="5">
                    <c:v>Porcentaje</c:v>
                  </c:pt>
                  <c:pt idx="6">
                    <c:v>Cantidad</c:v>
                  </c:pt>
                  <c:pt idx="7">
                    <c:v>Porcentaje</c:v>
                  </c:pt>
                  <c:pt idx="8">
                    <c:v>Cantidad</c:v>
                  </c:pt>
                  <c:pt idx="9">
                    <c:v>Porcentaje</c:v>
                  </c:pt>
                  <c:pt idx="10">
                    <c:v>Cantidad</c:v>
                  </c:pt>
                  <c:pt idx="11">
                    <c:v>Porcentaje</c:v>
                  </c:pt>
                  <c:pt idx="12">
                    <c:v>Cantidad</c:v>
                  </c:pt>
                  <c:pt idx="13">
                    <c:v>Porcentaje</c:v>
                  </c:pt>
                  <c:pt idx="14">
                    <c:v>Cantidad</c:v>
                  </c:pt>
                  <c:pt idx="15">
                    <c:v>Porcentaje</c:v>
                  </c:pt>
                  <c:pt idx="16">
                    <c:v>Cantidad</c:v>
                  </c:pt>
                  <c:pt idx="17">
                    <c:v>Porcentaje</c:v>
                  </c:pt>
                  <c:pt idx="18">
                    <c:v>Cantidad</c:v>
                  </c:pt>
                  <c:pt idx="19">
                    <c:v>Porcentaje</c:v>
                  </c:pt>
                  <c:pt idx="20">
                    <c:v>Cantidad</c:v>
                  </c:pt>
                  <c:pt idx="21">
                    <c:v>Porcentaje</c:v>
                  </c:pt>
                  <c:pt idx="22">
                    <c:v>Cantidad</c:v>
                  </c:pt>
                  <c:pt idx="23">
                    <c:v>Porcentaje</c:v>
                  </c:pt>
                  <c:pt idx="24">
                    <c:v>Cantidad</c:v>
                  </c:pt>
                  <c:pt idx="25">
                    <c:v>Porcentaje</c:v>
                  </c:pt>
                </c:lvl>
                <c:lvl>
                  <c:pt idx="0">
                    <c:v>Enero 2022</c:v>
                  </c:pt>
                  <c:pt idx="1">
                    <c:v>0</c:v>
                  </c:pt>
                  <c:pt idx="2">
                    <c:v>Febrero 2022</c:v>
                  </c:pt>
                  <c:pt idx="3">
                    <c:v>0</c:v>
                  </c:pt>
                  <c:pt idx="4">
                    <c:v>Marzo 2022</c:v>
                  </c:pt>
                  <c:pt idx="5">
                    <c:v>0</c:v>
                  </c:pt>
                  <c:pt idx="6">
                    <c:v>Abril 2022</c:v>
                  </c:pt>
                  <c:pt idx="7">
                    <c:v>0</c:v>
                  </c:pt>
                  <c:pt idx="8">
                    <c:v>Mayo 2022</c:v>
                  </c:pt>
                  <c:pt idx="9">
                    <c:v>0</c:v>
                  </c:pt>
                  <c:pt idx="10">
                    <c:v>Junio 2022</c:v>
                  </c:pt>
                  <c:pt idx="11">
                    <c:v>0</c:v>
                  </c:pt>
                  <c:pt idx="12">
                    <c:v>Julio 2022</c:v>
                  </c:pt>
                  <c:pt idx="13">
                    <c:v>0</c:v>
                  </c:pt>
                  <c:pt idx="14">
                    <c:v>Agosto 2022</c:v>
                  </c:pt>
                  <c:pt idx="15">
                    <c:v>0</c:v>
                  </c:pt>
                  <c:pt idx="16">
                    <c:v>Septiembre 2022</c:v>
                  </c:pt>
                  <c:pt idx="17">
                    <c:v>0</c:v>
                  </c:pt>
                  <c:pt idx="18">
                    <c:v>Octubre 2022</c:v>
                  </c:pt>
                  <c:pt idx="19">
                    <c:v>0</c:v>
                  </c:pt>
                  <c:pt idx="20">
                    <c:v>Noviembre 2022</c:v>
                  </c:pt>
                  <c:pt idx="21">
                    <c:v>0</c:v>
                  </c:pt>
                  <c:pt idx="22">
                    <c:v>Diciembre 2022</c:v>
                  </c:pt>
                  <c:pt idx="23">
                    <c:v>0</c:v>
                  </c:pt>
                  <c:pt idx="24">
                    <c:v>Total 2022</c:v>
                  </c:pt>
                  <c:pt idx="25">
                    <c:v>0</c:v>
                  </c:pt>
                </c:lvl>
                <c:lvl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</c:lvl>
              </c:multiLvlStrCache>
            </c:multiLvlStrRef>
          </c:cat>
          <c:val>
            <c:numRef>
              <c:f>'[1]Historico GOB.EC'!$B$108:$AA$108</c:f>
              <c:numCache>
                <c:formatCode>General</c:formatCode>
                <c:ptCount val="26"/>
                <c:pt idx="0">
                  <c:v>16</c:v>
                </c:pt>
                <c:pt idx="1">
                  <c:v>6.8085106382978725E-2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F42-40C6-A889-DB6F9835240F}"/>
            </c:ext>
          </c:extLst>
        </c:ser>
        <c:ser>
          <c:idx val="2"/>
          <c:order val="2"/>
          <c:tx>
            <c:strRef>
              <c:f>'[1]Historico GOB.EC'!$A$109</c:f>
              <c:strCache>
                <c:ptCount val="1"/>
                <c:pt idx="0">
                  <c:v>Movistar - Otecel S.A.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26388888888888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2F42-40C6-A889-DB6F9835240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6.2620362376640971E-4"/>
                  <c:y val="-0.212962962962962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0-2F42-40C6-A889-DB6F9835240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28575" cap="flat" cmpd="sng" algn="ctr">
                      <a:solidFill>
                        <a:schemeClr val="accent6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'[1]Historico GOB.EC'!$B$104:$AA$106</c:f>
              <c:multiLvlStrCache>
                <c:ptCount val="26"/>
                <c:lvl>
                  <c:pt idx="0">
                    <c:v>Cantidad</c:v>
                  </c:pt>
                  <c:pt idx="1">
                    <c:v>Porcentaje</c:v>
                  </c:pt>
                  <c:pt idx="2">
                    <c:v>Cantidad</c:v>
                  </c:pt>
                  <c:pt idx="3">
                    <c:v>Porcentaje</c:v>
                  </c:pt>
                  <c:pt idx="4">
                    <c:v>Cantidad</c:v>
                  </c:pt>
                  <c:pt idx="5">
                    <c:v>Porcentaje</c:v>
                  </c:pt>
                  <c:pt idx="6">
                    <c:v>Cantidad</c:v>
                  </c:pt>
                  <c:pt idx="7">
                    <c:v>Porcentaje</c:v>
                  </c:pt>
                  <c:pt idx="8">
                    <c:v>Cantidad</c:v>
                  </c:pt>
                  <c:pt idx="9">
                    <c:v>Porcentaje</c:v>
                  </c:pt>
                  <c:pt idx="10">
                    <c:v>Cantidad</c:v>
                  </c:pt>
                  <c:pt idx="11">
                    <c:v>Porcentaje</c:v>
                  </c:pt>
                  <c:pt idx="12">
                    <c:v>Cantidad</c:v>
                  </c:pt>
                  <c:pt idx="13">
                    <c:v>Porcentaje</c:v>
                  </c:pt>
                  <c:pt idx="14">
                    <c:v>Cantidad</c:v>
                  </c:pt>
                  <c:pt idx="15">
                    <c:v>Porcentaje</c:v>
                  </c:pt>
                  <c:pt idx="16">
                    <c:v>Cantidad</c:v>
                  </c:pt>
                  <c:pt idx="17">
                    <c:v>Porcentaje</c:v>
                  </c:pt>
                  <c:pt idx="18">
                    <c:v>Cantidad</c:v>
                  </c:pt>
                  <c:pt idx="19">
                    <c:v>Porcentaje</c:v>
                  </c:pt>
                  <c:pt idx="20">
                    <c:v>Cantidad</c:v>
                  </c:pt>
                  <c:pt idx="21">
                    <c:v>Porcentaje</c:v>
                  </c:pt>
                  <c:pt idx="22">
                    <c:v>Cantidad</c:v>
                  </c:pt>
                  <c:pt idx="23">
                    <c:v>Porcentaje</c:v>
                  </c:pt>
                  <c:pt idx="24">
                    <c:v>Cantidad</c:v>
                  </c:pt>
                  <c:pt idx="25">
                    <c:v>Porcentaje</c:v>
                  </c:pt>
                </c:lvl>
                <c:lvl>
                  <c:pt idx="0">
                    <c:v>Enero 2022</c:v>
                  </c:pt>
                  <c:pt idx="1">
                    <c:v>0</c:v>
                  </c:pt>
                  <c:pt idx="2">
                    <c:v>Febrero 2022</c:v>
                  </c:pt>
                  <c:pt idx="3">
                    <c:v>0</c:v>
                  </c:pt>
                  <c:pt idx="4">
                    <c:v>Marzo 2022</c:v>
                  </c:pt>
                  <c:pt idx="5">
                    <c:v>0</c:v>
                  </c:pt>
                  <c:pt idx="6">
                    <c:v>Abril 2022</c:v>
                  </c:pt>
                  <c:pt idx="7">
                    <c:v>0</c:v>
                  </c:pt>
                  <c:pt idx="8">
                    <c:v>Mayo 2022</c:v>
                  </c:pt>
                  <c:pt idx="9">
                    <c:v>0</c:v>
                  </c:pt>
                  <c:pt idx="10">
                    <c:v>Junio 2022</c:v>
                  </c:pt>
                  <c:pt idx="11">
                    <c:v>0</c:v>
                  </c:pt>
                  <c:pt idx="12">
                    <c:v>Julio 2022</c:v>
                  </c:pt>
                  <c:pt idx="13">
                    <c:v>0</c:v>
                  </c:pt>
                  <c:pt idx="14">
                    <c:v>Agosto 2022</c:v>
                  </c:pt>
                  <c:pt idx="15">
                    <c:v>0</c:v>
                  </c:pt>
                  <c:pt idx="16">
                    <c:v>Septiembre 2022</c:v>
                  </c:pt>
                  <c:pt idx="17">
                    <c:v>0</c:v>
                  </c:pt>
                  <c:pt idx="18">
                    <c:v>Octubre 2022</c:v>
                  </c:pt>
                  <c:pt idx="19">
                    <c:v>0</c:v>
                  </c:pt>
                  <c:pt idx="20">
                    <c:v>Noviembre 2022</c:v>
                  </c:pt>
                  <c:pt idx="21">
                    <c:v>0</c:v>
                  </c:pt>
                  <c:pt idx="22">
                    <c:v>Diciembre 2022</c:v>
                  </c:pt>
                  <c:pt idx="23">
                    <c:v>0</c:v>
                  </c:pt>
                  <c:pt idx="24">
                    <c:v>Total 2022</c:v>
                  </c:pt>
                  <c:pt idx="25">
                    <c:v>0</c:v>
                  </c:pt>
                </c:lvl>
                <c:lvl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</c:lvl>
              </c:multiLvlStrCache>
            </c:multiLvlStrRef>
          </c:cat>
          <c:val>
            <c:numRef>
              <c:f>'[1]Historico GOB.EC'!$B$109:$AA$109</c:f>
              <c:numCache>
                <c:formatCode>General</c:formatCode>
                <c:ptCount val="26"/>
                <c:pt idx="0">
                  <c:v>126</c:v>
                </c:pt>
                <c:pt idx="1">
                  <c:v>0.53617021276595744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F42-40C6-A889-DB6F9835240F}"/>
            </c:ext>
          </c:extLst>
        </c:ser>
        <c:ser>
          <c:idx val="3"/>
          <c:order val="3"/>
          <c:tx>
            <c:strRef>
              <c:f>'[1]Historico GOB.EC'!$A$110</c:f>
              <c:strCache>
                <c:ptCount val="1"/>
                <c:pt idx="0">
                  <c:v>Total general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521977174405288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F42-40C6-A889-DB6F9835240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28575" cap="flat" cmpd="sng" algn="ctr">
                      <a:solidFill>
                        <a:schemeClr val="accent5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'[1]Historico GOB.EC'!$B$104:$AA$106</c:f>
              <c:multiLvlStrCache>
                <c:ptCount val="26"/>
                <c:lvl>
                  <c:pt idx="0">
                    <c:v>Cantidad</c:v>
                  </c:pt>
                  <c:pt idx="1">
                    <c:v>Porcentaje</c:v>
                  </c:pt>
                  <c:pt idx="2">
                    <c:v>Cantidad</c:v>
                  </c:pt>
                  <c:pt idx="3">
                    <c:v>Porcentaje</c:v>
                  </c:pt>
                  <c:pt idx="4">
                    <c:v>Cantidad</c:v>
                  </c:pt>
                  <c:pt idx="5">
                    <c:v>Porcentaje</c:v>
                  </c:pt>
                  <c:pt idx="6">
                    <c:v>Cantidad</c:v>
                  </c:pt>
                  <c:pt idx="7">
                    <c:v>Porcentaje</c:v>
                  </c:pt>
                  <c:pt idx="8">
                    <c:v>Cantidad</c:v>
                  </c:pt>
                  <c:pt idx="9">
                    <c:v>Porcentaje</c:v>
                  </c:pt>
                  <c:pt idx="10">
                    <c:v>Cantidad</c:v>
                  </c:pt>
                  <c:pt idx="11">
                    <c:v>Porcentaje</c:v>
                  </c:pt>
                  <c:pt idx="12">
                    <c:v>Cantidad</c:v>
                  </c:pt>
                  <c:pt idx="13">
                    <c:v>Porcentaje</c:v>
                  </c:pt>
                  <c:pt idx="14">
                    <c:v>Cantidad</c:v>
                  </c:pt>
                  <c:pt idx="15">
                    <c:v>Porcentaje</c:v>
                  </c:pt>
                  <c:pt idx="16">
                    <c:v>Cantidad</c:v>
                  </c:pt>
                  <c:pt idx="17">
                    <c:v>Porcentaje</c:v>
                  </c:pt>
                  <c:pt idx="18">
                    <c:v>Cantidad</c:v>
                  </c:pt>
                  <c:pt idx="19">
                    <c:v>Porcentaje</c:v>
                  </c:pt>
                  <c:pt idx="20">
                    <c:v>Cantidad</c:v>
                  </c:pt>
                  <c:pt idx="21">
                    <c:v>Porcentaje</c:v>
                  </c:pt>
                  <c:pt idx="22">
                    <c:v>Cantidad</c:v>
                  </c:pt>
                  <c:pt idx="23">
                    <c:v>Porcentaje</c:v>
                  </c:pt>
                  <c:pt idx="24">
                    <c:v>Cantidad</c:v>
                  </c:pt>
                  <c:pt idx="25">
                    <c:v>Porcentaje</c:v>
                  </c:pt>
                </c:lvl>
                <c:lvl>
                  <c:pt idx="0">
                    <c:v>Enero 2022</c:v>
                  </c:pt>
                  <c:pt idx="1">
                    <c:v>0</c:v>
                  </c:pt>
                  <c:pt idx="2">
                    <c:v>Febrero 2022</c:v>
                  </c:pt>
                  <c:pt idx="3">
                    <c:v>0</c:v>
                  </c:pt>
                  <c:pt idx="4">
                    <c:v>Marzo 2022</c:v>
                  </c:pt>
                  <c:pt idx="5">
                    <c:v>0</c:v>
                  </c:pt>
                  <c:pt idx="6">
                    <c:v>Abril 2022</c:v>
                  </c:pt>
                  <c:pt idx="7">
                    <c:v>0</c:v>
                  </c:pt>
                  <c:pt idx="8">
                    <c:v>Mayo 2022</c:v>
                  </c:pt>
                  <c:pt idx="9">
                    <c:v>0</c:v>
                  </c:pt>
                  <c:pt idx="10">
                    <c:v>Junio 2022</c:v>
                  </c:pt>
                  <c:pt idx="11">
                    <c:v>0</c:v>
                  </c:pt>
                  <c:pt idx="12">
                    <c:v>Julio 2022</c:v>
                  </c:pt>
                  <c:pt idx="13">
                    <c:v>0</c:v>
                  </c:pt>
                  <c:pt idx="14">
                    <c:v>Agosto 2022</c:v>
                  </c:pt>
                  <c:pt idx="15">
                    <c:v>0</c:v>
                  </c:pt>
                  <c:pt idx="16">
                    <c:v>Septiembre 2022</c:v>
                  </c:pt>
                  <c:pt idx="17">
                    <c:v>0</c:v>
                  </c:pt>
                  <c:pt idx="18">
                    <c:v>Octubre 2022</c:v>
                  </c:pt>
                  <c:pt idx="19">
                    <c:v>0</c:v>
                  </c:pt>
                  <c:pt idx="20">
                    <c:v>Noviembre 2022</c:v>
                  </c:pt>
                  <c:pt idx="21">
                    <c:v>0</c:v>
                  </c:pt>
                  <c:pt idx="22">
                    <c:v>Diciembre 2022</c:v>
                  </c:pt>
                  <c:pt idx="23">
                    <c:v>0</c:v>
                  </c:pt>
                  <c:pt idx="24">
                    <c:v>Total 2022</c:v>
                  </c:pt>
                  <c:pt idx="25">
                    <c:v>0</c:v>
                  </c:pt>
                </c:lvl>
                <c:lvl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</c:lvl>
              </c:multiLvlStrCache>
            </c:multiLvlStrRef>
          </c:cat>
          <c:val>
            <c:numRef>
              <c:f>'[1]Historico GOB.EC'!$B$110:$AA$110</c:f>
              <c:numCache>
                <c:formatCode>General</c:formatCode>
                <c:ptCount val="26"/>
                <c:pt idx="0">
                  <c:v>235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F42-40C6-A889-DB6F983524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0"/>
        <c:axId val="815716032"/>
        <c:axId val="815737792"/>
      </c:barChart>
      <c:catAx>
        <c:axId val="815716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815737792"/>
        <c:crosses val="autoZero"/>
        <c:auto val="1"/>
        <c:lblAlgn val="ctr"/>
        <c:lblOffset val="100"/>
        <c:noMultiLvlLbl val="0"/>
      </c:catAx>
      <c:valAx>
        <c:axId val="815737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815716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RECLAMOS POR OPERADORES</a:t>
            </a:r>
            <a:r>
              <a:rPr lang="es-EC" b="1" baseline="0"/>
              <a:t> DE SERVICIO MÓVIL AVANZADO</a:t>
            </a:r>
            <a:endParaRPr lang="es-EC" b="1"/>
          </a:p>
        </c:rich>
      </c:tx>
      <c:layout>
        <c:manualLayout>
          <c:xMode val="edge"/>
          <c:yMode val="edge"/>
          <c:x val="0.64569114296752239"/>
          <c:y val="4.195031299227618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'Historico Gob.ec'!$A$55</c:f>
              <c:strCache>
                <c:ptCount val="1"/>
                <c:pt idx="0">
                  <c:v>Claro - Conecel S.A.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185185185185185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E31-4EFB-957E-7698382459E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0.159411189370649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0.180386345866787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-0.230726721457519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"/>
                  <c:y val="-0.268482003150567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5.504774856737889E-4"/>
                  <c:y val="-0.2349217527567466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5.5073484263452226E-4"/>
                  <c:y val="-0.27687206574902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0"/>
                  <c:y val="-0.239116784055974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0"/>
                  <c:y val="-0.209751564961380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6050516878838314E-16"/>
                  <c:y val="-0.243311815355201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4688785673768118E-6"/>
                  <c:y val="-0.285262128347478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3"/>
              <c:layout>
                <c:manualLayout>
                  <c:x val="0"/>
                  <c:y val="-0.234921752756746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28575" cap="flat" cmpd="sng" algn="ctr">
                      <a:solidFill>
                        <a:srgbClr val="FF000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'Historico Gob.ec'!$B$53:$Y$54</c:f>
              <c:multiLvlStrCache>
                <c:ptCount val="24"/>
                <c:lvl>
                  <c:pt idx="0">
                    <c:v>Cantidad</c:v>
                  </c:pt>
                  <c:pt idx="1">
                    <c:v>%</c:v>
                  </c:pt>
                  <c:pt idx="2">
                    <c:v>Cantidad</c:v>
                  </c:pt>
                  <c:pt idx="3">
                    <c:v>%</c:v>
                  </c:pt>
                  <c:pt idx="4">
                    <c:v>Cantidad</c:v>
                  </c:pt>
                  <c:pt idx="5">
                    <c:v>%</c:v>
                  </c:pt>
                  <c:pt idx="6">
                    <c:v>Cantidad</c:v>
                  </c:pt>
                  <c:pt idx="7">
                    <c:v>%</c:v>
                  </c:pt>
                  <c:pt idx="8">
                    <c:v>Cantidad</c:v>
                  </c:pt>
                  <c:pt idx="9">
                    <c:v>%</c:v>
                  </c:pt>
                  <c:pt idx="10">
                    <c:v>Cantidad</c:v>
                  </c:pt>
                  <c:pt idx="11">
                    <c:v>%</c:v>
                  </c:pt>
                  <c:pt idx="12">
                    <c:v>Cantidad</c:v>
                  </c:pt>
                  <c:pt idx="13">
                    <c:v>%</c:v>
                  </c:pt>
                  <c:pt idx="14">
                    <c:v>Cantidad</c:v>
                  </c:pt>
                  <c:pt idx="15">
                    <c:v>%</c:v>
                  </c:pt>
                  <c:pt idx="16">
                    <c:v>Cantidad</c:v>
                  </c:pt>
                  <c:pt idx="17">
                    <c:v>%</c:v>
                  </c:pt>
                  <c:pt idx="18">
                    <c:v>Cantidad</c:v>
                  </c:pt>
                  <c:pt idx="19">
                    <c:v>%</c:v>
                  </c:pt>
                  <c:pt idx="20">
                    <c:v>Cantidad</c:v>
                  </c:pt>
                  <c:pt idx="21">
                    <c:v>%</c:v>
                  </c:pt>
                  <c:pt idx="22">
                    <c:v>Cantidad</c:v>
                  </c:pt>
                  <c:pt idx="23">
                    <c:v>%</c:v>
                  </c:pt>
                </c:lvl>
                <c:lvl>
                  <c:pt idx="0">
                    <c:v>Enero 2023</c:v>
                  </c:pt>
                  <c:pt idx="2">
                    <c:v>Febrero 2023</c:v>
                  </c:pt>
                  <c:pt idx="4">
                    <c:v>Marzo 2023</c:v>
                  </c:pt>
                  <c:pt idx="6">
                    <c:v>Abril 2023</c:v>
                  </c:pt>
                  <c:pt idx="8">
                    <c:v>Mayo 2023</c:v>
                  </c:pt>
                  <c:pt idx="10">
                    <c:v>Junio 2023</c:v>
                  </c:pt>
                  <c:pt idx="12">
                    <c:v>Julio 2023</c:v>
                  </c:pt>
                  <c:pt idx="14">
                    <c:v>Agosto 2023</c:v>
                  </c:pt>
                  <c:pt idx="16">
                    <c:v>Septiembre 2023</c:v>
                  </c:pt>
                  <c:pt idx="18">
                    <c:v>Octubre 2023</c:v>
                  </c:pt>
                  <c:pt idx="20">
                    <c:v>Noviembre 2023</c:v>
                  </c:pt>
                  <c:pt idx="22">
                    <c:v>Diciembre 2023</c:v>
                  </c:pt>
                </c:lvl>
              </c:multiLvlStrCache>
            </c:multiLvlStrRef>
          </c:cat>
          <c:val>
            <c:numRef>
              <c:f>'Historico Gob.ec'!$B$55:$Y$55</c:f>
              <c:numCache>
                <c:formatCode>0.00%</c:formatCode>
                <c:ptCount val="24"/>
                <c:pt idx="0" formatCode="General">
                  <c:v>63</c:v>
                </c:pt>
                <c:pt idx="1">
                  <c:v>0.37058823529411766</c:v>
                </c:pt>
                <c:pt idx="2" formatCode="General">
                  <c:v>63</c:v>
                </c:pt>
                <c:pt idx="3">
                  <c:v>0.40384615384615385</c:v>
                </c:pt>
                <c:pt idx="4" formatCode="General">
                  <c:v>75</c:v>
                </c:pt>
                <c:pt idx="5">
                  <c:v>0.43103448275862066</c:v>
                </c:pt>
                <c:pt idx="6" formatCode="General">
                  <c:v>103</c:v>
                </c:pt>
                <c:pt idx="7">
                  <c:v>0.3946360153256705</c:v>
                </c:pt>
                <c:pt idx="8" formatCode="General">
                  <c:v>75</c:v>
                </c:pt>
                <c:pt idx="9">
                  <c:v>0.4437869822485207</c:v>
                </c:pt>
                <c:pt idx="10" formatCode="General">
                  <c:v>57</c:v>
                </c:pt>
                <c:pt idx="11">
                  <c:v>0.37748344370860926</c:v>
                </c:pt>
                <c:pt idx="12" formatCode="General">
                  <c:v>35</c:v>
                </c:pt>
                <c:pt idx="13">
                  <c:v>0.37234042553191488</c:v>
                </c:pt>
                <c:pt idx="14" formatCode="General">
                  <c:v>45</c:v>
                </c:pt>
                <c:pt idx="15">
                  <c:v>0.45454545454545453</c:v>
                </c:pt>
                <c:pt idx="16" formatCode="General">
                  <c:v>57</c:v>
                </c:pt>
                <c:pt idx="17">
                  <c:v>0.40714285714285714</c:v>
                </c:pt>
                <c:pt idx="18" formatCode="General">
                  <c:v>43</c:v>
                </c:pt>
                <c:pt idx="19">
                  <c:v>0.33100000000000002</c:v>
                </c:pt>
                <c:pt idx="20" formatCode="General">
                  <c:v>36</c:v>
                </c:pt>
                <c:pt idx="21">
                  <c:v>0.33029999999999998</c:v>
                </c:pt>
                <c:pt idx="22" formatCode="General">
                  <c:v>37</c:v>
                </c:pt>
                <c:pt idx="23">
                  <c:v>0.37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E31-4EFB-957E-7698382459E3}"/>
            </c:ext>
          </c:extLst>
        </c:ser>
        <c:ser>
          <c:idx val="1"/>
          <c:order val="1"/>
          <c:tx>
            <c:strRef>
              <c:f>'Historico Gob.ec'!$A$56</c:f>
              <c:strCache>
                <c:ptCount val="1"/>
                <c:pt idx="0">
                  <c:v>Cnt Ep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5.0925925925925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E31-4EFB-957E-7698382459E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3.35602503938210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6.29254694884142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0452737146434949E-17"/>
                  <c:y val="-7.5510563386097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"/>
                  <c:y val="-1.6780125196910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-4.19503129922761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0"/>
                  <c:y val="-5.03403755907315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0"/>
                  <c:y val="-3.35602503938209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8.0431771136738035E-17"/>
                  <c:y val="-2.51701877953656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0"/>
                  <c:y val="-3.7755281693048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0"/>
                  <c:y val="-1.67801251969104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3"/>
              <c:layout>
                <c:manualLayout>
                  <c:x val="0"/>
                  <c:y val="-1.67801251969104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28575" cap="flat" cmpd="sng" algn="ctr">
                      <a:solidFill>
                        <a:schemeClr val="accent1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'Historico Gob.ec'!$B$53:$Y$54</c:f>
              <c:multiLvlStrCache>
                <c:ptCount val="24"/>
                <c:lvl>
                  <c:pt idx="0">
                    <c:v>Cantidad</c:v>
                  </c:pt>
                  <c:pt idx="1">
                    <c:v>%</c:v>
                  </c:pt>
                  <c:pt idx="2">
                    <c:v>Cantidad</c:v>
                  </c:pt>
                  <c:pt idx="3">
                    <c:v>%</c:v>
                  </c:pt>
                  <c:pt idx="4">
                    <c:v>Cantidad</c:v>
                  </c:pt>
                  <c:pt idx="5">
                    <c:v>%</c:v>
                  </c:pt>
                  <c:pt idx="6">
                    <c:v>Cantidad</c:v>
                  </c:pt>
                  <c:pt idx="7">
                    <c:v>%</c:v>
                  </c:pt>
                  <c:pt idx="8">
                    <c:v>Cantidad</c:v>
                  </c:pt>
                  <c:pt idx="9">
                    <c:v>%</c:v>
                  </c:pt>
                  <c:pt idx="10">
                    <c:v>Cantidad</c:v>
                  </c:pt>
                  <c:pt idx="11">
                    <c:v>%</c:v>
                  </c:pt>
                  <c:pt idx="12">
                    <c:v>Cantidad</c:v>
                  </c:pt>
                  <c:pt idx="13">
                    <c:v>%</c:v>
                  </c:pt>
                  <c:pt idx="14">
                    <c:v>Cantidad</c:v>
                  </c:pt>
                  <c:pt idx="15">
                    <c:v>%</c:v>
                  </c:pt>
                  <c:pt idx="16">
                    <c:v>Cantidad</c:v>
                  </c:pt>
                  <c:pt idx="17">
                    <c:v>%</c:v>
                  </c:pt>
                  <c:pt idx="18">
                    <c:v>Cantidad</c:v>
                  </c:pt>
                  <c:pt idx="19">
                    <c:v>%</c:v>
                  </c:pt>
                  <c:pt idx="20">
                    <c:v>Cantidad</c:v>
                  </c:pt>
                  <c:pt idx="21">
                    <c:v>%</c:v>
                  </c:pt>
                  <c:pt idx="22">
                    <c:v>Cantidad</c:v>
                  </c:pt>
                  <c:pt idx="23">
                    <c:v>%</c:v>
                  </c:pt>
                </c:lvl>
                <c:lvl>
                  <c:pt idx="0">
                    <c:v>Enero 2023</c:v>
                  </c:pt>
                  <c:pt idx="2">
                    <c:v>Febrero 2023</c:v>
                  </c:pt>
                  <c:pt idx="4">
                    <c:v>Marzo 2023</c:v>
                  </c:pt>
                  <c:pt idx="6">
                    <c:v>Abril 2023</c:v>
                  </c:pt>
                  <c:pt idx="8">
                    <c:v>Mayo 2023</c:v>
                  </c:pt>
                  <c:pt idx="10">
                    <c:v>Junio 2023</c:v>
                  </c:pt>
                  <c:pt idx="12">
                    <c:v>Julio 2023</c:v>
                  </c:pt>
                  <c:pt idx="14">
                    <c:v>Agosto 2023</c:v>
                  </c:pt>
                  <c:pt idx="16">
                    <c:v>Septiembre 2023</c:v>
                  </c:pt>
                  <c:pt idx="18">
                    <c:v>Octubre 2023</c:v>
                  </c:pt>
                  <c:pt idx="20">
                    <c:v>Noviembre 2023</c:v>
                  </c:pt>
                  <c:pt idx="22">
                    <c:v>Diciembre 2023</c:v>
                  </c:pt>
                </c:lvl>
              </c:multiLvlStrCache>
            </c:multiLvlStrRef>
          </c:cat>
          <c:val>
            <c:numRef>
              <c:f>'Historico Gob.ec'!$B$56:$Y$56</c:f>
              <c:numCache>
                <c:formatCode>0.00%</c:formatCode>
                <c:ptCount val="24"/>
                <c:pt idx="0" formatCode="General">
                  <c:v>12</c:v>
                </c:pt>
                <c:pt idx="1">
                  <c:v>7.0588235294117646E-2</c:v>
                </c:pt>
                <c:pt idx="2" formatCode="General">
                  <c:v>13</c:v>
                </c:pt>
                <c:pt idx="3">
                  <c:v>8.3333333333333329E-2</c:v>
                </c:pt>
                <c:pt idx="4" formatCode="General">
                  <c:v>9</c:v>
                </c:pt>
                <c:pt idx="5">
                  <c:v>5.1724137931034482E-2</c:v>
                </c:pt>
                <c:pt idx="6" formatCode="General">
                  <c:v>85</c:v>
                </c:pt>
                <c:pt idx="7">
                  <c:v>0.32567049808429116</c:v>
                </c:pt>
                <c:pt idx="8" formatCode="General">
                  <c:v>12</c:v>
                </c:pt>
                <c:pt idx="9">
                  <c:v>7.1005917159763315E-2</c:v>
                </c:pt>
                <c:pt idx="10" formatCode="General">
                  <c:v>19</c:v>
                </c:pt>
                <c:pt idx="11">
                  <c:v>0.12582781456953643</c:v>
                </c:pt>
                <c:pt idx="12" formatCode="General">
                  <c:v>16</c:v>
                </c:pt>
                <c:pt idx="13">
                  <c:v>0.1702127659574468</c:v>
                </c:pt>
                <c:pt idx="14" formatCode="General">
                  <c:v>5</c:v>
                </c:pt>
                <c:pt idx="15">
                  <c:v>5.0505050505050504E-2</c:v>
                </c:pt>
                <c:pt idx="16" formatCode="General">
                  <c:v>21</c:v>
                </c:pt>
                <c:pt idx="17">
                  <c:v>0.15</c:v>
                </c:pt>
                <c:pt idx="18" formatCode="General">
                  <c:v>14</c:v>
                </c:pt>
                <c:pt idx="19">
                  <c:v>0.1077</c:v>
                </c:pt>
                <c:pt idx="20" formatCode="General">
                  <c:v>10</c:v>
                </c:pt>
                <c:pt idx="21">
                  <c:v>9.1700000000000004E-2</c:v>
                </c:pt>
                <c:pt idx="22" formatCode="General">
                  <c:v>10</c:v>
                </c:pt>
                <c:pt idx="23">
                  <c:v>0.1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E31-4EFB-957E-7698382459E3}"/>
            </c:ext>
          </c:extLst>
        </c:ser>
        <c:ser>
          <c:idx val="2"/>
          <c:order val="2"/>
          <c:tx>
            <c:strRef>
              <c:f>'Historico Gob.ec'!$A$57</c:f>
              <c:strCache>
                <c:ptCount val="1"/>
                <c:pt idx="0">
                  <c:v>Movistar - Otecel S.A.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26388888888888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E31-4EFB-957E-7698382459E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6.2621430317735165E-4"/>
                  <c:y val="-0.29686353695310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E31-4EFB-957E-7698382459E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0452737146434949E-17"/>
                  <c:y val="-0.230726721457519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0452737146434949E-17"/>
                  <c:y val="-0.171996283268332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5.499882596994327E-4"/>
                  <c:y val="-0.15102112677219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8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-0.180386345866787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9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5.525070841028546E-4"/>
                  <c:y val="-0.243311815355201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A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8.0371407752721174E-17"/>
                  <c:y val="-0.159411189370649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B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8.0431771136738035E-17"/>
                  <c:y val="-0.1636062206698771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C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0"/>
                  <c:y val="-0.2852621283474781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D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5.9619188911176483E-6"/>
                  <c:y val="-0.188776408465242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E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3"/>
              <c:layout>
                <c:manualLayout>
                  <c:x val="0"/>
                  <c:y val="-0.314627347442071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F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28575" cap="flat" cmpd="sng" algn="ctr">
                      <a:solidFill>
                        <a:schemeClr val="accent6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'Historico Gob.ec'!$B$53:$Y$54</c:f>
              <c:multiLvlStrCache>
                <c:ptCount val="24"/>
                <c:lvl>
                  <c:pt idx="0">
                    <c:v>Cantidad</c:v>
                  </c:pt>
                  <c:pt idx="1">
                    <c:v>%</c:v>
                  </c:pt>
                  <c:pt idx="2">
                    <c:v>Cantidad</c:v>
                  </c:pt>
                  <c:pt idx="3">
                    <c:v>%</c:v>
                  </c:pt>
                  <c:pt idx="4">
                    <c:v>Cantidad</c:v>
                  </c:pt>
                  <c:pt idx="5">
                    <c:v>%</c:v>
                  </c:pt>
                  <c:pt idx="6">
                    <c:v>Cantidad</c:v>
                  </c:pt>
                  <c:pt idx="7">
                    <c:v>%</c:v>
                  </c:pt>
                  <c:pt idx="8">
                    <c:v>Cantidad</c:v>
                  </c:pt>
                  <c:pt idx="9">
                    <c:v>%</c:v>
                  </c:pt>
                  <c:pt idx="10">
                    <c:v>Cantidad</c:v>
                  </c:pt>
                  <c:pt idx="11">
                    <c:v>%</c:v>
                  </c:pt>
                  <c:pt idx="12">
                    <c:v>Cantidad</c:v>
                  </c:pt>
                  <c:pt idx="13">
                    <c:v>%</c:v>
                  </c:pt>
                  <c:pt idx="14">
                    <c:v>Cantidad</c:v>
                  </c:pt>
                  <c:pt idx="15">
                    <c:v>%</c:v>
                  </c:pt>
                  <c:pt idx="16">
                    <c:v>Cantidad</c:v>
                  </c:pt>
                  <c:pt idx="17">
                    <c:v>%</c:v>
                  </c:pt>
                  <c:pt idx="18">
                    <c:v>Cantidad</c:v>
                  </c:pt>
                  <c:pt idx="19">
                    <c:v>%</c:v>
                  </c:pt>
                  <c:pt idx="20">
                    <c:v>Cantidad</c:v>
                  </c:pt>
                  <c:pt idx="21">
                    <c:v>%</c:v>
                  </c:pt>
                  <c:pt idx="22">
                    <c:v>Cantidad</c:v>
                  </c:pt>
                  <c:pt idx="23">
                    <c:v>%</c:v>
                  </c:pt>
                </c:lvl>
                <c:lvl>
                  <c:pt idx="0">
                    <c:v>Enero 2023</c:v>
                  </c:pt>
                  <c:pt idx="2">
                    <c:v>Febrero 2023</c:v>
                  </c:pt>
                  <c:pt idx="4">
                    <c:v>Marzo 2023</c:v>
                  </c:pt>
                  <c:pt idx="6">
                    <c:v>Abril 2023</c:v>
                  </c:pt>
                  <c:pt idx="8">
                    <c:v>Mayo 2023</c:v>
                  </c:pt>
                  <c:pt idx="10">
                    <c:v>Junio 2023</c:v>
                  </c:pt>
                  <c:pt idx="12">
                    <c:v>Julio 2023</c:v>
                  </c:pt>
                  <c:pt idx="14">
                    <c:v>Agosto 2023</c:v>
                  </c:pt>
                  <c:pt idx="16">
                    <c:v>Septiembre 2023</c:v>
                  </c:pt>
                  <c:pt idx="18">
                    <c:v>Octubre 2023</c:v>
                  </c:pt>
                  <c:pt idx="20">
                    <c:v>Noviembre 2023</c:v>
                  </c:pt>
                  <c:pt idx="22">
                    <c:v>Diciembre 2023</c:v>
                  </c:pt>
                </c:lvl>
              </c:multiLvlStrCache>
            </c:multiLvlStrRef>
          </c:cat>
          <c:val>
            <c:numRef>
              <c:f>'Historico Gob.ec'!$B$57:$Y$57</c:f>
              <c:numCache>
                <c:formatCode>0.00%</c:formatCode>
                <c:ptCount val="24"/>
                <c:pt idx="0" formatCode="General">
                  <c:v>95</c:v>
                </c:pt>
                <c:pt idx="1">
                  <c:v>0.55882352941176472</c:v>
                </c:pt>
                <c:pt idx="2" formatCode="General">
                  <c:v>73</c:v>
                </c:pt>
                <c:pt idx="3">
                  <c:v>0.46794871794871795</c:v>
                </c:pt>
                <c:pt idx="4" formatCode="General">
                  <c:v>90</c:v>
                </c:pt>
                <c:pt idx="5">
                  <c:v>0.51724137931034486</c:v>
                </c:pt>
                <c:pt idx="6" formatCode="General">
                  <c:v>68</c:v>
                </c:pt>
                <c:pt idx="7">
                  <c:v>0.26053639846743293</c:v>
                </c:pt>
                <c:pt idx="8" formatCode="General">
                  <c:v>78</c:v>
                </c:pt>
                <c:pt idx="9">
                  <c:v>0.46153846153846156</c:v>
                </c:pt>
                <c:pt idx="10" formatCode="General">
                  <c:v>71</c:v>
                </c:pt>
                <c:pt idx="11">
                  <c:v>0.47019867549668876</c:v>
                </c:pt>
                <c:pt idx="12" formatCode="General">
                  <c:v>43</c:v>
                </c:pt>
                <c:pt idx="13">
                  <c:v>0.45744680851063829</c:v>
                </c:pt>
                <c:pt idx="14" formatCode="General">
                  <c:v>45</c:v>
                </c:pt>
                <c:pt idx="15">
                  <c:v>0.45454545454545453</c:v>
                </c:pt>
                <c:pt idx="16" formatCode="General">
                  <c:v>61</c:v>
                </c:pt>
                <c:pt idx="17">
                  <c:v>0.43571428571428572</c:v>
                </c:pt>
                <c:pt idx="18" formatCode="General">
                  <c:v>71</c:v>
                </c:pt>
                <c:pt idx="19">
                  <c:v>0.54620000000000002</c:v>
                </c:pt>
                <c:pt idx="20" formatCode="General">
                  <c:v>62</c:v>
                </c:pt>
                <c:pt idx="21">
                  <c:v>0.56869999999999998</c:v>
                </c:pt>
                <c:pt idx="22" formatCode="General">
                  <c:v>53</c:v>
                </c:pt>
                <c:pt idx="23">
                  <c:v>0.53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E31-4EFB-957E-7698382459E3}"/>
            </c:ext>
          </c:extLst>
        </c:ser>
        <c:ser>
          <c:idx val="3"/>
          <c:order val="3"/>
          <c:tx>
            <c:strRef>
              <c:f>'Historico Gob.ec'!$A$59</c:f>
              <c:strCache>
                <c:ptCount val="1"/>
                <c:pt idx="0">
                  <c:v>Total general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521977174405288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E31-4EFB-957E-7698382459E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016600322958906E-17"/>
                  <c:y val="-0.528573943702679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0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0.528573943702679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1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-0.5159888498049971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2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"/>
                  <c:y val="-0.524378912403452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3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-0.490818662009631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4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5.3599498065025579E-6"/>
                  <c:y val="-0.486623630710403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5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5.4799320143245696E-4"/>
                  <c:y val="-0.486623630710403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6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5.48404774714239E-4"/>
                  <c:y val="-0.499208724608086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7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5.4718303281064572E-4"/>
                  <c:y val="-0.5075987872065418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8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2.9809594453978828E-6"/>
                  <c:y val="-0.524378912403452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9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3"/>
              <c:layout>
                <c:manualLayout>
                  <c:x val="5.4896260116635103E-4"/>
                  <c:y val="-0.524378912403452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A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28575" cap="flat" cmpd="sng" algn="ctr">
                      <a:solidFill>
                        <a:schemeClr val="accent5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'Historico Gob.ec'!$B$53:$Y$54</c:f>
              <c:multiLvlStrCache>
                <c:ptCount val="24"/>
                <c:lvl>
                  <c:pt idx="0">
                    <c:v>Cantidad</c:v>
                  </c:pt>
                  <c:pt idx="1">
                    <c:v>%</c:v>
                  </c:pt>
                  <c:pt idx="2">
                    <c:v>Cantidad</c:v>
                  </c:pt>
                  <c:pt idx="3">
                    <c:v>%</c:v>
                  </c:pt>
                  <c:pt idx="4">
                    <c:v>Cantidad</c:v>
                  </c:pt>
                  <c:pt idx="5">
                    <c:v>%</c:v>
                  </c:pt>
                  <c:pt idx="6">
                    <c:v>Cantidad</c:v>
                  </c:pt>
                  <c:pt idx="7">
                    <c:v>%</c:v>
                  </c:pt>
                  <c:pt idx="8">
                    <c:v>Cantidad</c:v>
                  </c:pt>
                  <c:pt idx="9">
                    <c:v>%</c:v>
                  </c:pt>
                  <c:pt idx="10">
                    <c:v>Cantidad</c:v>
                  </c:pt>
                  <c:pt idx="11">
                    <c:v>%</c:v>
                  </c:pt>
                  <c:pt idx="12">
                    <c:v>Cantidad</c:v>
                  </c:pt>
                  <c:pt idx="13">
                    <c:v>%</c:v>
                  </c:pt>
                  <c:pt idx="14">
                    <c:v>Cantidad</c:v>
                  </c:pt>
                  <c:pt idx="15">
                    <c:v>%</c:v>
                  </c:pt>
                  <c:pt idx="16">
                    <c:v>Cantidad</c:v>
                  </c:pt>
                  <c:pt idx="17">
                    <c:v>%</c:v>
                  </c:pt>
                  <c:pt idx="18">
                    <c:v>Cantidad</c:v>
                  </c:pt>
                  <c:pt idx="19">
                    <c:v>%</c:v>
                  </c:pt>
                  <c:pt idx="20">
                    <c:v>Cantidad</c:v>
                  </c:pt>
                  <c:pt idx="21">
                    <c:v>%</c:v>
                  </c:pt>
                  <c:pt idx="22">
                    <c:v>Cantidad</c:v>
                  </c:pt>
                  <c:pt idx="23">
                    <c:v>%</c:v>
                  </c:pt>
                </c:lvl>
                <c:lvl>
                  <c:pt idx="0">
                    <c:v>Enero 2023</c:v>
                  </c:pt>
                  <c:pt idx="2">
                    <c:v>Febrero 2023</c:v>
                  </c:pt>
                  <c:pt idx="4">
                    <c:v>Marzo 2023</c:v>
                  </c:pt>
                  <c:pt idx="6">
                    <c:v>Abril 2023</c:v>
                  </c:pt>
                  <c:pt idx="8">
                    <c:v>Mayo 2023</c:v>
                  </c:pt>
                  <c:pt idx="10">
                    <c:v>Junio 2023</c:v>
                  </c:pt>
                  <c:pt idx="12">
                    <c:v>Julio 2023</c:v>
                  </c:pt>
                  <c:pt idx="14">
                    <c:v>Agosto 2023</c:v>
                  </c:pt>
                  <c:pt idx="16">
                    <c:v>Septiembre 2023</c:v>
                  </c:pt>
                  <c:pt idx="18">
                    <c:v>Octubre 2023</c:v>
                  </c:pt>
                  <c:pt idx="20">
                    <c:v>Noviembre 2023</c:v>
                  </c:pt>
                  <c:pt idx="22">
                    <c:v>Diciembre 2023</c:v>
                  </c:pt>
                </c:lvl>
              </c:multiLvlStrCache>
            </c:multiLvlStrRef>
          </c:cat>
          <c:val>
            <c:numRef>
              <c:f>'Historico Gob.ec'!$B$59:$Y$59</c:f>
              <c:numCache>
                <c:formatCode>0.00%</c:formatCode>
                <c:ptCount val="24"/>
                <c:pt idx="0" formatCode="General">
                  <c:v>170</c:v>
                </c:pt>
                <c:pt idx="1">
                  <c:v>1</c:v>
                </c:pt>
                <c:pt idx="2" formatCode="General">
                  <c:v>156</c:v>
                </c:pt>
                <c:pt idx="3">
                  <c:v>0.99999999999999989</c:v>
                </c:pt>
                <c:pt idx="4" formatCode="General">
                  <c:v>174</c:v>
                </c:pt>
                <c:pt idx="5">
                  <c:v>1</c:v>
                </c:pt>
                <c:pt idx="6" formatCode="General">
                  <c:v>261</c:v>
                </c:pt>
                <c:pt idx="7">
                  <c:v>1</c:v>
                </c:pt>
                <c:pt idx="8" formatCode="General">
                  <c:v>169</c:v>
                </c:pt>
                <c:pt idx="9">
                  <c:v>1</c:v>
                </c:pt>
                <c:pt idx="10" formatCode="General">
                  <c:v>151</c:v>
                </c:pt>
                <c:pt idx="11">
                  <c:v>0.97350993377483452</c:v>
                </c:pt>
                <c:pt idx="12" formatCode="General">
                  <c:v>94</c:v>
                </c:pt>
                <c:pt idx="13">
                  <c:v>1</c:v>
                </c:pt>
                <c:pt idx="14" formatCode="General">
                  <c:v>99</c:v>
                </c:pt>
                <c:pt idx="15">
                  <c:v>1</c:v>
                </c:pt>
                <c:pt idx="16" formatCode="General">
                  <c:v>140</c:v>
                </c:pt>
                <c:pt idx="17">
                  <c:v>1</c:v>
                </c:pt>
                <c:pt idx="18" formatCode="General">
                  <c:v>130</c:v>
                </c:pt>
                <c:pt idx="19">
                  <c:v>1</c:v>
                </c:pt>
                <c:pt idx="20" formatCode="General">
                  <c:v>109</c:v>
                </c:pt>
                <c:pt idx="21">
                  <c:v>0.99999999999999989</c:v>
                </c:pt>
                <c:pt idx="22" formatCode="General">
                  <c:v>100</c:v>
                </c:pt>
                <c:pt idx="2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E31-4EFB-957E-7698382459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0"/>
        <c:axId val="815735072"/>
        <c:axId val="815723648"/>
      </c:barChart>
      <c:catAx>
        <c:axId val="815735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815723648"/>
        <c:crosses val="autoZero"/>
        <c:auto val="1"/>
        <c:lblAlgn val="ctr"/>
        <c:lblOffset val="100"/>
        <c:noMultiLvlLbl val="0"/>
      </c:catAx>
      <c:valAx>
        <c:axId val="815723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815735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535260504550537"/>
          <c:y val="0.91485903208406183"/>
          <c:w val="0.21376017907565614"/>
          <c:h val="8.09459366167105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'Historico Gob.ec'!$A$83:$A$97</c:f>
              <c:strCache>
                <c:ptCount val="15"/>
                <c:pt idx="0">
                  <c:v>Cable Unión</c:v>
                </c:pt>
                <c:pt idx="1">
                  <c:v>Claro - Conecel S.A.</c:v>
                </c:pt>
                <c:pt idx="2">
                  <c:v>Cnt Ep</c:v>
                </c:pt>
                <c:pt idx="3">
                  <c:v>Direct Tv</c:v>
                </c:pt>
                <c:pt idx="4">
                  <c:v>Etapa Ep</c:v>
                </c:pt>
                <c:pt idx="5">
                  <c:v>Grupo Tv Cable</c:v>
                </c:pt>
                <c:pt idx="6">
                  <c:v>Hughes Ecuador</c:v>
                </c:pt>
                <c:pt idx="7">
                  <c:v>Iplanet - Fibramax</c:v>
                </c:pt>
                <c:pt idx="8">
                  <c:v>Megadatos - Netlife</c:v>
                </c:pt>
                <c:pt idx="9">
                  <c:v>Movistar - Otecel S.A.</c:v>
                </c:pt>
                <c:pt idx="10">
                  <c:v>Tuenti</c:v>
                </c:pt>
                <c:pt idx="11">
                  <c:v>Otros Operadores</c:v>
                </c:pt>
                <c:pt idx="12">
                  <c:v>Puntonet</c:v>
                </c:pt>
                <c:pt idx="13">
                  <c:v>Univisa - Teccial</c:v>
                </c:pt>
                <c:pt idx="14">
                  <c:v>Total general</c:v>
                </c:pt>
              </c:strCache>
            </c:strRef>
          </c:cat>
          <c:val>
            <c:numRef>
              <c:f>'Historico Gob.ec'!$O$83:$O$97</c:f>
              <c:numCache>
                <c:formatCode>0.00%</c:formatCode>
                <c:ptCount val="15"/>
                <c:pt idx="0">
                  <c:v>4.7449584816132862E-3</c:v>
                </c:pt>
                <c:pt idx="1">
                  <c:v>0.28801897983392644</c:v>
                </c:pt>
                <c:pt idx="2">
                  <c:v>0.19264531435349941</c:v>
                </c:pt>
                <c:pt idx="3">
                  <c:v>4.2704626334519576E-3</c:v>
                </c:pt>
                <c:pt idx="4">
                  <c:v>1.66073546856465E-3</c:v>
                </c:pt>
                <c:pt idx="5">
                  <c:v>0.10415183867141163</c:v>
                </c:pt>
                <c:pt idx="6">
                  <c:v>2.3724792408066428E-4</c:v>
                </c:pt>
                <c:pt idx="7">
                  <c:v>2.8706998813760379E-2</c:v>
                </c:pt>
                <c:pt idx="8">
                  <c:v>6.9988137603795963E-2</c:v>
                </c:pt>
                <c:pt idx="9">
                  <c:v>0.19359430604982206</c:v>
                </c:pt>
                <c:pt idx="10">
                  <c:v>6.8801897983392646E-3</c:v>
                </c:pt>
                <c:pt idx="11">
                  <c:v>7.3309608540925261E-2</c:v>
                </c:pt>
                <c:pt idx="12">
                  <c:v>3.1553973902728349E-2</c:v>
                </c:pt>
                <c:pt idx="13">
                  <c:v>2.3724792408066428E-4</c:v>
                </c:pt>
                <c:pt idx="1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C28-485B-8019-6E33F73B2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100"/>
        <c:axId val="815730720"/>
        <c:axId val="815735616"/>
      </c:barChart>
      <c:barChart>
        <c:barDir val="bar"/>
        <c:grouping val="stack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4C28-485B-8019-6E33F73B29F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4C28-485B-8019-6E33F73B29F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4C28-485B-8019-6E33F73B29FC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4C28-485B-8019-6E33F73B29FC}"/>
              </c:ext>
            </c:extLst>
          </c:dPt>
          <c:dPt>
            <c:idx val="7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4C28-485B-8019-6E33F73B29FC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4C28-485B-8019-6E33F73B29FC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4C28-485B-8019-6E33F73B29FC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4C28-485B-8019-6E33F73B29FC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4C28-485B-8019-6E33F73B29FC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4C28-485B-8019-6E33F73B29FC}"/>
              </c:ext>
            </c:extLst>
          </c:dPt>
          <c:dLbls>
            <c:dLbl>
              <c:idx val="0"/>
              <c:layout>
                <c:manualLayout>
                  <c:x val="3.7981112213116161E-2"/>
                  <c:y val="0"/>
                </c:manualLayout>
              </c:layout>
              <c:tx>
                <c:rich>
                  <a:bodyPr/>
                  <a:lstStyle/>
                  <a:p>
                    <a:fld id="{1AEA1D2F-CBEF-4967-B28B-B2B82B5EEDA5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7CAAB8D5-C073-4B4E-8D5A-F3712F42B110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4C28-485B-8019-6E33F73B29F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>
                <c:manualLayout>
                  <c:x val="0.18952869965246996"/>
                  <c:y val="2.0970699681727125E-5"/>
                </c:manualLayout>
              </c:layout>
              <c:tx>
                <c:rich>
                  <a:bodyPr/>
                  <a:lstStyle/>
                  <a:p>
                    <a:fld id="{6162A841-B46C-476B-9DBD-1352C22F0D6D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53EFF233-C113-46BC-A959-89D0558B07E1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C28-485B-8019-6E33F73B29F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2"/>
              <c:layout>
                <c:manualLayout>
                  <c:x val="0.1622829340014964"/>
                  <c:y val="0"/>
                </c:manualLayout>
              </c:layout>
              <c:tx>
                <c:rich>
                  <a:bodyPr/>
                  <a:lstStyle/>
                  <a:p>
                    <a:fld id="{73585AE1-AC13-42F8-B02C-477850AD9F80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E94EAAD1-D1F2-4F61-A80E-47C0BB24D495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C28-485B-8019-6E33F73B29F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3"/>
              <c:layout>
                <c:manualLayout>
                  <c:x val="4.3735826184800451E-2"/>
                  <c:y val="0"/>
                </c:manualLayout>
              </c:layout>
              <c:tx>
                <c:rich>
                  <a:bodyPr/>
                  <a:lstStyle/>
                  <a:p>
                    <a:fld id="{A0A0FB91-688C-4446-B40A-CAF9C0771015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DD5B8712-B90F-4973-9A48-5E9D5A53721F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4C28-485B-8019-6E33F73B29F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4"/>
              <c:layout>
                <c:manualLayout>
                  <c:x val="4.3735826184800472E-2"/>
                  <c:y val="-3.5944589858078308E-3"/>
                </c:manualLayout>
              </c:layout>
              <c:tx>
                <c:rich>
                  <a:bodyPr/>
                  <a:lstStyle/>
                  <a:p>
                    <a:fld id="{CC0ACCB8-0005-4378-B718-6D427C2022D7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6CA02250-739D-4EE3-804D-B0517D397C9A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4C28-485B-8019-6E33F73B29F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5"/>
              <c:layout>
                <c:manualLayout>
                  <c:x val="0.10013202310730629"/>
                  <c:y val="-6.589765348449391E-17"/>
                </c:manualLayout>
              </c:layout>
              <c:tx>
                <c:rich>
                  <a:bodyPr/>
                  <a:lstStyle/>
                  <a:p>
                    <a:fld id="{2D5AB74E-DB61-4DE7-9CEB-0370352B9AB2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E582CB5F-FD43-40EC-A406-3ED1D872ACD2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4C28-485B-8019-6E33F73B29F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6"/>
              <c:layout>
                <c:manualLayout>
                  <c:x val="4.2584883390463575E-2"/>
                  <c:y val="0"/>
                </c:manualLayout>
              </c:layout>
              <c:tx>
                <c:rich>
                  <a:bodyPr/>
                  <a:lstStyle/>
                  <a:p>
                    <a:fld id="{2D9B73A8-4451-40B2-A9B7-ED0020AB7B34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EF7F93AB-7EBB-4A0D-80DC-496256EE29AA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4C28-485B-8019-6E33F73B29F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7"/>
              <c:layout>
                <c:manualLayout>
                  <c:x val="4.4886768979137306E-2"/>
                  <c:y val="0"/>
                </c:manualLayout>
              </c:layout>
              <c:tx>
                <c:rich>
                  <a:bodyPr/>
                  <a:lstStyle/>
                  <a:p>
                    <a:fld id="{C4A4F420-4A3A-4746-AFBD-5163E5B72F7F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7B635507-3DC6-4107-A5F3-FF410AD56DEB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4C28-485B-8019-6E33F73B29F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8"/>
              <c:layout>
                <c:manualLayout>
                  <c:x val="5.9849025305516362E-2"/>
                  <c:y val="0"/>
                </c:manualLayout>
              </c:layout>
              <c:tx>
                <c:rich>
                  <a:bodyPr/>
                  <a:lstStyle/>
                  <a:p>
                    <a:fld id="{6BFD8830-B2CB-49E0-976D-7CF87B638672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AD6B9558-6699-4547-B7A8-633362F683F8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4C28-485B-8019-6E33F73B29F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9"/>
              <c:layout>
                <c:manualLayout>
                  <c:x val="0.11934895959635307"/>
                  <c:y val="0"/>
                </c:manualLayout>
              </c:layout>
              <c:tx>
                <c:rich>
                  <a:bodyPr/>
                  <a:lstStyle/>
                  <a:p>
                    <a:fld id="{077E877B-CC80-42D7-B4D4-9E10A29129B2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058631F8-4565-4164-8F4B-56E33CCE4555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4C28-485B-8019-6E33F73B29F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8-4C28-485B-8019-6E33F73B29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6.2150910894190114E-2"/>
                  <c:y val="0"/>
                </c:manualLayout>
              </c:layout>
              <c:tx>
                <c:rich>
                  <a:bodyPr/>
                  <a:lstStyle/>
                  <a:p>
                    <a:fld id="{3A3C773B-3429-4519-99CB-1CA84F50267B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937DA9C2-2EC4-4F09-B6DD-3AB5F10CA91F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4C28-485B-8019-6E33F73B29F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2"/>
              <c:layout>
                <c:manualLayout>
                  <c:x val="4.1369977052677614E-2"/>
                  <c:y val="0"/>
                </c:manualLayout>
              </c:layout>
              <c:tx>
                <c:rich>
                  <a:bodyPr/>
                  <a:lstStyle/>
                  <a:p>
                    <a:fld id="{F1D1C1D7-D387-49FA-9730-BEAADE8F42B0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4AB702E6-337E-4707-AB9E-7B8924CC8B12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4C28-485B-8019-6E33F73B29F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3"/>
              <c:layout>
                <c:manualLayout>
                  <c:x val="4.2584883390463596E-2"/>
                  <c:y val="0"/>
                </c:manualLayout>
              </c:layout>
              <c:tx>
                <c:rich>
                  <a:bodyPr/>
                  <a:lstStyle/>
                  <a:p>
                    <a:fld id="{D35508FB-80EB-4AFE-BFCD-F88FE10FDAFE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CE16B9D5-8ED1-4961-95B6-1F27A0E700D0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4C28-485B-8019-6E33F73B29F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4"/>
              <c:layout>
                <c:manualLayout>
                  <c:x val="0.41433940596126762"/>
                  <c:y val="-1.6474413371123478E-17"/>
                </c:manualLayout>
              </c:layout>
              <c:tx>
                <c:rich>
                  <a:bodyPr/>
                  <a:lstStyle/>
                  <a:p>
                    <a:fld id="{802D3DAC-CD69-40F4-8D7A-E046477ABD58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E9BADB59-CA4A-44A1-BE8D-D1831782C2AC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9-4C28-485B-8019-6E33F73B29F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'Historico Gob.ec'!$A$83:$A$97</c:f>
              <c:strCache>
                <c:ptCount val="15"/>
                <c:pt idx="0">
                  <c:v>Cable Unión</c:v>
                </c:pt>
                <c:pt idx="1">
                  <c:v>Claro - Conecel S.A.</c:v>
                </c:pt>
                <c:pt idx="2">
                  <c:v>Cnt Ep</c:v>
                </c:pt>
                <c:pt idx="3">
                  <c:v>Direct Tv</c:v>
                </c:pt>
                <c:pt idx="4">
                  <c:v>Etapa Ep</c:v>
                </c:pt>
                <c:pt idx="5">
                  <c:v>Grupo Tv Cable</c:v>
                </c:pt>
                <c:pt idx="6">
                  <c:v>Hughes Ecuador</c:v>
                </c:pt>
                <c:pt idx="7">
                  <c:v>Iplanet - Fibramax</c:v>
                </c:pt>
                <c:pt idx="8">
                  <c:v>Megadatos - Netlife</c:v>
                </c:pt>
                <c:pt idx="9">
                  <c:v>Movistar - Otecel S.A.</c:v>
                </c:pt>
                <c:pt idx="10">
                  <c:v>Tuenti</c:v>
                </c:pt>
                <c:pt idx="11">
                  <c:v>Otros Operadores</c:v>
                </c:pt>
                <c:pt idx="12">
                  <c:v>Puntonet</c:v>
                </c:pt>
                <c:pt idx="13">
                  <c:v>Univisa - Teccial</c:v>
                </c:pt>
                <c:pt idx="14">
                  <c:v>Total general</c:v>
                </c:pt>
              </c:strCache>
            </c:strRef>
          </c:cat>
          <c:val>
            <c:numRef>
              <c:f>'Historico Gob.ec'!$N$83:$N$97</c:f>
              <c:numCache>
                <c:formatCode>General</c:formatCode>
                <c:ptCount val="15"/>
                <c:pt idx="0">
                  <c:v>20</c:v>
                </c:pt>
                <c:pt idx="1">
                  <c:v>1214</c:v>
                </c:pt>
                <c:pt idx="2">
                  <c:v>812</c:v>
                </c:pt>
                <c:pt idx="3">
                  <c:v>18</c:v>
                </c:pt>
                <c:pt idx="4">
                  <c:v>7</c:v>
                </c:pt>
                <c:pt idx="5">
                  <c:v>439</c:v>
                </c:pt>
                <c:pt idx="6">
                  <c:v>1</c:v>
                </c:pt>
                <c:pt idx="7">
                  <c:v>121</c:v>
                </c:pt>
                <c:pt idx="8">
                  <c:v>295</c:v>
                </c:pt>
                <c:pt idx="9">
                  <c:v>816</c:v>
                </c:pt>
                <c:pt idx="10">
                  <c:v>29</c:v>
                </c:pt>
                <c:pt idx="11">
                  <c:v>309</c:v>
                </c:pt>
                <c:pt idx="12">
                  <c:v>133</c:v>
                </c:pt>
                <c:pt idx="13">
                  <c:v>1</c:v>
                </c:pt>
                <c:pt idx="14">
                  <c:v>4215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A-4C28-485B-8019-6E33F73B29FC}"/>
            </c:ext>
            <c:ext xmlns:c15="http://schemas.microsoft.com/office/drawing/2012/chart" uri="{02D57815-91ED-43cb-92C2-25804820EDAC}">
              <c15:datalabelsRange>
                <c15:f>'Historico Gob.ec'!$O$83:$O$97</c15:f>
                <c15:dlblRangeCache>
                  <c:ptCount val="15"/>
                  <c:pt idx="0">
                    <c:v>0,47%</c:v>
                  </c:pt>
                  <c:pt idx="1">
                    <c:v>28,80%</c:v>
                  </c:pt>
                  <c:pt idx="2">
                    <c:v>19,26%</c:v>
                  </c:pt>
                  <c:pt idx="3">
                    <c:v>0,43%</c:v>
                  </c:pt>
                  <c:pt idx="4">
                    <c:v>0,17%</c:v>
                  </c:pt>
                  <c:pt idx="5">
                    <c:v>10,42%</c:v>
                  </c:pt>
                  <c:pt idx="6">
                    <c:v>0,02%</c:v>
                  </c:pt>
                  <c:pt idx="7">
                    <c:v>2,87%</c:v>
                  </c:pt>
                  <c:pt idx="8">
                    <c:v>7,00%</c:v>
                  </c:pt>
                  <c:pt idx="9">
                    <c:v>19,36%</c:v>
                  </c:pt>
                  <c:pt idx="10">
                    <c:v>0,69%</c:v>
                  </c:pt>
                  <c:pt idx="11">
                    <c:v>7,33%</c:v>
                  </c:pt>
                  <c:pt idx="12">
                    <c:v>3,16%</c:v>
                  </c:pt>
                  <c:pt idx="13">
                    <c:v>0,02%</c:v>
                  </c:pt>
                  <c:pt idx="14">
                    <c:v>100,00%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815730176"/>
        <c:axId val="815712224"/>
      </c:barChart>
      <c:catAx>
        <c:axId val="8157307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815735616"/>
        <c:crosses val="autoZero"/>
        <c:auto val="1"/>
        <c:lblAlgn val="ctr"/>
        <c:lblOffset val="100"/>
        <c:noMultiLvlLbl val="0"/>
      </c:catAx>
      <c:valAx>
        <c:axId val="8157356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815730720"/>
        <c:crosses val="autoZero"/>
        <c:crossBetween val="between"/>
      </c:valAx>
      <c:valAx>
        <c:axId val="815712224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815730176"/>
        <c:crosses val="max"/>
        <c:crossBetween val="between"/>
      </c:valAx>
      <c:catAx>
        <c:axId val="8157301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8157122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RECLAMOS EN CANTIDAD</a:t>
            </a:r>
            <a:r>
              <a:rPr lang="es-EC" b="1" baseline="0"/>
              <a:t> POR SERVICIOS DE TELECOMUNICACIONES</a:t>
            </a:r>
            <a:endParaRPr lang="es-EC" b="1"/>
          </a:p>
        </c:rich>
      </c:tx>
      <c:layout>
        <c:manualLayout>
          <c:xMode val="edge"/>
          <c:yMode val="edge"/>
          <c:x val="0.38983271598207619"/>
          <c:y val="1.8518518518518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'Historico Gob.ec'!$A$13</c:f>
              <c:strCache>
                <c:ptCount val="1"/>
                <c:pt idx="0">
                  <c:v>Información de Telecomunicaciones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2023</c:v>
                  </c:pt>
                  <c:pt idx="1">
                    <c:v>Febrero 2023</c:v>
                  </c:pt>
                  <c:pt idx="2">
                    <c:v>Marzo 2023</c:v>
                  </c:pt>
                  <c:pt idx="3">
                    <c:v>Abril 2023</c:v>
                  </c:pt>
                  <c:pt idx="4">
                    <c:v>Mayo 2023</c:v>
                  </c:pt>
                  <c:pt idx="5">
                    <c:v>Junio 2023</c:v>
                  </c:pt>
                  <c:pt idx="6">
                    <c:v>Julio 2023</c:v>
                  </c:pt>
                  <c:pt idx="7">
                    <c:v>Agosto 2023</c:v>
                  </c:pt>
                  <c:pt idx="8">
                    <c:v>Septiembre 2023</c:v>
                  </c:pt>
                  <c:pt idx="9">
                    <c:v>Octubre 2023</c:v>
                  </c:pt>
                  <c:pt idx="10">
                    <c:v>Noviembre 2023</c:v>
                  </c:pt>
                  <c:pt idx="11">
                    <c:v>Diciembre 2023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Gob.ec'!$B$13:$Y$13</c15:sqref>
                  </c15:fullRef>
                </c:ext>
              </c:extLst>
              <c:f>('Historico Gob.ec'!$B$13,'Historico Gob.ec'!$D$13,'Historico Gob.ec'!$F$13,'Historico Gob.ec'!$H$13,'Historico Gob.ec'!$J$13,'Historico Gob.ec'!$L$13,'Historico Gob.ec'!$N$13,'Historico Gob.ec'!$P$13,'Historico Gob.ec'!$R$13,'Historico Gob.ec'!$T$13,'Historico Gob.ec'!$V$13,'Historico Gob.ec'!$X$13)</c:f>
              <c:numCache>
                <c:formatCode>0.00%</c:formatCode>
                <c:ptCount val="12"/>
                <c:pt idx="0" formatCode="General">
                  <c:v>16</c:v>
                </c:pt>
                <c:pt idx="1" formatCode="General">
                  <c:v>20</c:v>
                </c:pt>
                <c:pt idx="2" formatCode="General">
                  <c:v>16</c:v>
                </c:pt>
                <c:pt idx="3" formatCode="General">
                  <c:v>17</c:v>
                </c:pt>
                <c:pt idx="4" formatCode="General">
                  <c:v>21</c:v>
                </c:pt>
                <c:pt idx="5" formatCode="General">
                  <c:v>16</c:v>
                </c:pt>
                <c:pt idx="6" formatCode="General">
                  <c:v>11</c:v>
                </c:pt>
                <c:pt idx="7" formatCode="General">
                  <c:v>14</c:v>
                </c:pt>
                <c:pt idx="8" formatCode="General">
                  <c:v>14</c:v>
                </c:pt>
                <c:pt idx="9" formatCode="General">
                  <c:v>14</c:v>
                </c:pt>
                <c:pt idx="10" formatCode="General">
                  <c:v>16</c:v>
                </c:pt>
                <c:pt idx="11" formatCode="General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4F-4E6F-8787-D235C304BFA4}"/>
            </c:ext>
          </c:extLst>
        </c:ser>
        <c:ser>
          <c:idx val="1"/>
          <c:order val="1"/>
          <c:tx>
            <c:strRef>
              <c:f>'Historico Gob.ec'!$A$14</c:f>
              <c:strCache>
                <c:ptCount val="1"/>
                <c:pt idx="0">
                  <c:v>Radiodifusión AM - FM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2023</c:v>
                  </c:pt>
                  <c:pt idx="1">
                    <c:v>Febrero 2023</c:v>
                  </c:pt>
                  <c:pt idx="2">
                    <c:v>Marzo 2023</c:v>
                  </c:pt>
                  <c:pt idx="3">
                    <c:v>Abril 2023</c:v>
                  </c:pt>
                  <c:pt idx="4">
                    <c:v>Mayo 2023</c:v>
                  </c:pt>
                  <c:pt idx="5">
                    <c:v>Junio 2023</c:v>
                  </c:pt>
                  <c:pt idx="6">
                    <c:v>Julio 2023</c:v>
                  </c:pt>
                  <c:pt idx="7">
                    <c:v>Agosto 2023</c:v>
                  </c:pt>
                  <c:pt idx="8">
                    <c:v>Septiembre 2023</c:v>
                  </c:pt>
                  <c:pt idx="9">
                    <c:v>Octubre 2023</c:v>
                  </c:pt>
                  <c:pt idx="10">
                    <c:v>Noviembre 2023</c:v>
                  </c:pt>
                  <c:pt idx="11">
                    <c:v>Diciembre 2023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Gob.ec'!$B$14:$Y$14</c15:sqref>
                  </c15:fullRef>
                </c:ext>
              </c:extLst>
              <c:f>('Historico Gob.ec'!$B$14,'Historico Gob.ec'!$D$14,'Historico Gob.ec'!$F$14,'Historico Gob.ec'!$H$14,'Historico Gob.ec'!$J$14,'Historico Gob.ec'!$L$14,'Historico Gob.ec'!$N$14,'Historico Gob.ec'!$P$14,'Historico Gob.ec'!$R$14,'Historico Gob.ec'!$T$14,'Historico Gob.ec'!$V$14,'Historico Gob.ec'!$X$14)</c:f>
              <c:numCache>
                <c:formatCode>0.00%</c:formatCode>
                <c:ptCount val="12"/>
                <c:pt idx="0" formatCode="General">
                  <c:v>0</c:v>
                </c:pt>
                <c:pt idx="1" formatCode="General">
                  <c:v>0</c:v>
                </c:pt>
                <c:pt idx="2" formatCode="General">
                  <c:v>0</c:v>
                </c:pt>
                <c:pt idx="3" formatCode="General">
                  <c:v>0</c:v>
                </c:pt>
                <c:pt idx="4" formatCode="General">
                  <c:v>0</c:v>
                </c:pt>
                <c:pt idx="5" formatCode="General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0</c:v>
                </c:pt>
                <c:pt idx="10" formatCode="General">
                  <c:v>0</c:v>
                </c:pt>
                <c:pt idx="11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54F-4E6F-8787-D235C304BFA4}"/>
            </c:ext>
          </c:extLst>
        </c:ser>
        <c:ser>
          <c:idx val="2"/>
          <c:order val="2"/>
          <c:tx>
            <c:strRef>
              <c:f>'Historico Gob.ec'!$A$15</c:f>
              <c:strCache>
                <c:ptCount val="1"/>
                <c:pt idx="0">
                  <c:v>Servicio Acceso a Internet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2023</c:v>
                  </c:pt>
                  <c:pt idx="1">
                    <c:v>Febrero 2023</c:v>
                  </c:pt>
                  <c:pt idx="2">
                    <c:v>Marzo 2023</c:v>
                  </c:pt>
                  <c:pt idx="3">
                    <c:v>Abril 2023</c:v>
                  </c:pt>
                  <c:pt idx="4">
                    <c:v>Mayo 2023</c:v>
                  </c:pt>
                  <c:pt idx="5">
                    <c:v>Junio 2023</c:v>
                  </c:pt>
                  <c:pt idx="6">
                    <c:v>Julio 2023</c:v>
                  </c:pt>
                  <c:pt idx="7">
                    <c:v>Agosto 2023</c:v>
                  </c:pt>
                  <c:pt idx="8">
                    <c:v>Septiembre 2023</c:v>
                  </c:pt>
                  <c:pt idx="9">
                    <c:v>Octubre 2023</c:v>
                  </c:pt>
                  <c:pt idx="10">
                    <c:v>Noviembre 2023</c:v>
                  </c:pt>
                  <c:pt idx="11">
                    <c:v>Diciembre 2023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Gob.ec'!$B$15:$Y$15</c15:sqref>
                  </c15:fullRef>
                </c:ext>
              </c:extLst>
              <c:f>('Historico Gob.ec'!$B$15,'Historico Gob.ec'!$D$15,'Historico Gob.ec'!$F$15,'Historico Gob.ec'!$H$15,'Historico Gob.ec'!$J$15,'Historico Gob.ec'!$L$15,'Historico Gob.ec'!$N$15,'Historico Gob.ec'!$P$15,'Historico Gob.ec'!$R$15,'Historico Gob.ec'!$T$15,'Historico Gob.ec'!$V$15,'Historico Gob.ec'!$X$15)</c:f>
              <c:numCache>
                <c:formatCode>0.00%</c:formatCode>
                <c:ptCount val="12"/>
                <c:pt idx="0" formatCode="General">
                  <c:v>162</c:v>
                </c:pt>
                <c:pt idx="1" formatCode="General">
                  <c:v>158</c:v>
                </c:pt>
                <c:pt idx="2" formatCode="General">
                  <c:v>179</c:v>
                </c:pt>
                <c:pt idx="3" formatCode="General">
                  <c:v>100</c:v>
                </c:pt>
                <c:pt idx="4" formatCode="General">
                  <c:v>173</c:v>
                </c:pt>
                <c:pt idx="5" formatCode="General">
                  <c:v>138</c:v>
                </c:pt>
                <c:pt idx="6" formatCode="General">
                  <c:v>113</c:v>
                </c:pt>
                <c:pt idx="7" formatCode="General">
                  <c:v>126</c:v>
                </c:pt>
                <c:pt idx="8" formatCode="General">
                  <c:v>162</c:v>
                </c:pt>
                <c:pt idx="9" formatCode="General">
                  <c:v>172</c:v>
                </c:pt>
                <c:pt idx="10" formatCode="General">
                  <c:v>163</c:v>
                </c:pt>
                <c:pt idx="11" formatCode="General">
                  <c:v>165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54F-4E6F-8787-D235C304BFA4}"/>
            </c:ext>
          </c:extLst>
        </c:ser>
        <c:ser>
          <c:idx val="3"/>
          <c:order val="3"/>
          <c:tx>
            <c:strRef>
              <c:f>'Historico Gob.ec'!$A$16</c:f>
              <c:strCache>
                <c:ptCount val="1"/>
                <c:pt idx="0">
                  <c:v>Servicio de Telefonía Fija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2023</c:v>
                  </c:pt>
                  <c:pt idx="1">
                    <c:v>Febrero 2023</c:v>
                  </c:pt>
                  <c:pt idx="2">
                    <c:v>Marzo 2023</c:v>
                  </c:pt>
                  <c:pt idx="3">
                    <c:v>Abril 2023</c:v>
                  </c:pt>
                  <c:pt idx="4">
                    <c:v>Mayo 2023</c:v>
                  </c:pt>
                  <c:pt idx="5">
                    <c:v>Junio 2023</c:v>
                  </c:pt>
                  <c:pt idx="6">
                    <c:v>Julio 2023</c:v>
                  </c:pt>
                  <c:pt idx="7">
                    <c:v>Agosto 2023</c:v>
                  </c:pt>
                  <c:pt idx="8">
                    <c:v>Septiembre 2023</c:v>
                  </c:pt>
                  <c:pt idx="9">
                    <c:v>Octubre 2023</c:v>
                  </c:pt>
                  <c:pt idx="10">
                    <c:v>Noviembre 2023</c:v>
                  </c:pt>
                  <c:pt idx="11">
                    <c:v>Diciembre 2023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Gob.ec'!$B$16:$Y$16</c15:sqref>
                  </c15:fullRef>
                </c:ext>
              </c:extLst>
              <c:f>('Historico Gob.ec'!$B$16,'Historico Gob.ec'!$D$16,'Historico Gob.ec'!$F$16,'Historico Gob.ec'!$H$16,'Historico Gob.ec'!$J$16,'Historico Gob.ec'!$L$16,'Historico Gob.ec'!$N$16,'Historico Gob.ec'!$P$16,'Historico Gob.ec'!$R$16,'Historico Gob.ec'!$T$16,'Historico Gob.ec'!$V$16,'Historico Gob.ec'!$X$16)</c:f>
              <c:numCache>
                <c:formatCode>0.00%</c:formatCode>
                <c:ptCount val="12"/>
                <c:pt idx="0" formatCode="General">
                  <c:v>45</c:v>
                </c:pt>
                <c:pt idx="1" formatCode="General">
                  <c:v>30</c:v>
                </c:pt>
                <c:pt idx="2" formatCode="General">
                  <c:v>51</c:v>
                </c:pt>
                <c:pt idx="3" formatCode="General">
                  <c:v>2</c:v>
                </c:pt>
                <c:pt idx="4" formatCode="General">
                  <c:v>42</c:v>
                </c:pt>
                <c:pt idx="5" formatCode="General">
                  <c:v>35</c:v>
                </c:pt>
                <c:pt idx="6" formatCode="General">
                  <c:v>24</c:v>
                </c:pt>
                <c:pt idx="7" formatCode="General">
                  <c:v>27</c:v>
                </c:pt>
                <c:pt idx="8" formatCode="General">
                  <c:v>35</c:v>
                </c:pt>
                <c:pt idx="9" formatCode="General">
                  <c:v>25</c:v>
                </c:pt>
                <c:pt idx="10" formatCode="General">
                  <c:v>26</c:v>
                </c:pt>
                <c:pt idx="11" formatCode="General">
                  <c:v>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54F-4E6F-8787-D235C304BFA4}"/>
            </c:ext>
          </c:extLst>
        </c:ser>
        <c:ser>
          <c:idx val="4"/>
          <c:order val="4"/>
          <c:tx>
            <c:strRef>
              <c:f>'Historico Gob.ec'!$A$17</c:f>
              <c:strCache>
                <c:ptCount val="1"/>
                <c:pt idx="0">
                  <c:v>Servicio de Televisión Pagada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2023</c:v>
                  </c:pt>
                  <c:pt idx="1">
                    <c:v>Febrero 2023</c:v>
                  </c:pt>
                  <c:pt idx="2">
                    <c:v>Marzo 2023</c:v>
                  </c:pt>
                  <c:pt idx="3">
                    <c:v>Abril 2023</c:v>
                  </c:pt>
                  <c:pt idx="4">
                    <c:v>Mayo 2023</c:v>
                  </c:pt>
                  <c:pt idx="5">
                    <c:v>Junio 2023</c:v>
                  </c:pt>
                  <c:pt idx="6">
                    <c:v>Julio 2023</c:v>
                  </c:pt>
                  <c:pt idx="7">
                    <c:v>Agosto 2023</c:v>
                  </c:pt>
                  <c:pt idx="8">
                    <c:v>Septiembre 2023</c:v>
                  </c:pt>
                  <c:pt idx="9">
                    <c:v>Octubre 2023</c:v>
                  </c:pt>
                  <c:pt idx="10">
                    <c:v>Noviembre 2023</c:v>
                  </c:pt>
                  <c:pt idx="11">
                    <c:v>Diciembre 2023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Gob.ec'!$B$17:$Y$17</c15:sqref>
                  </c15:fullRef>
                </c:ext>
              </c:extLst>
              <c:f>('Historico Gob.ec'!$B$17,'Historico Gob.ec'!$D$17,'Historico Gob.ec'!$F$17,'Historico Gob.ec'!$H$17,'Historico Gob.ec'!$J$17,'Historico Gob.ec'!$L$17,'Historico Gob.ec'!$N$17,'Historico Gob.ec'!$P$17,'Historico Gob.ec'!$R$17,'Historico Gob.ec'!$T$17,'Historico Gob.ec'!$V$17,'Historico Gob.ec'!$X$17)</c:f>
              <c:numCache>
                <c:formatCode>0.00%</c:formatCode>
                <c:ptCount val="12"/>
                <c:pt idx="0" formatCode="General">
                  <c:v>17</c:v>
                </c:pt>
                <c:pt idx="1" formatCode="General">
                  <c:v>9</c:v>
                </c:pt>
                <c:pt idx="2" formatCode="General">
                  <c:v>8</c:v>
                </c:pt>
                <c:pt idx="3" formatCode="General">
                  <c:v>5</c:v>
                </c:pt>
                <c:pt idx="4" formatCode="General">
                  <c:v>13</c:v>
                </c:pt>
                <c:pt idx="5" formatCode="General">
                  <c:v>10</c:v>
                </c:pt>
                <c:pt idx="6" formatCode="General">
                  <c:v>15</c:v>
                </c:pt>
                <c:pt idx="7" formatCode="General">
                  <c:v>9</c:v>
                </c:pt>
                <c:pt idx="8" formatCode="General">
                  <c:v>6</c:v>
                </c:pt>
                <c:pt idx="9" formatCode="General">
                  <c:v>12</c:v>
                </c:pt>
                <c:pt idx="10" formatCode="General">
                  <c:v>6</c:v>
                </c:pt>
                <c:pt idx="11" formatCode="General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54F-4E6F-8787-D235C304BFA4}"/>
            </c:ext>
          </c:extLst>
        </c:ser>
        <c:ser>
          <c:idx val="5"/>
          <c:order val="5"/>
          <c:tx>
            <c:strRef>
              <c:f>'Historico Gob.ec'!$A$18</c:f>
              <c:strCache>
                <c:ptCount val="1"/>
                <c:pt idx="0">
                  <c:v>Telefonía Celular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2023</c:v>
                  </c:pt>
                  <c:pt idx="1">
                    <c:v>Febrero 2023</c:v>
                  </c:pt>
                  <c:pt idx="2">
                    <c:v>Marzo 2023</c:v>
                  </c:pt>
                  <c:pt idx="3">
                    <c:v>Abril 2023</c:v>
                  </c:pt>
                  <c:pt idx="4">
                    <c:v>Mayo 2023</c:v>
                  </c:pt>
                  <c:pt idx="5">
                    <c:v>Junio 2023</c:v>
                  </c:pt>
                  <c:pt idx="6">
                    <c:v>Julio 2023</c:v>
                  </c:pt>
                  <c:pt idx="7">
                    <c:v>Agosto 2023</c:v>
                  </c:pt>
                  <c:pt idx="8">
                    <c:v>Septiembre 2023</c:v>
                  </c:pt>
                  <c:pt idx="9">
                    <c:v>Octubre 2023</c:v>
                  </c:pt>
                  <c:pt idx="10">
                    <c:v>Noviembre 2023</c:v>
                  </c:pt>
                  <c:pt idx="11">
                    <c:v>Diciembre 2023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Gob.ec'!$B$18:$Y$18</c15:sqref>
                  </c15:fullRef>
                </c:ext>
              </c:extLst>
              <c:f>('Historico Gob.ec'!$B$18,'Historico Gob.ec'!$D$18,'Historico Gob.ec'!$F$18,'Historico Gob.ec'!$H$18,'Historico Gob.ec'!$J$18,'Historico Gob.ec'!$L$18,'Historico Gob.ec'!$N$18,'Historico Gob.ec'!$P$18,'Historico Gob.ec'!$R$18,'Historico Gob.ec'!$T$18,'Historico Gob.ec'!$V$18,'Historico Gob.ec'!$X$18)</c:f>
              <c:numCache>
                <c:formatCode>0.00%</c:formatCode>
                <c:ptCount val="12"/>
                <c:pt idx="0" formatCode="General">
                  <c:v>160</c:v>
                </c:pt>
                <c:pt idx="1" formatCode="General">
                  <c:v>152</c:v>
                </c:pt>
                <c:pt idx="2" formatCode="General">
                  <c:v>174</c:v>
                </c:pt>
                <c:pt idx="3" formatCode="General">
                  <c:v>261</c:v>
                </c:pt>
                <c:pt idx="4" formatCode="General">
                  <c:v>169</c:v>
                </c:pt>
                <c:pt idx="5" formatCode="General">
                  <c:v>151</c:v>
                </c:pt>
                <c:pt idx="6" formatCode="General">
                  <c:v>94</c:v>
                </c:pt>
                <c:pt idx="7" formatCode="General">
                  <c:v>99</c:v>
                </c:pt>
                <c:pt idx="8" formatCode="General">
                  <c:v>140</c:v>
                </c:pt>
                <c:pt idx="9" formatCode="General">
                  <c:v>130</c:v>
                </c:pt>
                <c:pt idx="10" formatCode="General">
                  <c:v>109</c:v>
                </c:pt>
                <c:pt idx="11" formatCode="General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54F-4E6F-8787-D235C304BF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15724192"/>
        <c:axId val="815728544"/>
      </c:barChart>
      <c:catAx>
        <c:axId val="815724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815728544"/>
        <c:crosses val="autoZero"/>
        <c:auto val="1"/>
        <c:lblAlgn val="ctr"/>
        <c:lblOffset val="100"/>
        <c:noMultiLvlLbl val="0"/>
      </c:catAx>
      <c:valAx>
        <c:axId val="815728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815724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RECLAMOS EN</a:t>
            </a:r>
            <a:r>
              <a:rPr lang="es-EC" b="1" baseline="0"/>
              <a:t> PORCENTAJE POR SERVICIOS DE TELECOMUNICACIONES</a:t>
            </a:r>
            <a:endParaRPr lang="es-EC" b="1"/>
          </a:p>
        </c:rich>
      </c:tx>
      <c:layout>
        <c:manualLayout>
          <c:xMode val="edge"/>
          <c:yMode val="edge"/>
          <c:x val="0.38983271598207619"/>
          <c:y val="1.8518518518518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'Historico Gob.ec'!$A$13</c:f>
              <c:strCache>
                <c:ptCount val="1"/>
                <c:pt idx="0">
                  <c:v>Información de Telecomunicaciones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Gob.ec'!$B$13:$Y$13</c15:sqref>
                  </c15:fullRef>
                </c:ext>
              </c:extLst>
              <c:f>('Historico Gob.ec'!$C$13,'Historico Gob.ec'!$E$13,'Historico Gob.ec'!$G$13,'Historico Gob.ec'!$I$13,'Historico Gob.ec'!$K$13,'Historico Gob.ec'!$M$13,'Historico Gob.ec'!$O$13,'Historico Gob.ec'!$Q$13,'Historico Gob.ec'!$S$13,'Historico Gob.ec'!$U$13,'Historico Gob.ec'!$W$13,'Historico Gob.ec'!$Y$13)</c:f>
              <c:numCache>
                <c:formatCode>0.00%</c:formatCode>
                <c:ptCount val="12"/>
                <c:pt idx="0">
                  <c:v>0.04</c:v>
                </c:pt>
                <c:pt idx="1">
                  <c:v>5.4200542005420058E-2</c:v>
                </c:pt>
                <c:pt idx="2">
                  <c:v>3.7383177570093455E-2</c:v>
                </c:pt>
                <c:pt idx="3">
                  <c:v>4.4155844155844157E-2</c:v>
                </c:pt>
                <c:pt idx="4">
                  <c:v>5.0239234449760764E-2</c:v>
                </c:pt>
                <c:pt idx="5">
                  <c:v>4.5714285714285714E-2</c:v>
                </c:pt>
                <c:pt idx="6">
                  <c:v>4.2801556420233464E-2</c:v>
                </c:pt>
                <c:pt idx="7">
                  <c:v>5.0909090909090911E-2</c:v>
                </c:pt>
                <c:pt idx="8">
                  <c:v>3.9215686274509803E-2</c:v>
                </c:pt>
                <c:pt idx="9">
                  <c:v>3.9660056657223795E-2</c:v>
                </c:pt>
                <c:pt idx="10">
                  <c:v>0.05</c:v>
                </c:pt>
                <c:pt idx="11">
                  <c:v>2.9700000000000001E-2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D35-476D-82D7-E5637884A233}"/>
            </c:ext>
          </c:extLst>
        </c:ser>
        <c:ser>
          <c:idx val="1"/>
          <c:order val="1"/>
          <c:tx>
            <c:strRef>
              <c:f>'Historico Gob.ec'!$A$14</c:f>
              <c:strCache>
                <c:ptCount val="1"/>
                <c:pt idx="0">
                  <c:v>Radiodifusión AM - FM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Gob.ec'!$B$14:$Y$14</c15:sqref>
                  </c15:fullRef>
                </c:ext>
              </c:extLst>
              <c:f>('Historico Gob.ec'!$C$14,'Historico Gob.ec'!$E$14,'Historico Gob.ec'!$G$14,'Historico Gob.ec'!$I$14,'Historico Gob.ec'!$K$14,'Historico Gob.ec'!$M$14,'Historico Gob.ec'!$O$14,'Historico Gob.ec'!$Q$14,'Historico Gob.ec'!$S$14,'Historico Gob.ec'!$U$14,'Historico Gob.ec'!$W$14,'Historico Gob.ec'!$Y$14)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D35-476D-82D7-E5637884A233}"/>
            </c:ext>
          </c:extLst>
        </c:ser>
        <c:ser>
          <c:idx val="2"/>
          <c:order val="2"/>
          <c:tx>
            <c:strRef>
              <c:f>'Historico Gob.ec'!$A$15</c:f>
              <c:strCache>
                <c:ptCount val="1"/>
                <c:pt idx="0">
                  <c:v>Servicio Acceso a Internet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4241668196545979E-3"/>
                  <c:y val="-2.77777777777778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 xmlns:c16r2="http://schemas.microsoft.com/office/drawing/2015/06/chart">
                <c:ext xmlns:c16="http://schemas.microsoft.com/office/drawing/2014/chart" uri="{C3380CC4-5D6E-409C-BE32-E72D297353CC}">
                  <c16:uniqueId val="{00000002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Gob.ec'!$B$15:$Y$15</c15:sqref>
                  </c15:fullRef>
                </c:ext>
              </c:extLst>
              <c:f>('Historico Gob.ec'!$C$15,'Historico Gob.ec'!$E$15,'Historico Gob.ec'!$G$15,'Historico Gob.ec'!$I$15,'Historico Gob.ec'!$K$15,'Historico Gob.ec'!$M$15,'Historico Gob.ec'!$O$15,'Historico Gob.ec'!$Q$15,'Historico Gob.ec'!$S$15,'Historico Gob.ec'!$U$15,'Historico Gob.ec'!$W$15,'Historico Gob.ec'!$Y$15)</c:f>
              <c:numCache>
                <c:formatCode>0.00%</c:formatCode>
                <c:ptCount val="12"/>
                <c:pt idx="0">
                  <c:v>0.40500000000000003</c:v>
                </c:pt>
                <c:pt idx="1">
                  <c:v>0.42818428184281843</c:v>
                </c:pt>
                <c:pt idx="2">
                  <c:v>0.41822429906542058</c:v>
                </c:pt>
                <c:pt idx="3">
                  <c:v>0.25974025974025972</c:v>
                </c:pt>
                <c:pt idx="4">
                  <c:v>0.4138755980861244</c:v>
                </c:pt>
                <c:pt idx="5">
                  <c:v>0.39428571428571429</c:v>
                </c:pt>
                <c:pt idx="6">
                  <c:v>0.43968871595330739</c:v>
                </c:pt>
                <c:pt idx="7">
                  <c:v>0.45818181818181819</c:v>
                </c:pt>
                <c:pt idx="8">
                  <c:v>0.45378151260504201</c:v>
                </c:pt>
                <c:pt idx="9">
                  <c:v>0.48730000000000001</c:v>
                </c:pt>
                <c:pt idx="10">
                  <c:v>0.50900000000000001</c:v>
                </c:pt>
                <c:pt idx="11">
                  <c:v>0.54449999999999998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D35-476D-82D7-E5637884A233}"/>
            </c:ext>
          </c:extLst>
        </c:ser>
        <c:ser>
          <c:idx val="3"/>
          <c:order val="3"/>
          <c:tx>
            <c:strRef>
              <c:f>'Historico Gob.ec'!$A$16</c:f>
              <c:strCache>
                <c:ptCount val="1"/>
                <c:pt idx="0">
                  <c:v>Servicio de Telefonía Fija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1.85185185185186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817872125075724E-3"/>
                  <c:y val="-2.77777777777778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9995133394047488E-3"/>
                  <c:y val="-2.3148148148148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1816412143289853E-3"/>
                  <c:y val="-2.31481481481482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6013830307988005E-16"/>
                  <c:y val="-5.5555555555555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Gob.ec'!$B$16:$Y$16</c15:sqref>
                  </c15:fullRef>
                </c:ext>
              </c:extLst>
              <c:f>('Historico Gob.ec'!$C$16,'Historico Gob.ec'!$E$16,'Historico Gob.ec'!$G$16,'Historico Gob.ec'!$I$16,'Historico Gob.ec'!$K$16,'Historico Gob.ec'!$M$16,'Historico Gob.ec'!$O$16,'Historico Gob.ec'!$Q$16,'Historico Gob.ec'!$S$16,'Historico Gob.ec'!$U$16,'Historico Gob.ec'!$W$16,'Historico Gob.ec'!$Y$16)</c:f>
              <c:numCache>
                <c:formatCode>0.00%</c:formatCode>
                <c:ptCount val="12"/>
                <c:pt idx="0">
                  <c:v>0.1125</c:v>
                </c:pt>
                <c:pt idx="1">
                  <c:v>8.1300813008130079E-2</c:v>
                </c:pt>
                <c:pt idx="2">
                  <c:v>0.1191588785046729</c:v>
                </c:pt>
                <c:pt idx="3">
                  <c:v>5.1948051948051948E-3</c:v>
                </c:pt>
                <c:pt idx="4">
                  <c:v>0.10047846889952153</c:v>
                </c:pt>
                <c:pt idx="5">
                  <c:v>0.1</c:v>
                </c:pt>
                <c:pt idx="6">
                  <c:v>9.3385214007782102E-2</c:v>
                </c:pt>
                <c:pt idx="7">
                  <c:v>9.8181818181818176E-2</c:v>
                </c:pt>
                <c:pt idx="8">
                  <c:v>9.8039215686274508E-2</c:v>
                </c:pt>
                <c:pt idx="9">
                  <c:v>0.36830000000000002</c:v>
                </c:pt>
                <c:pt idx="10">
                  <c:v>8.1000000000000003E-2</c:v>
                </c:pt>
                <c:pt idx="11">
                  <c:v>6.93E-2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ED35-476D-82D7-E5637884A233}"/>
            </c:ext>
          </c:extLst>
        </c:ser>
        <c:ser>
          <c:idx val="4"/>
          <c:order val="4"/>
          <c:tx>
            <c:strRef>
              <c:f>'Historico Gob.ec'!$A$17</c:f>
              <c:strCache>
                <c:ptCount val="1"/>
                <c:pt idx="0">
                  <c:v>Servicio de Televisión Pagada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Gob.ec'!$B$17:$Y$17</c15:sqref>
                  </c15:fullRef>
                </c:ext>
              </c:extLst>
              <c:f>('Historico Gob.ec'!$C$17,'Historico Gob.ec'!$E$17,'Historico Gob.ec'!$G$17,'Historico Gob.ec'!$I$17,'Historico Gob.ec'!$K$17,'Historico Gob.ec'!$M$17,'Historico Gob.ec'!$O$17,'Historico Gob.ec'!$Q$17,'Historico Gob.ec'!$S$17,'Historico Gob.ec'!$U$17,'Historico Gob.ec'!$W$17,'Historico Gob.ec'!$Y$17)</c:f>
              <c:numCache>
                <c:formatCode>0.00%</c:formatCode>
                <c:ptCount val="12"/>
                <c:pt idx="0">
                  <c:v>4.2500000000000003E-2</c:v>
                </c:pt>
                <c:pt idx="1">
                  <c:v>2.4390243902439025E-2</c:v>
                </c:pt>
                <c:pt idx="2">
                  <c:v>1.8691588785046728E-2</c:v>
                </c:pt>
                <c:pt idx="3">
                  <c:v>1.2987012987012988E-2</c:v>
                </c:pt>
                <c:pt idx="4">
                  <c:v>3.1100478468899521E-2</c:v>
                </c:pt>
                <c:pt idx="5">
                  <c:v>2.8571428571428571E-2</c:v>
                </c:pt>
                <c:pt idx="6">
                  <c:v>5.8365758754863814E-2</c:v>
                </c:pt>
                <c:pt idx="7">
                  <c:v>3.272727272727273E-2</c:v>
                </c:pt>
                <c:pt idx="8">
                  <c:v>1.680672268907563E-2</c:v>
                </c:pt>
                <c:pt idx="9">
                  <c:v>7.0999999999999994E-2</c:v>
                </c:pt>
                <c:pt idx="10">
                  <c:v>1.9E-2</c:v>
                </c:pt>
                <c:pt idx="11">
                  <c:v>2.64E-2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ED35-476D-82D7-E5637884A233}"/>
            </c:ext>
          </c:extLst>
        </c:ser>
        <c:ser>
          <c:idx val="5"/>
          <c:order val="5"/>
          <c:tx>
            <c:strRef>
              <c:f>'Historico Gob.ec'!$A$18</c:f>
              <c:strCache>
                <c:ptCount val="1"/>
                <c:pt idx="0">
                  <c:v>Telefonía Celular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Gob.ec'!$B$18:$Y$18</c15:sqref>
                  </c15:fullRef>
                </c:ext>
              </c:extLst>
              <c:f>('Historico Gob.ec'!$C$18,'Historico Gob.ec'!$E$18,'Historico Gob.ec'!$G$18,'Historico Gob.ec'!$I$18,'Historico Gob.ec'!$K$18,'Historico Gob.ec'!$M$18,'Historico Gob.ec'!$O$18,'Historico Gob.ec'!$Q$18,'Historico Gob.ec'!$S$18,'Historico Gob.ec'!$U$18,'Historico Gob.ec'!$W$18,'Historico Gob.ec'!$Y$18)</c:f>
              <c:numCache>
                <c:formatCode>0.00%</c:formatCode>
                <c:ptCount val="12"/>
                <c:pt idx="0">
                  <c:v>0.4</c:v>
                </c:pt>
                <c:pt idx="1">
                  <c:v>0.41192411924119243</c:v>
                </c:pt>
                <c:pt idx="2">
                  <c:v>0.40654205607476634</c:v>
                </c:pt>
                <c:pt idx="3">
                  <c:v>0.67792207792207793</c:v>
                </c:pt>
                <c:pt idx="4">
                  <c:v>0.40430622009569378</c:v>
                </c:pt>
                <c:pt idx="5">
                  <c:v>0.43142857142857144</c:v>
                </c:pt>
                <c:pt idx="6">
                  <c:v>0.36575875486381321</c:v>
                </c:pt>
                <c:pt idx="7">
                  <c:v>0.36</c:v>
                </c:pt>
                <c:pt idx="8">
                  <c:v>0.39215686274509803</c:v>
                </c:pt>
                <c:pt idx="9">
                  <c:v>3.3700000000000001E-2</c:v>
                </c:pt>
                <c:pt idx="10">
                  <c:v>0.34100000000000003</c:v>
                </c:pt>
                <c:pt idx="11">
                  <c:v>0.3301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ED35-476D-82D7-E5637884A2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15731264"/>
        <c:axId val="815718208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6"/>
                <c:order val="6"/>
                <c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'Historico Gob.ec'!$A$19</c15:sqref>
                        </c15:formulaRef>
                      </c:ext>
                    </c:extLst>
                    <c:strCache>
                      <c:ptCount val="1"/>
                      <c:pt idx="0">
                        <c:v>Total general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C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uri="{02D57815-91ED-43cb-92C2-25804820EDAC}">
                        <c15:fullRef>
                          <c15:sqref>'Historico Gob.ec'!$B$11:$Y$12</c15:sqref>
                        </c15:fullRef>
                        <c15:formulaRef>
                          <c15:sqre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15:sqref>
                        </c15:formulaRef>
                      </c:ext>
                    </c:extLst>
                    <c:multiLvlStrCache>
                      <c:ptCount val="12"/>
                      <c:lvl>
                        <c:pt idx="0">
                          <c:v>%</c:v>
                        </c:pt>
                        <c:pt idx="1">
                          <c:v>%</c:v>
                        </c:pt>
                        <c:pt idx="2">
                          <c:v>%</c:v>
                        </c:pt>
                        <c:pt idx="3">
                          <c:v>%</c:v>
                        </c:pt>
                        <c:pt idx="4">
                          <c:v>%</c:v>
                        </c:pt>
                        <c:pt idx="5">
                          <c:v>%</c:v>
                        </c:pt>
                        <c:pt idx="6">
                          <c:v>%</c:v>
                        </c:pt>
                        <c:pt idx="7">
                          <c:v>%</c:v>
                        </c:pt>
                        <c:pt idx="8">
                          <c:v>%</c:v>
                        </c:pt>
                        <c:pt idx="9">
                          <c:v>%</c:v>
                        </c:pt>
                        <c:pt idx="10">
                          <c:v>%</c:v>
                        </c:pt>
                        <c:pt idx="11">
                          <c:v>%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ullRef>
                          <c15:sqref>'Historico Gob.ec'!$B$19:$Y$19</c15:sqref>
                        </c15:fullRef>
                        <c15:formulaRef>
                          <c15:sqref>('Historico Gob.ec'!$C$19,'Historico Gob.ec'!$E$19,'Historico Gob.ec'!$G$19,'Historico Gob.ec'!$I$19,'Historico Gob.ec'!$K$19,'Historico Gob.ec'!$M$19,'Historico Gob.ec'!$O$19,'Historico Gob.ec'!$Q$19,'Historico Gob.ec'!$S$19,'Historico Gob.ec'!$U$19,'Historico Gob.ec'!$W$19,'Historico Gob.ec'!$Y$19)</c15:sqref>
                        </c15:formulaRef>
                      </c:ext>
                    </c:extLst>
                    <c:numCache>
                      <c:formatCode>0.00%</c:formatCode>
                      <c:ptCount val="12"/>
                      <c:pt idx="0">
                        <c:v>1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1</c:v>
                      </c:pt>
                      <c:pt idx="4">
                        <c:v>1</c:v>
                      </c:pt>
                      <c:pt idx="5">
                        <c:v>1</c:v>
                      </c:pt>
                      <c:pt idx="6">
                        <c:v>1</c:v>
                      </c:pt>
                      <c:pt idx="7">
                        <c:v>1</c:v>
                      </c:pt>
                      <c:pt idx="8">
                        <c:v>1</c:v>
                      </c:pt>
                      <c:pt idx="9">
                        <c:v>0.99996005665722365</c:v>
                      </c:pt>
                      <c:pt idx="10">
                        <c:v>1</c:v>
                      </c:pt>
                      <c:pt idx="11">
                        <c:v>1</c:v>
                      </c:pt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D-ED35-476D-82D7-E5637884A233}"/>
                  </c:ext>
                </c:extLst>
              </c15:ser>
            </c15:filteredBarSeries>
          </c:ext>
        </c:extLst>
      </c:barChart>
      <c:catAx>
        <c:axId val="815731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815718208"/>
        <c:crosses val="autoZero"/>
        <c:auto val="1"/>
        <c:lblAlgn val="ctr"/>
        <c:lblOffset val="100"/>
        <c:noMultiLvlLbl val="0"/>
      </c:catAx>
      <c:valAx>
        <c:axId val="815718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815731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8224675689988"/>
          <c:y val="0.87729841061533975"/>
          <c:w val="0.55034944128445906"/>
          <c:h val="9.49238116068824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itchFamily="34" charset="0"/>
                <a:ea typeface="+mj-ea"/>
                <a:cs typeface="Arial" pitchFamily="34" charset="0"/>
              </a:defRPr>
            </a:pPr>
            <a:r>
              <a:rPr lang="en-US" b="1">
                <a:latin typeface="Arial" pitchFamily="34" charset="0"/>
                <a:cs typeface="Arial" pitchFamily="34" charset="0"/>
              </a:rPr>
              <a:t>Totales de</a:t>
            </a:r>
            <a:r>
              <a:rPr lang="en-US" b="1" baseline="0">
                <a:latin typeface="Arial" pitchFamily="34" charset="0"/>
                <a:cs typeface="Arial" pitchFamily="34" charset="0"/>
              </a:rPr>
              <a:t> Requerimientos </a:t>
            </a:r>
          </a:p>
          <a:p>
            <a:pPr>
              <a:defRPr sz="20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itchFamily="34" charset="0"/>
                <a:ea typeface="+mj-ea"/>
                <a:cs typeface="Arial" pitchFamily="34" charset="0"/>
              </a:defRPr>
            </a:pPr>
            <a:r>
              <a:rPr lang="en-US" b="1" baseline="0">
                <a:latin typeface="Arial" pitchFamily="34" charset="0"/>
                <a:cs typeface="Arial" pitchFamily="34" charset="0"/>
              </a:rPr>
              <a:t>Año 2023</a:t>
            </a:r>
            <a:endParaRPr lang="en-US" b="1">
              <a:latin typeface="Arial" pitchFamily="34" charset="0"/>
              <a:cs typeface="Arial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'Requerimientos Diciembre_2023'!$C$208:$O$208</c:f>
              <c:numCache>
                <c:formatCode>General</c:formatCode>
                <c:ptCount val="13"/>
              </c:numCache>
            </c:numRef>
          </c:cat>
          <c:val>
            <c:numRef>
              <c:f>'Requerimientos Diciembre_2023'!$C$209:$O$209</c:f>
              <c:numCache>
                <c:formatCode>General</c:formatCode>
                <c:ptCount val="13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378-4628-87B5-C7EE025C3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15734528"/>
        <c:axId val="815736704"/>
        <c:axId val="0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1"/>
                <c:order val="1"/>
                <c:invertIfNegative val="0"/>
                <c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'Requerimientos Diciembre_2023'!$C$208:$O$208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cat>
                <c:val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'Requerimientos Diciembre_2023'!$C$210:$O$210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16-95A1-4802-974B-65A687E5EB2A}"/>
                  </c:ext>
                </c:extLst>
              </c15:ser>
            </c15:filteredBarSeries>
          </c:ext>
        </c:extLst>
      </c:bar3DChart>
      <c:catAx>
        <c:axId val="815734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815736704"/>
        <c:crosses val="autoZero"/>
        <c:auto val="1"/>
        <c:lblAlgn val="ctr"/>
        <c:lblOffset val="100"/>
        <c:noMultiLvlLbl val="0"/>
      </c:catAx>
      <c:valAx>
        <c:axId val="815736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815734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600" b="1"/>
              <a:t>HISTÓRICO DE RECLAMOS DE SERVICIOS DE TELECOMUNICACIONES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'Historico Gob.ec'!$A$102</c:f>
              <c:strCache>
                <c:ptCount val="1"/>
                <c:pt idx="0">
                  <c:v>Información de Telecomunicaciones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'Historico Gob.ec'!$B$101:$M$101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Gob.ec'!$B$102:$M$102</c:f>
              <c:numCache>
                <c:formatCode>General</c:formatCode>
                <c:ptCount val="12"/>
                <c:pt idx="0">
                  <c:v>7</c:v>
                </c:pt>
                <c:pt idx="1">
                  <c:v>16</c:v>
                </c:pt>
                <c:pt idx="2">
                  <c:v>15</c:v>
                </c:pt>
                <c:pt idx="3">
                  <c:v>17</c:v>
                </c:pt>
                <c:pt idx="4">
                  <c:v>21</c:v>
                </c:pt>
                <c:pt idx="5">
                  <c:v>16</c:v>
                </c:pt>
                <c:pt idx="6">
                  <c:v>11</c:v>
                </c:pt>
                <c:pt idx="7">
                  <c:v>14</c:v>
                </c:pt>
                <c:pt idx="8">
                  <c:v>14</c:v>
                </c:pt>
                <c:pt idx="9">
                  <c:v>14</c:v>
                </c:pt>
                <c:pt idx="10">
                  <c:v>16</c:v>
                </c:pt>
                <c:pt idx="11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9E-4872-91A4-16AF3AA29A0D}"/>
            </c:ext>
          </c:extLst>
        </c:ser>
        <c:ser>
          <c:idx val="1"/>
          <c:order val="1"/>
          <c:tx>
            <c:strRef>
              <c:f>'Historico Gob.ec'!$A$109</c:f>
              <c:strCache>
                <c:ptCount val="1"/>
                <c:pt idx="0">
                  <c:v>Servicio Acceso a Internet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'Historico Gob.ec'!$B$101:$M$101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Gob.ec'!$B$109:$M$109</c:f>
              <c:numCache>
                <c:formatCode>General</c:formatCode>
                <c:ptCount val="12"/>
                <c:pt idx="0">
                  <c:v>162</c:v>
                </c:pt>
                <c:pt idx="1">
                  <c:v>158</c:v>
                </c:pt>
                <c:pt idx="2">
                  <c:v>181</c:v>
                </c:pt>
                <c:pt idx="3">
                  <c:v>100</c:v>
                </c:pt>
                <c:pt idx="4">
                  <c:v>173</c:v>
                </c:pt>
                <c:pt idx="5">
                  <c:v>138</c:v>
                </c:pt>
                <c:pt idx="6">
                  <c:v>113</c:v>
                </c:pt>
                <c:pt idx="7">
                  <c:v>126</c:v>
                </c:pt>
                <c:pt idx="8">
                  <c:v>162</c:v>
                </c:pt>
                <c:pt idx="9">
                  <c:v>154</c:v>
                </c:pt>
                <c:pt idx="10">
                  <c:v>163</c:v>
                </c:pt>
                <c:pt idx="11">
                  <c:v>165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B9E-4872-91A4-16AF3AA29A0D}"/>
            </c:ext>
          </c:extLst>
        </c:ser>
        <c:ser>
          <c:idx val="2"/>
          <c:order val="2"/>
          <c:tx>
            <c:strRef>
              <c:f>'Historico Gob.ec'!$A$118</c:f>
              <c:strCache>
                <c:ptCount val="1"/>
                <c:pt idx="0">
                  <c:v>Servicio de Telefonía Fija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'Historico Gob.ec'!$B$101:$M$101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Gob.ec'!$B$118:$M$118</c:f>
              <c:numCache>
                <c:formatCode>General</c:formatCode>
                <c:ptCount val="12"/>
                <c:pt idx="0">
                  <c:v>45</c:v>
                </c:pt>
                <c:pt idx="1">
                  <c:v>30</c:v>
                </c:pt>
                <c:pt idx="2">
                  <c:v>49</c:v>
                </c:pt>
                <c:pt idx="3">
                  <c:v>2</c:v>
                </c:pt>
                <c:pt idx="4">
                  <c:v>42</c:v>
                </c:pt>
                <c:pt idx="5">
                  <c:v>35</c:v>
                </c:pt>
                <c:pt idx="6">
                  <c:v>24</c:v>
                </c:pt>
                <c:pt idx="7">
                  <c:v>27</c:v>
                </c:pt>
                <c:pt idx="8">
                  <c:v>35</c:v>
                </c:pt>
                <c:pt idx="9">
                  <c:v>43</c:v>
                </c:pt>
                <c:pt idx="10">
                  <c:v>26</c:v>
                </c:pt>
                <c:pt idx="11">
                  <c:v>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B9E-4872-91A4-16AF3AA29A0D}"/>
            </c:ext>
          </c:extLst>
        </c:ser>
        <c:ser>
          <c:idx val="3"/>
          <c:order val="3"/>
          <c:tx>
            <c:strRef>
              <c:f>'Historico Gob.ec'!$A$123</c:f>
              <c:strCache>
                <c:ptCount val="1"/>
                <c:pt idx="0">
                  <c:v>Servicio de Televisión Pagada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'Historico Gob.ec'!$B$101:$M$101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Gob.ec'!$B$123:$M$123</c:f>
              <c:numCache>
                <c:formatCode>General</c:formatCode>
                <c:ptCount val="12"/>
                <c:pt idx="0">
                  <c:v>16</c:v>
                </c:pt>
                <c:pt idx="1">
                  <c:v>9</c:v>
                </c:pt>
                <c:pt idx="2">
                  <c:v>8</c:v>
                </c:pt>
                <c:pt idx="3">
                  <c:v>5</c:v>
                </c:pt>
                <c:pt idx="4">
                  <c:v>13</c:v>
                </c:pt>
                <c:pt idx="5">
                  <c:v>10</c:v>
                </c:pt>
                <c:pt idx="6">
                  <c:v>15</c:v>
                </c:pt>
                <c:pt idx="7">
                  <c:v>9</c:v>
                </c:pt>
                <c:pt idx="8">
                  <c:v>6</c:v>
                </c:pt>
                <c:pt idx="9">
                  <c:v>12</c:v>
                </c:pt>
                <c:pt idx="10">
                  <c:v>6</c:v>
                </c:pt>
                <c:pt idx="11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B9E-4872-91A4-16AF3AA29A0D}"/>
            </c:ext>
          </c:extLst>
        </c:ser>
        <c:ser>
          <c:idx val="4"/>
          <c:order val="4"/>
          <c:tx>
            <c:strRef>
              <c:f>'Historico Gob.ec'!$A$131</c:f>
              <c:strCache>
                <c:ptCount val="1"/>
                <c:pt idx="0">
                  <c:v>Telefonía Celular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'Historico Gob.ec'!$B$101:$M$101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Gob.ec'!$B$131:$M$131</c:f>
              <c:numCache>
                <c:formatCode>General</c:formatCode>
                <c:ptCount val="12"/>
                <c:pt idx="0">
                  <c:v>170</c:v>
                </c:pt>
                <c:pt idx="1">
                  <c:v>156</c:v>
                </c:pt>
                <c:pt idx="2">
                  <c:v>175</c:v>
                </c:pt>
                <c:pt idx="3">
                  <c:v>261</c:v>
                </c:pt>
                <c:pt idx="4">
                  <c:v>169</c:v>
                </c:pt>
                <c:pt idx="5">
                  <c:v>151</c:v>
                </c:pt>
                <c:pt idx="6">
                  <c:v>94</c:v>
                </c:pt>
                <c:pt idx="7">
                  <c:v>99</c:v>
                </c:pt>
                <c:pt idx="8">
                  <c:v>140</c:v>
                </c:pt>
                <c:pt idx="9">
                  <c:v>130</c:v>
                </c:pt>
                <c:pt idx="10">
                  <c:v>109</c:v>
                </c:pt>
                <c:pt idx="11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B9E-4872-91A4-16AF3AA29A0D}"/>
            </c:ext>
          </c:extLst>
        </c:ser>
        <c:ser>
          <c:idx val="5"/>
          <c:order val="5"/>
          <c:tx>
            <c:strRef>
              <c:f>'Historico Gob.ec'!$A$136</c:f>
              <c:strCache>
                <c:ptCount val="1"/>
                <c:pt idx="0">
                  <c:v>Televisión Abierta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'Historico Gob.ec'!$B$101:$M$101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Gob.ec'!$B$136:$M$136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B9E-4872-91A4-16AF3AA29A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15732352"/>
        <c:axId val="815712768"/>
      </c:barChart>
      <c:catAx>
        <c:axId val="815732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815712768"/>
        <c:crosses val="autoZero"/>
        <c:auto val="1"/>
        <c:lblAlgn val="ctr"/>
        <c:lblOffset val="100"/>
        <c:noMultiLvlLbl val="0"/>
      </c:catAx>
      <c:valAx>
        <c:axId val="815712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815732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PORCENTAJE RECLAMOS</a:t>
            </a:r>
            <a:r>
              <a:rPr lang="es-EC" baseline="0"/>
              <a:t> </a:t>
            </a:r>
            <a:r>
              <a:rPr lang="es-EC"/>
              <a:t>SERVICIOS TELECOMUNICACIONES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AAB-4642-AE33-F46D05F9FE7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AAB-4642-AE33-F46D05F9FE7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AAB-4642-AE33-F46D05F9FE7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AAB-4642-AE33-F46D05F9FE7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7AAB-4642-AE33-F46D05F9FE7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7AAB-4642-AE33-F46D05F9FE79}"/>
              </c:ext>
            </c:extLst>
          </c:dPt>
          <c:dLbls>
            <c:dLbl>
              <c:idx val="0"/>
              <c:layout>
                <c:manualLayout>
                  <c:x val="9.5691502364958977E-2"/>
                  <c:y val="-7.4739692176512691E-1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AAB-4642-AE33-F46D05F9FE7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0288316776584381E-8"/>
                  <c:y val="-0.1094147804556895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AAB-4642-AE33-F46D05F9FE79}"/>
                </c:ext>
                <c:ext xmlns:c15="http://schemas.microsoft.com/office/drawing/2012/chart" uri="{CE6537A1-D6FC-4f65-9D91-7224C49458BB}">
                  <c15:layout>
                    <c:manualLayout>
                      <c:w val="0.16065544065824822"/>
                      <c:h val="8.0257681957569313E-2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7.2907811325683122E-2"/>
                  <c:y val="-1.46763272767053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AAB-4642-AE33-F46D05F9FE7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265367689305562E-2"/>
                  <c:y val="1.630703030745043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AAB-4642-AE33-F46D05F9FE7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4.0636574327178912E-6"/>
                  <c:y val="-0.1010974495257115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7AAB-4642-AE33-F46D05F9FE79}"/>
                </c:ext>
                <c:ext xmlns:c15="http://schemas.microsoft.com/office/drawing/2012/chart" uri="{CE6537A1-D6FC-4f65-9D91-7224C49458BB}">
                  <c15:layout>
                    <c:manualLayout>
                      <c:w val="0.14714473109503801"/>
                      <c:h val="5.740896439828598E-2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-9.4172589629007361E-2"/>
                  <c:y val="-9.784218184470278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7AAB-4642-AE33-F46D05F9FE7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('Historico Gob.ec'!$A$102,'Historico Gob.ec'!$A$109,'Historico Gob.ec'!$A$118,'Historico Gob.ec'!$A$123,'Historico Gob.ec'!$A$131,'Historico Gob.ec'!$A$136)</c:f>
              <c:strCache>
                <c:ptCount val="6"/>
                <c:pt idx="0">
                  <c:v>Información de Telecomunicaciones</c:v>
                </c:pt>
                <c:pt idx="1">
                  <c:v>Servicio Acceso a Internet</c:v>
                </c:pt>
                <c:pt idx="2">
                  <c:v>Servicio de Telefonía Fija</c:v>
                </c:pt>
                <c:pt idx="3">
                  <c:v>Servicio de Televisión Pagada</c:v>
                </c:pt>
                <c:pt idx="4">
                  <c:v>Telefonía Celular</c:v>
                </c:pt>
                <c:pt idx="5">
                  <c:v>Televisión Abierta</c:v>
                </c:pt>
              </c:strCache>
            </c:strRef>
          </c:cat>
          <c:val>
            <c:numRef>
              <c:f>('Historico Gob.ec'!$N$102,'Historico Gob.ec'!$N$109,'Historico Gob.ec'!$N$118,'Historico Gob.ec'!$N$123,'Historico Gob.ec'!$N$131,'Historico Gob.ec'!$N$136)</c:f>
              <c:numCache>
                <c:formatCode>General</c:formatCode>
                <c:ptCount val="6"/>
                <c:pt idx="0">
                  <c:v>170</c:v>
                </c:pt>
                <c:pt idx="1">
                  <c:v>1795</c:v>
                </c:pt>
                <c:pt idx="2">
                  <c:v>379</c:v>
                </c:pt>
                <c:pt idx="3">
                  <c:v>117</c:v>
                </c:pt>
                <c:pt idx="4">
                  <c:v>1754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7AAB-4642-AE33-F46D05F9FE79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7AAB-4642-AE33-F46D05F9FE7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7AAB-4642-AE33-F46D05F9FE7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7AAB-4642-AE33-F46D05F9FE7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7AAB-4642-AE33-F46D05F9FE7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7AAB-4642-AE33-F46D05F9FE7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8-7AAB-4642-AE33-F46D05F9FE79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('Historico Gob.ec'!$A$102,'Historico Gob.ec'!$A$109,'Historico Gob.ec'!$A$118,'Historico Gob.ec'!$A$123,'Historico Gob.ec'!$A$131,'Historico Gob.ec'!$A$136)</c:f>
              <c:strCache>
                <c:ptCount val="6"/>
                <c:pt idx="0">
                  <c:v>Información de Telecomunicaciones</c:v>
                </c:pt>
                <c:pt idx="1">
                  <c:v>Servicio Acceso a Internet</c:v>
                </c:pt>
                <c:pt idx="2">
                  <c:v>Servicio de Telefonía Fija</c:v>
                </c:pt>
                <c:pt idx="3">
                  <c:v>Servicio de Televisión Pagada</c:v>
                </c:pt>
                <c:pt idx="4">
                  <c:v>Telefonía Celular</c:v>
                </c:pt>
                <c:pt idx="5">
                  <c:v>Televisión Abierta</c:v>
                </c:pt>
              </c:strCache>
            </c:strRef>
          </c:cat>
          <c:val>
            <c:numRef>
              <c:f>('Historico Gob.ec'!$O$102,'Historico Gob.ec'!$O$109,'Historico Gob.ec'!$O$118,'Historico Gob.ec'!$O$123,'Historico Gob.ec'!$O$131,'Historico Gob.ec'!$O$136)</c:f>
              <c:numCache>
                <c:formatCode>0.00%</c:formatCode>
                <c:ptCount val="6"/>
                <c:pt idx="0">
                  <c:v>4.0332147093712932E-2</c:v>
                </c:pt>
                <c:pt idx="1">
                  <c:v>0.42586002372479242</c:v>
                </c:pt>
                <c:pt idx="2">
                  <c:v>8.9916963226571764E-2</c:v>
                </c:pt>
                <c:pt idx="3">
                  <c:v>2.7758007117437724E-2</c:v>
                </c:pt>
                <c:pt idx="4">
                  <c:v>0.41613285883748519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9-7AAB-4642-AE33-F46D05F9FE79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600" b="1"/>
              <a:t>REQUERIMIENTOS TOTALES 2010 - 2023</a:t>
            </a:r>
          </a:p>
        </c:rich>
      </c:tx>
      <c:layout>
        <c:manualLayout>
          <c:xMode val="edge"/>
          <c:yMode val="edge"/>
          <c:x val="0.40598976690214361"/>
          <c:y val="1.163171729131848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'Requerimientos Diciembre_2023'!$C$249:$P$249</c:f>
              <c:numCache>
                <c:formatCode>General</c:formatCode>
                <c:ptCount val="14"/>
              </c:numCache>
            </c:numRef>
          </c:cat>
          <c:val>
            <c:numRef>
              <c:f>'Requerimientos Diciembre_2023'!$C$250:$P$250</c:f>
              <c:numCache>
                <c:formatCode>General</c:formatCode>
                <c:ptCount val="1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130F-4042-B7A6-AE49FD942E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815710048"/>
        <c:axId val="815727456"/>
      </c:barChart>
      <c:catAx>
        <c:axId val="815710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 b="1" i="0" baseline="0"/>
            </a:pPr>
            <a:endParaRPr lang="es-EC"/>
          </a:p>
        </c:txPr>
        <c:crossAx val="815727456"/>
        <c:crosses val="autoZero"/>
        <c:auto val="1"/>
        <c:lblAlgn val="ctr"/>
        <c:lblOffset val="100"/>
        <c:noMultiLvlLbl val="0"/>
      </c:catAx>
      <c:valAx>
        <c:axId val="8157274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15710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RECLAMOS DE SERVICIOS DE TELECOMUNICACIONES EN</a:t>
            </a:r>
            <a:r>
              <a:rPr lang="en-US" sz="1600" b="1" baseline="0"/>
              <a:t> PORECENTAJE</a:t>
            </a:r>
            <a:endParaRPr lang="en-US" sz="1600" b="1"/>
          </a:p>
        </c:rich>
      </c:tx>
      <c:layout>
        <c:manualLayout>
          <c:xMode val="edge"/>
          <c:yMode val="edge"/>
          <c:x val="9.4966079662416589E-2"/>
          <c:y val="9.399191378510375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'Requerimientos Diciembre_2023'!$C$10</c:f>
              <c:strCache>
                <c:ptCount val="1"/>
                <c:pt idx="0">
                  <c:v>Cantidad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B40-44E5-B438-DA2BA098C69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B40-44E5-B438-DA2BA098C69E}"/>
              </c:ext>
            </c:extLst>
          </c:dPt>
          <c:dPt>
            <c:idx val="2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B40-44E5-B438-DA2BA098C69E}"/>
              </c:ext>
            </c:extLst>
          </c:dPt>
          <c:dPt>
            <c:idx val="3"/>
            <c:bubble3D val="0"/>
            <c:spPr>
              <a:solidFill>
                <a:schemeClr val="accent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B40-44E5-B438-DA2BA098C69E}"/>
              </c:ext>
            </c:extLst>
          </c:dPt>
          <c:dPt>
            <c:idx val="4"/>
            <c:bubble3D val="0"/>
            <c:spPr>
              <a:solidFill>
                <a:schemeClr val="accent4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B40-44E5-B438-DA2BA098C69E}"/>
              </c:ext>
            </c:extLst>
          </c:dPt>
          <c:dPt>
            <c:idx val="5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B40-44E5-B438-DA2BA098C69E}"/>
              </c:ext>
            </c:extLst>
          </c:dPt>
          <c:dLbls>
            <c:dLbl>
              <c:idx val="0"/>
              <c:layout>
                <c:manualLayout>
                  <c:x val="0.25120336200527077"/>
                  <c:y val="9.9758036396679434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B40-44E5-B438-DA2BA098C69E}"/>
                </c:ext>
                <c:ext xmlns:c15="http://schemas.microsoft.com/office/drawing/2012/chart" uri="{CE6537A1-D6FC-4f65-9D91-7224C49458BB}">
                  <c15:layout>
                    <c:manualLayout>
                      <c:w val="0.19523776988248157"/>
                      <c:h val="0.14148969957812968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0.11895265113350952"/>
                  <c:y val="8.41191017780144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B40-44E5-B438-DA2BA098C69E}"/>
                </c:ext>
                <c:ext xmlns:c15="http://schemas.microsoft.com/office/drawing/2012/chart" uri="{CE6537A1-D6FC-4f65-9D91-7224C49458BB}">
                  <c15:layout>
                    <c:manualLayout>
                      <c:w val="0.27232101111712559"/>
                      <c:h val="0.10684306733402378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2.7526442849071291E-2"/>
                  <c:y val="7.9780143635882594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B40-44E5-B438-DA2BA098C69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2998792275303281E-2"/>
                  <c:y val="0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B40-44E5-B438-DA2BA098C69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7.0509948548353282E-2"/>
                  <c:y val="4.2611293554115394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B40-44E5-B438-DA2BA098C69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7389319756644313E-2"/>
                  <c:y val="1.1622391884483343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B40-44E5-B438-DA2BA098C69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'Requerimientos Diciembre_2023'!$B$11:$B$16</c:f>
              <c:strCache>
                <c:ptCount val="6"/>
                <c:pt idx="0">
                  <c:v>Información de Telecomunicaciones</c:v>
                </c:pt>
                <c:pt idx="1">
                  <c:v>Radiodifusión AM - FM</c:v>
                </c:pt>
                <c:pt idx="2">
                  <c:v>Servicio Acceso a Internet</c:v>
                </c:pt>
                <c:pt idx="3">
                  <c:v>Servicio de Telefonía Fija</c:v>
                </c:pt>
                <c:pt idx="4">
                  <c:v>Servicio de Televisión Pagada</c:v>
                </c:pt>
                <c:pt idx="5">
                  <c:v>Servicio de Telefonía Celular</c:v>
                </c:pt>
              </c:strCache>
            </c:strRef>
          </c:cat>
          <c:val>
            <c:numRef>
              <c:f>'Requerimientos Diciembre_2023'!$C$11:$C$16</c:f>
              <c:numCache>
                <c:formatCode>General</c:formatCode>
                <c:ptCount val="6"/>
                <c:pt idx="0">
                  <c:v>9</c:v>
                </c:pt>
                <c:pt idx="1">
                  <c:v>0</c:v>
                </c:pt>
                <c:pt idx="2">
                  <c:v>165</c:v>
                </c:pt>
                <c:pt idx="3">
                  <c:v>21</c:v>
                </c:pt>
                <c:pt idx="4">
                  <c:v>8</c:v>
                </c:pt>
                <c:pt idx="5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5B40-44E5-B438-DA2BA098C69E}"/>
            </c:ext>
          </c:extLst>
        </c:ser>
        <c:ser>
          <c:idx val="1"/>
          <c:order val="1"/>
          <c:tx>
            <c:strRef>
              <c:f>'Requerimientos Diciembre_2023'!$D$10</c:f>
              <c:strCache>
                <c:ptCount val="1"/>
                <c:pt idx="0">
                  <c:v>Porcentaje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1536-4D1F-9920-6B1DE4D475F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1536-4D1F-9920-6B1DE4D475F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1536-4D1F-9920-6B1DE4D475F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1536-4D1F-9920-6B1DE4D475F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1536-4D1F-9920-6B1DE4D475FF}"/>
              </c:ext>
            </c:extLst>
          </c:dPt>
          <c:cat>
            <c:strRef>
              <c:f>'Requerimientos Diciembre_2023'!$B$11:$B$16</c:f>
              <c:strCache>
                <c:ptCount val="6"/>
                <c:pt idx="0">
                  <c:v>Información de Telecomunicaciones</c:v>
                </c:pt>
                <c:pt idx="1">
                  <c:v>Radiodifusión AM - FM</c:v>
                </c:pt>
                <c:pt idx="2">
                  <c:v>Servicio Acceso a Internet</c:v>
                </c:pt>
                <c:pt idx="3">
                  <c:v>Servicio de Telefonía Fija</c:v>
                </c:pt>
                <c:pt idx="4">
                  <c:v>Servicio de Televisión Pagada</c:v>
                </c:pt>
                <c:pt idx="5">
                  <c:v>Servicio de Telefonía Celular</c:v>
                </c:pt>
              </c:strCache>
            </c:strRef>
          </c:cat>
          <c:val>
            <c:numRef>
              <c:f>'Requerimientos Diciembre_2023'!$D$11:$D$15</c:f>
              <c:numCache>
                <c:formatCode>0.00%</c:formatCode>
                <c:ptCount val="5"/>
                <c:pt idx="0">
                  <c:v>2.9702970297029702E-2</c:v>
                </c:pt>
                <c:pt idx="1">
                  <c:v>0</c:v>
                </c:pt>
                <c:pt idx="2">
                  <c:v>0.54455445544554459</c:v>
                </c:pt>
                <c:pt idx="3">
                  <c:v>6.9306930693069313E-2</c:v>
                </c:pt>
                <c:pt idx="4">
                  <c:v>2.6402640264026403E-2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1536-4D1F-9920-6B1DE4D475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400"/>
            </a:pPr>
            <a:r>
              <a:rPr lang="en-US" sz="1400"/>
              <a:t>RECLAMOS INGRESADOS DE LOS SERVICIOS </a:t>
            </a:r>
          </a:p>
          <a:p>
            <a:pPr>
              <a:defRPr sz="1400"/>
            </a:pPr>
            <a:r>
              <a:rPr lang="en-US" sz="1400"/>
              <a:t>DE TELECOMUNICACIONES</a:t>
            </a:r>
          </a:p>
        </c:rich>
      </c:tx>
      <c:layout>
        <c:manualLayout>
          <c:xMode val="edge"/>
          <c:yMode val="edge"/>
          <c:x val="0.33181348215323164"/>
          <c:y val="1.417471621269440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0479812190086156E-2"/>
          <c:y val="0.12494675355409206"/>
          <c:w val="0.91941455624697943"/>
          <c:h val="0.738768895994828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'Requerimientos Diciembre_2023'!$C$10</c:f>
              <c:strCache>
                <c:ptCount val="1"/>
                <c:pt idx="0">
                  <c:v>Cantidad</c:v>
                </c:pt>
              </c:strCache>
            </c:strRef>
          </c:tx>
          <c:invertIfNegative val="0"/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AE5-40D8-83E5-8E0AA073D26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AE5-40D8-83E5-8E0AA073D26C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D3C-43CE-AB7C-5B56A190DB21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D3C-43CE-AB7C-5B56A190DB2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Diciembre_2023'!$B$11:$B$16</c:f>
              <c:strCache>
                <c:ptCount val="6"/>
                <c:pt idx="0">
                  <c:v>Información de Telecomunicaciones</c:v>
                </c:pt>
                <c:pt idx="1">
                  <c:v>Radiodifusión AM - FM</c:v>
                </c:pt>
                <c:pt idx="2">
                  <c:v>Servicio Acceso a Internet</c:v>
                </c:pt>
                <c:pt idx="3">
                  <c:v>Servicio de Telefonía Fija</c:v>
                </c:pt>
                <c:pt idx="4">
                  <c:v>Servicio de Televisión Pagada</c:v>
                </c:pt>
                <c:pt idx="5">
                  <c:v>Servicio de Telefonía Celular</c:v>
                </c:pt>
              </c:strCache>
            </c:strRef>
          </c:cat>
          <c:val>
            <c:numRef>
              <c:f>'Requerimientos Diciembre_2023'!$C$11:$C$16</c:f>
              <c:numCache>
                <c:formatCode>General</c:formatCode>
                <c:ptCount val="6"/>
                <c:pt idx="0">
                  <c:v>9</c:v>
                </c:pt>
                <c:pt idx="1">
                  <c:v>0</c:v>
                </c:pt>
                <c:pt idx="2">
                  <c:v>165</c:v>
                </c:pt>
                <c:pt idx="3">
                  <c:v>21</c:v>
                </c:pt>
                <c:pt idx="4">
                  <c:v>8</c:v>
                </c:pt>
                <c:pt idx="5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D7C-4AFD-96DE-A3EE0B88D7E5}"/>
            </c:ext>
          </c:extLst>
        </c:ser>
        <c:ser>
          <c:idx val="1"/>
          <c:order val="1"/>
          <c:tx>
            <c:strRef>
              <c:f>'Requerimientos Diciembre_2023'!$D$10</c:f>
              <c:strCache>
                <c:ptCount val="1"/>
                <c:pt idx="0">
                  <c:v>Porcentaje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7D3C-43CE-AB7C-5B56A190DB2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7D3C-43CE-AB7C-5B56A190DB2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7D3C-43CE-AB7C-5B56A190DB21}"/>
              </c:ext>
            </c:extLst>
          </c:dPt>
          <c:dPt>
            <c:idx val="4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7D3C-43CE-AB7C-5B56A190DB2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1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'Requerimientos Diciembre_2023'!$B$11:$B$16</c:f>
              <c:strCache>
                <c:ptCount val="6"/>
                <c:pt idx="0">
                  <c:v>Información de Telecomunicaciones</c:v>
                </c:pt>
                <c:pt idx="1">
                  <c:v>Radiodifusión AM - FM</c:v>
                </c:pt>
                <c:pt idx="2">
                  <c:v>Servicio Acceso a Internet</c:v>
                </c:pt>
                <c:pt idx="3">
                  <c:v>Servicio de Telefonía Fija</c:v>
                </c:pt>
                <c:pt idx="4">
                  <c:v>Servicio de Televisión Pagada</c:v>
                </c:pt>
                <c:pt idx="5">
                  <c:v>Servicio de Telefonía Celular</c:v>
                </c:pt>
              </c:strCache>
            </c:strRef>
          </c:cat>
          <c:val>
            <c:numRef>
              <c:f>'Requerimientos Diciembre_2023'!$D$11:$D$16</c:f>
              <c:numCache>
                <c:formatCode>0.00%</c:formatCode>
                <c:ptCount val="6"/>
                <c:pt idx="0">
                  <c:v>2.9702970297029702E-2</c:v>
                </c:pt>
                <c:pt idx="1">
                  <c:v>0</c:v>
                </c:pt>
                <c:pt idx="2">
                  <c:v>0.54455445544554459</c:v>
                </c:pt>
                <c:pt idx="3">
                  <c:v>6.9306930693069313E-2</c:v>
                </c:pt>
                <c:pt idx="4">
                  <c:v>2.6402640264026403E-2</c:v>
                </c:pt>
                <c:pt idx="5">
                  <c:v>0.33003300330033003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0-7D3C-43CE-AB7C-5B56A190D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30"/>
        <c:axId val="815722016"/>
        <c:axId val="815711136"/>
      </c:barChart>
      <c:catAx>
        <c:axId val="815722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/>
            </a:pPr>
            <a:endParaRPr lang="es-EC"/>
          </a:p>
        </c:txPr>
        <c:crossAx val="815711136"/>
        <c:crosses val="autoZero"/>
        <c:auto val="1"/>
        <c:lblAlgn val="ctr"/>
        <c:lblOffset val="100"/>
        <c:noMultiLvlLbl val="0"/>
      </c:catAx>
      <c:valAx>
        <c:axId val="815711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EC"/>
          </a:p>
        </c:txPr>
        <c:crossAx val="815722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RECLAMOS INGRESADOS A OPERADORES</a:t>
            </a:r>
            <a:r>
              <a:rPr lang="en-US" b="1" baseline="0"/>
              <a:t> DEL</a:t>
            </a:r>
          </a:p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baseline="0"/>
              <a:t> SERVICIO MOVIL AVANZADO</a:t>
            </a:r>
            <a:endParaRPr lang="en-US" b="1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98D-4BA2-8565-D26F9CA9E77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198D-4BA2-8565-D26F9CA9E77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98D-4BA2-8565-D26F9CA9E775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2301-44C6-913D-2A3B337620FD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98D-4BA2-8565-D26F9CA9E775}"/>
              </c:ext>
            </c:extLst>
          </c:dPt>
          <c:dPt>
            <c:idx val="7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98D-4BA2-8565-D26F9CA9E775}"/>
              </c:ext>
            </c:extLst>
          </c:dPt>
          <c:dLbls>
            <c:dLbl>
              <c:idx val="0"/>
              <c:layout>
                <c:manualLayout>
                  <c:x val="4.1010401572560279E-3"/>
                  <c:y val="-6.619570025428047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98D-4BA2-8565-D26F9CA9E7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3670133857520178E-3"/>
                  <c:y val="-4.530486495714878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98D-4BA2-8565-D26F9CA9E7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0024649023247177E-16"/>
                  <c:y val="-4.9148820040362259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98D-4BA2-8565-D26F9CA9E7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Diciembre_2023'!$B$42:$B$45</c:f>
              <c:strCache>
                <c:ptCount val="4"/>
                <c:pt idx="0">
                  <c:v>Claro - Conecel S.A.</c:v>
                </c:pt>
                <c:pt idx="1">
                  <c:v>Cnt Ep</c:v>
                </c:pt>
                <c:pt idx="2">
                  <c:v>Movistar - Otecel S.A.</c:v>
                </c:pt>
                <c:pt idx="3">
                  <c:v>Tuenti</c:v>
                </c:pt>
              </c:strCache>
            </c:strRef>
          </c:cat>
          <c:val>
            <c:numRef>
              <c:f>'Requerimientos Diciembre_2023'!$C$42:$C$45</c:f>
              <c:numCache>
                <c:formatCode>General</c:formatCode>
                <c:ptCount val="4"/>
                <c:pt idx="0">
                  <c:v>37</c:v>
                </c:pt>
                <c:pt idx="1">
                  <c:v>10</c:v>
                </c:pt>
                <c:pt idx="2">
                  <c:v>53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198D-4BA2-8565-D26F9CA9E775}"/>
            </c:ext>
          </c:extLst>
        </c:ser>
        <c:ser>
          <c:idx val="1"/>
          <c:order val="1"/>
          <c:spPr>
            <a:solidFill>
              <a:schemeClr val="accent5"/>
            </a:solidFill>
            <a:ln>
              <a:solidFill>
                <a:schemeClr val="accent1">
                  <a:lumMod val="75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98D-4BA2-8565-D26F9CA9E77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198D-4BA2-8565-D26F9CA9E77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98D-4BA2-8565-D26F9CA9E775}"/>
              </c:ext>
            </c:extLst>
          </c:dPt>
          <c:dLbls>
            <c:dLbl>
              <c:idx val="0"/>
              <c:layout>
                <c:manualLayout>
                  <c:x val="0"/>
                  <c:y val="-1.1462174077166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98D-4BA2-8565-D26F9CA9E7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2.2403476310657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98D-4BA2-8565-D26F9CA9E7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1705427946439207E-3"/>
                  <c:y val="6.07863428599981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98D-4BA2-8565-D26F9CA9E7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'Requerimientos Diciembre_2023'!$B$42:$B$45</c:f>
              <c:strCache>
                <c:ptCount val="4"/>
                <c:pt idx="0">
                  <c:v>Claro - Conecel S.A.</c:v>
                </c:pt>
                <c:pt idx="1">
                  <c:v>Cnt Ep</c:v>
                </c:pt>
                <c:pt idx="2">
                  <c:v>Movistar - Otecel S.A.</c:v>
                </c:pt>
                <c:pt idx="3">
                  <c:v>Tuenti</c:v>
                </c:pt>
              </c:strCache>
            </c:strRef>
          </c:cat>
          <c:val>
            <c:numRef>
              <c:f>'Requerimientos Diciembre_2023'!$D$42:$D$45</c:f>
              <c:numCache>
                <c:formatCode>0.00%</c:formatCode>
                <c:ptCount val="4"/>
                <c:pt idx="0">
                  <c:v>0.37</c:v>
                </c:pt>
                <c:pt idx="1">
                  <c:v>0.1</c:v>
                </c:pt>
                <c:pt idx="2">
                  <c:v>0.53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9EF0-43E1-A67C-6AA9CB92673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30"/>
        <c:axId val="815729632"/>
        <c:axId val="815729088"/>
      </c:barChart>
      <c:catAx>
        <c:axId val="815729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815729088"/>
        <c:crosses val="autoZero"/>
        <c:auto val="1"/>
        <c:lblAlgn val="ctr"/>
        <c:lblOffset val="100"/>
        <c:noMultiLvlLbl val="0"/>
      </c:catAx>
      <c:valAx>
        <c:axId val="815729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815729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RECLAMOS ATENDIDOS</a:t>
            </a:r>
            <a:r>
              <a:rPr lang="es-EC" b="1" baseline="0"/>
              <a:t> PERSONAS ADULTAS MAYORES</a:t>
            </a:r>
            <a:endParaRPr lang="es-EC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2094592876935194E-2"/>
          <c:y val="0.27437571809460065"/>
          <c:w val="0.90790540712306478"/>
          <c:h val="0.6049327245146621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'Requerimientos Diciembre_2023'!$B$170:$B$173</c15:sqref>
                  </c15:fullRef>
                </c:ext>
              </c:extLst>
              <c:f>'Requerimientos Diciembre_2023'!$B$171:$B$172</c:f>
              <c:strCache>
                <c:ptCount val="2"/>
                <c:pt idx="0">
                  <c:v>No</c:v>
                </c:pt>
                <c:pt idx="1">
                  <c:v>Sí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'Requerimientos Diciembre_2023'!$C$170:$C$173</c15:sqref>
                  </c15:fullRef>
                </c:ext>
              </c:extLst>
              <c:f>'Requerimientos Diciembre_2023'!$C$171:$C$172</c:f>
              <c:numCache>
                <c:formatCode>General</c:formatCode>
                <c:ptCount val="2"/>
                <c:pt idx="0">
                  <c:v>293</c:v>
                </c:pt>
                <c:pt idx="1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A3D-42FF-9699-E269E0DF6A8B}"/>
            </c:ext>
            <c:ext xmlns:c15="http://schemas.microsoft.com/office/drawing/2012/chart" uri="{02D57815-91ED-43cb-92C2-25804820EDAC}">
              <c15:categoryFilterExceptions>
                <c15:categoryFilterException>
                  <c15:sqref>'Requerimientos Diciembre_2023'!$C$170</c15:sqref>
                  <c15:spPr xmlns:c15="http://schemas.microsoft.com/office/drawing/2012/chart"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15:spPr>
                  <c15:bubble3D val="0"/>
                </c15:categoryFilterException>
              </c15:categoryFilterExceptions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RECLAMOS ATENDIDOS PERSONAS</a:t>
            </a:r>
            <a:r>
              <a:rPr lang="es-EC" b="1" baseline="0"/>
              <a:t> CON DISCAPACIDAD</a:t>
            </a:r>
            <a:endParaRPr lang="es-EC" b="1"/>
          </a:p>
        </c:rich>
      </c:tx>
      <c:layout>
        <c:manualLayout>
          <c:xMode val="edge"/>
          <c:yMode val="edge"/>
          <c:x val="0.18891334788543163"/>
          <c:y val="2.94813764917692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3675795351226189E-2"/>
          <c:y val="0.17699921714978176"/>
          <c:w val="0.90243711055170583"/>
          <c:h val="0.63029083726281776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1"/>
              <c:layout>
                <c:manualLayout>
                  <c:x val="-0.17203455102694221"/>
                  <c:y val="4.9848729697562197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F8F-4777-86BC-19AAFA4BCF5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'Requerimientos Diciembre_2023'!$B$176:$B$179</c15:sqref>
                  </c15:fullRef>
                </c:ext>
              </c:extLst>
              <c:f>'Requerimientos Diciembre_2023'!$B$177:$B$178</c:f>
              <c:strCache>
                <c:ptCount val="2"/>
                <c:pt idx="0">
                  <c:v>No</c:v>
                </c:pt>
                <c:pt idx="1">
                  <c:v>Sí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'Requerimientos Diciembre_2023'!$C$176:$C$179</c15:sqref>
                  </c15:fullRef>
                </c:ext>
              </c:extLst>
              <c:f>'Requerimientos Diciembre_2023'!$C$177:$C$178</c:f>
              <c:numCache>
                <c:formatCode>General</c:formatCode>
                <c:ptCount val="2"/>
                <c:pt idx="0">
                  <c:v>271</c:v>
                </c:pt>
                <c:pt idx="1">
                  <c:v>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96F7-42BB-90C4-396CD22F0D67}"/>
            </c:ext>
            <c:ext xmlns:c15="http://schemas.microsoft.com/office/drawing/2012/chart" uri="{02D57815-91ED-43cb-92C2-25804820EDAC}">
              <c15:categoryFilterExceptions>
                <c15:categoryFilterException>
                  <c15:sqref>'Requerimientos Diciembre_2023'!$C$176</c15:sqref>
                  <c15:spPr xmlns:c15="http://schemas.microsoft.com/office/drawing/2012/chart"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15:spPr>
                  <c15:bubble3D val="0"/>
                </c15:categoryFilterException>
              </c15:categoryFilterExceptions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CANAL DE ATENCIÓN UTILIZADOS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4976056111130663E-2"/>
          <c:y val="0.23195365494395731"/>
          <c:w val="0.93223321862621167"/>
          <c:h val="0.63406585910721291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'Requerimientos Diciembre_2023'!$B$182:$B$185</c15:sqref>
                  </c15:fullRef>
                </c:ext>
              </c:extLst>
              <c:f>'Requerimientos Diciembre_2023'!$B$183:$B$184</c:f>
              <c:strCache>
                <c:ptCount val="2"/>
                <c:pt idx="0">
                  <c:v>Atencion Presencial</c:v>
                </c:pt>
                <c:pt idx="1">
                  <c:v>Plataforma Virtual GOB.EC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'Requerimientos Diciembre_2023'!$C$182:$C$185</c15:sqref>
                  </c15:fullRef>
                </c:ext>
              </c:extLst>
              <c:f>'Requerimientos Diciembre_2023'!$C$183:$C$184</c:f>
              <c:numCache>
                <c:formatCode>General</c:formatCode>
                <c:ptCount val="2"/>
                <c:pt idx="0">
                  <c:v>43</c:v>
                </c:pt>
                <c:pt idx="1">
                  <c:v>260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A73-4E47-8079-49A9672F0604}"/>
            </c:ext>
            <c:ext xmlns:c15="http://schemas.microsoft.com/office/drawing/2012/chart" uri="{02D57815-91ED-43cb-92C2-25804820EDAC}">
              <c15:categoryFilterExceptions>
                <c15:categoryFilterException>
                  <c15:sqref>'Requerimientos Diciembre_2023'!$C$182</c15:sqref>
                  <c15:spPr xmlns:c15="http://schemas.microsoft.com/office/drawing/2012/chart"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15:spPr>
                  <c15:bubble3D val="0"/>
                </c15:categoryFilterException>
              </c15:categoryFilterExceptions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6350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</cs:dataLabel>
  <cs:dataLabelCallout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  <a:scene3d>
        <a:camera prst="orthographicFront"/>
        <a:lightRig rig="threePt" dir="t"/>
      </a:scene3d>
      <a:sp3d prstMaterial="flat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dk1">
            <a:lumMod val="75000"/>
            <a:lumOff val="2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bg2">
          <a:lumMod val="75000"/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>
        <a:solidFill>
          <a:schemeClr val="lt1">
            <a:lumMod val="50000"/>
          </a:schemeClr>
        </a:solidFill>
      </a:ln>
    </cs:spPr>
  </cs:gridlineMajor>
  <cs:gridlineMinor>
    <cs:lnRef idx="0"/>
    <cs:fillRef idx="0"/>
    <cs:effectRef idx="0"/>
    <cs:fontRef idx="minor">
      <a:schemeClr val="tx1"/>
    </cs:fontRef>
    <cs:spPr>
      <a:ln w="9525">
        <a:solidFill>
          <a:schemeClr val="lt1">
            <a:lumMod val="4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/>
    </cs:fontRef>
    <cs:defRPr sz="1800" b="0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2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1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image" Target="../media/image1.png"/><Relationship Id="rId5" Type="http://schemas.openxmlformats.org/officeDocument/2006/relationships/chart" Target="../charts/chart5.xml"/><Relationship Id="rId15" Type="http://schemas.openxmlformats.org/officeDocument/2006/relationships/chart" Target="../charts/chart14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3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5" Type="http://schemas.openxmlformats.org/officeDocument/2006/relationships/chart" Target="../charts/chart19.xml"/><Relationship Id="rId4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493059</xdr:colOff>
      <xdr:row>0</xdr:row>
      <xdr:rowOff>235323</xdr:rowOff>
    </xdr:from>
    <xdr:to>
      <xdr:col>12</xdr:col>
      <xdr:colOff>3464859</xdr:colOff>
      <xdr:row>3</xdr:row>
      <xdr:rowOff>120463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7059" y="235323"/>
          <a:ext cx="2971800" cy="557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60613</xdr:colOff>
      <xdr:row>204</xdr:row>
      <xdr:rowOff>96731</xdr:rowOff>
    </xdr:from>
    <xdr:to>
      <xdr:col>6</xdr:col>
      <xdr:colOff>857249</xdr:colOff>
      <xdr:row>227</xdr:row>
      <xdr:rowOff>25973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925222</xdr:colOff>
      <xdr:row>204</xdr:row>
      <xdr:rowOff>10762</xdr:rowOff>
    </xdr:from>
    <xdr:to>
      <xdr:col>14</xdr:col>
      <xdr:colOff>1251857</xdr:colOff>
      <xdr:row>226</xdr:row>
      <xdr:rowOff>184933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17873</xdr:colOff>
      <xdr:row>250</xdr:row>
      <xdr:rowOff>155182</xdr:rowOff>
    </xdr:from>
    <xdr:to>
      <xdr:col>15</xdr:col>
      <xdr:colOff>952500</xdr:colOff>
      <xdr:row>270</xdr:row>
      <xdr:rowOff>181159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271645</xdr:colOff>
      <xdr:row>7</xdr:row>
      <xdr:rowOff>163286</xdr:rowOff>
    </xdr:from>
    <xdr:to>
      <xdr:col>10</xdr:col>
      <xdr:colOff>358734</xdr:colOff>
      <xdr:row>35</xdr:row>
      <xdr:rowOff>169470</xdr:rowOff>
    </xdr:to>
    <xdr:graphicFrame macro="">
      <xdr:nvGraphicFramePr>
        <xdr:cNvPr id="5" name="Gráfico 4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185115</xdr:colOff>
      <xdr:row>17</xdr:row>
      <xdr:rowOff>95032</xdr:rowOff>
    </xdr:from>
    <xdr:to>
      <xdr:col>6</xdr:col>
      <xdr:colOff>108857</xdr:colOff>
      <xdr:row>36</xdr:row>
      <xdr:rowOff>59378</xdr:rowOff>
    </xdr:to>
    <xdr:graphicFrame macro="">
      <xdr:nvGraphicFramePr>
        <xdr:cNvPr id="6" name="Gráfico 5">
          <a:extLst>
            <a:ext uri="{FF2B5EF4-FFF2-40B4-BE49-F238E27FC236}">
              <a16:creationId xmlns=""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13606</xdr:colOff>
      <xdr:row>47</xdr:row>
      <xdr:rowOff>27071</xdr:rowOff>
    </xdr:from>
    <xdr:to>
      <xdr:col>4</xdr:col>
      <xdr:colOff>666750</xdr:colOff>
      <xdr:row>67</xdr:row>
      <xdr:rowOff>176893</xdr:rowOff>
    </xdr:to>
    <xdr:graphicFrame macro="">
      <xdr:nvGraphicFramePr>
        <xdr:cNvPr id="7" name="Gráfico 6">
          <a:extLst>
            <a:ext uri="{FF2B5EF4-FFF2-40B4-BE49-F238E27FC236}">
              <a16:creationId xmlns=""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122464</xdr:colOff>
      <xdr:row>168</xdr:row>
      <xdr:rowOff>27214</xdr:rowOff>
    </xdr:from>
    <xdr:to>
      <xdr:col>5</xdr:col>
      <xdr:colOff>462644</xdr:colOff>
      <xdr:row>185</xdr:row>
      <xdr:rowOff>27214</xdr:rowOff>
    </xdr:to>
    <xdr:graphicFrame macro="">
      <xdr:nvGraphicFramePr>
        <xdr:cNvPr id="9" name="Gráfico 8">
          <a:extLst>
            <a:ext uri="{FF2B5EF4-FFF2-40B4-BE49-F238E27FC236}">
              <a16:creationId xmlns="" xmlns:a16="http://schemas.microsoft.com/office/drawing/2014/main" id="{00000000-0008-0000-03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521712</xdr:colOff>
      <xdr:row>168</xdr:row>
      <xdr:rowOff>26903</xdr:rowOff>
    </xdr:from>
    <xdr:to>
      <xdr:col>8</xdr:col>
      <xdr:colOff>84118</xdr:colOff>
      <xdr:row>184</xdr:row>
      <xdr:rowOff>149369</xdr:rowOff>
    </xdr:to>
    <xdr:graphicFrame macro="">
      <xdr:nvGraphicFramePr>
        <xdr:cNvPr id="10" name="Gráfico 9">
          <a:extLst>
            <a:ext uri="{FF2B5EF4-FFF2-40B4-BE49-F238E27FC236}">
              <a16:creationId xmlns="" xmlns:a16="http://schemas.microsoft.com/office/drawing/2014/main" id="{00000000-0008-0000-03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107563</xdr:colOff>
      <xdr:row>168</xdr:row>
      <xdr:rowOff>31326</xdr:rowOff>
    </xdr:from>
    <xdr:to>
      <xdr:col>10</xdr:col>
      <xdr:colOff>1766454</xdr:colOff>
      <xdr:row>185</xdr:row>
      <xdr:rowOff>13607</xdr:rowOff>
    </xdr:to>
    <xdr:graphicFrame macro="">
      <xdr:nvGraphicFramePr>
        <xdr:cNvPr id="11" name="Gráfico 10">
          <a:extLst>
            <a:ext uri="{FF2B5EF4-FFF2-40B4-BE49-F238E27FC236}">
              <a16:creationId xmlns="" xmlns:a16="http://schemas.microsoft.com/office/drawing/2014/main" id="{00000000-0008-0000-03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734784</xdr:colOff>
      <xdr:row>53</xdr:row>
      <xdr:rowOff>27213</xdr:rowOff>
    </xdr:from>
    <xdr:to>
      <xdr:col>10</xdr:col>
      <xdr:colOff>0</xdr:colOff>
      <xdr:row>67</xdr:row>
      <xdr:rowOff>136072</xdr:rowOff>
    </xdr:to>
    <xdr:graphicFrame macro="">
      <xdr:nvGraphicFramePr>
        <xdr:cNvPr id="13" name="Grá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9</xdr:col>
      <xdr:colOff>779318</xdr:colOff>
      <xdr:row>0</xdr:row>
      <xdr:rowOff>225136</xdr:rowOff>
    </xdr:from>
    <xdr:to>
      <xdr:col>10</xdr:col>
      <xdr:colOff>2227118</xdr:colOff>
      <xdr:row>3</xdr:row>
      <xdr:rowOff>72584</xdr:rowOff>
    </xdr:to>
    <xdr:pic>
      <xdr:nvPicPr>
        <xdr:cNvPr id="20" name="Imagen 19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7182" y="225136"/>
          <a:ext cx="2971800" cy="557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530679</xdr:colOff>
      <xdr:row>126</xdr:row>
      <xdr:rowOff>91167</xdr:rowOff>
    </xdr:from>
    <xdr:to>
      <xdr:col>5</xdr:col>
      <xdr:colOff>2000250</xdr:colOff>
      <xdr:row>141</xdr:row>
      <xdr:rowOff>72117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2204357</xdr:colOff>
      <xdr:row>126</xdr:row>
      <xdr:rowOff>104774</xdr:rowOff>
    </xdr:from>
    <xdr:to>
      <xdr:col>8</xdr:col>
      <xdr:colOff>1510393</xdr:colOff>
      <xdr:row>141</xdr:row>
      <xdr:rowOff>85724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517072</xdr:colOff>
      <xdr:row>141</xdr:row>
      <xdr:rowOff>172810</xdr:rowOff>
    </xdr:from>
    <xdr:to>
      <xdr:col>5</xdr:col>
      <xdr:colOff>1986643</xdr:colOff>
      <xdr:row>157</xdr:row>
      <xdr:rowOff>85724</xdr:rowOff>
    </xdr:to>
    <xdr:graphicFrame macro="">
      <xdr:nvGraphicFramePr>
        <xdr:cNvPr id="14" name="Gráfico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2190750</xdr:colOff>
      <xdr:row>142</xdr:row>
      <xdr:rowOff>9524</xdr:rowOff>
    </xdr:from>
    <xdr:to>
      <xdr:col>8</xdr:col>
      <xdr:colOff>1496786</xdr:colOff>
      <xdr:row>157</xdr:row>
      <xdr:rowOff>99331</xdr:rowOff>
    </xdr:to>
    <xdr:graphicFrame macro="">
      <xdr:nvGraphicFramePr>
        <xdr:cNvPr id="21" name="Gráfico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140072</xdr:colOff>
      <xdr:row>60</xdr:row>
      <xdr:rowOff>12326</xdr:rowOff>
    </xdr:from>
    <xdr:to>
      <xdr:col>26</xdr:col>
      <xdr:colOff>493058</xdr:colOff>
      <xdr:row>75</xdr:row>
      <xdr:rowOff>182217</xdr:rowOff>
    </xdr:to>
    <xdr:graphicFrame macro="">
      <xdr:nvGraphicFramePr>
        <xdr:cNvPr id="5" name="Gráfico 4">
          <a:extLst>
            <a:ext uri="{FF2B5EF4-FFF2-40B4-BE49-F238E27FC236}">
              <a16:creationId xmlns="" xmlns:a16="http://schemas.microsoft.com/office/drawing/2014/main" id="{8198CC24-D29D-458B-BEA1-85C4E4261F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140072</xdr:colOff>
      <xdr:row>60</xdr:row>
      <xdr:rowOff>12326</xdr:rowOff>
    </xdr:from>
    <xdr:to>
      <xdr:col>26</xdr:col>
      <xdr:colOff>761999</xdr:colOff>
      <xdr:row>75</xdr:row>
      <xdr:rowOff>182217</xdr:rowOff>
    </xdr:to>
    <xdr:graphicFrame macro="">
      <xdr:nvGraphicFramePr>
        <xdr:cNvPr id="13" name="Gráfico 12">
          <a:extLst>
            <a:ext uri="{FF2B5EF4-FFF2-40B4-BE49-F238E27FC236}">
              <a16:creationId xmlns="" xmlns:a16="http://schemas.microsoft.com/office/drawing/2014/main" id="{97AC3169-FC0A-421A-940E-094B2EF4BA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102890</xdr:colOff>
      <xdr:row>78</xdr:row>
      <xdr:rowOff>154945</xdr:rowOff>
    </xdr:from>
    <xdr:to>
      <xdr:col>26</xdr:col>
      <xdr:colOff>796636</xdr:colOff>
      <xdr:row>97</xdr:row>
      <xdr:rowOff>30561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31296</xdr:colOff>
      <xdr:row>19</xdr:row>
      <xdr:rowOff>138112</xdr:rowOff>
    </xdr:from>
    <xdr:to>
      <xdr:col>26</xdr:col>
      <xdr:colOff>738187</xdr:colOff>
      <xdr:row>34</xdr:row>
      <xdr:rowOff>23812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40822</xdr:colOff>
      <xdr:row>34</xdr:row>
      <xdr:rowOff>176893</xdr:rowOff>
    </xdr:from>
    <xdr:to>
      <xdr:col>26</xdr:col>
      <xdr:colOff>738187</xdr:colOff>
      <xdr:row>49</xdr:row>
      <xdr:rowOff>62593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27213</xdr:colOff>
      <xdr:row>138</xdr:row>
      <xdr:rowOff>172810</xdr:rowOff>
    </xdr:from>
    <xdr:to>
      <xdr:col>24</xdr:col>
      <xdr:colOff>809624</xdr:colOff>
      <xdr:row>155</xdr:row>
      <xdr:rowOff>122464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168543</xdr:colOff>
      <xdr:row>98</xdr:row>
      <xdr:rowOff>116680</xdr:rowOff>
    </xdr:from>
    <xdr:to>
      <xdr:col>27</xdr:col>
      <xdr:colOff>7421</xdr:colOff>
      <xdr:row>137</xdr:row>
      <xdr:rowOff>60614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16</xdr:col>
      <xdr:colOff>582706</xdr:colOff>
      <xdr:row>0</xdr:row>
      <xdr:rowOff>268941</xdr:rowOff>
    </xdr:from>
    <xdr:to>
      <xdr:col>19</xdr:col>
      <xdr:colOff>663388</xdr:colOff>
      <xdr:row>3</xdr:row>
      <xdr:rowOff>120463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9559" y="268941"/>
          <a:ext cx="2971800" cy="557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.%20INFORMES%20ESTADISTICAS_REPORTE%20SUARV2_FEBRERO%20-%20ABRIL%202020_INFORMES%20ZONALES/A&#209;O%202022/2.%20ESTADISTICAS%20FEBRERO%202022/Tablas_FEBRERO%202022_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FEBRERO 2022"/>
      <sheetName val="TD"/>
      <sheetName val="Indice"/>
      <sheetName val="Requerimientos Febrero 2022"/>
      <sheetName val="Historico GOB.EC"/>
    </sheetNames>
    <sheetDataSet>
      <sheetData sheetId="0" refreshError="1"/>
      <sheetData sheetId="1" refreshError="1"/>
      <sheetData sheetId="2" refreshError="1"/>
      <sheetData sheetId="3"/>
      <sheetData sheetId="4">
        <row r="42">
          <cell r="A42" t="str">
            <v>Cable Unión</v>
          </cell>
        </row>
        <row r="104"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</row>
        <row r="105">
          <cell r="B105" t="str">
            <v>Enero 2022</v>
          </cell>
          <cell r="C105">
            <v>0</v>
          </cell>
          <cell r="D105" t="str">
            <v>Febrero 2022</v>
          </cell>
          <cell r="E105">
            <v>0</v>
          </cell>
          <cell r="F105" t="str">
            <v>Marzo 2022</v>
          </cell>
          <cell r="G105">
            <v>0</v>
          </cell>
          <cell r="H105" t="str">
            <v>Abril 2022</v>
          </cell>
          <cell r="I105">
            <v>0</v>
          </cell>
          <cell r="J105" t="str">
            <v>Mayo 2022</v>
          </cell>
          <cell r="K105">
            <v>0</v>
          </cell>
          <cell r="L105" t="str">
            <v>Junio 2022</v>
          </cell>
          <cell r="M105">
            <v>0</v>
          </cell>
          <cell r="N105" t="str">
            <v>Julio 2022</v>
          </cell>
          <cell r="O105">
            <v>0</v>
          </cell>
          <cell r="P105" t="str">
            <v>Agosto 2022</v>
          </cell>
          <cell r="Q105">
            <v>0</v>
          </cell>
          <cell r="R105" t="str">
            <v>Septiembre 2022</v>
          </cell>
          <cell r="S105">
            <v>0</v>
          </cell>
          <cell r="T105" t="str">
            <v>Octubre 2022</v>
          </cell>
          <cell r="U105">
            <v>0</v>
          </cell>
          <cell r="V105" t="str">
            <v>Noviembre 2022</v>
          </cell>
          <cell r="W105">
            <v>0</v>
          </cell>
          <cell r="X105" t="str">
            <v>Diciembre 2022</v>
          </cell>
          <cell r="Y105">
            <v>0</v>
          </cell>
          <cell r="Z105" t="str">
            <v>Total 2022</v>
          </cell>
          <cell r="AA105">
            <v>0</v>
          </cell>
        </row>
        <row r="106">
          <cell r="B106" t="str">
            <v>Cantidad</v>
          </cell>
          <cell r="C106" t="str">
            <v>Porcentaje</v>
          </cell>
          <cell r="D106" t="str">
            <v>Cantidad</v>
          </cell>
          <cell r="E106" t="str">
            <v>Porcentaje</v>
          </cell>
          <cell r="F106" t="str">
            <v>Cantidad</v>
          </cell>
          <cell r="G106" t="str">
            <v>Porcentaje</v>
          </cell>
          <cell r="H106" t="str">
            <v>Cantidad</v>
          </cell>
          <cell r="I106" t="str">
            <v>Porcentaje</v>
          </cell>
          <cell r="J106" t="str">
            <v>Cantidad</v>
          </cell>
          <cell r="K106" t="str">
            <v>Porcentaje</v>
          </cell>
          <cell r="L106" t="str">
            <v>Cantidad</v>
          </cell>
          <cell r="M106" t="str">
            <v>Porcentaje</v>
          </cell>
          <cell r="N106" t="str">
            <v>Cantidad</v>
          </cell>
          <cell r="O106" t="str">
            <v>Porcentaje</v>
          </cell>
          <cell r="P106" t="str">
            <v>Cantidad</v>
          </cell>
          <cell r="Q106" t="str">
            <v>Porcentaje</v>
          </cell>
          <cell r="R106" t="str">
            <v>Cantidad</v>
          </cell>
          <cell r="S106" t="str">
            <v>Porcentaje</v>
          </cell>
          <cell r="T106" t="str">
            <v>Cantidad</v>
          </cell>
          <cell r="U106" t="str">
            <v>Porcentaje</v>
          </cell>
          <cell r="V106" t="str">
            <v>Cantidad</v>
          </cell>
          <cell r="W106" t="str">
            <v>Porcentaje</v>
          </cell>
          <cell r="X106" t="str">
            <v>Cantidad</v>
          </cell>
          <cell r="Y106" t="str">
            <v>Porcentaje</v>
          </cell>
          <cell r="Z106" t="str">
            <v>Cantidad</v>
          </cell>
          <cell r="AA106" t="str">
            <v>Porcentaje</v>
          </cell>
        </row>
        <row r="107">
          <cell r="A107" t="str">
            <v>Claro - Conecel S.A.</v>
          </cell>
          <cell r="B107">
            <v>93</v>
          </cell>
          <cell r="C107">
            <v>0.39574468085106385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</row>
        <row r="108">
          <cell r="A108" t="str">
            <v>Cnt Ep</v>
          </cell>
          <cell r="B108">
            <v>16</v>
          </cell>
          <cell r="C108">
            <v>6.8085106382978725E-2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</row>
        <row r="109">
          <cell r="A109" t="str">
            <v>Movistar - Otecel S.A.</v>
          </cell>
          <cell r="B109">
            <v>126</v>
          </cell>
          <cell r="C109">
            <v>0.53617021276595744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</row>
        <row r="110">
          <cell r="A110" t="str">
            <v>Total general</v>
          </cell>
          <cell r="B110">
            <v>235</v>
          </cell>
          <cell r="C110">
            <v>1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zoomScale="85" zoomScaleNormal="85" workbookViewId="0">
      <selection activeCell="C18" sqref="C18"/>
    </sheetView>
  </sheetViews>
  <sheetFormatPr baseColWidth="10" defaultRowHeight="15" x14ac:dyDescent="0.25"/>
  <cols>
    <col min="13" max="13" width="53.7109375" customWidth="1"/>
  </cols>
  <sheetData>
    <row r="1" spans="1:13" ht="20.25" x14ac:dyDescent="0.3">
      <c r="A1" s="132" t="s">
        <v>131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</row>
    <row r="2" spans="1:13" ht="18" customHeight="1" x14ac:dyDescent="0.25">
      <c r="A2" s="133" t="s">
        <v>28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</row>
    <row r="3" spans="1:13" x14ac:dyDescent="0.25">
      <c r="A3" s="135" t="s">
        <v>132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</row>
    <row r="4" spans="1:13" x14ac:dyDescent="0.25">
      <c r="A4" s="135" t="s">
        <v>133</v>
      </c>
      <c r="B4" s="136"/>
      <c r="C4" s="136"/>
      <c r="D4" s="136"/>
      <c r="E4" s="136"/>
      <c r="F4" s="136"/>
      <c r="G4" s="136"/>
      <c r="H4" s="136"/>
      <c r="I4" s="8"/>
      <c r="J4" s="8"/>
      <c r="K4" s="8"/>
      <c r="L4" s="8"/>
      <c r="M4" s="8"/>
    </row>
    <row r="5" spans="1:13" ht="15.75" thickBot="1" x14ac:dyDescent="0.3">
      <c r="A5" s="6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</row>
    <row r="6" spans="1:13" x14ac:dyDescent="0.25">
      <c r="A6" s="11"/>
      <c r="B6" s="12" t="s">
        <v>21</v>
      </c>
      <c r="C6" s="13"/>
      <c r="D6" s="13"/>
      <c r="E6" s="13"/>
      <c r="F6" s="13"/>
      <c r="G6" s="13"/>
      <c r="H6" s="13"/>
      <c r="I6" s="16"/>
      <c r="J6" s="16"/>
      <c r="K6" s="16"/>
      <c r="L6" s="16"/>
      <c r="M6" s="17"/>
    </row>
    <row r="7" spans="1:13" x14ac:dyDescent="0.25">
      <c r="A7" s="14"/>
      <c r="B7" s="15" t="s">
        <v>152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7"/>
    </row>
    <row r="8" spans="1:13" ht="15.75" thickBot="1" x14ac:dyDescent="0.3">
      <c r="A8" s="18"/>
      <c r="B8" s="19" t="s">
        <v>22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1"/>
    </row>
    <row r="9" spans="1:13" ht="15.75" thickBot="1" x14ac:dyDescent="0.3">
      <c r="A9" s="22"/>
      <c r="B9" s="23"/>
      <c r="C9" s="4"/>
      <c r="D9" s="4"/>
      <c r="E9" s="4"/>
      <c r="F9" s="4"/>
      <c r="G9" s="4"/>
      <c r="H9" s="4"/>
      <c r="I9" s="4"/>
      <c r="J9" s="4"/>
      <c r="K9" s="4"/>
      <c r="L9" s="4"/>
      <c r="M9" s="5"/>
    </row>
    <row r="10" spans="1:13" x14ac:dyDescent="0.25">
      <c r="A10" s="143" t="s">
        <v>23</v>
      </c>
      <c r="B10" s="144"/>
      <c r="C10" s="144"/>
      <c r="D10" s="144"/>
      <c r="E10" s="144"/>
      <c r="F10" s="144"/>
      <c r="G10" s="145" t="s">
        <v>24</v>
      </c>
      <c r="H10" s="145"/>
      <c r="I10" s="145"/>
      <c r="J10" s="145"/>
      <c r="K10" s="145"/>
      <c r="L10" s="145"/>
      <c r="M10" s="146"/>
    </row>
    <row r="11" spans="1:13" x14ac:dyDescent="0.25">
      <c r="A11" s="147"/>
      <c r="B11" s="148"/>
      <c r="C11" s="148"/>
      <c r="D11" s="148"/>
      <c r="E11" s="148"/>
      <c r="F11" s="148"/>
      <c r="G11" s="24"/>
      <c r="H11" s="24"/>
      <c r="I11" s="24"/>
      <c r="J11" s="24"/>
      <c r="K11" s="24"/>
      <c r="L11" s="24"/>
      <c r="M11" s="25"/>
    </row>
    <row r="12" spans="1:13" ht="15" customHeight="1" x14ac:dyDescent="0.25">
      <c r="A12" s="137" t="s">
        <v>25</v>
      </c>
      <c r="B12" s="138"/>
      <c r="C12" s="138"/>
      <c r="D12" s="138"/>
      <c r="E12" s="138"/>
      <c r="F12" s="139"/>
      <c r="G12" s="140" t="s">
        <v>26</v>
      </c>
      <c r="H12" s="141"/>
      <c r="I12" s="141"/>
      <c r="J12" s="141"/>
      <c r="K12" s="141"/>
      <c r="L12" s="141"/>
      <c r="M12" s="142"/>
    </row>
    <row r="13" spans="1:13" ht="15" customHeight="1" x14ac:dyDescent="0.25">
      <c r="A13" s="137" t="s">
        <v>27</v>
      </c>
      <c r="B13" s="138"/>
      <c r="C13" s="138"/>
      <c r="D13" s="138"/>
      <c r="E13" s="138"/>
      <c r="F13" s="139"/>
      <c r="G13" s="140" t="s">
        <v>130</v>
      </c>
      <c r="H13" s="141"/>
      <c r="I13" s="141"/>
      <c r="J13" s="141"/>
      <c r="K13" s="141"/>
      <c r="L13" s="141"/>
      <c r="M13" s="142"/>
    </row>
    <row r="14" spans="1:13" ht="15.75" thickBot="1" x14ac:dyDescent="0.3">
      <c r="A14" s="26"/>
      <c r="B14" s="26"/>
      <c r="C14" s="26"/>
      <c r="D14" s="26"/>
      <c r="E14" s="26"/>
      <c r="F14" s="27"/>
      <c r="G14" s="26"/>
      <c r="H14" s="26"/>
      <c r="I14" s="26"/>
      <c r="J14" s="26"/>
      <c r="K14" s="26"/>
      <c r="L14" s="26"/>
      <c r="M14" s="28"/>
    </row>
  </sheetData>
  <mergeCells count="14">
    <mergeCell ref="A1:H1"/>
    <mergeCell ref="A2:H2"/>
    <mergeCell ref="A3:H3"/>
    <mergeCell ref="A4:H4"/>
    <mergeCell ref="A13:F13"/>
    <mergeCell ref="G13:M13"/>
    <mergeCell ref="A10:F10"/>
    <mergeCell ref="G10:M10"/>
    <mergeCell ref="A11:F11"/>
    <mergeCell ref="A12:F12"/>
    <mergeCell ref="G12:M12"/>
    <mergeCell ref="I1:M1"/>
    <mergeCell ref="I2:M2"/>
    <mergeCell ref="I3:M3"/>
  </mergeCells>
  <hyperlinks>
    <hyperlink ref="A12:F12" location="'Requerimientos Enero 2022'!A1" display="Requerimientos Servicios"/>
    <hyperlink ref="A13:F13" location="'Historico GOB.EC'!A1" display="Requerimientos Servicio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50"/>
  <sheetViews>
    <sheetView tabSelected="1" zoomScale="70" zoomScaleNormal="70" workbookViewId="0">
      <selection activeCell="B162" sqref="B162"/>
    </sheetView>
  </sheetViews>
  <sheetFormatPr baseColWidth="10" defaultRowHeight="15" x14ac:dyDescent="0.25"/>
  <cols>
    <col min="1" max="1" width="2.85546875" customWidth="1"/>
    <col min="2" max="2" width="44.140625" customWidth="1"/>
    <col min="3" max="3" width="25.140625" customWidth="1"/>
    <col min="4" max="4" width="22.85546875" customWidth="1"/>
    <col min="5" max="5" width="46.42578125" customWidth="1"/>
    <col min="6" max="6" width="34.85546875" customWidth="1"/>
    <col min="7" max="7" width="25.5703125" customWidth="1"/>
    <col min="8" max="8" width="18.5703125" customWidth="1"/>
    <col min="9" max="10" width="22.85546875" customWidth="1"/>
    <col min="11" max="11" width="36.140625" customWidth="1"/>
    <col min="12" max="12" width="24.7109375" customWidth="1"/>
    <col min="13" max="13" width="20.140625" customWidth="1"/>
    <col min="14" max="14" width="21.28515625" customWidth="1"/>
    <col min="15" max="15" width="19.42578125" customWidth="1"/>
    <col min="16" max="18" width="15.5703125" customWidth="1"/>
    <col min="19" max="19" width="17.42578125" customWidth="1"/>
    <col min="20" max="20" width="23.85546875" customWidth="1"/>
  </cols>
  <sheetData>
    <row r="1" spans="2:20" ht="23.25" x14ac:dyDescent="0.35">
      <c r="B1" s="155" t="s">
        <v>131</v>
      </c>
      <c r="C1" s="155"/>
      <c r="D1" s="155"/>
      <c r="E1" s="8"/>
      <c r="F1" s="8"/>
      <c r="G1" s="8"/>
      <c r="H1" s="8"/>
      <c r="I1" s="8"/>
      <c r="J1" s="8"/>
      <c r="K1" s="8"/>
    </row>
    <row r="2" spans="2:20" ht="18" x14ac:dyDescent="0.25">
      <c r="B2" s="7" t="s">
        <v>28</v>
      </c>
      <c r="C2" s="10"/>
      <c r="D2" s="7"/>
      <c r="E2" s="8"/>
      <c r="F2" s="8"/>
      <c r="G2" s="8"/>
      <c r="H2" s="8"/>
      <c r="I2" s="8"/>
      <c r="J2" s="8"/>
      <c r="K2" s="8"/>
    </row>
    <row r="3" spans="2:20" x14ac:dyDescent="0.25">
      <c r="B3" s="10" t="s">
        <v>150</v>
      </c>
      <c r="C3" s="10"/>
      <c r="D3" s="10"/>
      <c r="E3" s="8"/>
      <c r="F3" s="8"/>
      <c r="G3" s="8"/>
      <c r="H3" s="8"/>
      <c r="I3" s="8"/>
      <c r="J3" s="8"/>
      <c r="K3" s="8"/>
      <c r="Q3" s="2"/>
      <c r="R3" s="3"/>
      <c r="S3" s="2"/>
      <c r="T3" s="3"/>
    </row>
    <row r="4" spans="2:20" x14ac:dyDescent="0.25">
      <c r="B4" s="10" t="s">
        <v>29</v>
      </c>
      <c r="C4" s="8"/>
      <c r="D4" s="10"/>
      <c r="E4" s="8"/>
      <c r="F4" s="8"/>
      <c r="G4" s="8"/>
      <c r="H4" s="8"/>
      <c r="I4" s="8"/>
      <c r="J4" s="8"/>
      <c r="K4" s="8"/>
      <c r="Q4" s="2"/>
      <c r="R4" s="3"/>
      <c r="S4" s="2"/>
      <c r="T4" s="3"/>
    </row>
    <row r="5" spans="2:20" x14ac:dyDescent="0.25">
      <c r="B5" s="9" t="s">
        <v>30</v>
      </c>
      <c r="C5" s="8"/>
      <c r="D5" s="8"/>
      <c r="E5" s="8"/>
      <c r="F5" s="8"/>
      <c r="G5" s="8"/>
      <c r="H5" s="8"/>
      <c r="I5" s="8"/>
      <c r="J5" s="8"/>
      <c r="K5" s="8"/>
      <c r="Q5" s="2"/>
      <c r="R5" s="3"/>
      <c r="S5" s="2"/>
      <c r="T5" s="3"/>
    </row>
    <row r="6" spans="2:20" x14ac:dyDescent="0.25">
      <c r="Q6" s="2"/>
      <c r="R6" s="3"/>
      <c r="S6" s="2"/>
      <c r="T6" s="3"/>
    </row>
    <row r="7" spans="2:20" ht="21" x14ac:dyDescent="0.25">
      <c r="B7" s="29" t="s">
        <v>31</v>
      </c>
      <c r="C7" s="30"/>
      <c r="D7" s="30"/>
      <c r="E7" s="30"/>
      <c r="F7" s="30"/>
      <c r="G7" s="30"/>
      <c r="H7" s="30"/>
      <c r="I7" s="30"/>
      <c r="J7" s="30"/>
      <c r="Q7" s="2"/>
      <c r="R7" s="3"/>
      <c r="S7" s="2"/>
      <c r="T7" s="3"/>
    </row>
    <row r="9" spans="2:20" ht="18.75" x14ac:dyDescent="0.25">
      <c r="B9" s="156" t="s">
        <v>32</v>
      </c>
      <c r="C9" s="157"/>
      <c r="D9" s="158"/>
    </row>
    <row r="10" spans="2:20" x14ac:dyDescent="0.25">
      <c r="B10" s="31" t="s">
        <v>33</v>
      </c>
      <c r="C10" s="31" t="s">
        <v>34</v>
      </c>
      <c r="D10" s="31" t="s">
        <v>35</v>
      </c>
    </row>
    <row r="11" spans="2:20" x14ac:dyDescent="0.25">
      <c r="B11" s="32" t="s">
        <v>14</v>
      </c>
      <c r="C11" s="33">
        <v>9</v>
      </c>
      <c r="D11" s="34">
        <f t="shared" ref="D11:D16" si="0">C11/$C$17</f>
        <v>2.9702970297029702E-2</v>
      </c>
    </row>
    <row r="12" spans="2:20" x14ac:dyDescent="0.25">
      <c r="B12" s="32" t="s">
        <v>97</v>
      </c>
      <c r="C12" s="96">
        <v>0</v>
      </c>
      <c r="D12" s="34">
        <f t="shared" si="0"/>
        <v>0</v>
      </c>
    </row>
    <row r="13" spans="2:20" x14ac:dyDescent="0.25">
      <c r="B13" s="32" t="s">
        <v>2</v>
      </c>
      <c r="C13" s="33">
        <v>165</v>
      </c>
      <c r="D13" s="34">
        <f t="shared" si="0"/>
        <v>0.54455445544554459</v>
      </c>
    </row>
    <row r="14" spans="2:20" x14ac:dyDescent="0.25">
      <c r="B14" s="32" t="s">
        <v>7</v>
      </c>
      <c r="C14" s="33">
        <v>21</v>
      </c>
      <c r="D14" s="34">
        <f t="shared" si="0"/>
        <v>6.9306930693069313E-2</v>
      </c>
    </row>
    <row r="15" spans="2:20" x14ac:dyDescent="0.25">
      <c r="B15" s="32" t="s">
        <v>10</v>
      </c>
      <c r="C15" s="33">
        <v>8</v>
      </c>
      <c r="D15" s="34">
        <f t="shared" si="0"/>
        <v>2.6402640264026403E-2</v>
      </c>
    </row>
    <row r="16" spans="2:20" x14ac:dyDescent="0.25">
      <c r="B16" s="32" t="s">
        <v>106</v>
      </c>
      <c r="C16" s="33">
        <v>100</v>
      </c>
      <c r="D16" s="34">
        <f t="shared" si="0"/>
        <v>0.33003300330033003</v>
      </c>
    </row>
    <row r="17" spans="2:21" x14ac:dyDescent="0.25">
      <c r="B17" s="31" t="s">
        <v>20</v>
      </c>
      <c r="C17" s="31">
        <f>SUM(C11:C16)</f>
        <v>303</v>
      </c>
      <c r="D17" s="35">
        <f>SUM(D11:D16)</f>
        <v>1</v>
      </c>
    </row>
    <row r="20" spans="2:21" x14ac:dyDescent="0.25">
      <c r="B20" s="1"/>
    </row>
    <row r="22" spans="2:21" x14ac:dyDescent="0.25">
      <c r="T22" s="2"/>
      <c r="U22" s="3"/>
    </row>
    <row r="23" spans="2:21" x14ac:dyDescent="0.25">
      <c r="T23" s="2"/>
      <c r="U23" s="3"/>
    </row>
    <row r="24" spans="2:21" x14ac:dyDescent="0.25">
      <c r="T24" s="2"/>
      <c r="U24" s="3"/>
    </row>
    <row r="25" spans="2:21" x14ac:dyDescent="0.25">
      <c r="T25" s="2"/>
      <c r="U25" s="3"/>
    </row>
    <row r="26" spans="2:21" x14ac:dyDescent="0.25">
      <c r="T26" s="2"/>
      <c r="U26" s="3"/>
    </row>
    <row r="38" spans="2:10" ht="18.75" x14ac:dyDescent="0.3">
      <c r="B38" s="36" t="s">
        <v>103</v>
      </c>
      <c r="C38" s="37"/>
      <c r="D38" s="37"/>
      <c r="E38" s="37"/>
      <c r="F38" s="37"/>
      <c r="G38" s="37"/>
      <c r="H38" s="37"/>
      <c r="I38" s="37"/>
      <c r="J38" s="37"/>
    </row>
    <row r="40" spans="2:10" ht="18.75" x14ac:dyDescent="0.25">
      <c r="B40" s="156" t="s">
        <v>36</v>
      </c>
      <c r="C40" s="157"/>
      <c r="D40" s="158"/>
      <c r="F40" s="159" t="s">
        <v>98</v>
      </c>
      <c r="G40" s="159"/>
      <c r="H40" s="159"/>
    </row>
    <row r="41" spans="2:10" x14ac:dyDescent="0.25">
      <c r="B41" s="31" t="s">
        <v>37</v>
      </c>
      <c r="C41" s="31" t="s">
        <v>34</v>
      </c>
      <c r="D41" s="31" t="s">
        <v>35</v>
      </c>
      <c r="F41" s="81" t="s">
        <v>99</v>
      </c>
      <c r="G41" s="81" t="s">
        <v>34</v>
      </c>
      <c r="H41" s="81" t="s">
        <v>35</v>
      </c>
    </row>
    <row r="42" spans="2:10" x14ac:dyDescent="0.25">
      <c r="B42" s="38" t="s">
        <v>13</v>
      </c>
      <c r="C42" s="39">
        <v>37</v>
      </c>
      <c r="D42" s="34">
        <f>C42/$C$46</f>
        <v>0.37</v>
      </c>
      <c r="F42" s="73" t="s">
        <v>13</v>
      </c>
      <c r="G42" s="33">
        <v>85</v>
      </c>
      <c r="H42" s="34">
        <f t="shared" ref="H42:H50" si="1">G42/$G$51</f>
        <v>0.265625</v>
      </c>
    </row>
    <row r="43" spans="2:10" ht="15" customHeight="1" x14ac:dyDescent="0.25">
      <c r="B43" s="38" t="s">
        <v>8</v>
      </c>
      <c r="C43" s="39">
        <v>10</v>
      </c>
      <c r="D43" s="34">
        <f>C43/$C$46</f>
        <v>0.1</v>
      </c>
      <c r="F43" s="73" t="s">
        <v>8</v>
      </c>
      <c r="G43" s="33">
        <v>61</v>
      </c>
      <c r="H43" s="34">
        <f t="shared" si="1"/>
        <v>0.19062499999999999</v>
      </c>
    </row>
    <row r="44" spans="2:10" x14ac:dyDescent="0.25">
      <c r="B44" s="38" t="s">
        <v>6</v>
      </c>
      <c r="C44" s="39">
        <v>53</v>
      </c>
      <c r="D44" s="34">
        <f>C44/$C$46</f>
        <v>0.53</v>
      </c>
      <c r="F44" s="98" t="s">
        <v>104</v>
      </c>
      <c r="G44" s="93">
        <v>2</v>
      </c>
      <c r="H44" s="34">
        <f t="shared" si="1"/>
        <v>6.2500000000000003E-3</v>
      </c>
    </row>
    <row r="45" spans="2:10" x14ac:dyDescent="0.25">
      <c r="B45" s="38" t="s">
        <v>111</v>
      </c>
      <c r="C45" s="39">
        <v>0</v>
      </c>
      <c r="D45" s="34">
        <f>C45/$C$46</f>
        <v>0</v>
      </c>
      <c r="F45" s="73" t="s">
        <v>80</v>
      </c>
      <c r="G45" s="33">
        <v>0</v>
      </c>
      <c r="H45" s="34">
        <f t="shared" si="1"/>
        <v>0</v>
      </c>
    </row>
    <row r="46" spans="2:10" x14ac:dyDescent="0.25">
      <c r="B46" s="41" t="s">
        <v>20</v>
      </c>
      <c r="C46" s="31">
        <f>SUM(C42:C45)</f>
        <v>100</v>
      </c>
      <c r="D46" s="35">
        <f>SUM(D42:D45)</f>
        <v>1</v>
      </c>
      <c r="F46" s="73" t="s">
        <v>11</v>
      </c>
      <c r="G46" s="33">
        <v>31</v>
      </c>
      <c r="H46" s="34">
        <f t="shared" si="1"/>
        <v>9.6875000000000003E-2</v>
      </c>
    </row>
    <row r="47" spans="2:10" x14ac:dyDescent="0.25">
      <c r="F47" s="73" t="s">
        <v>12</v>
      </c>
      <c r="G47" s="33">
        <v>13</v>
      </c>
      <c r="H47" s="34">
        <f t="shared" si="1"/>
        <v>4.0625000000000001E-2</v>
      </c>
    </row>
    <row r="48" spans="2:10" x14ac:dyDescent="0.25">
      <c r="F48" s="73" t="s">
        <v>3</v>
      </c>
      <c r="G48" s="33">
        <v>20</v>
      </c>
      <c r="H48" s="34">
        <f t="shared" si="1"/>
        <v>6.25E-2</v>
      </c>
    </row>
    <row r="49" spans="6:8" x14ac:dyDescent="0.25">
      <c r="F49" s="73" t="s">
        <v>15</v>
      </c>
      <c r="G49" s="33">
        <v>96</v>
      </c>
      <c r="H49" s="34">
        <f t="shared" si="1"/>
        <v>0.3</v>
      </c>
    </row>
    <row r="50" spans="6:8" x14ac:dyDescent="0.25">
      <c r="F50" s="73" t="s">
        <v>17</v>
      </c>
      <c r="G50" s="33">
        <v>12</v>
      </c>
      <c r="H50" s="34">
        <f t="shared" si="1"/>
        <v>3.7499999999999999E-2</v>
      </c>
    </row>
    <row r="51" spans="6:8" x14ac:dyDescent="0.25">
      <c r="F51" s="82" t="s">
        <v>20</v>
      </c>
      <c r="G51" s="81">
        <f>SUM(G42:G50)</f>
        <v>320</v>
      </c>
      <c r="H51" s="35">
        <f>SUM(H42:H50)</f>
        <v>0.99999999999999989</v>
      </c>
    </row>
    <row r="70" spans="2:6" ht="14.25" customHeight="1" x14ac:dyDescent="0.25">
      <c r="D70" s="97"/>
    </row>
    <row r="71" spans="2:6" ht="14.25" customHeight="1" x14ac:dyDescent="0.25">
      <c r="D71" s="97"/>
    </row>
    <row r="72" spans="2:6" ht="14.25" customHeight="1" x14ac:dyDescent="0.25">
      <c r="B72" s="116" t="s">
        <v>139</v>
      </c>
      <c r="C72" s="116"/>
      <c r="D72" s="97"/>
      <c r="E72" s="116" t="s">
        <v>142</v>
      </c>
      <c r="F72" s="116"/>
    </row>
    <row r="73" spans="2:6" ht="14.25" customHeight="1" x14ac:dyDescent="0.25">
      <c r="B73" s="121" t="s">
        <v>13</v>
      </c>
      <c r="C73" s="118">
        <v>37</v>
      </c>
      <c r="D73" s="97"/>
      <c r="E73" s="124" t="s">
        <v>13</v>
      </c>
      <c r="F73" s="125">
        <v>35</v>
      </c>
    </row>
    <row r="74" spans="2:6" ht="14.25" customHeight="1" x14ac:dyDescent="0.25">
      <c r="B74" s="119" t="s">
        <v>136</v>
      </c>
      <c r="C74" s="120">
        <v>14</v>
      </c>
      <c r="D74" s="97"/>
      <c r="E74" s="119" t="s">
        <v>136</v>
      </c>
      <c r="F74" s="120">
        <v>12</v>
      </c>
    </row>
    <row r="75" spans="2:6" ht="14.25" customHeight="1" x14ac:dyDescent="0.25">
      <c r="B75" s="119" t="s">
        <v>137</v>
      </c>
      <c r="C75" s="120">
        <v>13</v>
      </c>
      <c r="D75" s="97"/>
      <c r="E75" s="119" t="s">
        <v>137</v>
      </c>
      <c r="F75" s="120">
        <v>13</v>
      </c>
    </row>
    <row r="76" spans="2:6" ht="14.25" customHeight="1" x14ac:dyDescent="0.25">
      <c r="B76" s="119" t="s">
        <v>138</v>
      </c>
      <c r="C76" s="120">
        <v>10</v>
      </c>
      <c r="D76" s="97"/>
      <c r="E76" s="119" t="s">
        <v>138</v>
      </c>
      <c r="F76" s="120">
        <v>10</v>
      </c>
    </row>
    <row r="77" spans="2:6" ht="14.25" customHeight="1" x14ac:dyDescent="0.25">
      <c r="B77" s="123" t="s">
        <v>8</v>
      </c>
      <c r="C77" s="118">
        <v>10</v>
      </c>
      <c r="D77" s="97"/>
      <c r="E77" s="124" t="s">
        <v>8</v>
      </c>
      <c r="F77" s="125">
        <v>17</v>
      </c>
    </row>
    <row r="78" spans="2:6" ht="14.25" customHeight="1" x14ac:dyDescent="0.25">
      <c r="B78" s="119" t="s">
        <v>136</v>
      </c>
      <c r="C78" s="120">
        <v>6</v>
      </c>
      <c r="D78" s="97"/>
      <c r="E78" s="119" t="s">
        <v>136</v>
      </c>
      <c r="F78" s="120">
        <v>12</v>
      </c>
    </row>
    <row r="79" spans="2:6" ht="14.25" customHeight="1" x14ac:dyDescent="0.25">
      <c r="B79" s="119" t="s">
        <v>137</v>
      </c>
      <c r="C79" s="120">
        <v>3</v>
      </c>
      <c r="D79" s="97"/>
      <c r="E79" s="119" t="s">
        <v>137</v>
      </c>
      <c r="F79" s="120">
        <v>3</v>
      </c>
    </row>
    <row r="80" spans="2:6" ht="14.25" customHeight="1" x14ac:dyDescent="0.25">
      <c r="B80" s="119" t="s">
        <v>138</v>
      </c>
      <c r="C80" s="120">
        <v>1</v>
      </c>
      <c r="D80" s="97"/>
      <c r="E80" s="119" t="s">
        <v>138</v>
      </c>
      <c r="F80" s="120">
        <v>2</v>
      </c>
    </row>
    <row r="81" spans="2:6" ht="14.25" customHeight="1" x14ac:dyDescent="0.25">
      <c r="B81" s="122" t="s">
        <v>6</v>
      </c>
      <c r="C81" s="118">
        <v>53</v>
      </c>
      <c r="D81" s="97"/>
      <c r="E81" s="124" t="s">
        <v>109</v>
      </c>
      <c r="F81" s="125">
        <v>18</v>
      </c>
    </row>
    <row r="82" spans="2:6" ht="14.25" customHeight="1" x14ac:dyDescent="0.25">
      <c r="B82" s="119" t="s">
        <v>136</v>
      </c>
      <c r="C82" s="120">
        <v>20</v>
      </c>
      <c r="D82" s="97"/>
      <c r="E82" s="119" t="s">
        <v>136</v>
      </c>
      <c r="F82" s="120">
        <v>9</v>
      </c>
    </row>
    <row r="83" spans="2:6" ht="14.25" customHeight="1" x14ac:dyDescent="0.25">
      <c r="B83" s="119" t="s">
        <v>137</v>
      </c>
      <c r="C83" s="120">
        <v>27</v>
      </c>
      <c r="D83" s="97"/>
      <c r="E83" s="119" t="s">
        <v>137</v>
      </c>
      <c r="F83" s="120">
        <v>6</v>
      </c>
    </row>
    <row r="84" spans="2:6" ht="14.25" customHeight="1" x14ac:dyDescent="0.25">
      <c r="B84" s="119" t="s">
        <v>138</v>
      </c>
      <c r="C84" s="120">
        <v>6</v>
      </c>
      <c r="D84" s="97"/>
      <c r="E84" s="119" t="s">
        <v>138</v>
      </c>
      <c r="F84" s="120">
        <v>3</v>
      </c>
    </row>
    <row r="85" spans="2:6" ht="14.25" customHeight="1" x14ac:dyDescent="0.25">
      <c r="B85" s="117" t="s">
        <v>111</v>
      </c>
      <c r="C85" s="118">
        <v>0</v>
      </c>
      <c r="D85" s="97"/>
      <c r="E85" s="124" t="s">
        <v>105</v>
      </c>
      <c r="F85" s="125">
        <v>32</v>
      </c>
    </row>
    <row r="86" spans="2:6" ht="14.25" customHeight="1" x14ac:dyDescent="0.25">
      <c r="B86" s="119" t="s">
        <v>138</v>
      </c>
      <c r="C86" s="120">
        <v>0</v>
      </c>
      <c r="D86" s="97"/>
      <c r="E86" s="119" t="s">
        <v>136</v>
      </c>
      <c r="F86" s="120">
        <v>11</v>
      </c>
    </row>
    <row r="87" spans="2:6" ht="14.25" customHeight="1" x14ac:dyDescent="0.25">
      <c r="B87" s="128" t="s">
        <v>147</v>
      </c>
      <c r="C87" s="129">
        <f>C73+C77+C81+C85</f>
        <v>100</v>
      </c>
      <c r="D87" s="97"/>
      <c r="E87" s="119" t="s">
        <v>137</v>
      </c>
      <c r="F87" s="120">
        <v>9</v>
      </c>
    </row>
    <row r="88" spans="2:6" ht="14.25" customHeight="1" x14ac:dyDescent="0.25">
      <c r="D88" s="97"/>
      <c r="E88" s="119" t="s">
        <v>138</v>
      </c>
      <c r="F88" s="120">
        <v>12</v>
      </c>
    </row>
    <row r="89" spans="2:6" ht="14.25" customHeight="1" x14ac:dyDescent="0.25">
      <c r="D89" s="97"/>
      <c r="E89" s="124" t="s">
        <v>140</v>
      </c>
      <c r="F89" s="125">
        <v>2</v>
      </c>
    </row>
    <row r="90" spans="2:6" ht="14.25" customHeight="1" x14ac:dyDescent="0.25">
      <c r="B90" s="116" t="s">
        <v>151</v>
      </c>
      <c r="C90" s="116"/>
      <c r="D90" s="97"/>
      <c r="E90" s="119" t="s">
        <v>138</v>
      </c>
      <c r="F90" s="120">
        <v>2</v>
      </c>
    </row>
    <row r="91" spans="2:6" ht="14.25" customHeight="1" x14ac:dyDescent="0.25">
      <c r="B91" s="131" t="s">
        <v>13</v>
      </c>
      <c r="C91" s="125">
        <v>3</v>
      </c>
      <c r="D91" s="97"/>
      <c r="E91" s="124" t="s">
        <v>3</v>
      </c>
      <c r="F91" s="125">
        <v>19</v>
      </c>
    </row>
    <row r="92" spans="2:6" ht="14.25" customHeight="1" x14ac:dyDescent="0.25">
      <c r="B92" s="130" t="s">
        <v>136</v>
      </c>
      <c r="C92" s="120">
        <v>1</v>
      </c>
      <c r="D92" s="97"/>
      <c r="E92" s="119" t="s">
        <v>136</v>
      </c>
      <c r="F92" s="120">
        <v>14</v>
      </c>
    </row>
    <row r="93" spans="2:6" ht="14.25" customHeight="1" x14ac:dyDescent="0.25">
      <c r="B93" s="130" t="s">
        <v>137</v>
      </c>
      <c r="C93" s="120">
        <v>2</v>
      </c>
      <c r="D93" s="97"/>
      <c r="E93" s="119" t="s">
        <v>137</v>
      </c>
      <c r="F93" s="120">
        <v>1</v>
      </c>
    </row>
    <row r="94" spans="2:6" ht="14.25" customHeight="1" x14ac:dyDescent="0.25">
      <c r="B94" s="131" t="s">
        <v>8</v>
      </c>
      <c r="C94" s="125">
        <v>16</v>
      </c>
      <c r="D94" s="97"/>
      <c r="E94" s="119" t="s">
        <v>138</v>
      </c>
      <c r="F94" s="120">
        <v>4</v>
      </c>
    </row>
    <row r="95" spans="2:6" ht="14.25" customHeight="1" x14ac:dyDescent="0.25">
      <c r="B95" s="130" t="s">
        <v>136</v>
      </c>
      <c r="C95" s="120">
        <v>3</v>
      </c>
      <c r="D95" s="97"/>
      <c r="E95" s="124" t="s">
        <v>141</v>
      </c>
      <c r="F95" s="125">
        <v>8</v>
      </c>
    </row>
    <row r="96" spans="2:6" ht="14.25" customHeight="1" x14ac:dyDescent="0.25">
      <c r="B96" s="130" t="s">
        <v>137</v>
      </c>
      <c r="C96" s="120">
        <v>8</v>
      </c>
      <c r="D96" s="97"/>
      <c r="E96" s="119" t="s">
        <v>136</v>
      </c>
      <c r="F96" s="120">
        <v>8</v>
      </c>
    </row>
    <row r="97" spans="2:6" ht="14.25" customHeight="1" x14ac:dyDescent="0.25">
      <c r="B97" s="130" t="s">
        <v>138</v>
      </c>
      <c r="C97" s="120">
        <v>5</v>
      </c>
      <c r="D97" s="97"/>
      <c r="E97" s="124" t="s">
        <v>134</v>
      </c>
      <c r="F97" s="125">
        <v>19</v>
      </c>
    </row>
    <row r="98" spans="2:6" ht="14.25" customHeight="1" x14ac:dyDescent="0.25">
      <c r="B98" s="131" t="s">
        <v>105</v>
      </c>
      <c r="C98" s="125">
        <v>1</v>
      </c>
      <c r="D98" s="97"/>
      <c r="E98" s="119" t="s">
        <v>136</v>
      </c>
      <c r="F98" s="120">
        <v>9</v>
      </c>
    </row>
    <row r="99" spans="2:6" ht="14.25" customHeight="1" x14ac:dyDescent="0.25">
      <c r="B99" s="130" t="s">
        <v>136</v>
      </c>
      <c r="C99" s="120">
        <v>1</v>
      </c>
      <c r="D99" s="97"/>
      <c r="E99" s="119" t="s">
        <v>137</v>
      </c>
      <c r="F99" s="120">
        <v>3</v>
      </c>
    </row>
    <row r="100" spans="2:6" ht="14.25" customHeight="1" x14ac:dyDescent="0.25">
      <c r="B100" s="131" t="s">
        <v>143</v>
      </c>
      <c r="C100" s="125">
        <v>1</v>
      </c>
      <c r="D100" s="97"/>
      <c r="E100" s="119" t="s">
        <v>138</v>
      </c>
      <c r="F100" s="120">
        <v>7</v>
      </c>
    </row>
    <row r="101" spans="2:6" ht="14.25" customHeight="1" x14ac:dyDescent="0.25">
      <c r="B101" s="130" t="s">
        <v>138</v>
      </c>
      <c r="C101" s="120">
        <v>1</v>
      </c>
      <c r="D101" s="97"/>
      <c r="E101" s="124" t="s">
        <v>108</v>
      </c>
      <c r="F101" s="125">
        <v>15</v>
      </c>
    </row>
    <row r="102" spans="2:6" ht="14.25" customHeight="1" x14ac:dyDescent="0.25">
      <c r="B102" s="126" t="s">
        <v>20</v>
      </c>
      <c r="C102" s="127">
        <v>21</v>
      </c>
      <c r="D102" s="97"/>
      <c r="E102" s="119" t="s">
        <v>136</v>
      </c>
      <c r="F102" s="120">
        <v>10</v>
      </c>
    </row>
    <row r="103" spans="2:6" ht="14.25" customHeight="1" x14ac:dyDescent="0.25">
      <c r="D103" s="97"/>
      <c r="E103" s="119" t="s">
        <v>137</v>
      </c>
      <c r="F103" s="120">
        <v>1</v>
      </c>
    </row>
    <row r="104" spans="2:6" ht="14.25" customHeight="1" x14ac:dyDescent="0.25">
      <c r="D104" s="97"/>
      <c r="E104" s="119" t="s">
        <v>138</v>
      </c>
      <c r="F104" s="120">
        <v>4</v>
      </c>
    </row>
    <row r="105" spans="2:6" ht="14.25" customHeight="1" x14ac:dyDescent="0.25">
      <c r="D105" s="97"/>
      <c r="E105" s="128" t="s">
        <v>148</v>
      </c>
      <c r="F105" s="129">
        <f>F101+F97+F95+F91+F89+F85+F81+F77+F73</f>
        <v>165</v>
      </c>
    </row>
    <row r="106" spans="2:6" ht="14.25" customHeight="1" x14ac:dyDescent="0.25">
      <c r="D106" s="97"/>
    </row>
    <row r="107" spans="2:6" ht="14.25" customHeight="1" x14ac:dyDescent="0.25">
      <c r="D107" s="97"/>
      <c r="E107" s="167" t="s">
        <v>144</v>
      </c>
      <c r="F107" s="167"/>
    </row>
    <row r="108" spans="2:6" ht="14.25" customHeight="1" x14ac:dyDescent="0.25">
      <c r="D108" s="97"/>
      <c r="E108" s="131" t="s">
        <v>8</v>
      </c>
      <c r="F108" s="125">
        <v>4</v>
      </c>
    </row>
    <row r="109" spans="2:6" ht="14.25" customHeight="1" x14ac:dyDescent="0.25">
      <c r="D109" s="97"/>
      <c r="E109" s="130" t="s">
        <v>137</v>
      </c>
      <c r="F109" s="120">
        <v>4</v>
      </c>
    </row>
    <row r="110" spans="2:6" ht="14.25" customHeight="1" x14ac:dyDescent="0.25">
      <c r="D110" s="97"/>
      <c r="E110" s="131" t="s">
        <v>104</v>
      </c>
      <c r="F110" s="125">
        <v>2</v>
      </c>
    </row>
    <row r="111" spans="2:6" ht="14.25" customHeight="1" x14ac:dyDescent="0.25">
      <c r="D111" s="97"/>
      <c r="E111" s="130" t="s">
        <v>136</v>
      </c>
      <c r="F111" s="120">
        <v>1</v>
      </c>
    </row>
    <row r="112" spans="2:6" ht="14.25" customHeight="1" x14ac:dyDescent="0.25">
      <c r="D112" s="97"/>
      <c r="E112" s="130" t="s">
        <v>137</v>
      </c>
      <c r="F112" s="120">
        <v>1</v>
      </c>
    </row>
    <row r="113" spans="2:6" ht="14.25" customHeight="1" x14ac:dyDescent="0.25">
      <c r="B113" s="116" t="s">
        <v>145</v>
      </c>
      <c r="C113" s="116"/>
      <c r="D113" s="97"/>
      <c r="E113" s="131" t="s">
        <v>105</v>
      </c>
      <c r="F113" s="125">
        <v>2</v>
      </c>
    </row>
    <row r="114" spans="2:6" ht="14.25" customHeight="1" x14ac:dyDescent="0.25">
      <c r="B114" s="124" t="s">
        <v>110</v>
      </c>
      <c r="C114" s="125">
        <v>15</v>
      </c>
      <c r="D114" s="97"/>
      <c r="E114" s="130" t="s">
        <v>137</v>
      </c>
      <c r="F114" s="120">
        <v>2</v>
      </c>
    </row>
    <row r="115" spans="2:6" ht="14.25" customHeight="1" x14ac:dyDescent="0.25">
      <c r="B115" s="119" t="s">
        <v>136</v>
      </c>
      <c r="C115" s="120">
        <v>5</v>
      </c>
      <c r="D115" s="97"/>
      <c r="E115" s="126" t="s">
        <v>20</v>
      </c>
      <c r="F115" s="127">
        <v>8</v>
      </c>
    </row>
    <row r="116" spans="2:6" ht="14.25" customHeight="1" x14ac:dyDescent="0.25">
      <c r="B116" s="119" t="s">
        <v>137</v>
      </c>
      <c r="C116" s="120">
        <v>5</v>
      </c>
      <c r="D116" s="97"/>
    </row>
    <row r="117" spans="2:6" ht="14.25" customHeight="1" x14ac:dyDescent="0.25">
      <c r="B117" s="119" t="s">
        <v>138</v>
      </c>
      <c r="C117" s="120">
        <v>5</v>
      </c>
      <c r="D117" s="97"/>
    </row>
    <row r="118" spans="2:6" ht="14.25" customHeight="1" x14ac:dyDescent="0.25">
      <c r="B118" s="117" t="s">
        <v>146</v>
      </c>
      <c r="C118" s="118">
        <v>1</v>
      </c>
      <c r="D118" s="97"/>
    </row>
    <row r="119" spans="2:6" ht="14.25" customHeight="1" x14ac:dyDescent="0.25">
      <c r="B119" s="119" t="s">
        <v>146</v>
      </c>
      <c r="C119" s="120">
        <v>1</v>
      </c>
      <c r="D119" s="97"/>
    </row>
    <row r="120" spans="2:6" ht="14.25" customHeight="1" x14ac:dyDescent="0.25">
      <c r="B120" s="126" t="s">
        <v>20</v>
      </c>
      <c r="C120" s="127">
        <v>16</v>
      </c>
      <c r="D120" s="97"/>
    </row>
    <row r="121" spans="2:6" ht="14.25" customHeight="1" x14ac:dyDescent="0.25">
      <c r="D121" s="97"/>
    </row>
    <row r="122" spans="2:6" ht="14.25" customHeight="1" x14ac:dyDescent="0.25">
      <c r="D122" s="97"/>
    </row>
    <row r="123" spans="2:6" ht="14.25" customHeight="1" x14ac:dyDescent="0.25">
      <c r="D123" s="97"/>
    </row>
    <row r="124" spans="2:6" ht="14.25" customHeight="1" x14ac:dyDescent="0.25">
      <c r="D124" s="97"/>
    </row>
    <row r="125" spans="2:6" ht="14.25" customHeight="1" x14ac:dyDescent="0.3">
      <c r="B125" s="168" t="s">
        <v>38</v>
      </c>
      <c r="C125" s="168"/>
      <c r="D125" s="168"/>
      <c r="E125" s="168"/>
    </row>
    <row r="126" spans="2:6" ht="14.25" customHeight="1" x14ac:dyDescent="0.25"/>
    <row r="127" spans="2:6" ht="14.25" customHeight="1" x14ac:dyDescent="0.25">
      <c r="B127" s="124" t="s">
        <v>110</v>
      </c>
      <c r="C127" s="125">
        <v>9</v>
      </c>
    </row>
    <row r="128" spans="2:6" ht="14.25" customHeight="1" x14ac:dyDescent="0.25">
      <c r="B128" s="124" t="s">
        <v>107</v>
      </c>
      <c r="C128" s="125">
        <v>165</v>
      </c>
    </row>
    <row r="129" spans="2:3" ht="14.25" customHeight="1" x14ac:dyDescent="0.25">
      <c r="B129" s="119" t="s">
        <v>135</v>
      </c>
      <c r="C129" s="120">
        <v>1</v>
      </c>
    </row>
    <row r="130" spans="2:3" ht="14.25" customHeight="1" x14ac:dyDescent="0.25">
      <c r="B130" s="119" t="s">
        <v>13</v>
      </c>
      <c r="C130" s="120">
        <v>35</v>
      </c>
    </row>
    <row r="131" spans="2:3" ht="14.25" customHeight="1" x14ac:dyDescent="0.25">
      <c r="B131" s="119" t="s">
        <v>8</v>
      </c>
      <c r="C131" s="120">
        <v>16</v>
      </c>
    </row>
    <row r="132" spans="2:3" ht="14.25" customHeight="1" x14ac:dyDescent="0.25">
      <c r="B132" s="119" t="s">
        <v>109</v>
      </c>
      <c r="C132" s="120">
        <v>18</v>
      </c>
    </row>
    <row r="133" spans="2:3" x14ac:dyDescent="0.25">
      <c r="B133" s="119" t="s">
        <v>105</v>
      </c>
      <c r="C133" s="120">
        <v>32</v>
      </c>
    </row>
    <row r="134" spans="2:3" x14ac:dyDescent="0.25">
      <c r="B134" s="119" t="s">
        <v>140</v>
      </c>
      <c r="C134" s="120">
        <v>2</v>
      </c>
    </row>
    <row r="135" spans="2:3" ht="18.75" customHeight="1" x14ac:dyDescent="0.25">
      <c r="B135" s="119" t="s">
        <v>3</v>
      </c>
      <c r="C135" s="120">
        <v>19</v>
      </c>
    </row>
    <row r="136" spans="2:3" ht="15" customHeight="1" x14ac:dyDescent="0.25">
      <c r="B136" s="119" t="s">
        <v>141</v>
      </c>
      <c r="C136" s="120">
        <v>8</v>
      </c>
    </row>
    <row r="137" spans="2:3" ht="14.25" customHeight="1" x14ac:dyDescent="0.25">
      <c r="B137" s="119" t="s">
        <v>134</v>
      </c>
      <c r="C137" s="120">
        <v>18</v>
      </c>
    </row>
    <row r="138" spans="2:3" ht="14.25" customHeight="1" x14ac:dyDescent="0.25">
      <c r="B138" s="119" t="s">
        <v>108</v>
      </c>
      <c r="C138" s="120">
        <v>15</v>
      </c>
    </row>
    <row r="139" spans="2:3" ht="14.25" customHeight="1" x14ac:dyDescent="0.25">
      <c r="B139" s="119" t="s">
        <v>39</v>
      </c>
      <c r="C139" s="120">
        <v>1</v>
      </c>
    </row>
    <row r="140" spans="2:3" ht="14.25" customHeight="1" x14ac:dyDescent="0.25">
      <c r="B140" s="124" t="s">
        <v>7</v>
      </c>
      <c r="C140" s="125">
        <v>21</v>
      </c>
    </row>
    <row r="141" spans="2:3" ht="14.25" customHeight="1" x14ac:dyDescent="0.25">
      <c r="B141" s="119" t="s">
        <v>13</v>
      </c>
      <c r="C141" s="120">
        <v>3</v>
      </c>
    </row>
    <row r="142" spans="2:3" ht="14.25" customHeight="1" x14ac:dyDescent="0.25">
      <c r="B142" s="119" t="s">
        <v>8</v>
      </c>
      <c r="C142" s="120">
        <v>16</v>
      </c>
    </row>
    <row r="143" spans="2:3" ht="14.25" customHeight="1" x14ac:dyDescent="0.25">
      <c r="B143" s="119" t="s">
        <v>105</v>
      </c>
      <c r="C143" s="120">
        <v>1</v>
      </c>
    </row>
    <row r="144" spans="2:3" ht="14.25" customHeight="1" x14ac:dyDescent="0.25">
      <c r="B144" s="119" t="s">
        <v>143</v>
      </c>
      <c r="C144" s="120">
        <v>1</v>
      </c>
    </row>
    <row r="145" spans="2:10" ht="14.25" customHeight="1" x14ac:dyDescent="0.25">
      <c r="B145" s="124" t="s">
        <v>10</v>
      </c>
      <c r="C145" s="125">
        <v>8</v>
      </c>
    </row>
    <row r="146" spans="2:10" ht="14.25" customHeight="1" x14ac:dyDescent="0.25">
      <c r="B146" s="119" t="s">
        <v>8</v>
      </c>
      <c r="C146" s="120">
        <v>4</v>
      </c>
    </row>
    <row r="147" spans="2:10" ht="14.25" customHeight="1" x14ac:dyDescent="0.25">
      <c r="B147" s="119" t="s">
        <v>104</v>
      </c>
      <c r="C147" s="120">
        <v>2</v>
      </c>
    </row>
    <row r="148" spans="2:10" ht="14.25" customHeight="1" x14ac:dyDescent="0.25">
      <c r="B148" s="119" t="s">
        <v>105</v>
      </c>
      <c r="C148" s="120">
        <v>2</v>
      </c>
    </row>
    <row r="149" spans="2:10" ht="14.25" customHeight="1" x14ac:dyDescent="0.25">
      <c r="B149" s="124" t="s">
        <v>106</v>
      </c>
      <c r="C149" s="125">
        <v>100</v>
      </c>
    </row>
    <row r="150" spans="2:10" ht="14.25" customHeight="1" x14ac:dyDescent="0.25">
      <c r="B150" s="119" t="s">
        <v>13</v>
      </c>
      <c r="C150" s="120">
        <v>37</v>
      </c>
    </row>
    <row r="151" spans="2:10" ht="14.25" customHeight="1" x14ac:dyDescent="0.25">
      <c r="B151" s="119" t="s">
        <v>8</v>
      </c>
      <c r="C151" s="120">
        <v>10</v>
      </c>
    </row>
    <row r="152" spans="2:10" ht="14.25" customHeight="1" x14ac:dyDescent="0.25">
      <c r="B152" s="119" t="s">
        <v>6</v>
      </c>
      <c r="C152" s="120">
        <v>53</v>
      </c>
    </row>
    <row r="153" spans="2:10" ht="14.25" customHeight="1" x14ac:dyDescent="0.25">
      <c r="B153" s="113" t="s">
        <v>20</v>
      </c>
      <c r="C153" s="115">
        <f>C149+C145+C140+C128+C127</f>
        <v>303</v>
      </c>
    </row>
    <row r="154" spans="2:10" ht="14.25" customHeight="1" x14ac:dyDescent="0.25"/>
    <row r="155" spans="2:10" ht="14.25" customHeight="1" x14ac:dyDescent="0.25"/>
    <row r="156" spans="2:10" ht="14.25" customHeight="1" x14ac:dyDescent="0.25"/>
    <row r="157" spans="2:10" ht="14.25" customHeight="1" x14ac:dyDescent="0.25"/>
    <row r="158" spans="2:10" ht="14.25" customHeight="1" x14ac:dyDescent="0.25"/>
    <row r="159" spans="2:10" ht="14.25" customHeight="1" x14ac:dyDescent="0.25"/>
    <row r="160" spans="2:10" ht="14.25" customHeight="1" x14ac:dyDescent="0.25">
      <c r="G160" s="114"/>
      <c r="H160" s="114"/>
      <c r="I160" s="114"/>
      <c r="J160" s="114"/>
    </row>
    <row r="161" spans="2:10" s="114" customFormat="1" ht="14.25" customHeight="1" x14ac:dyDescent="0.25">
      <c r="B161"/>
      <c r="C161"/>
      <c r="D161"/>
      <c r="E161"/>
      <c r="F161"/>
      <c r="G161"/>
      <c r="H161"/>
      <c r="I161"/>
      <c r="J161"/>
    </row>
    <row r="162" spans="2:10" ht="14.25" customHeight="1" x14ac:dyDescent="0.25"/>
    <row r="163" spans="2:10" ht="14.25" customHeight="1" x14ac:dyDescent="0.25"/>
    <row r="164" spans="2:10" ht="14.25" customHeight="1" x14ac:dyDescent="0.25"/>
    <row r="165" spans="2:10" ht="14.25" customHeight="1" x14ac:dyDescent="0.25"/>
    <row r="166" spans="2:10" ht="12" customHeight="1" x14ac:dyDescent="0.25"/>
    <row r="167" spans="2:10" ht="21" customHeight="1" x14ac:dyDescent="0.35">
      <c r="B167" s="166" t="s">
        <v>40</v>
      </c>
      <c r="C167" s="166"/>
      <c r="D167" s="166"/>
    </row>
    <row r="168" spans="2:10" ht="14.25" customHeight="1" x14ac:dyDescent="0.25"/>
    <row r="170" spans="2:10" x14ac:dyDescent="0.25">
      <c r="B170" s="160" t="s">
        <v>41</v>
      </c>
      <c r="C170" s="161"/>
    </row>
    <row r="171" spans="2:10" x14ac:dyDescent="0.25">
      <c r="B171" s="33" t="s">
        <v>1</v>
      </c>
      <c r="C171" s="40">
        <v>293</v>
      </c>
    </row>
    <row r="172" spans="2:10" x14ac:dyDescent="0.25">
      <c r="B172" s="33" t="s">
        <v>9</v>
      </c>
      <c r="C172" s="40">
        <v>10</v>
      </c>
    </row>
    <row r="173" spans="2:10" x14ac:dyDescent="0.25">
      <c r="B173" s="49" t="s">
        <v>20</v>
      </c>
      <c r="C173" s="49">
        <f>SUM(C171:C172)</f>
        <v>303</v>
      </c>
    </row>
    <row r="176" spans="2:10" x14ac:dyDescent="0.25">
      <c r="B176" s="162" t="s">
        <v>42</v>
      </c>
      <c r="C176" s="163"/>
    </row>
    <row r="177" spans="2:16" x14ac:dyDescent="0.25">
      <c r="B177" s="33" t="s">
        <v>1</v>
      </c>
      <c r="C177" s="33">
        <v>271</v>
      </c>
    </row>
    <row r="178" spans="2:16" x14ac:dyDescent="0.25">
      <c r="B178" s="33" t="s">
        <v>9</v>
      </c>
      <c r="C178" s="33">
        <v>32</v>
      </c>
    </row>
    <row r="179" spans="2:16" x14ac:dyDescent="0.25">
      <c r="B179" s="50" t="s">
        <v>20</v>
      </c>
      <c r="C179" s="50">
        <f>SUM(C177:C178)</f>
        <v>303</v>
      </c>
    </row>
    <row r="182" spans="2:16" x14ac:dyDescent="0.25">
      <c r="B182" s="164" t="s">
        <v>43</v>
      </c>
      <c r="C182" s="165"/>
    </row>
    <row r="183" spans="2:16" x14ac:dyDescent="0.25">
      <c r="B183" s="33" t="s">
        <v>16</v>
      </c>
      <c r="C183" s="33">
        <v>43</v>
      </c>
    </row>
    <row r="184" spans="2:16" x14ac:dyDescent="0.25">
      <c r="B184" s="33" t="s">
        <v>4</v>
      </c>
      <c r="C184" s="33">
        <v>260</v>
      </c>
    </row>
    <row r="185" spans="2:16" x14ac:dyDescent="0.25">
      <c r="B185" s="51" t="s">
        <v>20</v>
      </c>
      <c r="C185" s="52">
        <f>SUM(C183:C184)</f>
        <v>303</v>
      </c>
    </row>
    <row r="188" spans="2:16" ht="21" x14ac:dyDescent="0.25">
      <c r="B188" s="30" t="s">
        <v>62</v>
      </c>
      <c r="C188" s="30"/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</row>
    <row r="190" spans="2:16" x14ac:dyDescent="0.25">
      <c r="B190" s="106" t="s">
        <v>44</v>
      </c>
      <c r="C190" s="108" t="s">
        <v>63</v>
      </c>
      <c r="D190" s="109"/>
      <c r="E190" s="109"/>
      <c r="F190" s="109"/>
      <c r="G190" s="109"/>
      <c r="H190" s="109"/>
      <c r="I190" s="109"/>
      <c r="J190" s="109"/>
      <c r="K190" s="109"/>
      <c r="L190" s="109"/>
      <c r="M190" s="109"/>
      <c r="N190" s="109"/>
      <c r="O190" s="109"/>
    </row>
    <row r="191" spans="2:16" x14ac:dyDescent="0.25">
      <c r="B191" s="107"/>
      <c r="C191" s="53" t="s">
        <v>45</v>
      </c>
      <c r="D191" s="53" t="s">
        <v>46</v>
      </c>
      <c r="E191" s="53" t="s">
        <v>47</v>
      </c>
      <c r="F191" s="53" t="s">
        <v>48</v>
      </c>
      <c r="G191" s="53" t="s">
        <v>49</v>
      </c>
      <c r="H191" s="53" t="s">
        <v>50</v>
      </c>
      <c r="I191" s="53" t="s">
        <v>51</v>
      </c>
      <c r="J191" s="53" t="s">
        <v>52</v>
      </c>
      <c r="K191" s="53" t="s">
        <v>53</v>
      </c>
      <c r="L191" s="53" t="s">
        <v>54</v>
      </c>
      <c r="M191" s="53" t="s">
        <v>55</v>
      </c>
      <c r="N191" s="53" t="s">
        <v>56</v>
      </c>
      <c r="O191" s="53" t="s">
        <v>57</v>
      </c>
      <c r="P191" s="57"/>
    </row>
    <row r="192" spans="2:16" ht="45" x14ac:dyDescent="0.25">
      <c r="B192" s="54" t="s">
        <v>64</v>
      </c>
      <c r="C192" s="55">
        <v>452</v>
      </c>
      <c r="D192" s="55">
        <v>563</v>
      </c>
      <c r="E192" s="33">
        <v>586</v>
      </c>
      <c r="F192" s="56">
        <v>491</v>
      </c>
      <c r="G192" s="55">
        <v>476</v>
      </c>
      <c r="H192" s="56">
        <v>461</v>
      </c>
      <c r="I192" s="56">
        <v>470</v>
      </c>
      <c r="J192" s="56">
        <v>491</v>
      </c>
      <c r="K192" s="56">
        <v>479</v>
      </c>
      <c r="L192" s="101">
        <v>409</v>
      </c>
      <c r="M192" s="101">
        <v>454</v>
      </c>
      <c r="N192" s="101">
        <v>373</v>
      </c>
      <c r="O192" s="102">
        <v>5705</v>
      </c>
      <c r="P192" s="57"/>
    </row>
    <row r="193" spans="2:16" x14ac:dyDescent="0.25">
      <c r="B193" s="59" t="s">
        <v>57</v>
      </c>
      <c r="C193" s="58">
        <f>SUM(C192:C192)</f>
        <v>452</v>
      </c>
      <c r="D193" s="58">
        <f t="shared" ref="D193:N193" si="2">SUM(D192:D192)</f>
        <v>563</v>
      </c>
      <c r="E193" s="58">
        <f t="shared" si="2"/>
        <v>586</v>
      </c>
      <c r="F193" s="58">
        <f t="shared" si="2"/>
        <v>491</v>
      </c>
      <c r="G193" s="58">
        <f t="shared" si="2"/>
        <v>476</v>
      </c>
      <c r="H193" s="58">
        <f t="shared" si="2"/>
        <v>461</v>
      </c>
      <c r="I193" s="58">
        <f t="shared" si="2"/>
        <v>470</v>
      </c>
      <c r="J193" s="58">
        <f t="shared" si="2"/>
        <v>491</v>
      </c>
      <c r="K193" s="58">
        <f t="shared" si="2"/>
        <v>479</v>
      </c>
      <c r="L193" s="58">
        <f t="shared" si="2"/>
        <v>409</v>
      </c>
      <c r="M193" s="58">
        <f t="shared" si="2"/>
        <v>454</v>
      </c>
      <c r="N193" s="58">
        <f t="shared" si="2"/>
        <v>373</v>
      </c>
      <c r="O193" s="58">
        <v>5705</v>
      </c>
    </row>
    <row r="194" spans="2:16" x14ac:dyDescent="0.25">
      <c r="B194" s="1"/>
      <c r="C194" s="1"/>
      <c r="D194" s="1"/>
    </row>
    <row r="195" spans="2:16" x14ac:dyDescent="0.25">
      <c r="B195" s="1"/>
      <c r="C195" s="1"/>
      <c r="D195" s="1"/>
    </row>
    <row r="196" spans="2:16" ht="21" x14ac:dyDescent="0.25">
      <c r="B196" s="30" t="s">
        <v>112</v>
      </c>
      <c r="C196" s="30"/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</row>
    <row r="198" spans="2:16" x14ac:dyDescent="0.25">
      <c r="B198" s="106" t="s">
        <v>44</v>
      </c>
      <c r="C198" s="108" t="s">
        <v>129</v>
      </c>
      <c r="D198" s="109"/>
      <c r="E198" s="109"/>
      <c r="F198" s="109"/>
      <c r="G198" s="109"/>
      <c r="H198" s="109"/>
      <c r="I198" s="109"/>
      <c r="J198" s="109"/>
      <c r="K198" s="109"/>
      <c r="L198" s="109"/>
      <c r="M198" s="109"/>
      <c r="N198" s="109"/>
      <c r="O198" s="109"/>
    </row>
    <row r="199" spans="2:16" ht="30" customHeight="1" x14ac:dyDescent="0.25">
      <c r="B199" s="107"/>
      <c r="C199" s="53" t="s">
        <v>45</v>
      </c>
      <c r="D199" s="53" t="s">
        <v>46</v>
      </c>
      <c r="E199" s="53" t="s">
        <v>47</v>
      </c>
      <c r="F199" s="53" t="s">
        <v>48</v>
      </c>
      <c r="G199" s="53" t="s">
        <v>49</v>
      </c>
      <c r="H199" s="53" t="s">
        <v>50</v>
      </c>
      <c r="I199" s="53" t="s">
        <v>51</v>
      </c>
      <c r="J199" s="53" t="s">
        <v>52</v>
      </c>
      <c r="K199" s="53" t="s">
        <v>53</v>
      </c>
      <c r="L199" s="53" t="s">
        <v>54</v>
      </c>
      <c r="M199" s="53" t="s">
        <v>55</v>
      </c>
      <c r="N199" s="53" t="s">
        <v>56</v>
      </c>
      <c r="O199" s="53" t="s">
        <v>57</v>
      </c>
    </row>
    <row r="200" spans="2:16" s="57" customFormat="1" ht="15" customHeight="1" x14ac:dyDescent="0.25">
      <c r="B200" s="54" t="s">
        <v>64</v>
      </c>
      <c r="C200" s="55">
        <v>400</v>
      </c>
      <c r="D200" s="55">
        <v>369</v>
      </c>
      <c r="E200" s="33">
        <v>428</v>
      </c>
      <c r="F200" s="56">
        <v>385</v>
      </c>
      <c r="G200" s="55">
        <v>418</v>
      </c>
      <c r="H200" s="56">
        <v>350</v>
      </c>
      <c r="I200" s="56">
        <v>257</v>
      </c>
      <c r="J200" s="56">
        <v>275</v>
      </c>
      <c r="K200" s="56">
        <v>357</v>
      </c>
      <c r="L200" s="100">
        <v>353</v>
      </c>
      <c r="M200" s="100">
        <v>320</v>
      </c>
      <c r="N200" s="100">
        <v>303</v>
      </c>
      <c r="O200" s="80">
        <f>SUM(C200:N200)</f>
        <v>4215</v>
      </c>
      <c r="P200"/>
    </row>
    <row r="201" spans="2:16" s="57" customFormat="1" x14ac:dyDescent="0.25">
      <c r="B201" s="59" t="s">
        <v>57</v>
      </c>
      <c r="C201" s="58">
        <f>SUM(C200:C200)</f>
        <v>400</v>
      </c>
      <c r="D201" s="58">
        <f t="shared" ref="D201:N201" si="3">SUM(D200:D200)</f>
        <v>369</v>
      </c>
      <c r="E201" s="58">
        <f t="shared" si="3"/>
        <v>428</v>
      </c>
      <c r="F201" s="58">
        <f t="shared" si="3"/>
        <v>385</v>
      </c>
      <c r="G201" s="58">
        <f t="shared" si="3"/>
        <v>418</v>
      </c>
      <c r="H201" s="58">
        <f t="shared" si="3"/>
        <v>350</v>
      </c>
      <c r="I201" s="58">
        <f t="shared" si="3"/>
        <v>257</v>
      </c>
      <c r="J201" s="58">
        <f t="shared" si="3"/>
        <v>275</v>
      </c>
      <c r="K201" s="58">
        <f t="shared" si="3"/>
        <v>357</v>
      </c>
      <c r="L201" s="58">
        <f t="shared" si="3"/>
        <v>353</v>
      </c>
      <c r="M201" s="58">
        <f t="shared" si="3"/>
        <v>320</v>
      </c>
      <c r="N201" s="58">
        <f t="shared" si="3"/>
        <v>303</v>
      </c>
      <c r="O201" s="58">
        <f>SUM(C201:N201)</f>
        <v>4215</v>
      </c>
      <c r="P201"/>
    </row>
    <row r="202" spans="2:16" x14ac:dyDescent="0.25">
      <c r="B202" s="1"/>
      <c r="C202" s="1"/>
      <c r="D202" s="1"/>
    </row>
    <row r="230" spans="2:16" ht="21" x14ac:dyDescent="0.25">
      <c r="B230" s="30" t="s">
        <v>65</v>
      </c>
      <c r="C230" s="30"/>
      <c r="D230" s="30"/>
      <c r="E230" s="30"/>
      <c r="F230" s="30"/>
      <c r="G230" s="30"/>
      <c r="H230" s="30"/>
      <c r="I230" s="30"/>
      <c r="J230" s="30"/>
      <c r="K230" s="30"/>
      <c r="L230" s="30"/>
      <c r="M230" s="30"/>
      <c r="N230" s="30"/>
      <c r="O230" s="30"/>
      <c r="P230" s="30"/>
    </row>
    <row r="232" spans="2:16" x14ac:dyDescent="0.25">
      <c r="B232" s="106" t="s">
        <v>66</v>
      </c>
      <c r="C232" s="111" t="s">
        <v>67</v>
      </c>
      <c r="D232" s="112"/>
      <c r="E232" s="112"/>
      <c r="F232" s="112"/>
      <c r="G232" s="112"/>
      <c r="H232" s="112"/>
      <c r="I232" s="112"/>
      <c r="J232" s="112"/>
      <c r="K232" s="112"/>
      <c r="L232" s="112"/>
      <c r="M232" s="112"/>
      <c r="N232" s="112"/>
      <c r="O232" s="112"/>
      <c r="P232" s="112"/>
    </row>
    <row r="233" spans="2:16" x14ac:dyDescent="0.25">
      <c r="B233" s="107"/>
      <c r="C233" s="53">
        <v>2010</v>
      </c>
      <c r="D233" s="53">
        <v>2011</v>
      </c>
      <c r="E233" s="53">
        <v>2012</v>
      </c>
      <c r="F233" s="53">
        <v>2013</v>
      </c>
      <c r="G233" s="53">
        <v>2014</v>
      </c>
      <c r="H233" s="53">
        <v>2015</v>
      </c>
      <c r="I233" s="53">
        <v>2016</v>
      </c>
      <c r="J233" s="53">
        <v>2017</v>
      </c>
      <c r="K233" s="53">
        <v>2018</v>
      </c>
      <c r="L233" s="53">
        <v>2019</v>
      </c>
      <c r="M233" s="53">
        <v>2020</v>
      </c>
      <c r="N233" s="53">
        <v>2021</v>
      </c>
      <c r="O233" s="53">
        <v>2022</v>
      </c>
      <c r="P233" s="53">
        <v>2023</v>
      </c>
    </row>
    <row r="234" spans="2:16" x14ac:dyDescent="0.25">
      <c r="B234" s="60" t="s">
        <v>58</v>
      </c>
      <c r="C234" s="110">
        <v>142</v>
      </c>
      <c r="D234" s="61">
        <v>156</v>
      </c>
      <c r="E234" s="62">
        <v>332</v>
      </c>
      <c r="F234" s="62">
        <v>266</v>
      </c>
      <c r="G234" s="63">
        <v>374</v>
      </c>
      <c r="H234" s="61">
        <v>155</v>
      </c>
      <c r="I234" s="61">
        <v>75</v>
      </c>
      <c r="J234" s="61">
        <v>75</v>
      </c>
      <c r="K234" s="61">
        <v>652</v>
      </c>
      <c r="L234" s="61">
        <v>5938</v>
      </c>
      <c r="M234" s="61">
        <v>12614</v>
      </c>
      <c r="N234" s="151">
        <v>18207</v>
      </c>
      <c r="O234" s="152">
        <f>O192</f>
        <v>5705</v>
      </c>
      <c r="P234" s="152">
        <f>O201</f>
        <v>4215</v>
      </c>
    </row>
    <row r="235" spans="2:16" x14ac:dyDescent="0.25">
      <c r="B235" s="60" t="s">
        <v>59</v>
      </c>
      <c r="C235" s="110">
        <v>48400</v>
      </c>
      <c r="D235" s="61">
        <v>55559</v>
      </c>
      <c r="E235" s="62">
        <v>83699</v>
      </c>
      <c r="F235" s="62">
        <v>77651</v>
      </c>
      <c r="G235" s="63">
        <v>63982</v>
      </c>
      <c r="H235" s="61">
        <v>77247</v>
      </c>
      <c r="I235" s="61">
        <v>17519</v>
      </c>
      <c r="J235" s="61">
        <v>949</v>
      </c>
      <c r="K235" s="61">
        <v>2106</v>
      </c>
      <c r="L235" s="61">
        <v>5968</v>
      </c>
      <c r="M235" s="61">
        <v>1375</v>
      </c>
      <c r="N235" s="151"/>
      <c r="O235" s="153"/>
      <c r="P235" s="153"/>
    </row>
    <row r="236" spans="2:16" x14ac:dyDescent="0.25">
      <c r="B236" s="60" t="s">
        <v>60</v>
      </c>
      <c r="C236" s="110">
        <v>4826</v>
      </c>
      <c r="D236" s="61">
        <v>8423</v>
      </c>
      <c r="E236" s="62">
        <v>22915</v>
      </c>
      <c r="F236" s="62">
        <v>66196</v>
      </c>
      <c r="G236" s="63">
        <v>43654</v>
      </c>
      <c r="H236" s="61">
        <v>34212</v>
      </c>
      <c r="I236" s="61">
        <v>12162</v>
      </c>
      <c r="J236" s="61">
        <v>12033</v>
      </c>
      <c r="K236" s="61">
        <v>13494</v>
      </c>
      <c r="L236" s="61">
        <v>8892</v>
      </c>
      <c r="M236" s="61">
        <v>18811</v>
      </c>
      <c r="N236" s="151"/>
      <c r="O236" s="153"/>
      <c r="P236" s="153"/>
    </row>
    <row r="237" spans="2:16" x14ac:dyDescent="0.25">
      <c r="B237" s="60" t="s">
        <v>61</v>
      </c>
      <c r="C237" s="61">
        <v>124</v>
      </c>
      <c r="D237" s="61">
        <v>153</v>
      </c>
      <c r="E237" s="62">
        <v>166</v>
      </c>
      <c r="F237" s="62">
        <v>128</v>
      </c>
      <c r="G237" s="63">
        <v>76</v>
      </c>
      <c r="H237" s="61">
        <v>53</v>
      </c>
      <c r="I237" s="61">
        <v>21</v>
      </c>
      <c r="J237" s="61">
        <v>37</v>
      </c>
      <c r="K237" s="61">
        <v>56</v>
      </c>
      <c r="L237" s="61">
        <v>42</v>
      </c>
      <c r="M237" s="61">
        <v>45</v>
      </c>
      <c r="N237" s="151"/>
      <c r="O237" s="154"/>
      <c r="P237" s="154"/>
    </row>
    <row r="238" spans="2:16" x14ac:dyDescent="0.25">
      <c r="B238" s="59"/>
      <c r="C238" s="64">
        <f>SUM(C234:C237)</f>
        <v>53492</v>
      </c>
      <c r="D238" s="64">
        <f t="shared" ref="D238:K238" si="4">SUM(D234:D237)</f>
        <v>64291</v>
      </c>
      <c r="E238" s="64">
        <f t="shared" si="4"/>
        <v>107112</v>
      </c>
      <c r="F238" s="64">
        <f t="shared" si="4"/>
        <v>144241</v>
      </c>
      <c r="G238" s="64">
        <f t="shared" si="4"/>
        <v>108086</v>
      </c>
      <c r="H238" s="64">
        <f t="shared" si="4"/>
        <v>111667</v>
      </c>
      <c r="I238" s="64">
        <f t="shared" si="4"/>
        <v>29777</v>
      </c>
      <c r="J238" s="64">
        <f t="shared" si="4"/>
        <v>13094</v>
      </c>
      <c r="K238" s="64">
        <f t="shared" si="4"/>
        <v>16308</v>
      </c>
      <c r="L238" s="64">
        <f>SUM(L234:L237)</f>
        <v>20840</v>
      </c>
      <c r="M238" s="64">
        <f>SUM(M234:M237)</f>
        <v>32845</v>
      </c>
      <c r="N238" s="64">
        <f>SUM(N234:N237)</f>
        <v>18207</v>
      </c>
      <c r="O238" s="64">
        <f>SUM(O234)</f>
        <v>5705</v>
      </c>
      <c r="P238" s="64">
        <f>SUM(P234)</f>
        <v>4215</v>
      </c>
    </row>
    <row r="239" spans="2:16" x14ac:dyDescent="0.25">
      <c r="C239" s="65"/>
      <c r="D239" s="65"/>
      <c r="E239" s="65"/>
      <c r="F239" s="65"/>
      <c r="G239" s="65"/>
      <c r="H239" s="65"/>
      <c r="I239" s="65"/>
      <c r="J239" s="65"/>
      <c r="K239" s="65"/>
    </row>
    <row r="240" spans="2:16" ht="45" x14ac:dyDescent="0.25">
      <c r="B240" s="149" t="s">
        <v>68</v>
      </c>
      <c r="C240" s="53" t="s">
        <v>69</v>
      </c>
      <c r="D240" s="53" t="s">
        <v>70</v>
      </c>
      <c r="E240" s="53" t="s">
        <v>71</v>
      </c>
      <c r="F240" s="53" t="s">
        <v>72</v>
      </c>
      <c r="G240" s="53" t="s">
        <v>73</v>
      </c>
      <c r="H240" s="53" t="s">
        <v>74</v>
      </c>
      <c r="I240" s="53" t="s">
        <v>75</v>
      </c>
      <c r="J240" s="53">
        <v>2017</v>
      </c>
      <c r="K240" s="53">
        <v>2018</v>
      </c>
      <c r="L240" s="53">
        <v>2019</v>
      </c>
      <c r="M240" s="53">
        <v>2020</v>
      </c>
      <c r="N240" s="53">
        <v>2021</v>
      </c>
      <c r="O240" s="53">
        <v>2022</v>
      </c>
      <c r="P240" s="53" t="s">
        <v>149</v>
      </c>
    </row>
    <row r="241" spans="2:16" ht="15.75" x14ac:dyDescent="0.25">
      <c r="B241" s="150"/>
      <c r="C241" s="67">
        <f>C238</f>
        <v>53492</v>
      </c>
      <c r="D241" s="67">
        <f>D238</f>
        <v>64291</v>
      </c>
      <c r="E241" s="67">
        <f t="shared" ref="E241:J241" si="5">E238</f>
        <v>107112</v>
      </c>
      <c r="F241" s="67">
        <f t="shared" si="5"/>
        <v>144241</v>
      </c>
      <c r="G241" s="67">
        <f t="shared" si="5"/>
        <v>108086</v>
      </c>
      <c r="H241" s="67">
        <f t="shared" si="5"/>
        <v>111667</v>
      </c>
      <c r="I241" s="67">
        <f t="shared" si="5"/>
        <v>29777</v>
      </c>
      <c r="J241" s="67">
        <f t="shared" si="5"/>
        <v>13094</v>
      </c>
      <c r="K241" s="67">
        <f t="shared" ref="K241:P241" si="6">K238</f>
        <v>16308</v>
      </c>
      <c r="L241" s="104">
        <f t="shared" si="6"/>
        <v>20840</v>
      </c>
      <c r="M241" s="104">
        <f t="shared" si="6"/>
        <v>32845</v>
      </c>
      <c r="N241" s="104">
        <f t="shared" si="6"/>
        <v>18207</v>
      </c>
      <c r="O241" s="104">
        <f t="shared" si="6"/>
        <v>5705</v>
      </c>
      <c r="P241" s="105">
        <f t="shared" si="6"/>
        <v>4215</v>
      </c>
    </row>
    <row r="249" spans="2:16" s="66" customFormat="1" x14ac:dyDescent="0.25"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</row>
    <row r="250" spans="2:16" s="66" customFormat="1" x14ac:dyDescent="0.25"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</row>
  </sheetData>
  <sortState ref="B11:D16">
    <sortCondition ref="B11:B16"/>
  </sortState>
  <mergeCells count="14">
    <mergeCell ref="B240:B241"/>
    <mergeCell ref="N234:N237"/>
    <mergeCell ref="O234:O237"/>
    <mergeCell ref="P234:P237"/>
    <mergeCell ref="B1:D1"/>
    <mergeCell ref="B9:D9"/>
    <mergeCell ref="B40:D40"/>
    <mergeCell ref="F40:H40"/>
    <mergeCell ref="B170:C170"/>
    <mergeCell ref="B176:C176"/>
    <mergeCell ref="B182:C182"/>
    <mergeCell ref="B167:D167"/>
    <mergeCell ref="E107:F107"/>
    <mergeCell ref="B125:E12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9"/>
  <sheetViews>
    <sheetView zoomScale="70" zoomScaleNormal="70" workbookViewId="0">
      <selection activeCell="I55" sqref="I55"/>
    </sheetView>
  </sheetViews>
  <sheetFormatPr baseColWidth="10" defaultRowHeight="15" x14ac:dyDescent="0.25"/>
  <cols>
    <col min="1" max="1" width="44.5703125" customWidth="1"/>
    <col min="2" max="2" width="10.140625" customWidth="1"/>
    <col min="3" max="3" width="12" customWidth="1"/>
    <col min="4" max="4" width="10.140625" customWidth="1"/>
    <col min="5" max="6" width="11.5703125" customWidth="1"/>
    <col min="7" max="7" width="11.42578125" customWidth="1"/>
    <col min="8" max="8" width="10.140625" customWidth="1"/>
    <col min="9" max="9" width="11.42578125" customWidth="1"/>
    <col min="10" max="10" width="12.85546875" customWidth="1"/>
    <col min="11" max="11" width="10.7109375" customWidth="1"/>
    <col min="12" max="12" width="10.140625" customWidth="1"/>
    <col min="13" max="13" width="11.140625" customWidth="1"/>
    <col min="14" max="14" width="10.140625" customWidth="1"/>
    <col min="15" max="15" width="12.28515625" customWidth="1"/>
    <col min="16" max="16" width="10.140625" customWidth="1"/>
    <col min="17" max="17" width="18.42578125" customWidth="1"/>
    <col min="18" max="30" width="12.42578125" customWidth="1"/>
  </cols>
  <sheetData>
    <row r="1" spans="1:27" ht="23.25" x14ac:dyDescent="0.35">
      <c r="A1" s="155" t="s">
        <v>131</v>
      </c>
      <c r="B1" s="155"/>
      <c r="C1" s="155"/>
      <c r="D1" s="155"/>
      <c r="E1" s="155"/>
      <c r="F1" s="155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</row>
    <row r="2" spans="1:27" ht="18" x14ac:dyDescent="0.25">
      <c r="A2" s="69" t="s">
        <v>28</v>
      </c>
      <c r="B2" s="70"/>
      <c r="C2" s="69"/>
      <c r="D2" s="68"/>
      <c r="E2" s="68"/>
      <c r="F2" s="69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</row>
    <row r="3" spans="1:27" x14ac:dyDescent="0.25">
      <c r="A3" s="70" t="s">
        <v>114</v>
      </c>
      <c r="B3" s="70"/>
      <c r="C3" s="70"/>
      <c r="D3" s="68"/>
      <c r="E3" s="68"/>
      <c r="F3" s="70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</row>
    <row r="4" spans="1:27" x14ac:dyDescent="0.25">
      <c r="A4" s="70" t="s">
        <v>76</v>
      </c>
      <c r="B4" s="68"/>
      <c r="C4" s="70"/>
      <c r="D4" s="68"/>
      <c r="E4" s="68"/>
      <c r="F4" s="70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</row>
    <row r="5" spans="1:27" x14ac:dyDescent="0.25">
      <c r="A5" s="71" t="s">
        <v>30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</row>
    <row r="8" spans="1:27" ht="18.75" x14ac:dyDescent="0.25">
      <c r="A8" s="170" t="s">
        <v>113</v>
      </c>
      <c r="B8" s="170"/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0"/>
      <c r="R8" s="170"/>
      <c r="S8" s="170"/>
      <c r="T8" s="170"/>
      <c r="U8" s="170"/>
      <c r="V8" s="170"/>
      <c r="W8" s="170"/>
      <c r="X8" s="170"/>
      <c r="Y8" s="170"/>
      <c r="Z8" s="170"/>
      <c r="AA8" s="170"/>
    </row>
    <row r="10" spans="1:27" ht="18.75" x14ac:dyDescent="0.25">
      <c r="A10" s="156" t="s">
        <v>102</v>
      </c>
      <c r="B10" s="157"/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  <c r="Y10" s="157"/>
      <c r="Z10" s="157"/>
      <c r="AA10" s="158"/>
    </row>
    <row r="11" spans="1:27" x14ac:dyDescent="0.25">
      <c r="A11" s="171" t="s">
        <v>77</v>
      </c>
      <c r="B11" s="174" t="s">
        <v>115</v>
      </c>
      <c r="C11" s="175"/>
      <c r="D11" s="174" t="s">
        <v>116</v>
      </c>
      <c r="E11" s="175"/>
      <c r="F11" s="174" t="s">
        <v>117</v>
      </c>
      <c r="G11" s="175"/>
      <c r="H11" s="174" t="s">
        <v>118</v>
      </c>
      <c r="I11" s="175"/>
      <c r="J11" s="94" t="s">
        <v>119</v>
      </c>
      <c r="K11" s="95"/>
      <c r="L11" s="94" t="s">
        <v>120</v>
      </c>
      <c r="M11" s="95"/>
      <c r="N11" s="94" t="s">
        <v>121</v>
      </c>
      <c r="O11" s="95"/>
      <c r="P11" s="94" t="s">
        <v>122</v>
      </c>
      <c r="Q11" s="95"/>
      <c r="R11" s="94" t="s">
        <v>123</v>
      </c>
      <c r="S11" s="95"/>
      <c r="T11" s="94" t="s">
        <v>124</v>
      </c>
      <c r="U11" s="95"/>
      <c r="V11" s="94" t="s">
        <v>125</v>
      </c>
      <c r="W11" s="95"/>
      <c r="X11" s="94" t="s">
        <v>126</v>
      </c>
      <c r="Y11" s="95"/>
      <c r="Z11" s="94" t="s">
        <v>127</v>
      </c>
      <c r="AA11" s="95"/>
    </row>
    <row r="12" spans="1:27" x14ac:dyDescent="0.25">
      <c r="A12" s="171"/>
      <c r="B12" s="72" t="s">
        <v>34</v>
      </c>
      <c r="C12" s="72" t="s">
        <v>79</v>
      </c>
      <c r="D12" s="72" t="s">
        <v>34</v>
      </c>
      <c r="E12" s="72" t="s">
        <v>79</v>
      </c>
      <c r="F12" s="72" t="s">
        <v>34</v>
      </c>
      <c r="G12" s="72" t="s">
        <v>79</v>
      </c>
      <c r="H12" s="72" t="s">
        <v>34</v>
      </c>
      <c r="I12" s="72" t="s">
        <v>79</v>
      </c>
      <c r="J12" s="72" t="s">
        <v>34</v>
      </c>
      <c r="K12" s="72" t="s">
        <v>79</v>
      </c>
      <c r="L12" s="72" t="s">
        <v>34</v>
      </c>
      <c r="M12" s="72" t="s">
        <v>79</v>
      </c>
      <c r="N12" s="72" t="s">
        <v>34</v>
      </c>
      <c r="O12" s="72" t="s">
        <v>79</v>
      </c>
      <c r="P12" s="72" t="s">
        <v>34</v>
      </c>
      <c r="Q12" s="72" t="s">
        <v>79</v>
      </c>
      <c r="R12" s="72" t="s">
        <v>34</v>
      </c>
      <c r="S12" s="72" t="s">
        <v>79</v>
      </c>
      <c r="T12" s="72" t="s">
        <v>34</v>
      </c>
      <c r="U12" s="72" t="s">
        <v>79</v>
      </c>
      <c r="V12" s="72" t="s">
        <v>34</v>
      </c>
      <c r="W12" s="72" t="s">
        <v>79</v>
      </c>
      <c r="X12" s="72" t="s">
        <v>34</v>
      </c>
      <c r="Y12" s="72" t="s">
        <v>79</v>
      </c>
      <c r="Z12" s="72" t="s">
        <v>34</v>
      </c>
      <c r="AA12" s="72" t="s">
        <v>79</v>
      </c>
    </row>
    <row r="13" spans="1:27" x14ac:dyDescent="0.25">
      <c r="A13" s="32" t="s">
        <v>14</v>
      </c>
      <c r="B13" s="33">
        <v>16</v>
      </c>
      <c r="C13" s="34">
        <f t="shared" ref="C13:C18" si="0">B13/$B$19</f>
        <v>0.04</v>
      </c>
      <c r="D13" s="33">
        <v>20</v>
      </c>
      <c r="E13" s="34">
        <f>D13/$D$19</f>
        <v>5.4200542005420058E-2</v>
      </c>
      <c r="F13" s="33">
        <v>16</v>
      </c>
      <c r="G13" s="34">
        <f>F13/$F$19</f>
        <v>3.7383177570093455E-2</v>
      </c>
      <c r="H13" s="33">
        <v>17</v>
      </c>
      <c r="I13" s="86">
        <f>H13/$H$19</f>
        <v>4.4155844155844157E-2</v>
      </c>
      <c r="J13" s="33">
        <v>21</v>
      </c>
      <c r="K13" s="86">
        <f>J13/$J$19</f>
        <v>5.0239234449760764E-2</v>
      </c>
      <c r="L13" s="85">
        <v>16</v>
      </c>
      <c r="M13" s="86">
        <f>L13/$L$19</f>
        <v>4.5714285714285714E-2</v>
      </c>
      <c r="N13" s="85">
        <v>11</v>
      </c>
      <c r="O13" s="86">
        <f>N13/$N$19</f>
        <v>4.2801556420233464E-2</v>
      </c>
      <c r="P13" s="85">
        <v>14</v>
      </c>
      <c r="Q13" s="86">
        <f>P13/$P$19</f>
        <v>5.0909090909090911E-2</v>
      </c>
      <c r="R13" s="33">
        <v>14</v>
      </c>
      <c r="S13" s="86">
        <f>R13/$R$19</f>
        <v>3.9215686274509803E-2</v>
      </c>
      <c r="T13" s="85">
        <v>14</v>
      </c>
      <c r="U13" s="86">
        <f>T13/T19</f>
        <v>3.9660056657223795E-2</v>
      </c>
      <c r="V13" s="85">
        <v>16</v>
      </c>
      <c r="W13" s="86">
        <v>0.05</v>
      </c>
      <c r="X13" s="85">
        <v>9</v>
      </c>
      <c r="Y13" s="86">
        <v>2.9700000000000001E-2</v>
      </c>
      <c r="Z13" s="85">
        <f t="shared" ref="Z13:Z18" si="1">SUM(B13,D13,F13,H13,J13,L13,N13,P13,R13,T13,V13,X13)</f>
        <v>184</v>
      </c>
      <c r="AA13" s="84">
        <f t="shared" ref="AA13:AA18" si="2">Z13/$Z$19</f>
        <v>4.365361803084223E-2</v>
      </c>
    </row>
    <row r="14" spans="1:27" x14ac:dyDescent="0.25">
      <c r="A14" s="32" t="s">
        <v>97</v>
      </c>
      <c r="B14" s="33">
        <v>0</v>
      </c>
      <c r="C14" s="34">
        <f t="shared" si="0"/>
        <v>0</v>
      </c>
      <c r="D14" s="33">
        <v>0</v>
      </c>
      <c r="E14" s="34">
        <f t="shared" ref="E14:E18" si="3">D14/$D$19</f>
        <v>0</v>
      </c>
      <c r="F14" s="33">
        <v>0</v>
      </c>
      <c r="G14" s="34">
        <f t="shared" ref="G14:G18" si="4">F14/$F$19</f>
        <v>0</v>
      </c>
      <c r="H14" s="91">
        <v>0</v>
      </c>
      <c r="I14" s="86">
        <f t="shared" ref="I14:I18" si="5">H14/$H$19</f>
        <v>0</v>
      </c>
      <c r="J14" s="91">
        <v>0</v>
      </c>
      <c r="K14" s="86">
        <f t="shared" ref="K14:K18" si="6">J14/$J$19</f>
        <v>0</v>
      </c>
      <c r="L14" s="85">
        <v>0</v>
      </c>
      <c r="M14" s="86">
        <f t="shared" ref="M14:M18" si="7">L14/$L$19</f>
        <v>0</v>
      </c>
      <c r="N14" s="85">
        <v>0</v>
      </c>
      <c r="O14" s="86">
        <f t="shared" ref="O14:O18" si="8">N14/$N$19</f>
        <v>0</v>
      </c>
      <c r="P14" s="85">
        <v>0</v>
      </c>
      <c r="Q14" s="86">
        <f t="shared" ref="Q14:Q18" si="9">P14/$P$19</f>
        <v>0</v>
      </c>
      <c r="R14" s="96">
        <v>0</v>
      </c>
      <c r="S14" s="86">
        <f t="shared" ref="S14:S18" si="10">R14/$R$19</f>
        <v>0</v>
      </c>
      <c r="T14" s="85">
        <v>0</v>
      </c>
      <c r="U14" s="86">
        <v>0</v>
      </c>
      <c r="V14" s="85">
        <v>0</v>
      </c>
      <c r="W14" s="86">
        <v>0</v>
      </c>
      <c r="X14" s="85">
        <v>0</v>
      </c>
      <c r="Y14" s="86">
        <v>0</v>
      </c>
      <c r="Z14" s="85">
        <f t="shared" si="1"/>
        <v>0</v>
      </c>
      <c r="AA14" s="84">
        <f t="shared" si="2"/>
        <v>0</v>
      </c>
    </row>
    <row r="15" spans="1:27" x14ac:dyDescent="0.25">
      <c r="A15" s="32" t="s">
        <v>2</v>
      </c>
      <c r="B15" s="33">
        <v>162</v>
      </c>
      <c r="C15" s="34">
        <f t="shared" si="0"/>
        <v>0.40500000000000003</v>
      </c>
      <c r="D15" s="33">
        <v>158</v>
      </c>
      <c r="E15" s="34">
        <f t="shared" si="3"/>
        <v>0.42818428184281843</v>
      </c>
      <c r="F15" s="33">
        <v>179</v>
      </c>
      <c r="G15" s="34">
        <f t="shared" si="4"/>
        <v>0.41822429906542058</v>
      </c>
      <c r="H15" s="33">
        <v>100</v>
      </c>
      <c r="I15" s="86">
        <f t="shared" si="5"/>
        <v>0.25974025974025972</v>
      </c>
      <c r="J15" s="33">
        <v>173</v>
      </c>
      <c r="K15" s="86">
        <f t="shared" si="6"/>
        <v>0.4138755980861244</v>
      </c>
      <c r="L15" s="85">
        <v>138</v>
      </c>
      <c r="M15" s="86">
        <f t="shared" si="7"/>
        <v>0.39428571428571429</v>
      </c>
      <c r="N15" s="85">
        <v>113</v>
      </c>
      <c r="O15" s="86">
        <f t="shared" si="8"/>
        <v>0.43968871595330739</v>
      </c>
      <c r="P15" s="85">
        <v>126</v>
      </c>
      <c r="Q15" s="86">
        <f t="shared" si="9"/>
        <v>0.45818181818181819</v>
      </c>
      <c r="R15" s="33">
        <v>162</v>
      </c>
      <c r="S15" s="86">
        <f t="shared" si="10"/>
        <v>0.45378151260504201</v>
      </c>
      <c r="T15" s="85">
        <v>172</v>
      </c>
      <c r="U15" s="86">
        <v>0.48730000000000001</v>
      </c>
      <c r="V15" s="85">
        <v>163</v>
      </c>
      <c r="W15" s="86">
        <v>0.50900000000000001</v>
      </c>
      <c r="X15" s="85">
        <v>165</v>
      </c>
      <c r="Y15" s="86">
        <v>0.54449999999999998</v>
      </c>
      <c r="Z15" s="85">
        <f t="shared" si="1"/>
        <v>1811</v>
      </c>
      <c r="AA15" s="84">
        <f t="shared" si="2"/>
        <v>0.42965599051008302</v>
      </c>
    </row>
    <row r="16" spans="1:27" x14ac:dyDescent="0.25">
      <c r="A16" s="32" t="s">
        <v>7</v>
      </c>
      <c r="B16" s="33">
        <v>45</v>
      </c>
      <c r="C16" s="34">
        <f t="shared" si="0"/>
        <v>0.1125</v>
      </c>
      <c r="D16" s="33">
        <v>30</v>
      </c>
      <c r="E16" s="34">
        <f t="shared" si="3"/>
        <v>8.1300813008130079E-2</v>
      </c>
      <c r="F16" s="33">
        <v>51</v>
      </c>
      <c r="G16" s="34">
        <f t="shared" si="4"/>
        <v>0.1191588785046729</v>
      </c>
      <c r="H16" s="33">
        <v>2</v>
      </c>
      <c r="I16" s="86">
        <f t="shared" si="5"/>
        <v>5.1948051948051948E-3</v>
      </c>
      <c r="J16" s="33">
        <v>42</v>
      </c>
      <c r="K16" s="86">
        <f t="shared" si="6"/>
        <v>0.10047846889952153</v>
      </c>
      <c r="L16" s="85">
        <v>35</v>
      </c>
      <c r="M16" s="86">
        <f t="shared" si="7"/>
        <v>0.1</v>
      </c>
      <c r="N16" s="85">
        <v>24</v>
      </c>
      <c r="O16" s="86">
        <f t="shared" si="8"/>
        <v>9.3385214007782102E-2</v>
      </c>
      <c r="P16" s="85">
        <v>27</v>
      </c>
      <c r="Q16" s="86">
        <f t="shared" si="9"/>
        <v>9.8181818181818176E-2</v>
      </c>
      <c r="R16" s="33">
        <v>35</v>
      </c>
      <c r="S16" s="86">
        <f t="shared" si="10"/>
        <v>9.8039215686274508E-2</v>
      </c>
      <c r="T16" s="85">
        <v>25</v>
      </c>
      <c r="U16" s="86">
        <v>0.36830000000000002</v>
      </c>
      <c r="V16" s="85">
        <v>26</v>
      </c>
      <c r="W16" s="86">
        <v>8.1000000000000003E-2</v>
      </c>
      <c r="X16" s="85">
        <v>21</v>
      </c>
      <c r="Y16" s="86">
        <v>6.93E-2</v>
      </c>
      <c r="Z16" s="85">
        <f t="shared" si="1"/>
        <v>363</v>
      </c>
      <c r="AA16" s="84">
        <f t="shared" si="2"/>
        <v>8.6120996441281142E-2</v>
      </c>
    </row>
    <row r="17" spans="1:27" x14ac:dyDescent="0.25">
      <c r="A17" s="32" t="s">
        <v>10</v>
      </c>
      <c r="B17" s="33">
        <v>17</v>
      </c>
      <c r="C17" s="34">
        <f t="shared" si="0"/>
        <v>4.2500000000000003E-2</v>
      </c>
      <c r="D17" s="33">
        <v>9</v>
      </c>
      <c r="E17" s="34">
        <f t="shared" si="3"/>
        <v>2.4390243902439025E-2</v>
      </c>
      <c r="F17" s="33">
        <v>8</v>
      </c>
      <c r="G17" s="34">
        <f t="shared" si="4"/>
        <v>1.8691588785046728E-2</v>
      </c>
      <c r="H17" s="33">
        <v>5</v>
      </c>
      <c r="I17" s="86">
        <f t="shared" si="5"/>
        <v>1.2987012987012988E-2</v>
      </c>
      <c r="J17" s="33">
        <v>13</v>
      </c>
      <c r="K17" s="86">
        <f t="shared" si="6"/>
        <v>3.1100478468899521E-2</v>
      </c>
      <c r="L17" s="85">
        <v>10</v>
      </c>
      <c r="M17" s="86">
        <f t="shared" si="7"/>
        <v>2.8571428571428571E-2</v>
      </c>
      <c r="N17" s="85">
        <v>15</v>
      </c>
      <c r="O17" s="86">
        <f t="shared" si="8"/>
        <v>5.8365758754863814E-2</v>
      </c>
      <c r="P17" s="85">
        <v>9</v>
      </c>
      <c r="Q17" s="86">
        <f t="shared" si="9"/>
        <v>3.272727272727273E-2</v>
      </c>
      <c r="R17" s="33">
        <v>6</v>
      </c>
      <c r="S17" s="86">
        <f t="shared" si="10"/>
        <v>1.680672268907563E-2</v>
      </c>
      <c r="T17" s="85">
        <v>12</v>
      </c>
      <c r="U17" s="86">
        <v>7.0999999999999994E-2</v>
      </c>
      <c r="V17" s="85">
        <v>6</v>
      </c>
      <c r="W17" s="86">
        <v>1.9E-2</v>
      </c>
      <c r="X17" s="85">
        <v>8</v>
      </c>
      <c r="Y17" s="86">
        <v>2.64E-2</v>
      </c>
      <c r="Z17" s="85">
        <f t="shared" si="1"/>
        <v>118</v>
      </c>
      <c r="AA17" s="84">
        <f t="shared" si="2"/>
        <v>2.7995255041518386E-2</v>
      </c>
    </row>
    <row r="18" spans="1:27" x14ac:dyDescent="0.25">
      <c r="A18" s="32" t="s">
        <v>5</v>
      </c>
      <c r="B18" s="33">
        <v>160</v>
      </c>
      <c r="C18" s="34">
        <f t="shared" si="0"/>
        <v>0.4</v>
      </c>
      <c r="D18" s="33">
        <v>152</v>
      </c>
      <c r="E18" s="34">
        <f t="shared" si="3"/>
        <v>0.41192411924119243</v>
      </c>
      <c r="F18" s="33">
        <v>174</v>
      </c>
      <c r="G18" s="34">
        <f t="shared" si="4"/>
        <v>0.40654205607476634</v>
      </c>
      <c r="H18" s="33">
        <v>261</v>
      </c>
      <c r="I18" s="86">
        <f t="shared" si="5"/>
        <v>0.67792207792207793</v>
      </c>
      <c r="J18" s="33">
        <v>169</v>
      </c>
      <c r="K18" s="86">
        <f t="shared" si="6"/>
        <v>0.40430622009569378</v>
      </c>
      <c r="L18" s="85">
        <v>151</v>
      </c>
      <c r="M18" s="86">
        <f t="shared" si="7"/>
        <v>0.43142857142857144</v>
      </c>
      <c r="N18" s="85">
        <v>94</v>
      </c>
      <c r="O18" s="86">
        <f t="shared" si="8"/>
        <v>0.36575875486381321</v>
      </c>
      <c r="P18" s="85">
        <v>99</v>
      </c>
      <c r="Q18" s="86">
        <f t="shared" si="9"/>
        <v>0.36</v>
      </c>
      <c r="R18" s="33">
        <v>140</v>
      </c>
      <c r="S18" s="86">
        <f t="shared" si="10"/>
        <v>0.39215686274509803</v>
      </c>
      <c r="T18" s="85">
        <v>130</v>
      </c>
      <c r="U18" s="86">
        <v>3.3700000000000001E-2</v>
      </c>
      <c r="V18" s="85">
        <v>109</v>
      </c>
      <c r="W18" s="86">
        <v>0.34100000000000003</v>
      </c>
      <c r="X18" s="85">
        <v>100</v>
      </c>
      <c r="Y18" s="86">
        <v>0.3301</v>
      </c>
      <c r="Z18" s="85">
        <f t="shared" si="1"/>
        <v>1739</v>
      </c>
      <c r="AA18" s="84">
        <f t="shared" si="2"/>
        <v>0.41257413997627523</v>
      </c>
    </row>
    <row r="19" spans="1:27" x14ac:dyDescent="0.25">
      <c r="A19" s="31" t="s">
        <v>20</v>
      </c>
      <c r="B19" s="31">
        <f t="shared" ref="B19:AA19" si="11">SUM(B13:B18)</f>
        <v>400</v>
      </c>
      <c r="C19" s="35">
        <f t="shared" si="11"/>
        <v>1</v>
      </c>
      <c r="D19" s="31">
        <f t="shared" si="11"/>
        <v>369</v>
      </c>
      <c r="E19" s="35">
        <f t="shared" si="11"/>
        <v>1</v>
      </c>
      <c r="F19" s="31">
        <f t="shared" si="11"/>
        <v>428</v>
      </c>
      <c r="G19" s="35">
        <f t="shared" si="11"/>
        <v>1</v>
      </c>
      <c r="H19" s="31">
        <f t="shared" si="11"/>
        <v>385</v>
      </c>
      <c r="I19" s="35">
        <f t="shared" si="11"/>
        <v>1</v>
      </c>
      <c r="J19" s="31">
        <f t="shared" si="11"/>
        <v>418</v>
      </c>
      <c r="K19" s="35">
        <f t="shared" si="11"/>
        <v>1</v>
      </c>
      <c r="L19" s="31">
        <f t="shared" si="11"/>
        <v>350</v>
      </c>
      <c r="M19" s="35">
        <f t="shared" si="11"/>
        <v>1</v>
      </c>
      <c r="N19" s="31">
        <f t="shared" si="11"/>
        <v>257</v>
      </c>
      <c r="O19" s="35">
        <f t="shared" si="11"/>
        <v>1</v>
      </c>
      <c r="P19" s="31">
        <f t="shared" si="11"/>
        <v>275</v>
      </c>
      <c r="Q19" s="35">
        <f t="shared" si="11"/>
        <v>1</v>
      </c>
      <c r="R19" s="31">
        <f t="shared" si="11"/>
        <v>357</v>
      </c>
      <c r="S19" s="35">
        <f t="shared" si="11"/>
        <v>1</v>
      </c>
      <c r="T19" s="31">
        <f>SUM(T13:T18)</f>
        <v>353</v>
      </c>
      <c r="U19" s="35">
        <f t="shared" si="11"/>
        <v>0.99996005665722365</v>
      </c>
      <c r="V19" s="31">
        <f t="shared" si="11"/>
        <v>320</v>
      </c>
      <c r="W19" s="35">
        <f t="shared" si="11"/>
        <v>1</v>
      </c>
      <c r="X19" s="31">
        <f t="shared" si="11"/>
        <v>303</v>
      </c>
      <c r="Y19" s="35">
        <f t="shared" si="11"/>
        <v>1</v>
      </c>
      <c r="Z19" s="31">
        <f t="shared" si="11"/>
        <v>4215</v>
      </c>
      <c r="AA19" s="35">
        <f t="shared" si="11"/>
        <v>1</v>
      </c>
    </row>
    <row r="52" spans="1:27" ht="18.75" x14ac:dyDescent="0.25">
      <c r="A52" s="92" t="s">
        <v>36</v>
      </c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</row>
    <row r="53" spans="1:27" x14ac:dyDescent="0.25">
      <c r="A53" s="171" t="s">
        <v>77</v>
      </c>
      <c r="B53" s="94" t="s">
        <v>115</v>
      </c>
      <c r="C53" s="95"/>
      <c r="D53" s="94" t="s">
        <v>116</v>
      </c>
      <c r="E53" s="95"/>
      <c r="F53" s="94" t="s">
        <v>117</v>
      </c>
      <c r="G53" s="95"/>
      <c r="H53" s="94" t="s">
        <v>118</v>
      </c>
      <c r="I53" s="95"/>
      <c r="J53" s="94" t="s">
        <v>119</v>
      </c>
      <c r="K53" s="95"/>
      <c r="L53" s="94" t="s">
        <v>120</v>
      </c>
      <c r="M53" s="95"/>
      <c r="N53" s="94" t="s">
        <v>121</v>
      </c>
      <c r="O53" s="95"/>
      <c r="P53" s="94" t="s">
        <v>122</v>
      </c>
      <c r="Q53" s="95"/>
      <c r="R53" s="94" t="s">
        <v>123</v>
      </c>
      <c r="S53" s="95"/>
      <c r="T53" s="94" t="s">
        <v>124</v>
      </c>
      <c r="U53" s="95"/>
      <c r="V53" s="94" t="s">
        <v>125</v>
      </c>
      <c r="W53" s="95"/>
      <c r="X53" s="94" t="s">
        <v>126</v>
      </c>
      <c r="Y53" s="95"/>
      <c r="Z53" s="94" t="s">
        <v>127</v>
      </c>
      <c r="AA53" s="95"/>
    </row>
    <row r="54" spans="1:27" x14ac:dyDescent="0.25">
      <c r="A54" s="171"/>
      <c r="B54" s="72" t="s">
        <v>34</v>
      </c>
      <c r="C54" s="72" t="s">
        <v>79</v>
      </c>
      <c r="D54" s="72" t="s">
        <v>34</v>
      </c>
      <c r="E54" s="72" t="s">
        <v>79</v>
      </c>
      <c r="F54" s="72" t="s">
        <v>34</v>
      </c>
      <c r="G54" s="72" t="s">
        <v>79</v>
      </c>
      <c r="H54" s="72" t="s">
        <v>34</v>
      </c>
      <c r="I54" s="72" t="s">
        <v>79</v>
      </c>
      <c r="J54" s="72" t="s">
        <v>34</v>
      </c>
      <c r="K54" s="72" t="s">
        <v>79</v>
      </c>
      <c r="L54" s="72" t="s">
        <v>34</v>
      </c>
      <c r="M54" s="72" t="s">
        <v>79</v>
      </c>
      <c r="N54" s="72" t="s">
        <v>34</v>
      </c>
      <c r="O54" s="72" t="s">
        <v>79</v>
      </c>
      <c r="P54" s="72" t="s">
        <v>34</v>
      </c>
      <c r="Q54" s="72" t="s">
        <v>79</v>
      </c>
      <c r="R54" s="72" t="s">
        <v>34</v>
      </c>
      <c r="S54" s="72" t="s">
        <v>79</v>
      </c>
      <c r="T54" s="72" t="s">
        <v>34</v>
      </c>
      <c r="U54" s="72" t="s">
        <v>79</v>
      </c>
      <c r="V54" s="72" t="s">
        <v>34</v>
      </c>
      <c r="W54" s="72" t="s">
        <v>79</v>
      </c>
      <c r="X54" s="72" t="s">
        <v>34</v>
      </c>
      <c r="Y54" s="72" t="s">
        <v>79</v>
      </c>
      <c r="Z54" s="72" t="s">
        <v>34</v>
      </c>
      <c r="AA54" s="72" t="s">
        <v>79</v>
      </c>
    </row>
    <row r="55" spans="1:27" x14ac:dyDescent="0.25">
      <c r="A55" s="88" t="s">
        <v>13</v>
      </c>
      <c r="B55" s="85">
        <v>63</v>
      </c>
      <c r="C55" s="86">
        <f>B55/$B$59</f>
        <v>0.37058823529411766</v>
      </c>
      <c r="D55" s="85">
        <v>63</v>
      </c>
      <c r="E55" s="86">
        <f>D55/$D$59</f>
        <v>0.40384615384615385</v>
      </c>
      <c r="F55" s="87">
        <v>75</v>
      </c>
      <c r="G55" s="86">
        <f>F55/$F$59</f>
        <v>0.43103448275862066</v>
      </c>
      <c r="H55" s="39">
        <v>103</v>
      </c>
      <c r="I55" s="34">
        <f>H55/$H$59</f>
        <v>0.3946360153256705</v>
      </c>
      <c r="J55" s="85">
        <v>75</v>
      </c>
      <c r="K55" s="86">
        <f>J55/$J$59</f>
        <v>0.4437869822485207</v>
      </c>
      <c r="L55" s="85">
        <v>57</v>
      </c>
      <c r="M55" s="86">
        <f>L55/$L$59</f>
        <v>0.37748344370860926</v>
      </c>
      <c r="N55" s="85">
        <v>35</v>
      </c>
      <c r="O55" s="86">
        <f>N55/$N$59</f>
        <v>0.37234042553191488</v>
      </c>
      <c r="P55" s="85">
        <v>45</v>
      </c>
      <c r="Q55" s="86">
        <f>P55/$P$59</f>
        <v>0.45454545454545453</v>
      </c>
      <c r="R55" s="39">
        <v>57</v>
      </c>
      <c r="S55" s="86">
        <f>R55/$R$59</f>
        <v>0.40714285714285714</v>
      </c>
      <c r="T55" s="85">
        <v>43</v>
      </c>
      <c r="U55" s="86">
        <v>0.33100000000000002</v>
      </c>
      <c r="V55" s="85">
        <v>36</v>
      </c>
      <c r="W55" s="86">
        <v>0.33029999999999998</v>
      </c>
      <c r="X55" s="85">
        <v>37</v>
      </c>
      <c r="Y55" s="86">
        <v>0.37</v>
      </c>
      <c r="Z55" s="85">
        <f>SUM(B55,D55,F55,H55,J55,L55,N55,P55,R55,T55,V55,X55)</f>
        <v>689</v>
      </c>
      <c r="AA55" s="86">
        <f>Z55/$Z$59</f>
        <v>0.39942028985507244</v>
      </c>
    </row>
    <row r="56" spans="1:27" x14ac:dyDescent="0.25">
      <c r="A56" s="88" t="s">
        <v>8</v>
      </c>
      <c r="B56" s="85">
        <v>12</v>
      </c>
      <c r="C56" s="86">
        <f>B56/$B$59</f>
        <v>7.0588235294117646E-2</v>
      </c>
      <c r="D56" s="85">
        <v>13</v>
      </c>
      <c r="E56" s="86">
        <f t="shared" ref="E56:E58" si="12">D56/$D$59</f>
        <v>8.3333333333333329E-2</v>
      </c>
      <c r="F56" s="87">
        <v>9</v>
      </c>
      <c r="G56" s="86">
        <f t="shared" ref="G56:G58" si="13">F56/$F$59</f>
        <v>5.1724137931034482E-2</v>
      </c>
      <c r="H56" s="39">
        <v>85</v>
      </c>
      <c r="I56" s="34">
        <f t="shared" ref="I56:I58" si="14">H56/$H$59</f>
        <v>0.32567049808429116</v>
      </c>
      <c r="J56" s="85">
        <v>12</v>
      </c>
      <c r="K56" s="86">
        <f t="shared" ref="K56:K58" si="15">J56/$J$59</f>
        <v>7.1005917159763315E-2</v>
      </c>
      <c r="L56" s="85">
        <v>19</v>
      </c>
      <c r="M56" s="86">
        <f t="shared" ref="M56:M58" si="16">L56/$L$59</f>
        <v>0.12582781456953643</v>
      </c>
      <c r="N56" s="85">
        <v>16</v>
      </c>
      <c r="O56" s="86">
        <f t="shared" ref="O56:O58" si="17">N56/$N$59</f>
        <v>0.1702127659574468</v>
      </c>
      <c r="P56" s="85">
        <v>5</v>
      </c>
      <c r="Q56" s="86">
        <f t="shared" ref="Q56:Q58" si="18">P56/$P$59</f>
        <v>5.0505050505050504E-2</v>
      </c>
      <c r="R56" s="39">
        <v>21</v>
      </c>
      <c r="S56" s="86">
        <f t="shared" ref="S56:S58" si="19">R56/$R$59</f>
        <v>0.15</v>
      </c>
      <c r="T56" s="85">
        <v>14</v>
      </c>
      <c r="U56" s="86">
        <v>0.1077</v>
      </c>
      <c r="V56" s="85">
        <v>10</v>
      </c>
      <c r="W56" s="86">
        <v>9.1700000000000004E-2</v>
      </c>
      <c r="X56" s="85">
        <v>10</v>
      </c>
      <c r="Y56" s="86">
        <v>0.1</v>
      </c>
      <c r="Z56" s="85">
        <f>SUM(B56,D56,F56,H56,J56,L56,N56,P56,R56,T56,V56,X56)</f>
        <v>226</v>
      </c>
      <c r="AA56" s="86">
        <f>Z56/$Z$59</f>
        <v>0.1310144927536232</v>
      </c>
    </row>
    <row r="57" spans="1:27" x14ac:dyDescent="0.25">
      <c r="A57" s="88" t="s">
        <v>6</v>
      </c>
      <c r="B57" s="85">
        <v>95</v>
      </c>
      <c r="C57" s="86">
        <f>B57/$B$59</f>
        <v>0.55882352941176472</v>
      </c>
      <c r="D57" s="85">
        <v>73</v>
      </c>
      <c r="E57" s="86">
        <f t="shared" si="12"/>
        <v>0.46794871794871795</v>
      </c>
      <c r="F57" s="87">
        <v>90</v>
      </c>
      <c r="G57" s="86">
        <f t="shared" si="13"/>
        <v>0.51724137931034486</v>
      </c>
      <c r="H57" s="39">
        <v>68</v>
      </c>
      <c r="I57" s="34">
        <f t="shared" si="14"/>
        <v>0.26053639846743293</v>
      </c>
      <c r="J57" s="85">
        <v>78</v>
      </c>
      <c r="K57" s="86">
        <f t="shared" si="15"/>
        <v>0.46153846153846156</v>
      </c>
      <c r="L57" s="85">
        <v>71</v>
      </c>
      <c r="M57" s="86">
        <f t="shared" si="16"/>
        <v>0.47019867549668876</v>
      </c>
      <c r="N57" s="85">
        <v>43</v>
      </c>
      <c r="O57" s="86">
        <f t="shared" si="17"/>
        <v>0.45744680851063829</v>
      </c>
      <c r="P57" s="85">
        <v>45</v>
      </c>
      <c r="Q57" s="86">
        <f t="shared" si="18"/>
        <v>0.45454545454545453</v>
      </c>
      <c r="R57" s="39">
        <v>61</v>
      </c>
      <c r="S57" s="86">
        <f t="shared" si="19"/>
        <v>0.43571428571428572</v>
      </c>
      <c r="T57" s="85">
        <v>71</v>
      </c>
      <c r="U57" s="86">
        <v>0.54620000000000002</v>
      </c>
      <c r="V57" s="85">
        <v>62</v>
      </c>
      <c r="W57" s="86">
        <v>0.56869999999999998</v>
      </c>
      <c r="X57" s="85">
        <v>53</v>
      </c>
      <c r="Y57" s="86">
        <v>0.53</v>
      </c>
      <c r="Z57" s="85">
        <f>SUM(B57,D57,F57,H57,J57,L57,N57,P57,R57,T57,V57,X57)</f>
        <v>810</v>
      </c>
      <c r="AA57" s="86">
        <f>Z57/$Z$59</f>
        <v>0.46956521739130436</v>
      </c>
    </row>
    <row r="58" spans="1:27" x14ac:dyDescent="0.25">
      <c r="A58" s="88" t="s">
        <v>111</v>
      </c>
      <c r="B58" s="85">
        <v>0</v>
      </c>
      <c r="C58" s="86">
        <f>B58/$B$59</f>
        <v>0</v>
      </c>
      <c r="D58" s="85">
        <v>7</v>
      </c>
      <c r="E58" s="86">
        <f t="shared" si="12"/>
        <v>4.4871794871794872E-2</v>
      </c>
      <c r="F58" s="87">
        <v>1</v>
      </c>
      <c r="G58" s="86">
        <f t="shared" si="13"/>
        <v>5.7471264367816091E-3</v>
      </c>
      <c r="H58" s="39">
        <v>5</v>
      </c>
      <c r="I58" s="34">
        <f t="shared" si="14"/>
        <v>1.9157088122605363E-2</v>
      </c>
      <c r="J58" s="85">
        <v>4</v>
      </c>
      <c r="K58" s="86">
        <f t="shared" si="15"/>
        <v>2.3668639053254437E-2</v>
      </c>
      <c r="L58" s="85">
        <v>4</v>
      </c>
      <c r="M58" s="86">
        <f t="shared" si="16"/>
        <v>2.6490066225165563E-2</v>
      </c>
      <c r="N58" s="85">
        <v>0</v>
      </c>
      <c r="O58" s="86">
        <f t="shared" si="17"/>
        <v>0</v>
      </c>
      <c r="P58" s="85">
        <v>4</v>
      </c>
      <c r="Q58" s="86">
        <f t="shared" si="18"/>
        <v>4.0404040404040407E-2</v>
      </c>
      <c r="R58" s="39">
        <v>1</v>
      </c>
      <c r="S58" s="86">
        <f t="shared" si="19"/>
        <v>7.1428571428571426E-3</v>
      </c>
      <c r="T58" s="85">
        <v>2</v>
      </c>
      <c r="U58" s="86">
        <v>1.5100000000000001E-2</v>
      </c>
      <c r="V58" s="85">
        <v>1</v>
      </c>
      <c r="W58" s="86">
        <v>9.2999999999999992E-3</v>
      </c>
      <c r="X58" s="85">
        <v>0</v>
      </c>
      <c r="Y58" s="86">
        <v>0</v>
      </c>
      <c r="Z58" s="85">
        <f>SUM(B58,D58,F58,H58,J58,L58,N58,P58,R58,T58,V58,X58)</f>
        <v>29</v>
      </c>
      <c r="AA58" s="86">
        <f>Z58/$Z$59</f>
        <v>1.6811594202898551E-2</v>
      </c>
    </row>
    <row r="59" spans="1:27" x14ac:dyDescent="0.25">
      <c r="A59" s="89" t="s">
        <v>20</v>
      </c>
      <c r="B59" s="83">
        <f>SUM(B55:B58)</f>
        <v>170</v>
      </c>
      <c r="C59" s="35">
        <f t="shared" ref="C59:AA59" si="20">SUM(C55:C57)</f>
        <v>1</v>
      </c>
      <c r="D59" s="83">
        <f>SUM(D55:D58)</f>
        <v>156</v>
      </c>
      <c r="E59" s="35">
        <f>SUM(E55:E58)</f>
        <v>0.99999999999999989</v>
      </c>
      <c r="F59" s="83">
        <f t="shared" si="20"/>
        <v>174</v>
      </c>
      <c r="G59" s="35">
        <f t="shared" si="20"/>
        <v>1</v>
      </c>
      <c r="H59" s="83">
        <f>SUM(H55:H58)</f>
        <v>261</v>
      </c>
      <c r="I59" s="35">
        <f>SUM(I55:I58)</f>
        <v>1</v>
      </c>
      <c r="J59" s="83">
        <f>SUM(J55:J58)</f>
        <v>169</v>
      </c>
      <c r="K59" s="35">
        <f>SUM(K55:K58)</f>
        <v>1</v>
      </c>
      <c r="L59" s="83">
        <f>SUM(L55:L58)</f>
        <v>151</v>
      </c>
      <c r="M59" s="35">
        <f t="shared" si="20"/>
        <v>0.97350993377483452</v>
      </c>
      <c r="N59" s="83">
        <f>SUM(N55:N58)</f>
        <v>94</v>
      </c>
      <c r="O59" s="35">
        <f t="shared" si="20"/>
        <v>1</v>
      </c>
      <c r="P59" s="83">
        <f>SUM(P55:P58)</f>
        <v>99</v>
      </c>
      <c r="Q59" s="35">
        <f>SUM(Q55:Q58)</f>
        <v>1</v>
      </c>
      <c r="R59" s="83">
        <f>SUM(R55:R58)</f>
        <v>140</v>
      </c>
      <c r="S59" s="35">
        <f>SUM(S55:S58)</f>
        <v>1</v>
      </c>
      <c r="T59" s="83">
        <f>SUM(T55:T58)</f>
        <v>130</v>
      </c>
      <c r="U59" s="35">
        <v>1</v>
      </c>
      <c r="V59" s="83">
        <f>SUM(V55:V58)</f>
        <v>109</v>
      </c>
      <c r="W59" s="35">
        <f>SUM(W55:W58)</f>
        <v>0.99999999999999989</v>
      </c>
      <c r="X59" s="83">
        <f>SUM(X55:X58)</f>
        <v>100</v>
      </c>
      <c r="Y59" s="35">
        <f>SUM(Y55:Y58)</f>
        <v>1</v>
      </c>
      <c r="Z59" s="83">
        <f t="shared" si="20"/>
        <v>1725</v>
      </c>
      <c r="AA59" s="35">
        <f t="shared" si="20"/>
        <v>1</v>
      </c>
    </row>
    <row r="78" spans="1:31" ht="18.75" x14ac:dyDescent="0.3">
      <c r="A78" s="169" t="s">
        <v>100</v>
      </c>
      <c r="B78" s="169"/>
      <c r="C78" s="169"/>
      <c r="D78" s="169"/>
      <c r="E78" s="169"/>
      <c r="F78" s="169"/>
      <c r="G78" s="169"/>
      <c r="H78" s="169"/>
      <c r="I78" s="169"/>
      <c r="J78" s="169"/>
      <c r="K78" s="169"/>
      <c r="L78" s="169"/>
      <c r="M78" s="169"/>
      <c r="N78" s="169"/>
      <c r="O78" s="169"/>
      <c r="P78" s="169"/>
      <c r="Q78" s="169"/>
      <c r="R78" s="169"/>
      <c r="S78" s="169"/>
      <c r="T78" s="169"/>
      <c r="U78" s="169"/>
      <c r="V78" s="169"/>
      <c r="W78" s="169"/>
      <c r="X78" s="169"/>
      <c r="Y78" s="169"/>
      <c r="Z78" s="169"/>
      <c r="AA78" s="169"/>
      <c r="AB78" s="169"/>
      <c r="AC78" s="169"/>
      <c r="AD78" s="169"/>
      <c r="AE78" s="169"/>
    </row>
    <row r="80" spans="1:31" ht="18.75" x14ac:dyDescent="0.25">
      <c r="A80" s="92" t="s">
        <v>78</v>
      </c>
      <c r="B80" s="92"/>
      <c r="C80" s="92"/>
      <c r="D80" s="92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2"/>
    </row>
    <row r="81" spans="1:15" ht="18.75" x14ac:dyDescent="0.25">
      <c r="A81" s="172" t="s">
        <v>0</v>
      </c>
      <c r="B81" s="92" t="s">
        <v>128</v>
      </c>
      <c r="C81" s="92"/>
      <c r="D81" s="92"/>
      <c r="E81" s="92"/>
      <c r="F81" s="92"/>
      <c r="G81" s="92"/>
      <c r="H81" s="92"/>
      <c r="I81" s="92"/>
      <c r="J81" s="92"/>
      <c r="K81" s="92"/>
      <c r="L81" s="92"/>
      <c r="M81" s="92"/>
      <c r="N81" s="92"/>
      <c r="O81" s="92"/>
    </row>
    <row r="82" spans="1:15" ht="25.5" customHeight="1" x14ac:dyDescent="0.25">
      <c r="A82" s="173"/>
      <c r="B82" s="31" t="s">
        <v>45</v>
      </c>
      <c r="C82" s="31" t="s">
        <v>46</v>
      </c>
      <c r="D82" s="31" t="s">
        <v>47</v>
      </c>
      <c r="E82" s="31" t="s">
        <v>48</v>
      </c>
      <c r="F82" s="31" t="s">
        <v>49</v>
      </c>
      <c r="G82" s="31" t="s">
        <v>50</v>
      </c>
      <c r="H82" s="31" t="s">
        <v>51</v>
      </c>
      <c r="I82" s="31" t="s">
        <v>52</v>
      </c>
      <c r="J82" s="31" t="s">
        <v>53</v>
      </c>
      <c r="K82" s="31" t="s">
        <v>54</v>
      </c>
      <c r="L82" s="31" t="s">
        <v>55</v>
      </c>
      <c r="M82" s="31" t="s">
        <v>56</v>
      </c>
      <c r="N82" s="31" t="s">
        <v>82</v>
      </c>
      <c r="O82" s="31" t="s">
        <v>79</v>
      </c>
    </row>
    <row r="83" spans="1:15" x14ac:dyDescent="0.25">
      <c r="A83" s="32" t="s">
        <v>19</v>
      </c>
      <c r="B83" s="33">
        <v>1</v>
      </c>
      <c r="C83" s="33">
        <v>1</v>
      </c>
      <c r="D83" s="33">
        <v>0</v>
      </c>
      <c r="E83" s="33">
        <v>1</v>
      </c>
      <c r="F83" s="33">
        <v>3</v>
      </c>
      <c r="G83" s="33">
        <v>1</v>
      </c>
      <c r="H83" s="33">
        <v>1</v>
      </c>
      <c r="I83" s="33">
        <v>1</v>
      </c>
      <c r="J83" s="93">
        <v>2</v>
      </c>
      <c r="K83" s="33">
        <v>5</v>
      </c>
      <c r="L83" s="33">
        <v>4</v>
      </c>
      <c r="M83" s="33">
        <v>0</v>
      </c>
      <c r="N83" s="33">
        <f>SUM(B83:M83)</f>
        <v>20</v>
      </c>
      <c r="O83" s="34">
        <f t="shared" ref="O83:O93" si="21">N83/$N$97</f>
        <v>4.7449584816132862E-3</v>
      </c>
    </row>
    <row r="84" spans="1:15" x14ac:dyDescent="0.25">
      <c r="A84" s="32" t="s">
        <v>13</v>
      </c>
      <c r="B84" s="33">
        <v>123</v>
      </c>
      <c r="C84" s="33">
        <f>47+63</f>
        <v>110</v>
      </c>
      <c r="D84" s="33">
        <v>153</v>
      </c>
      <c r="E84" s="33">
        <v>103</v>
      </c>
      <c r="F84" s="33">
        <v>111</v>
      </c>
      <c r="G84" s="33">
        <v>110</v>
      </c>
      <c r="H84" s="33">
        <v>75</v>
      </c>
      <c r="I84" s="33">
        <v>90</v>
      </c>
      <c r="J84" s="33">
        <v>102</v>
      </c>
      <c r="K84" s="33">
        <v>77</v>
      </c>
      <c r="L84" s="33">
        <v>85</v>
      </c>
      <c r="M84" s="33">
        <v>75</v>
      </c>
      <c r="N84" s="33">
        <f t="shared" ref="N84:N96" si="22">SUM(B84:M84)</f>
        <v>1214</v>
      </c>
      <c r="O84" s="34">
        <f t="shared" si="21"/>
        <v>0.28801897983392644</v>
      </c>
    </row>
    <row r="85" spans="1:15" x14ac:dyDescent="0.25">
      <c r="A85" s="32" t="s">
        <v>8</v>
      </c>
      <c r="B85" s="33">
        <v>76</v>
      </c>
      <c r="C85" s="33">
        <f>47+13</f>
        <v>60</v>
      </c>
      <c r="D85" s="33">
        <v>82</v>
      </c>
      <c r="E85" s="33">
        <v>85</v>
      </c>
      <c r="F85" s="33">
        <v>102</v>
      </c>
      <c r="G85" s="33">
        <v>75</v>
      </c>
      <c r="H85" s="33">
        <v>58</v>
      </c>
      <c r="I85" s="33">
        <v>52</v>
      </c>
      <c r="J85" s="33">
        <v>74</v>
      </c>
      <c r="K85" s="33">
        <v>43</v>
      </c>
      <c r="L85" s="33">
        <v>61</v>
      </c>
      <c r="M85" s="33">
        <v>44</v>
      </c>
      <c r="N85" s="33">
        <f t="shared" si="22"/>
        <v>812</v>
      </c>
      <c r="O85" s="34">
        <f t="shared" si="21"/>
        <v>0.19264531435349941</v>
      </c>
    </row>
    <row r="86" spans="1:15" x14ac:dyDescent="0.25">
      <c r="A86" s="32" t="s">
        <v>18</v>
      </c>
      <c r="B86" s="33">
        <v>2</v>
      </c>
      <c r="C86" s="33">
        <v>2</v>
      </c>
      <c r="D86" s="33">
        <v>2</v>
      </c>
      <c r="E86" s="33">
        <v>3</v>
      </c>
      <c r="F86" s="33">
        <v>2</v>
      </c>
      <c r="G86" s="33">
        <v>3</v>
      </c>
      <c r="H86" s="33">
        <v>1</v>
      </c>
      <c r="I86" s="33">
        <v>1</v>
      </c>
      <c r="J86" s="33">
        <v>0</v>
      </c>
      <c r="K86" s="33">
        <v>0</v>
      </c>
      <c r="L86" s="33">
        <v>2</v>
      </c>
      <c r="M86" s="33">
        <v>0</v>
      </c>
      <c r="N86" s="33">
        <f t="shared" si="22"/>
        <v>18</v>
      </c>
      <c r="O86" s="34">
        <f t="shared" si="21"/>
        <v>4.2704626334519576E-3</v>
      </c>
    </row>
    <row r="87" spans="1:15" x14ac:dyDescent="0.25">
      <c r="A87" s="32" t="s">
        <v>80</v>
      </c>
      <c r="B87" s="33">
        <v>1</v>
      </c>
      <c r="C87" s="33">
        <v>4</v>
      </c>
      <c r="D87" s="33">
        <v>1</v>
      </c>
      <c r="E87" s="93">
        <v>0</v>
      </c>
      <c r="F87" s="33">
        <v>1</v>
      </c>
      <c r="G87" s="33">
        <v>0</v>
      </c>
      <c r="H87" s="33">
        <v>0</v>
      </c>
      <c r="I87" s="33">
        <v>0</v>
      </c>
      <c r="J87" s="33">
        <v>0</v>
      </c>
      <c r="K87" s="33">
        <v>0</v>
      </c>
      <c r="L87" s="33">
        <v>0</v>
      </c>
      <c r="M87" s="33">
        <v>0</v>
      </c>
      <c r="N87" s="33">
        <f t="shared" si="22"/>
        <v>7</v>
      </c>
      <c r="O87" s="34">
        <f t="shared" si="21"/>
        <v>1.66073546856465E-3</v>
      </c>
    </row>
    <row r="88" spans="1:15" x14ac:dyDescent="0.25">
      <c r="A88" s="32" t="s">
        <v>11</v>
      </c>
      <c r="B88" s="33">
        <v>52</v>
      </c>
      <c r="C88" s="33">
        <v>46</v>
      </c>
      <c r="D88" s="33">
        <v>41</v>
      </c>
      <c r="E88" s="33">
        <v>39</v>
      </c>
      <c r="F88" s="33">
        <v>42</v>
      </c>
      <c r="G88" s="33">
        <v>36</v>
      </c>
      <c r="H88" s="33">
        <v>38</v>
      </c>
      <c r="I88" s="33">
        <v>24</v>
      </c>
      <c r="J88" s="33">
        <v>30</v>
      </c>
      <c r="K88" s="33">
        <v>25</v>
      </c>
      <c r="L88" s="33">
        <v>31</v>
      </c>
      <c r="M88" s="33">
        <v>35</v>
      </c>
      <c r="N88" s="33">
        <f t="shared" si="22"/>
        <v>439</v>
      </c>
      <c r="O88" s="34">
        <f t="shared" si="21"/>
        <v>0.10415183867141163</v>
      </c>
    </row>
    <row r="89" spans="1:15" x14ac:dyDescent="0.25">
      <c r="A89" s="73" t="s">
        <v>81</v>
      </c>
      <c r="B89" s="33">
        <v>1</v>
      </c>
      <c r="C89" s="33">
        <v>0</v>
      </c>
      <c r="D89" s="33">
        <v>0</v>
      </c>
      <c r="E89" s="93">
        <v>0</v>
      </c>
      <c r="F89" s="33">
        <v>0</v>
      </c>
      <c r="G89" s="33">
        <v>0</v>
      </c>
      <c r="H89" s="33">
        <v>0</v>
      </c>
      <c r="I89" s="33">
        <v>0</v>
      </c>
      <c r="J89" s="33">
        <v>0</v>
      </c>
      <c r="K89" s="33">
        <v>0</v>
      </c>
      <c r="L89" s="33">
        <v>0</v>
      </c>
      <c r="M89" s="33">
        <v>0</v>
      </c>
      <c r="N89" s="33">
        <f t="shared" si="22"/>
        <v>1</v>
      </c>
      <c r="O89" s="34">
        <f t="shared" si="21"/>
        <v>2.3724792408066428E-4</v>
      </c>
    </row>
    <row r="90" spans="1:15" x14ac:dyDescent="0.25">
      <c r="A90" s="73" t="s">
        <v>12</v>
      </c>
      <c r="B90" s="33">
        <v>3</v>
      </c>
      <c r="C90" s="33">
        <v>10</v>
      </c>
      <c r="D90" s="33">
        <v>10</v>
      </c>
      <c r="E90" s="33">
        <v>10</v>
      </c>
      <c r="F90" s="33">
        <v>16</v>
      </c>
      <c r="G90" s="33">
        <v>5</v>
      </c>
      <c r="H90" s="33">
        <v>9</v>
      </c>
      <c r="I90" s="33">
        <v>6</v>
      </c>
      <c r="J90" s="33">
        <v>10</v>
      </c>
      <c r="K90" s="33">
        <v>11</v>
      </c>
      <c r="L90" s="33">
        <v>13</v>
      </c>
      <c r="M90" s="33">
        <v>18</v>
      </c>
      <c r="N90" s="33">
        <f t="shared" si="22"/>
        <v>121</v>
      </c>
      <c r="O90" s="34">
        <f t="shared" si="21"/>
        <v>2.8706998813760379E-2</v>
      </c>
    </row>
    <row r="91" spans="1:15" x14ac:dyDescent="0.25">
      <c r="A91" s="73" t="s">
        <v>3</v>
      </c>
      <c r="B91" s="33">
        <v>25</v>
      </c>
      <c r="C91" s="33">
        <v>30</v>
      </c>
      <c r="D91" s="33">
        <v>29</v>
      </c>
      <c r="E91" s="33">
        <v>24</v>
      </c>
      <c r="F91" s="33">
        <v>33</v>
      </c>
      <c r="G91" s="33">
        <v>20</v>
      </c>
      <c r="H91" s="33">
        <v>16</v>
      </c>
      <c r="I91" s="33">
        <v>23</v>
      </c>
      <c r="J91" s="33">
        <v>27</v>
      </c>
      <c r="K91" s="33">
        <v>29</v>
      </c>
      <c r="L91" s="33">
        <v>20</v>
      </c>
      <c r="M91" s="33">
        <v>19</v>
      </c>
      <c r="N91" s="33">
        <f t="shared" si="22"/>
        <v>295</v>
      </c>
      <c r="O91" s="34">
        <f t="shared" si="21"/>
        <v>6.9988137603795963E-2</v>
      </c>
    </row>
    <row r="92" spans="1:15" x14ac:dyDescent="0.25">
      <c r="A92" s="73" t="s">
        <v>6</v>
      </c>
      <c r="B92" s="33">
        <v>95</v>
      </c>
      <c r="C92" s="33">
        <v>73</v>
      </c>
      <c r="D92" s="33">
        <v>90</v>
      </c>
      <c r="E92" s="33">
        <v>68</v>
      </c>
      <c r="F92" s="33">
        <v>78</v>
      </c>
      <c r="G92" s="33">
        <v>74</v>
      </c>
      <c r="H92" s="33">
        <v>43</v>
      </c>
      <c r="I92" s="33">
        <v>48</v>
      </c>
      <c r="J92" s="33">
        <v>61</v>
      </c>
      <c r="K92" s="33">
        <v>71</v>
      </c>
      <c r="L92" s="33">
        <v>62</v>
      </c>
      <c r="M92" s="33">
        <v>53</v>
      </c>
      <c r="N92" s="33">
        <f t="shared" si="22"/>
        <v>816</v>
      </c>
      <c r="O92" s="34">
        <f t="shared" si="21"/>
        <v>0.19359430604982206</v>
      </c>
    </row>
    <row r="93" spans="1:15" x14ac:dyDescent="0.25">
      <c r="A93" s="73" t="s">
        <v>111</v>
      </c>
      <c r="B93" s="33">
        <v>0</v>
      </c>
      <c r="C93" s="33">
        <v>7</v>
      </c>
      <c r="D93" s="33">
        <v>1</v>
      </c>
      <c r="E93" s="33">
        <v>5</v>
      </c>
      <c r="F93" s="33">
        <v>4</v>
      </c>
      <c r="G93" s="33">
        <v>4</v>
      </c>
      <c r="H93" s="33">
        <v>0</v>
      </c>
      <c r="I93" s="33">
        <v>4</v>
      </c>
      <c r="J93" s="33">
        <v>1</v>
      </c>
      <c r="K93" s="33">
        <v>2</v>
      </c>
      <c r="L93" s="33">
        <v>1</v>
      </c>
      <c r="M93" s="33">
        <v>0</v>
      </c>
      <c r="N93" s="33">
        <f t="shared" si="22"/>
        <v>29</v>
      </c>
      <c r="O93" s="34">
        <f t="shared" si="21"/>
        <v>6.8801897983392646E-3</v>
      </c>
    </row>
    <row r="94" spans="1:15" x14ac:dyDescent="0.25">
      <c r="A94" s="73" t="s">
        <v>15</v>
      </c>
      <c r="B94" s="33">
        <v>12</v>
      </c>
      <c r="C94" s="33">
        <v>17</v>
      </c>
      <c r="D94" s="33">
        <v>4</v>
      </c>
      <c r="E94" s="33">
        <v>33</v>
      </c>
      <c r="F94" s="33">
        <v>20</v>
      </c>
      <c r="G94" s="33">
        <v>12</v>
      </c>
      <c r="H94" s="33">
        <v>8</v>
      </c>
      <c r="I94" s="33">
        <v>17</v>
      </c>
      <c r="J94" s="33">
        <v>35</v>
      </c>
      <c r="K94" s="33">
        <v>79</v>
      </c>
      <c r="L94" s="33">
        <v>29</v>
      </c>
      <c r="M94" s="33">
        <v>43</v>
      </c>
      <c r="N94" s="33">
        <f t="shared" si="22"/>
        <v>309</v>
      </c>
      <c r="O94" s="34">
        <f>N94/$N$97</f>
        <v>7.3309608540925261E-2</v>
      </c>
    </row>
    <row r="95" spans="1:15" x14ac:dyDescent="0.25">
      <c r="A95" s="73" t="s">
        <v>17</v>
      </c>
      <c r="B95" s="33">
        <v>9</v>
      </c>
      <c r="C95" s="33">
        <v>9</v>
      </c>
      <c r="D95" s="33">
        <v>15</v>
      </c>
      <c r="E95" s="33">
        <v>14</v>
      </c>
      <c r="F95" s="33">
        <v>6</v>
      </c>
      <c r="G95" s="33">
        <v>10</v>
      </c>
      <c r="H95" s="33">
        <v>8</v>
      </c>
      <c r="I95" s="33">
        <v>9</v>
      </c>
      <c r="J95" s="33">
        <v>15</v>
      </c>
      <c r="K95" s="33">
        <v>11</v>
      </c>
      <c r="L95" s="33">
        <v>12</v>
      </c>
      <c r="M95" s="33">
        <v>15</v>
      </c>
      <c r="N95" s="33">
        <f t="shared" si="22"/>
        <v>133</v>
      </c>
      <c r="O95" s="34">
        <f>N95/$N$97</f>
        <v>3.1553973902728349E-2</v>
      </c>
    </row>
    <row r="96" spans="1:15" x14ac:dyDescent="0.25">
      <c r="A96" s="73" t="s">
        <v>39</v>
      </c>
      <c r="B96" s="33">
        <v>0</v>
      </c>
      <c r="C96" s="33">
        <v>0</v>
      </c>
      <c r="D96" s="33">
        <v>0</v>
      </c>
      <c r="E96" s="33">
        <v>0</v>
      </c>
      <c r="F96" s="33">
        <v>0</v>
      </c>
      <c r="G96" s="33">
        <v>0</v>
      </c>
      <c r="H96" s="33">
        <v>0</v>
      </c>
      <c r="I96" s="33">
        <v>0</v>
      </c>
      <c r="J96" s="33">
        <v>0</v>
      </c>
      <c r="K96" s="33">
        <v>0</v>
      </c>
      <c r="L96" s="33">
        <v>0</v>
      </c>
      <c r="M96" s="33">
        <v>1</v>
      </c>
      <c r="N96" s="33">
        <f t="shared" si="22"/>
        <v>1</v>
      </c>
      <c r="O96" s="34">
        <f>N96/$N$97</f>
        <v>2.3724792408066428E-4</v>
      </c>
    </row>
    <row r="97" spans="1:18" x14ac:dyDescent="0.25">
      <c r="A97" s="31" t="s">
        <v>20</v>
      </c>
      <c r="B97" s="31">
        <f>SUM(B83:B96)</f>
        <v>400</v>
      </c>
      <c r="C97" s="99">
        <f t="shared" ref="C97:J97" si="23">SUM(C83:C96)</f>
        <v>369</v>
      </c>
      <c r="D97" s="99">
        <f>SUM(D83:D96)</f>
        <v>428</v>
      </c>
      <c r="E97" s="99">
        <f t="shared" si="23"/>
        <v>385</v>
      </c>
      <c r="F97" s="99">
        <f>SUM(F83:F96)</f>
        <v>418</v>
      </c>
      <c r="G97" s="99">
        <f t="shared" si="23"/>
        <v>350</v>
      </c>
      <c r="H97" s="99">
        <f t="shared" si="23"/>
        <v>257</v>
      </c>
      <c r="I97" s="99">
        <f t="shared" si="23"/>
        <v>275</v>
      </c>
      <c r="J97" s="99">
        <f t="shared" si="23"/>
        <v>357</v>
      </c>
      <c r="K97" s="31">
        <f>SUM(K83:K96)</f>
        <v>353</v>
      </c>
      <c r="L97" s="31">
        <f>SUM(L83:L96)</f>
        <v>320</v>
      </c>
      <c r="M97" s="31">
        <f>SUM(M83:M96)</f>
        <v>303</v>
      </c>
      <c r="N97" s="31">
        <f>SUM(N83:N96)</f>
        <v>4215</v>
      </c>
      <c r="O97" s="35">
        <f>SUM(O83:O96)</f>
        <v>1</v>
      </c>
    </row>
    <row r="100" spans="1:18" ht="18.75" x14ac:dyDescent="0.25">
      <c r="A100" s="92" t="s">
        <v>101</v>
      </c>
      <c r="B100" s="92"/>
      <c r="C100" s="92"/>
      <c r="D100" s="92"/>
      <c r="E100" s="92"/>
      <c r="F100" s="92"/>
      <c r="G100" s="92"/>
      <c r="H100" s="92"/>
      <c r="I100" s="92"/>
      <c r="J100" s="92"/>
      <c r="K100" s="92"/>
      <c r="L100" s="92"/>
      <c r="M100" s="92"/>
      <c r="N100" s="92"/>
      <c r="O100" s="92"/>
    </row>
    <row r="101" spans="1:18" ht="30" customHeight="1" x14ac:dyDescent="0.25">
      <c r="A101" s="75" t="s">
        <v>83</v>
      </c>
      <c r="B101" s="74" t="s">
        <v>84</v>
      </c>
      <c r="C101" s="43" t="s">
        <v>85</v>
      </c>
      <c r="D101" s="74" t="s">
        <v>86</v>
      </c>
      <c r="E101" s="74" t="s">
        <v>87</v>
      </c>
      <c r="F101" s="74" t="s">
        <v>88</v>
      </c>
      <c r="G101" s="74" t="s">
        <v>89</v>
      </c>
      <c r="H101" s="74" t="s">
        <v>90</v>
      </c>
      <c r="I101" s="74" t="s">
        <v>91</v>
      </c>
      <c r="J101" s="74" t="s">
        <v>92</v>
      </c>
      <c r="K101" s="74" t="s">
        <v>93</v>
      </c>
      <c r="L101" s="74" t="s">
        <v>94</v>
      </c>
      <c r="M101" s="74" t="s">
        <v>95</v>
      </c>
      <c r="N101" s="74" t="s">
        <v>57</v>
      </c>
      <c r="O101" s="74" t="s">
        <v>79</v>
      </c>
      <c r="P101" s="66"/>
      <c r="Q101" s="66"/>
      <c r="R101" s="66"/>
    </row>
    <row r="102" spans="1:18" x14ac:dyDescent="0.25">
      <c r="A102" s="42" t="s">
        <v>14</v>
      </c>
      <c r="B102" s="90">
        <v>7</v>
      </c>
      <c r="C102" s="44">
        <v>16</v>
      </c>
      <c r="D102" s="90">
        <v>15</v>
      </c>
      <c r="E102" s="44">
        <v>17</v>
      </c>
      <c r="F102" s="44">
        <v>21</v>
      </c>
      <c r="G102" s="44">
        <v>16</v>
      </c>
      <c r="H102" s="44">
        <v>11</v>
      </c>
      <c r="I102" s="103">
        <v>14</v>
      </c>
      <c r="J102" s="90">
        <v>14</v>
      </c>
      <c r="K102" s="90">
        <v>14</v>
      </c>
      <c r="L102" s="90">
        <v>16</v>
      </c>
      <c r="M102" s="90">
        <v>9</v>
      </c>
      <c r="N102" s="90">
        <f t="shared" ref="N102:N137" si="24">SUM(B102:M102)</f>
        <v>170</v>
      </c>
      <c r="O102" s="45">
        <f t="shared" ref="O102:O137" si="25">N102/$N$138</f>
        <v>4.0332147093712932E-2</v>
      </c>
      <c r="P102" s="66"/>
      <c r="Q102" s="66"/>
      <c r="R102" s="66"/>
    </row>
    <row r="103" spans="1:18" ht="14.25" customHeight="1" x14ac:dyDescent="0.25">
      <c r="A103" s="46" t="s">
        <v>13</v>
      </c>
      <c r="B103" s="76">
        <v>2</v>
      </c>
      <c r="C103" s="47">
        <v>6</v>
      </c>
      <c r="D103" s="76">
        <v>6</v>
      </c>
      <c r="E103" s="47">
        <v>5</v>
      </c>
      <c r="F103" s="40">
        <v>0</v>
      </c>
      <c r="G103" s="76">
        <v>7</v>
      </c>
      <c r="H103" s="47">
        <v>5</v>
      </c>
      <c r="I103" s="76">
        <v>4</v>
      </c>
      <c r="J103" s="76">
        <v>14</v>
      </c>
      <c r="K103" s="76">
        <v>14</v>
      </c>
      <c r="L103" s="76">
        <v>2</v>
      </c>
      <c r="M103" s="76">
        <v>0</v>
      </c>
      <c r="N103" s="103">
        <f t="shared" si="24"/>
        <v>65</v>
      </c>
      <c r="O103" s="77">
        <f t="shared" si="25"/>
        <v>1.542111506524318E-2</v>
      </c>
      <c r="P103" s="66"/>
      <c r="Q103" s="66"/>
      <c r="R103" s="66"/>
    </row>
    <row r="104" spans="1:18" x14ac:dyDescent="0.25">
      <c r="A104" s="46" t="s">
        <v>8</v>
      </c>
      <c r="B104" s="76">
        <v>2</v>
      </c>
      <c r="C104" s="47">
        <v>2</v>
      </c>
      <c r="D104" s="76">
        <v>6</v>
      </c>
      <c r="E104" s="47">
        <v>2</v>
      </c>
      <c r="F104" s="40">
        <v>21</v>
      </c>
      <c r="G104" s="76">
        <v>2</v>
      </c>
      <c r="H104" s="47">
        <v>1</v>
      </c>
      <c r="I104" s="76">
        <v>4</v>
      </c>
      <c r="J104" s="76">
        <v>0</v>
      </c>
      <c r="K104" s="76">
        <v>0</v>
      </c>
      <c r="L104" s="76">
        <v>6</v>
      </c>
      <c r="M104" s="76">
        <v>0</v>
      </c>
      <c r="N104" s="103">
        <f t="shared" si="24"/>
        <v>46</v>
      </c>
      <c r="O104" s="77">
        <f t="shared" si="25"/>
        <v>1.0913404507710557E-2</v>
      </c>
      <c r="P104" s="66"/>
      <c r="Q104" s="66"/>
      <c r="R104" s="66"/>
    </row>
    <row r="105" spans="1:18" x14ac:dyDescent="0.25">
      <c r="A105" s="46" t="s">
        <v>11</v>
      </c>
      <c r="B105" s="76">
        <v>2</v>
      </c>
      <c r="C105" s="47">
        <v>4</v>
      </c>
      <c r="D105" s="76">
        <v>3</v>
      </c>
      <c r="E105" s="47">
        <v>3</v>
      </c>
      <c r="F105" s="40">
        <v>0</v>
      </c>
      <c r="G105" s="76">
        <v>1</v>
      </c>
      <c r="H105" s="47">
        <v>3</v>
      </c>
      <c r="I105" s="76">
        <v>1</v>
      </c>
      <c r="J105" s="76">
        <v>0</v>
      </c>
      <c r="K105" s="76">
        <v>0</v>
      </c>
      <c r="L105" s="76">
        <v>1</v>
      </c>
      <c r="M105" s="76">
        <v>0</v>
      </c>
      <c r="N105" s="103">
        <f t="shared" si="24"/>
        <v>18</v>
      </c>
      <c r="O105" s="77">
        <f t="shared" si="25"/>
        <v>4.2704626334519576E-3</v>
      </c>
      <c r="P105" s="66"/>
      <c r="Q105" s="66"/>
      <c r="R105" s="66"/>
    </row>
    <row r="106" spans="1:18" x14ac:dyDescent="0.25">
      <c r="A106" s="46" t="s">
        <v>3</v>
      </c>
      <c r="B106" s="76">
        <v>0</v>
      </c>
      <c r="C106" s="47">
        <v>0</v>
      </c>
      <c r="D106" s="76">
        <v>0</v>
      </c>
      <c r="E106" s="47">
        <v>2</v>
      </c>
      <c r="F106" s="40">
        <v>0</v>
      </c>
      <c r="G106" s="76">
        <v>0</v>
      </c>
      <c r="H106" s="47">
        <v>0</v>
      </c>
      <c r="I106" s="76">
        <v>2</v>
      </c>
      <c r="J106" s="76">
        <v>0</v>
      </c>
      <c r="K106" s="76">
        <v>0</v>
      </c>
      <c r="L106" s="76">
        <v>1</v>
      </c>
      <c r="M106" s="76">
        <v>0</v>
      </c>
      <c r="N106" s="103">
        <f t="shared" si="24"/>
        <v>5</v>
      </c>
      <c r="O106" s="77">
        <f t="shared" si="25"/>
        <v>1.1862396204033216E-3</v>
      </c>
      <c r="P106" s="66"/>
      <c r="Q106" s="66"/>
      <c r="R106" s="66"/>
    </row>
    <row r="107" spans="1:18" x14ac:dyDescent="0.25">
      <c r="A107" s="46" t="s">
        <v>6</v>
      </c>
      <c r="B107" s="76">
        <v>0</v>
      </c>
      <c r="C107" s="47">
        <v>0</v>
      </c>
      <c r="D107" s="76">
        <v>0</v>
      </c>
      <c r="E107" s="47">
        <v>3</v>
      </c>
      <c r="F107" s="47">
        <v>0</v>
      </c>
      <c r="G107" s="76">
        <v>0</v>
      </c>
      <c r="H107" s="47">
        <v>0</v>
      </c>
      <c r="I107" s="76">
        <v>3</v>
      </c>
      <c r="J107" s="76">
        <v>0</v>
      </c>
      <c r="K107" s="76">
        <v>0</v>
      </c>
      <c r="L107" s="76">
        <v>2</v>
      </c>
      <c r="M107" s="76">
        <v>0</v>
      </c>
      <c r="N107" s="103">
        <f t="shared" si="24"/>
        <v>8</v>
      </c>
      <c r="O107" s="77">
        <f t="shared" si="25"/>
        <v>1.8979833926453143E-3</v>
      </c>
      <c r="P107" s="66"/>
      <c r="Q107" s="66"/>
      <c r="R107" s="66"/>
    </row>
    <row r="108" spans="1:18" x14ac:dyDescent="0.25">
      <c r="A108" s="46" t="s">
        <v>15</v>
      </c>
      <c r="B108" s="76">
        <v>1</v>
      </c>
      <c r="C108" s="47">
        <v>4</v>
      </c>
      <c r="D108" s="76">
        <v>0</v>
      </c>
      <c r="E108" s="47">
        <v>2</v>
      </c>
      <c r="F108" s="47">
        <v>0</v>
      </c>
      <c r="G108" s="76">
        <v>6</v>
      </c>
      <c r="H108" s="47">
        <v>2</v>
      </c>
      <c r="I108" s="76">
        <v>0</v>
      </c>
      <c r="J108" s="76">
        <v>0</v>
      </c>
      <c r="K108" s="76">
        <v>0</v>
      </c>
      <c r="L108" s="76">
        <v>4</v>
      </c>
      <c r="M108" s="76">
        <v>0</v>
      </c>
      <c r="N108" s="103">
        <f t="shared" si="24"/>
        <v>19</v>
      </c>
      <c r="O108" s="77">
        <f t="shared" si="25"/>
        <v>4.5077105575326215E-3</v>
      </c>
      <c r="P108" s="66"/>
      <c r="Q108" s="66"/>
      <c r="R108" s="66"/>
    </row>
    <row r="109" spans="1:18" x14ac:dyDescent="0.25">
      <c r="A109" s="42" t="s">
        <v>2</v>
      </c>
      <c r="B109" s="90">
        <v>162</v>
      </c>
      <c r="C109" s="44">
        <v>158</v>
      </c>
      <c r="D109" s="90">
        <v>181</v>
      </c>
      <c r="E109" s="44">
        <v>100</v>
      </c>
      <c r="F109" s="44">
        <f>SUM(F110:F117)</f>
        <v>173</v>
      </c>
      <c r="G109" s="44">
        <v>138</v>
      </c>
      <c r="H109" s="44">
        <v>113</v>
      </c>
      <c r="I109" s="103">
        <v>126</v>
      </c>
      <c r="J109" s="90">
        <v>162</v>
      </c>
      <c r="K109" s="90">
        <v>154</v>
      </c>
      <c r="L109" s="90">
        <v>163</v>
      </c>
      <c r="M109" s="90">
        <v>165</v>
      </c>
      <c r="N109" s="103">
        <f t="shared" si="24"/>
        <v>1795</v>
      </c>
      <c r="O109" s="45">
        <f t="shared" si="25"/>
        <v>0.42586002372479242</v>
      </c>
      <c r="P109" s="66"/>
      <c r="Q109" s="66"/>
      <c r="R109" s="66"/>
    </row>
    <row r="110" spans="1:18" x14ac:dyDescent="0.25">
      <c r="A110" s="46" t="s">
        <v>13</v>
      </c>
      <c r="B110" s="76">
        <v>47</v>
      </c>
      <c r="C110" s="47">
        <v>34</v>
      </c>
      <c r="D110" s="76">
        <v>62</v>
      </c>
      <c r="E110" s="47">
        <v>0</v>
      </c>
      <c r="F110" s="40">
        <v>34</v>
      </c>
      <c r="G110" s="76">
        <v>38</v>
      </c>
      <c r="H110" s="47">
        <v>29</v>
      </c>
      <c r="I110" s="76">
        <v>30</v>
      </c>
      <c r="J110" s="76">
        <v>41</v>
      </c>
      <c r="K110" s="76">
        <v>34</v>
      </c>
      <c r="L110" s="76">
        <v>48</v>
      </c>
      <c r="M110" s="76">
        <v>35</v>
      </c>
      <c r="N110" s="103">
        <f t="shared" si="24"/>
        <v>432</v>
      </c>
      <c r="O110" s="77">
        <f t="shared" si="25"/>
        <v>0.10249110320284698</v>
      </c>
      <c r="P110" s="66"/>
      <c r="Q110" s="66"/>
      <c r="R110" s="66"/>
    </row>
    <row r="111" spans="1:18" x14ac:dyDescent="0.25">
      <c r="A111" s="46" t="s">
        <v>8</v>
      </c>
      <c r="B111" s="76">
        <v>21</v>
      </c>
      <c r="C111" s="47">
        <v>22</v>
      </c>
      <c r="D111" s="76">
        <v>24</v>
      </c>
      <c r="E111" s="47">
        <v>0</v>
      </c>
      <c r="F111" s="40">
        <v>24</v>
      </c>
      <c r="G111" s="76">
        <v>21</v>
      </c>
      <c r="H111" s="47">
        <v>15</v>
      </c>
      <c r="I111" s="76">
        <v>20</v>
      </c>
      <c r="J111" s="76">
        <v>18</v>
      </c>
      <c r="K111" s="76">
        <v>29</v>
      </c>
      <c r="L111" s="76">
        <v>25</v>
      </c>
      <c r="M111" s="76">
        <v>16</v>
      </c>
      <c r="N111" s="103">
        <f t="shared" si="24"/>
        <v>235</v>
      </c>
      <c r="O111" s="77">
        <f t="shared" si="25"/>
        <v>5.575326215895611E-2</v>
      </c>
      <c r="P111" s="66"/>
      <c r="Q111" s="66"/>
      <c r="R111" s="66"/>
    </row>
    <row r="112" spans="1:18" x14ac:dyDescent="0.25">
      <c r="A112" s="46" t="s">
        <v>11</v>
      </c>
      <c r="B112" s="76">
        <v>44</v>
      </c>
      <c r="C112" s="47">
        <v>38</v>
      </c>
      <c r="D112" s="76">
        <v>36</v>
      </c>
      <c r="E112" s="47">
        <v>38</v>
      </c>
      <c r="F112" s="40">
        <v>39</v>
      </c>
      <c r="G112" s="76">
        <v>34</v>
      </c>
      <c r="H112" s="47">
        <v>31</v>
      </c>
      <c r="I112" s="76">
        <v>21</v>
      </c>
      <c r="J112" s="76">
        <v>28</v>
      </c>
      <c r="K112" s="76">
        <v>25</v>
      </c>
      <c r="L112" s="76">
        <v>31</v>
      </c>
      <c r="M112" s="76">
        <v>32</v>
      </c>
      <c r="N112" s="103">
        <f t="shared" si="24"/>
        <v>397</v>
      </c>
      <c r="O112" s="77">
        <f t="shared" si="25"/>
        <v>9.4187425860023724E-2</v>
      </c>
      <c r="P112" s="66"/>
      <c r="Q112" s="66"/>
      <c r="R112" s="66"/>
    </row>
    <row r="113" spans="1:18" x14ac:dyDescent="0.25">
      <c r="A113" s="46" t="s">
        <v>81</v>
      </c>
      <c r="B113" s="76">
        <v>1</v>
      </c>
      <c r="C113" s="47">
        <v>0</v>
      </c>
      <c r="D113" s="79">
        <v>0</v>
      </c>
      <c r="E113" s="47">
        <v>0</v>
      </c>
      <c r="F113" s="47">
        <v>0</v>
      </c>
      <c r="G113" s="76">
        <v>0</v>
      </c>
      <c r="H113" s="47">
        <v>0</v>
      </c>
      <c r="I113" s="76">
        <v>0</v>
      </c>
      <c r="J113" s="76">
        <v>0</v>
      </c>
      <c r="K113" s="76">
        <v>1</v>
      </c>
      <c r="L113" s="76">
        <v>0</v>
      </c>
      <c r="M113" s="76">
        <v>0</v>
      </c>
      <c r="N113" s="103">
        <f t="shared" si="24"/>
        <v>2</v>
      </c>
      <c r="O113" s="77">
        <f t="shared" si="25"/>
        <v>4.7449584816132857E-4</v>
      </c>
      <c r="P113" s="66"/>
      <c r="Q113" s="66"/>
      <c r="R113" s="66"/>
    </row>
    <row r="114" spans="1:18" x14ac:dyDescent="0.25">
      <c r="A114" s="46" t="s">
        <v>12</v>
      </c>
      <c r="B114" s="76">
        <v>3</v>
      </c>
      <c r="C114" s="47">
        <v>10</v>
      </c>
      <c r="D114" s="76">
        <v>10</v>
      </c>
      <c r="E114" s="47">
        <v>10</v>
      </c>
      <c r="F114" s="40">
        <v>16</v>
      </c>
      <c r="G114" s="76">
        <v>5</v>
      </c>
      <c r="H114" s="47">
        <v>9</v>
      </c>
      <c r="I114" s="76">
        <v>6</v>
      </c>
      <c r="J114" s="76">
        <v>10</v>
      </c>
      <c r="K114" s="76">
        <v>11</v>
      </c>
      <c r="L114" s="76">
        <v>13</v>
      </c>
      <c r="M114" s="76">
        <v>18</v>
      </c>
      <c r="N114" s="103">
        <f t="shared" si="24"/>
        <v>121</v>
      </c>
      <c r="O114" s="77">
        <f t="shared" si="25"/>
        <v>2.8706998813760379E-2</v>
      </c>
      <c r="P114" s="66"/>
      <c r="Q114" s="66"/>
      <c r="R114" s="66"/>
    </row>
    <row r="115" spans="1:18" x14ac:dyDescent="0.25">
      <c r="A115" s="46" t="s">
        <v>3</v>
      </c>
      <c r="B115" s="76">
        <v>25</v>
      </c>
      <c r="C115" s="47">
        <v>30</v>
      </c>
      <c r="D115" s="76">
        <v>29</v>
      </c>
      <c r="E115" s="47">
        <v>24</v>
      </c>
      <c r="F115" s="40">
        <v>33</v>
      </c>
      <c r="G115" s="76">
        <v>20</v>
      </c>
      <c r="H115" s="47">
        <v>16</v>
      </c>
      <c r="I115" s="76">
        <v>23</v>
      </c>
      <c r="J115" s="76">
        <v>27</v>
      </c>
      <c r="K115" s="76">
        <v>29</v>
      </c>
      <c r="L115" s="76">
        <v>20</v>
      </c>
      <c r="M115" s="76">
        <v>19</v>
      </c>
      <c r="N115" s="103">
        <f t="shared" si="24"/>
        <v>295</v>
      </c>
      <c r="O115" s="77">
        <f t="shared" si="25"/>
        <v>6.9988137603795963E-2</v>
      </c>
      <c r="P115" s="66"/>
      <c r="Q115" s="66"/>
      <c r="R115" s="66"/>
    </row>
    <row r="116" spans="1:18" x14ac:dyDescent="0.25">
      <c r="A116" s="46" t="s">
        <v>15</v>
      </c>
      <c r="B116" s="76">
        <v>12</v>
      </c>
      <c r="C116" s="47">
        <v>15</v>
      </c>
      <c r="D116" s="76">
        <v>5</v>
      </c>
      <c r="E116" s="47">
        <v>14</v>
      </c>
      <c r="F116" s="40">
        <v>21</v>
      </c>
      <c r="G116" s="76">
        <v>10</v>
      </c>
      <c r="H116" s="47">
        <v>5</v>
      </c>
      <c r="I116" s="76">
        <v>17</v>
      </c>
      <c r="J116" s="76">
        <v>23</v>
      </c>
      <c r="K116" s="76">
        <v>14</v>
      </c>
      <c r="L116" s="76">
        <v>14</v>
      </c>
      <c r="M116" s="76">
        <v>30</v>
      </c>
      <c r="N116" s="103">
        <f t="shared" si="24"/>
        <v>180</v>
      </c>
      <c r="O116" s="77">
        <f t="shared" si="25"/>
        <v>4.2704626334519574E-2</v>
      </c>
      <c r="P116" s="66"/>
      <c r="Q116" s="66"/>
      <c r="R116" s="66"/>
    </row>
    <row r="117" spans="1:18" x14ac:dyDescent="0.25">
      <c r="A117" s="46" t="s">
        <v>17</v>
      </c>
      <c r="B117" s="76">
        <v>9</v>
      </c>
      <c r="C117" s="47">
        <v>9</v>
      </c>
      <c r="D117" s="76">
        <v>15</v>
      </c>
      <c r="E117" s="47">
        <v>14</v>
      </c>
      <c r="F117" s="40">
        <v>6</v>
      </c>
      <c r="G117" s="76">
        <v>10</v>
      </c>
      <c r="H117" s="47">
        <v>8</v>
      </c>
      <c r="I117" s="76">
        <v>9</v>
      </c>
      <c r="J117" s="76">
        <v>15</v>
      </c>
      <c r="K117" s="76">
        <v>11</v>
      </c>
      <c r="L117" s="76">
        <v>12</v>
      </c>
      <c r="M117" s="76">
        <v>15</v>
      </c>
      <c r="N117" s="103">
        <f t="shared" si="24"/>
        <v>133</v>
      </c>
      <c r="O117" s="77">
        <f t="shared" si="25"/>
        <v>3.1553973902728349E-2</v>
      </c>
      <c r="P117" s="66"/>
      <c r="Q117" s="66"/>
      <c r="R117" s="66"/>
    </row>
    <row r="118" spans="1:18" x14ac:dyDescent="0.25">
      <c r="A118" s="42" t="s">
        <v>7</v>
      </c>
      <c r="B118" s="90">
        <v>45</v>
      </c>
      <c r="C118" s="44">
        <v>30</v>
      </c>
      <c r="D118" s="90">
        <v>49</v>
      </c>
      <c r="E118" s="44">
        <v>2</v>
      </c>
      <c r="F118" s="44">
        <v>42</v>
      </c>
      <c r="G118" s="44">
        <v>35</v>
      </c>
      <c r="H118" s="44">
        <v>24</v>
      </c>
      <c r="I118" s="103">
        <v>27</v>
      </c>
      <c r="J118" s="90">
        <v>35</v>
      </c>
      <c r="K118" s="90">
        <v>43</v>
      </c>
      <c r="L118" s="90">
        <v>26</v>
      </c>
      <c r="M118" s="90">
        <v>21</v>
      </c>
      <c r="N118" s="103">
        <f t="shared" si="24"/>
        <v>379</v>
      </c>
      <c r="O118" s="45">
        <f t="shared" si="25"/>
        <v>8.9916963226571764E-2</v>
      </c>
      <c r="P118" s="66"/>
      <c r="Q118" s="66"/>
      <c r="R118" s="66"/>
    </row>
    <row r="119" spans="1:18" x14ac:dyDescent="0.25">
      <c r="A119" s="46" t="s">
        <v>13</v>
      </c>
      <c r="B119" s="76">
        <v>7</v>
      </c>
      <c r="C119" s="47">
        <v>6</v>
      </c>
      <c r="D119" s="76">
        <v>7</v>
      </c>
      <c r="E119" s="47">
        <v>0</v>
      </c>
      <c r="F119" s="40">
        <v>1</v>
      </c>
      <c r="G119" s="76">
        <v>6</v>
      </c>
      <c r="H119" s="47">
        <v>2</v>
      </c>
      <c r="I119" s="76">
        <v>7</v>
      </c>
      <c r="J119" s="76">
        <v>3</v>
      </c>
      <c r="K119" s="76">
        <v>3</v>
      </c>
      <c r="L119" s="76">
        <v>0</v>
      </c>
      <c r="M119" s="76">
        <v>3</v>
      </c>
      <c r="N119" s="103">
        <f t="shared" si="24"/>
        <v>45</v>
      </c>
      <c r="O119" s="77">
        <f t="shared" si="25"/>
        <v>1.0676156583629894E-2</v>
      </c>
      <c r="P119" s="66"/>
      <c r="Q119" s="66"/>
      <c r="R119" s="66"/>
    </row>
    <row r="120" spans="1:18" x14ac:dyDescent="0.25">
      <c r="A120" s="46" t="s">
        <v>8</v>
      </c>
      <c r="B120" s="76">
        <v>37</v>
      </c>
      <c r="C120" s="47">
        <v>22</v>
      </c>
      <c r="D120" s="76">
        <v>41</v>
      </c>
      <c r="E120" s="47">
        <v>0</v>
      </c>
      <c r="F120" s="40">
        <v>41</v>
      </c>
      <c r="G120" s="76">
        <v>29</v>
      </c>
      <c r="H120" s="47">
        <v>19</v>
      </c>
      <c r="I120" s="76">
        <v>20</v>
      </c>
      <c r="J120" s="76">
        <v>32</v>
      </c>
      <c r="K120" s="76">
        <v>21</v>
      </c>
      <c r="L120" s="76">
        <v>24</v>
      </c>
      <c r="M120" s="76">
        <v>16</v>
      </c>
      <c r="N120" s="103">
        <f t="shared" si="24"/>
        <v>302</v>
      </c>
      <c r="O120" s="77">
        <f t="shared" si="25"/>
        <v>7.1648873072360619E-2</v>
      </c>
      <c r="P120" s="66"/>
      <c r="Q120" s="66"/>
      <c r="R120" s="66"/>
    </row>
    <row r="121" spans="1:18" x14ac:dyDescent="0.25">
      <c r="A121" s="46" t="s">
        <v>11</v>
      </c>
      <c r="B121" s="76">
        <v>1</v>
      </c>
      <c r="C121" s="47">
        <v>2</v>
      </c>
      <c r="D121" s="76">
        <v>1</v>
      </c>
      <c r="E121" s="47">
        <v>1</v>
      </c>
      <c r="F121" s="40">
        <v>0</v>
      </c>
      <c r="G121" s="76">
        <v>0</v>
      </c>
      <c r="H121" s="47">
        <v>1</v>
      </c>
      <c r="I121" s="76">
        <v>0</v>
      </c>
      <c r="J121" s="76">
        <v>0</v>
      </c>
      <c r="K121" s="76">
        <v>21</v>
      </c>
      <c r="L121" s="76">
        <v>0</v>
      </c>
      <c r="M121" s="76">
        <v>1</v>
      </c>
      <c r="N121" s="103">
        <f t="shared" si="24"/>
        <v>28</v>
      </c>
      <c r="O121" s="77">
        <f t="shared" si="25"/>
        <v>6.6429418742585998E-3</v>
      </c>
      <c r="P121" s="66"/>
      <c r="Q121" s="66"/>
      <c r="R121" s="66"/>
    </row>
    <row r="122" spans="1:18" x14ac:dyDescent="0.25">
      <c r="A122" s="46" t="s">
        <v>15</v>
      </c>
      <c r="B122" s="76">
        <v>0</v>
      </c>
      <c r="C122" s="47">
        <v>0</v>
      </c>
      <c r="D122" s="76">
        <v>0</v>
      </c>
      <c r="E122" s="47">
        <v>1</v>
      </c>
      <c r="F122" s="47">
        <v>0</v>
      </c>
      <c r="G122" s="76">
        <v>0</v>
      </c>
      <c r="H122" s="47">
        <v>2</v>
      </c>
      <c r="I122" s="76">
        <v>0</v>
      </c>
      <c r="J122" s="76">
        <v>0</v>
      </c>
      <c r="K122" s="76">
        <v>1</v>
      </c>
      <c r="L122" s="76">
        <v>2</v>
      </c>
      <c r="M122" s="76">
        <v>1</v>
      </c>
      <c r="N122" s="103">
        <f t="shared" si="24"/>
        <v>7</v>
      </c>
      <c r="O122" s="77">
        <f t="shared" si="25"/>
        <v>1.66073546856465E-3</v>
      </c>
      <c r="P122" s="66"/>
      <c r="Q122" s="66"/>
      <c r="R122" s="66"/>
    </row>
    <row r="123" spans="1:18" x14ac:dyDescent="0.25">
      <c r="A123" s="42" t="s">
        <v>10</v>
      </c>
      <c r="B123" s="90">
        <v>16</v>
      </c>
      <c r="C123" s="44">
        <v>9</v>
      </c>
      <c r="D123" s="90">
        <v>8</v>
      </c>
      <c r="E123" s="44">
        <v>5</v>
      </c>
      <c r="F123" s="44">
        <v>13</v>
      </c>
      <c r="G123" s="44">
        <v>10</v>
      </c>
      <c r="H123" s="44">
        <v>15</v>
      </c>
      <c r="I123" s="103">
        <v>9</v>
      </c>
      <c r="J123" s="90">
        <v>6</v>
      </c>
      <c r="K123" s="90">
        <v>12</v>
      </c>
      <c r="L123" s="90">
        <v>6</v>
      </c>
      <c r="M123" s="90">
        <v>8</v>
      </c>
      <c r="N123" s="103">
        <f t="shared" si="24"/>
        <v>117</v>
      </c>
      <c r="O123" s="45">
        <f t="shared" si="25"/>
        <v>2.7758007117437724E-2</v>
      </c>
      <c r="P123" s="66"/>
      <c r="Q123" s="66"/>
      <c r="R123" s="66"/>
    </row>
    <row r="124" spans="1:18" x14ac:dyDescent="0.25">
      <c r="A124" s="46" t="s">
        <v>19</v>
      </c>
      <c r="B124" s="76">
        <v>0</v>
      </c>
      <c r="C124" s="47">
        <v>0</v>
      </c>
      <c r="D124" s="76">
        <v>0</v>
      </c>
      <c r="E124" s="47">
        <v>0</v>
      </c>
      <c r="F124" s="47">
        <v>1</v>
      </c>
      <c r="G124" s="76">
        <v>0</v>
      </c>
      <c r="H124" s="47">
        <v>0</v>
      </c>
      <c r="I124" s="76">
        <v>0</v>
      </c>
      <c r="J124" s="76">
        <v>0</v>
      </c>
      <c r="K124" s="76">
        <v>0</v>
      </c>
      <c r="L124" s="76">
        <v>1</v>
      </c>
      <c r="M124" s="76">
        <v>0</v>
      </c>
      <c r="N124" s="103">
        <f t="shared" si="24"/>
        <v>2</v>
      </c>
      <c r="O124" s="77">
        <f t="shared" si="25"/>
        <v>4.7449584816132857E-4</v>
      </c>
      <c r="P124" s="66"/>
      <c r="Q124" s="66"/>
      <c r="R124" s="66"/>
    </row>
    <row r="125" spans="1:18" x14ac:dyDescent="0.25">
      <c r="A125" s="46" t="s">
        <v>13</v>
      </c>
      <c r="B125" s="76">
        <v>5</v>
      </c>
      <c r="C125" s="47">
        <v>1</v>
      </c>
      <c r="D125" s="76">
        <v>3</v>
      </c>
      <c r="E125" s="47">
        <v>0</v>
      </c>
      <c r="F125" s="40">
        <v>1</v>
      </c>
      <c r="G125" s="76">
        <v>2</v>
      </c>
      <c r="H125" s="47">
        <v>4</v>
      </c>
      <c r="I125" s="76">
        <v>4</v>
      </c>
      <c r="J125" s="76">
        <v>1</v>
      </c>
      <c r="K125" s="76">
        <v>0</v>
      </c>
      <c r="L125" s="76">
        <v>1</v>
      </c>
      <c r="M125" s="76">
        <v>0</v>
      </c>
      <c r="N125" s="103">
        <f t="shared" si="24"/>
        <v>22</v>
      </c>
      <c r="O125" s="77">
        <f t="shared" si="25"/>
        <v>5.2194543297746148E-3</v>
      </c>
      <c r="P125" s="66"/>
      <c r="Q125" s="66"/>
      <c r="R125" s="66"/>
    </row>
    <row r="126" spans="1:18" x14ac:dyDescent="0.25">
      <c r="A126" s="46" t="s">
        <v>8</v>
      </c>
      <c r="B126" s="76">
        <v>4</v>
      </c>
      <c r="C126" s="47">
        <v>1</v>
      </c>
      <c r="D126" s="76">
        <v>2</v>
      </c>
      <c r="E126" s="47">
        <v>0</v>
      </c>
      <c r="F126" s="40">
        <v>4</v>
      </c>
      <c r="G126" s="76">
        <v>4</v>
      </c>
      <c r="H126" s="47">
        <v>7</v>
      </c>
      <c r="I126" s="76">
        <v>3</v>
      </c>
      <c r="J126" s="76">
        <v>3</v>
      </c>
      <c r="K126" s="76">
        <v>4</v>
      </c>
      <c r="L126" s="76">
        <v>2</v>
      </c>
      <c r="M126" s="76">
        <v>4</v>
      </c>
      <c r="N126" s="103">
        <f t="shared" si="24"/>
        <v>38</v>
      </c>
      <c r="O126" s="77">
        <f t="shared" si="25"/>
        <v>9.0154211150652429E-3</v>
      </c>
      <c r="P126" s="66"/>
      <c r="Q126" s="66"/>
      <c r="R126" s="66"/>
    </row>
    <row r="127" spans="1:18" x14ac:dyDescent="0.25">
      <c r="A127" s="46" t="s">
        <v>18</v>
      </c>
      <c r="B127" s="76">
        <v>2</v>
      </c>
      <c r="C127" s="47">
        <v>2</v>
      </c>
      <c r="D127" s="76">
        <v>2</v>
      </c>
      <c r="E127" s="47">
        <v>3</v>
      </c>
      <c r="F127" s="40">
        <v>2</v>
      </c>
      <c r="G127" s="76">
        <v>3</v>
      </c>
      <c r="H127" s="47">
        <v>1</v>
      </c>
      <c r="I127" s="76">
        <v>0</v>
      </c>
      <c r="J127" s="76">
        <v>0</v>
      </c>
      <c r="K127" s="76">
        <v>2</v>
      </c>
      <c r="L127" s="76">
        <v>2</v>
      </c>
      <c r="M127" s="76">
        <v>2</v>
      </c>
      <c r="N127" s="103">
        <f t="shared" si="24"/>
        <v>21</v>
      </c>
      <c r="O127" s="77">
        <f t="shared" si="25"/>
        <v>4.9822064056939501E-3</v>
      </c>
      <c r="P127" s="66"/>
      <c r="Q127" s="66"/>
      <c r="R127" s="66"/>
    </row>
    <row r="128" spans="1:18" x14ac:dyDescent="0.25">
      <c r="A128" s="46" t="s">
        <v>11</v>
      </c>
      <c r="B128" s="76">
        <v>4</v>
      </c>
      <c r="C128" s="47">
        <v>2</v>
      </c>
      <c r="D128" s="76">
        <v>1</v>
      </c>
      <c r="E128" s="47">
        <v>2</v>
      </c>
      <c r="F128" s="40">
        <v>3</v>
      </c>
      <c r="G128" s="76">
        <v>1</v>
      </c>
      <c r="H128" s="47">
        <v>3</v>
      </c>
      <c r="I128" s="76">
        <v>1</v>
      </c>
      <c r="J128" s="76">
        <v>2</v>
      </c>
      <c r="K128" s="76">
        <v>6</v>
      </c>
      <c r="L128" s="76">
        <v>0</v>
      </c>
      <c r="M128" s="76">
        <v>2</v>
      </c>
      <c r="N128" s="103">
        <f t="shared" si="24"/>
        <v>27</v>
      </c>
      <c r="O128" s="77">
        <f t="shared" si="25"/>
        <v>6.405693950177936E-3</v>
      </c>
      <c r="P128" s="66"/>
      <c r="Q128" s="66"/>
      <c r="R128" s="66"/>
    </row>
    <row r="129" spans="1:18" x14ac:dyDescent="0.25">
      <c r="A129" s="46" t="s">
        <v>15</v>
      </c>
      <c r="B129" s="76">
        <v>1</v>
      </c>
      <c r="C129" s="47">
        <v>3</v>
      </c>
      <c r="D129" s="76">
        <v>0</v>
      </c>
      <c r="E129" s="47">
        <v>0</v>
      </c>
      <c r="F129" s="47">
        <v>2</v>
      </c>
      <c r="G129" s="76">
        <v>0</v>
      </c>
      <c r="H129" s="47">
        <v>0</v>
      </c>
      <c r="I129" s="76">
        <v>1</v>
      </c>
      <c r="J129" s="76">
        <v>0</v>
      </c>
      <c r="K129" s="76">
        <v>0</v>
      </c>
      <c r="L129" s="76">
        <v>0</v>
      </c>
      <c r="M129" s="76">
        <v>0</v>
      </c>
      <c r="N129" s="103">
        <f t="shared" si="24"/>
        <v>7</v>
      </c>
      <c r="O129" s="77">
        <f t="shared" si="25"/>
        <v>1.66073546856465E-3</v>
      </c>
      <c r="P129" s="66"/>
      <c r="Q129" s="66"/>
      <c r="R129" s="66"/>
    </row>
    <row r="130" spans="1:18" x14ac:dyDescent="0.25">
      <c r="A130" s="46" t="s">
        <v>39</v>
      </c>
      <c r="B130" s="76">
        <v>0</v>
      </c>
      <c r="C130" s="47">
        <v>0</v>
      </c>
      <c r="D130" s="76">
        <v>0</v>
      </c>
      <c r="E130" s="47">
        <v>0</v>
      </c>
      <c r="F130" s="47">
        <v>0</v>
      </c>
      <c r="G130" s="76">
        <v>0</v>
      </c>
      <c r="H130" s="47">
        <v>0</v>
      </c>
      <c r="I130" s="76">
        <v>0</v>
      </c>
      <c r="J130" s="76">
        <v>0</v>
      </c>
      <c r="K130" s="76">
        <v>0</v>
      </c>
      <c r="L130" s="76">
        <v>0</v>
      </c>
      <c r="M130" s="76">
        <v>0</v>
      </c>
      <c r="N130" s="103">
        <f t="shared" si="24"/>
        <v>0</v>
      </c>
      <c r="O130" s="77">
        <f t="shared" si="25"/>
        <v>0</v>
      </c>
      <c r="P130" s="66"/>
      <c r="Q130" s="66"/>
      <c r="R130" s="66"/>
    </row>
    <row r="131" spans="1:18" x14ac:dyDescent="0.25">
      <c r="A131" s="42" t="s">
        <v>5</v>
      </c>
      <c r="B131" s="90">
        <v>170</v>
      </c>
      <c r="C131" s="44">
        <v>156</v>
      </c>
      <c r="D131" s="90">
        <v>175</v>
      </c>
      <c r="E131" s="44">
        <v>261</v>
      </c>
      <c r="F131" s="44">
        <v>169</v>
      </c>
      <c r="G131" s="44">
        <v>151</v>
      </c>
      <c r="H131" s="44">
        <v>94</v>
      </c>
      <c r="I131" s="103">
        <v>99</v>
      </c>
      <c r="J131" s="90">
        <v>140</v>
      </c>
      <c r="K131" s="90">
        <v>130</v>
      </c>
      <c r="L131" s="90">
        <v>109</v>
      </c>
      <c r="M131" s="90">
        <v>100</v>
      </c>
      <c r="N131" s="103">
        <f t="shared" si="24"/>
        <v>1754</v>
      </c>
      <c r="O131" s="45">
        <f t="shared" si="25"/>
        <v>0.41613285883748519</v>
      </c>
      <c r="P131" s="66"/>
      <c r="Q131" s="66"/>
      <c r="R131" s="66"/>
    </row>
    <row r="132" spans="1:18" x14ac:dyDescent="0.25">
      <c r="A132" s="46" t="s">
        <v>13</v>
      </c>
      <c r="B132" s="76">
        <v>63</v>
      </c>
      <c r="C132" s="47">
        <v>63</v>
      </c>
      <c r="D132" s="76">
        <v>75</v>
      </c>
      <c r="E132" s="47">
        <v>103</v>
      </c>
      <c r="F132" s="40">
        <v>75</v>
      </c>
      <c r="G132" s="76">
        <v>57</v>
      </c>
      <c r="H132" s="47">
        <v>35</v>
      </c>
      <c r="I132" s="76">
        <v>45</v>
      </c>
      <c r="J132" s="76">
        <v>57</v>
      </c>
      <c r="K132" s="76">
        <v>43</v>
      </c>
      <c r="L132" s="76">
        <v>36</v>
      </c>
      <c r="M132" s="76">
        <v>37</v>
      </c>
      <c r="N132" s="103">
        <f t="shared" si="24"/>
        <v>689</v>
      </c>
      <c r="O132" s="77">
        <f t="shared" si="25"/>
        <v>0.16346381969157769</v>
      </c>
      <c r="P132" s="66"/>
      <c r="Q132" s="66"/>
      <c r="R132" s="66"/>
    </row>
    <row r="133" spans="1:18" x14ac:dyDescent="0.25">
      <c r="A133" s="46" t="s">
        <v>8</v>
      </c>
      <c r="B133" s="76">
        <v>12</v>
      </c>
      <c r="C133" s="47">
        <v>13</v>
      </c>
      <c r="D133" s="76">
        <v>9</v>
      </c>
      <c r="E133" s="47">
        <v>85</v>
      </c>
      <c r="F133" s="40">
        <v>12</v>
      </c>
      <c r="G133" s="76">
        <v>19</v>
      </c>
      <c r="H133" s="47">
        <v>16</v>
      </c>
      <c r="I133" s="76">
        <v>5</v>
      </c>
      <c r="J133" s="76">
        <v>21</v>
      </c>
      <c r="K133" s="76">
        <v>14</v>
      </c>
      <c r="L133" s="76">
        <v>10</v>
      </c>
      <c r="M133" s="76">
        <v>10</v>
      </c>
      <c r="N133" s="103">
        <f t="shared" si="24"/>
        <v>226</v>
      </c>
      <c r="O133" s="77">
        <f t="shared" si="25"/>
        <v>5.361803084223013E-2</v>
      </c>
      <c r="P133" s="66"/>
      <c r="Q133" s="66"/>
      <c r="R133" s="66"/>
    </row>
    <row r="134" spans="1:18" x14ac:dyDescent="0.25">
      <c r="A134" s="46" t="s">
        <v>6</v>
      </c>
      <c r="B134" s="76">
        <v>95</v>
      </c>
      <c r="C134" s="47">
        <v>73</v>
      </c>
      <c r="D134" s="76">
        <v>90</v>
      </c>
      <c r="E134" s="47">
        <v>68</v>
      </c>
      <c r="F134" s="40">
        <v>78</v>
      </c>
      <c r="G134" s="76">
        <v>71</v>
      </c>
      <c r="H134" s="47">
        <v>43</v>
      </c>
      <c r="I134" s="76">
        <v>45</v>
      </c>
      <c r="J134" s="76">
        <v>61</v>
      </c>
      <c r="K134" s="76">
        <v>71</v>
      </c>
      <c r="L134" s="76">
        <v>62</v>
      </c>
      <c r="M134" s="76">
        <v>53</v>
      </c>
      <c r="N134" s="103">
        <f t="shared" si="24"/>
        <v>810</v>
      </c>
      <c r="O134" s="77">
        <f t="shared" si="25"/>
        <v>0.19217081850533807</v>
      </c>
      <c r="P134" s="66"/>
      <c r="Q134" s="66"/>
      <c r="R134" s="66"/>
    </row>
    <row r="135" spans="1:18" x14ac:dyDescent="0.25">
      <c r="A135" s="46" t="s">
        <v>111</v>
      </c>
      <c r="B135" s="76">
        <v>0</v>
      </c>
      <c r="C135" s="47">
        <v>7</v>
      </c>
      <c r="D135" s="76">
        <v>1</v>
      </c>
      <c r="E135" s="47">
        <v>5</v>
      </c>
      <c r="F135" s="40">
        <v>4</v>
      </c>
      <c r="G135" s="76">
        <v>4</v>
      </c>
      <c r="H135" s="47">
        <v>0</v>
      </c>
      <c r="I135" s="76">
        <v>4</v>
      </c>
      <c r="J135" s="76">
        <v>1</v>
      </c>
      <c r="K135" s="76">
        <v>2</v>
      </c>
      <c r="L135" s="76">
        <v>1</v>
      </c>
      <c r="M135" s="76">
        <v>0</v>
      </c>
      <c r="N135" s="103">
        <f t="shared" si="24"/>
        <v>29</v>
      </c>
      <c r="O135" s="77">
        <f t="shared" si="25"/>
        <v>6.8801897983392646E-3</v>
      </c>
      <c r="P135" s="66"/>
      <c r="Q135" s="66"/>
      <c r="R135" s="66"/>
    </row>
    <row r="136" spans="1:18" x14ac:dyDescent="0.25">
      <c r="A136" s="42" t="s">
        <v>96</v>
      </c>
      <c r="B136" s="90">
        <v>0</v>
      </c>
      <c r="C136" s="44">
        <v>0</v>
      </c>
      <c r="D136" s="90">
        <v>0</v>
      </c>
      <c r="E136" s="44">
        <v>0</v>
      </c>
      <c r="F136" s="44">
        <v>0</v>
      </c>
      <c r="G136" s="44">
        <v>0</v>
      </c>
      <c r="H136" s="44">
        <v>0</v>
      </c>
      <c r="I136" s="103">
        <v>0</v>
      </c>
      <c r="J136" s="90">
        <v>0</v>
      </c>
      <c r="K136" s="90">
        <v>0</v>
      </c>
      <c r="L136" s="90">
        <v>0</v>
      </c>
      <c r="M136" s="90">
        <v>0</v>
      </c>
      <c r="N136" s="103">
        <f t="shared" si="24"/>
        <v>0</v>
      </c>
      <c r="O136" s="45">
        <f t="shared" si="25"/>
        <v>0</v>
      </c>
      <c r="P136" s="66"/>
      <c r="Q136" s="66"/>
      <c r="R136" s="66"/>
    </row>
    <row r="137" spans="1:18" x14ac:dyDescent="0.25">
      <c r="A137" s="46" t="s">
        <v>15</v>
      </c>
      <c r="B137" s="76">
        <v>0</v>
      </c>
      <c r="C137" s="47">
        <v>0</v>
      </c>
      <c r="D137" s="76">
        <v>0</v>
      </c>
      <c r="E137" s="47">
        <v>0</v>
      </c>
      <c r="F137" s="47">
        <v>0</v>
      </c>
      <c r="G137" s="76">
        <v>0</v>
      </c>
      <c r="H137" s="47">
        <v>0</v>
      </c>
      <c r="I137" s="76">
        <v>0</v>
      </c>
      <c r="J137" s="76">
        <v>0</v>
      </c>
      <c r="K137" s="76">
        <v>0</v>
      </c>
      <c r="L137" s="76">
        <v>0</v>
      </c>
      <c r="M137" s="76">
        <v>0</v>
      </c>
      <c r="N137" s="103">
        <f t="shared" si="24"/>
        <v>0</v>
      </c>
      <c r="O137" s="77">
        <f t="shared" si="25"/>
        <v>0</v>
      </c>
      <c r="P137" s="66"/>
      <c r="Q137" s="66"/>
      <c r="R137" s="66"/>
    </row>
    <row r="138" spans="1:18" x14ac:dyDescent="0.25">
      <c r="A138" s="48" t="s">
        <v>20</v>
      </c>
      <c r="B138" s="74">
        <f t="shared" ref="B138:M138" si="26">SUM(B102,B109,B118,B123,B131,B136)</f>
        <v>400</v>
      </c>
      <c r="C138" s="103">
        <f t="shared" si="26"/>
        <v>369</v>
      </c>
      <c r="D138" s="103">
        <f t="shared" si="26"/>
        <v>428</v>
      </c>
      <c r="E138" s="103">
        <f t="shared" si="26"/>
        <v>385</v>
      </c>
      <c r="F138" s="103">
        <v>418</v>
      </c>
      <c r="G138" s="103">
        <f t="shared" si="26"/>
        <v>350</v>
      </c>
      <c r="H138" s="103">
        <f t="shared" si="26"/>
        <v>257</v>
      </c>
      <c r="I138" s="103">
        <f t="shared" si="26"/>
        <v>275</v>
      </c>
      <c r="J138" s="103">
        <f t="shared" si="26"/>
        <v>357</v>
      </c>
      <c r="K138" s="103">
        <f t="shared" si="26"/>
        <v>353</v>
      </c>
      <c r="L138" s="103">
        <f t="shared" si="26"/>
        <v>320</v>
      </c>
      <c r="M138" s="103">
        <f t="shared" si="26"/>
        <v>303</v>
      </c>
      <c r="N138" s="74">
        <f>SUM(B138:M138)</f>
        <v>4215</v>
      </c>
      <c r="O138" s="78">
        <v>1</v>
      </c>
      <c r="P138" s="66"/>
      <c r="Q138" s="66"/>
      <c r="R138" s="66"/>
    </row>
    <row r="139" spans="1:18" x14ac:dyDescent="0.25">
      <c r="A139" s="66"/>
      <c r="B139" s="66"/>
      <c r="C139" s="66"/>
      <c r="Q139" s="66"/>
      <c r="R139" s="66"/>
    </row>
  </sheetData>
  <sortState ref="A14:Q18">
    <sortCondition ref="A13:A18"/>
  </sortState>
  <mergeCells count="11">
    <mergeCell ref="A1:F1"/>
    <mergeCell ref="A78:AE78"/>
    <mergeCell ref="A8:AA8"/>
    <mergeCell ref="A11:A12"/>
    <mergeCell ref="A81:A82"/>
    <mergeCell ref="A53:A54"/>
    <mergeCell ref="A10:AA10"/>
    <mergeCell ref="B11:C11"/>
    <mergeCell ref="D11:E11"/>
    <mergeCell ref="F11:G11"/>
    <mergeCell ref="H11:I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Indice</vt:lpstr>
      <vt:lpstr>Requerimientos Diciembre_2023</vt:lpstr>
      <vt:lpstr>Historico Gob.ec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ASQUI ARROBA ADOLFO OTTOMAR</dc:creator>
  <cp:lastModifiedBy>SOLANO DE LA SALA BROWN JUAN ANTONIO</cp:lastModifiedBy>
  <dcterms:created xsi:type="dcterms:W3CDTF">2022-03-04T19:21:28Z</dcterms:created>
  <dcterms:modified xsi:type="dcterms:W3CDTF">2024-01-03T20:59:06Z</dcterms:modified>
</cp:coreProperties>
</file>