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URDES\MATEO-LU 2022\01.  Estadísticas\6. ATENCION USUARIO\2024\1. Enero\"/>
    </mc:Choice>
  </mc:AlternateContent>
  <bookViews>
    <workbookView xWindow="0" yWindow="0" windowWidth="19200" windowHeight="10995" tabRatio="840"/>
  </bookViews>
  <sheets>
    <sheet name="Indice" sheetId="3" r:id="rId1"/>
    <sheet name="Requerimientos Enero 2024" sheetId="4" r:id="rId2"/>
    <sheet name="Historico Gob.ec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3" i="4" l="1"/>
  <c r="M193" i="4"/>
  <c r="L193" i="4"/>
  <c r="K193" i="4"/>
  <c r="J193" i="4"/>
  <c r="I193" i="4"/>
  <c r="H193" i="4"/>
  <c r="G193" i="4"/>
  <c r="F193" i="4"/>
  <c r="E193" i="4"/>
  <c r="D193" i="4"/>
  <c r="C193" i="4"/>
  <c r="O193" i="4" s="1"/>
  <c r="O192" i="4"/>
  <c r="C102" i="4"/>
  <c r="F105" i="4"/>
  <c r="C89" i="4"/>
  <c r="O200" i="4" l="1"/>
  <c r="N89" i="5" l="1"/>
  <c r="C46" i="4"/>
  <c r="D45" i="4" s="1"/>
  <c r="B92" i="5" l="1"/>
  <c r="N8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7" i="5"/>
  <c r="N88" i="5"/>
  <c r="N90" i="5"/>
  <c r="N91" i="5"/>
  <c r="N92" i="5" l="1"/>
  <c r="O89" i="5" s="1"/>
  <c r="Y19" i="5" l="1"/>
  <c r="X19" i="5"/>
  <c r="W19" i="5"/>
  <c r="V19" i="5"/>
  <c r="T19" i="5"/>
  <c r="U13" i="5" s="1"/>
  <c r="U19" i="5" s="1"/>
  <c r="R19" i="5"/>
  <c r="P19" i="5"/>
  <c r="N19" i="5"/>
  <c r="L19" i="5"/>
  <c r="J19" i="5"/>
  <c r="H19" i="5"/>
  <c r="F19" i="5"/>
  <c r="D19" i="5"/>
  <c r="B19" i="5"/>
  <c r="C17" i="5" s="1"/>
  <c r="M238" i="4"/>
  <c r="M241" i="4" s="1"/>
  <c r="L238" i="4"/>
  <c r="L241" i="4" s="1"/>
  <c r="K238" i="4"/>
  <c r="K241" i="4" s="1"/>
  <c r="J238" i="4"/>
  <c r="J241" i="4" s="1"/>
  <c r="I238" i="4"/>
  <c r="I241" i="4" s="1"/>
  <c r="H238" i="4"/>
  <c r="H241" i="4" s="1"/>
  <c r="G238" i="4"/>
  <c r="G241" i="4" s="1"/>
  <c r="F238" i="4"/>
  <c r="F241" i="4" s="1"/>
  <c r="E238" i="4"/>
  <c r="E241" i="4" s="1"/>
  <c r="D238" i="4"/>
  <c r="D241" i="4" s="1"/>
  <c r="C238" i="4"/>
  <c r="C241" i="4" s="1"/>
  <c r="N201" i="4"/>
  <c r="M201" i="4"/>
  <c r="L201" i="4"/>
  <c r="K201" i="4"/>
  <c r="J201" i="4"/>
  <c r="I201" i="4"/>
  <c r="H201" i="4"/>
  <c r="G201" i="4"/>
  <c r="F201" i="4"/>
  <c r="E201" i="4"/>
  <c r="D201" i="4"/>
  <c r="C201" i="4"/>
  <c r="C187" i="4"/>
  <c r="C181" i="4"/>
  <c r="C175" i="4"/>
  <c r="G51" i="4"/>
  <c r="H50" i="4" s="1"/>
  <c r="D44" i="4"/>
  <c r="C17" i="4"/>
  <c r="D15" i="4" s="1"/>
  <c r="S14" i="5" l="1"/>
  <c r="S16" i="5"/>
  <c r="S17" i="5"/>
  <c r="S18" i="5"/>
  <c r="S13" i="5"/>
  <c r="S19" i="5" s="1"/>
  <c r="S15" i="5"/>
  <c r="Q14" i="5"/>
  <c r="Q15" i="5"/>
  <c r="Q16" i="5"/>
  <c r="Q17" i="5"/>
  <c r="Q18" i="5"/>
  <c r="Q13" i="5"/>
  <c r="Q19" i="5" s="1"/>
  <c r="O14" i="5"/>
  <c r="O15" i="5"/>
  <c r="O16" i="5"/>
  <c r="O17" i="5"/>
  <c r="O18" i="5"/>
  <c r="O13" i="5"/>
  <c r="O19" i="5" s="1"/>
  <c r="M14" i="5"/>
  <c r="M15" i="5"/>
  <c r="M16" i="5"/>
  <c r="M17" i="5"/>
  <c r="M18" i="5"/>
  <c r="M13" i="5"/>
  <c r="M19" i="5" s="1"/>
  <c r="K14" i="5"/>
  <c r="K16" i="5"/>
  <c r="K17" i="5"/>
  <c r="K18" i="5"/>
  <c r="K13" i="5"/>
  <c r="K19" i="5" s="1"/>
  <c r="K15" i="5"/>
  <c r="I15" i="5"/>
  <c r="I14" i="5"/>
  <c r="I16" i="5"/>
  <c r="I17" i="5"/>
  <c r="I18" i="5"/>
  <c r="I13" i="5"/>
  <c r="I19" i="5" s="1"/>
  <c r="O201" i="4"/>
  <c r="O234" i="4"/>
  <c r="E13" i="5"/>
  <c r="E17" i="5"/>
  <c r="E18" i="5"/>
  <c r="E14" i="5"/>
  <c r="E15" i="5"/>
  <c r="E16" i="5"/>
  <c r="G17" i="5"/>
  <c r="G13" i="5"/>
  <c r="G19" i="5" s="1"/>
  <c r="G15" i="5"/>
  <c r="G18" i="5"/>
  <c r="G16" i="5"/>
  <c r="G14" i="5"/>
  <c r="C18" i="5"/>
  <c r="N56" i="5"/>
  <c r="Z19" i="5"/>
  <c r="AA14" i="5" s="1"/>
  <c r="C14" i="5"/>
  <c r="C15" i="5"/>
  <c r="C16" i="5"/>
  <c r="C13" i="5"/>
  <c r="N238" i="4"/>
  <c r="N241" i="4" s="1"/>
  <c r="H44" i="4"/>
  <c r="H45" i="4"/>
  <c r="H46" i="4"/>
  <c r="H47" i="4"/>
  <c r="H48" i="4"/>
  <c r="H42" i="4"/>
  <c r="H49" i="4"/>
  <c r="H43" i="4"/>
  <c r="D42" i="4"/>
  <c r="D43" i="4"/>
  <c r="D11" i="4"/>
  <c r="D12" i="4"/>
  <c r="D13" i="4"/>
  <c r="D14" i="4"/>
  <c r="D16" i="4"/>
  <c r="E19" i="5" l="1"/>
  <c r="D46" i="4"/>
  <c r="C19" i="5"/>
  <c r="O238" i="4"/>
  <c r="O241" i="4" s="1"/>
  <c r="P238" i="4"/>
  <c r="P241" i="4" s="1"/>
  <c r="O59" i="5"/>
  <c r="O62" i="5"/>
  <c r="O73" i="5"/>
  <c r="O71" i="5"/>
  <c r="O61" i="5"/>
  <c r="O56" i="5"/>
  <c r="O65" i="5"/>
  <c r="O72" i="5"/>
  <c r="O91" i="5"/>
  <c r="O77" i="5"/>
  <c r="O78" i="5"/>
  <c r="AA16" i="5"/>
  <c r="AA15" i="5"/>
  <c r="AA18" i="5"/>
  <c r="AA17" i="5"/>
  <c r="AA13" i="5"/>
  <c r="H51" i="4"/>
  <c r="D17" i="4"/>
  <c r="O68" i="5" l="1"/>
  <c r="O87" i="5"/>
  <c r="O58" i="5"/>
  <c r="O64" i="5"/>
  <c r="O60" i="5"/>
  <c r="O86" i="5"/>
  <c r="O82" i="5"/>
  <c r="O88" i="5"/>
  <c r="O85" i="5"/>
  <c r="O70" i="5"/>
  <c r="O66" i="5"/>
  <c r="O67" i="5"/>
  <c r="AA19" i="5"/>
  <c r="O63" i="5"/>
  <c r="O84" i="5"/>
  <c r="O90" i="5"/>
  <c r="O69" i="5"/>
  <c r="O74" i="5"/>
  <c r="O76" i="5"/>
  <c r="O81" i="5"/>
  <c r="O80" i="5"/>
  <c r="O83" i="5"/>
  <c r="O57" i="5"/>
  <c r="O75" i="5"/>
  <c r="O79" i="5"/>
</calcChain>
</file>

<file path=xl/sharedStrings.xml><?xml version="1.0" encoding="utf-8"?>
<sst xmlns="http://schemas.openxmlformats.org/spreadsheetml/2006/main" count="339" uniqueCount="148">
  <si>
    <t>No</t>
  </si>
  <si>
    <t>Servicio Acceso a Internet</t>
  </si>
  <si>
    <t>Megadatos - Netlife</t>
  </si>
  <si>
    <t>Plataforma Virtual GOB.EC</t>
  </si>
  <si>
    <t>Telefonía Celular</t>
  </si>
  <si>
    <t>Movistar - Otecel S.A.</t>
  </si>
  <si>
    <t>Servicio de Telefonía Fija</t>
  </si>
  <si>
    <t>Cnt Ep</t>
  </si>
  <si>
    <t>Sí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</si>
  <si>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</si>
  <si>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</si>
  <si>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</si>
  <si>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</si>
  <si>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</si>
  <si>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</si>
  <si>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Atencion Presencial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</si>
  <si>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</si>
  <si>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</si>
  <si>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</si>
  <si>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</si>
  <si>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</si>
  <si>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</si>
  <si>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</si>
  <si>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</si>
  <si>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</si>
  <si>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</si>
  <si>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</si>
  <si>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</si>
  <si>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</si>
  <si>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</si>
  <si>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 xml:space="preserve">REQUERIMIENTOS POR SERVICIOS DE TELECOMUNICACIONES 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</si>
  <si>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</si>
  <si>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</si>
  <si>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</si>
  <si>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</si>
  <si>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</si>
  <si>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</si>
  <si>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</si>
  <si>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Univisa - Teccial</t>
  </si>
  <si>
    <t>REQUERIMIENTOS ATENDIDOS A PERSONAS VULNERABLES</t>
  </si>
  <si>
    <t>RECLAMOS PERSONAS ADULTAS MAYORES</t>
  </si>
  <si>
    <t>RECLAMOS PERSONAS CON DISCAPACIDAD</t>
  </si>
  <si>
    <t>CANAL DE ATENCIÓN</t>
  </si>
  <si>
    <t>REQUERIMIENTOS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</si>
  <si>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</si>
  <si>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</si>
  <si>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</si>
  <si>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</si>
  <si>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</si>
  <si>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</si>
  <si>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</si>
  <si>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</si>
  <si>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</si>
  <si>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</si>
  <si>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</si>
  <si>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</si>
  <si>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</si>
  <si>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Denuncia</t>
  </si>
  <si>
    <t>Información</t>
  </si>
  <si>
    <t>Reclamo</t>
  </si>
  <si>
    <t>Sugerencia</t>
  </si>
  <si>
    <t>EVOLUCION MENSUAL DE REQUERIMIENTOS AÑO 2022</t>
  </si>
  <si>
    <t>Requerimientos Plataforma GOB.EC
(Reclamos, denuncias, solicitudes de información)</t>
  </si>
  <si>
    <t>HISTÓRICO DE REQUERIMIENTOS</t>
  </si>
  <si>
    <t>REQUERIMIENTOS HISTÓRICOS</t>
  </si>
  <si>
    <t>AÑOS</t>
  </si>
  <si>
    <t>REQUERIMIENTOS TOTALES</t>
  </si>
  <si>
    <t>Año 2010</t>
  </si>
  <si>
    <t>Año 2011</t>
  </si>
  <si>
    <t>Año 2012</t>
  </si>
  <si>
    <t>Año 2013</t>
  </si>
  <si>
    <t>Año 2014</t>
  </si>
  <si>
    <t>Año 2015</t>
  </si>
  <si>
    <t>Año 2016</t>
  </si>
  <si>
    <t>Requerimientos Históricos de los Servicios de Telecomunicaciones</t>
  </si>
  <si>
    <t>Descripción de Tramite</t>
  </si>
  <si>
    <t>%</t>
  </si>
  <si>
    <t>Etapa Ep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</si>
  <si>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</si>
  <si>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</si>
  <si>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</si>
  <si>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</si>
  <si>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</si>
  <si>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</si>
  <si>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</si>
  <si>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</si>
  <si>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</si>
  <si>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</si>
  <si>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</si>
  <si>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</si>
  <si>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</si>
  <si>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</si>
  <si>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</si>
  <si>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RECLAMOS POR OPERADORES SERVICIOS DE TELECOMUNICACIONES</t>
  </si>
  <si>
    <t xml:space="preserve">Operador </t>
  </si>
  <si>
    <t xml:space="preserve">HISTÓRICO DE RECLAMOS DE SERVICIOS DE TELECOMUNICACIONES Y OPERADORES  DE SERVICIOS  DE TELEOCMUNICACIONES </t>
  </si>
  <si>
    <t>HISTORICO DE RECLAMOS TOTALES  POR SERVICIOS DE TELECOMUNICACIONES PLATAFORMA GOB.EC AÑO 2022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</si>
  <si>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</si>
  <si>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</si>
  <si>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</si>
  <si>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</si>
  <si>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</si>
  <si>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</si>
  <si>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</si>
  <si>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Otros Servicios de Telecomunicaciones</t>
  </si>
  <si>
    <t>Tuenti</t>
  </si>
  <si>
    <t>EVOLUCION MENSUAL DE REQUERIMIENTOS AÑO 2023</t>
  </si>
  <si>
    <t>REQUERIMIENTOS POR SERVICIOS DE TELECOMUNICACIONES PLATAFORMA GOB.EC AÑO 2023</t>
  </si>
  <si>
    <t>MESES 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</si>
  <si>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</si>
  <si>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</si>
  <si>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</si>
  <si>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</si>
  <si>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</si>
  <si>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</si>
  <si>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</si>
  <si>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</si>
  <si>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</si>
  <si>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</si>
  <si>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Ironnet - Corporacion Dehuorg</t>
  </si>
  <si>
    <t>Opticom - Dynacom</t>
  </si>
  <si>
    <t>RECLAMOS SAI por Categoría</t>
  </si>
  <si>
    <t>Otros Operadores de Telefonía Fija</t>
  </si>
  <si>
    <t>RECLAMOS TELEVISIÓN PAGADA por Categorías</t>
  </si>
  <si>
    <t>INFORMACIÓN por Categorías</t>
  </si>
  <si>
    <t>(en blanco)</t>
  </si>
  <si>
    <t>TOTAL GENERAL</t>
  </si>
  <si>
    <t>TOTAL GEBNERAL</t>
  </si>
  <si>
    <t>2023 (Hasta Noviembre 2023)</t>
  </si>
  <si>
    <t>Mes:Diciembre</t>
  </si>
  <si>
    <t>RECLAMOS TELEFONÍA FIJA</t>
  </si>
  <si>
    <r>
      <t>Fecha de publicación</t>
    </r>
    <r>
      <rPr>
        <sz val="11"/>
        <color theme="3" tint="-0.499984740745262"/>
        <rFont val="Arial"/>
        <family val="2"/>
      </rPr>
      <t>: Enero 2024</t>
    </r>
  </si>
  <si>
    <t>Saitel</t>
  </si>
  <si>
    <t>MESES AÑO 2024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</si>
  <si>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</si>
  <si>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</si>
  <si>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</si>
  <si>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</si>
  <si>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</si>
  <si>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</si>
  <si>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</si>
  <si>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</si>
  <si>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</si>
  <si>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</si>
  <si>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</si>
  <si>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</si>
  <si>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</si>
  <si>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Mes: Enero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</si>
</sst>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2" xfId="3" applyFill="1" applyBorder="1"/>
    <xf numFmtId="0" fontId="1" fillId="2" borderId="3" xfId="3" applyFill="1" applyBorder="1"/>
    <xf numFmtId="0" fontId="1" fillId="3" borderId="4" xfId="3" applyFill="1" applyBorder="1"/>
    <xf numFmtId="0" fontId="4" fillId="3" borderId="0" xfId="3" applyFont="1" applyFill="1" applyBorder="1"/>
    <xf numFmtId="0" fontId="1" fillId="3" borderId="0" xfId="3" applyFill="1" applyBorder="1"/>
    <xf numFmtId="0" fontId="2" fillId="3" borderId="0" xfId="3" applyFont="1" applyFill="1" applyBorder="1"/>
    <xf numFmtId="0" fontId="5" fillId="3" borderId="0" xfId="3" applyFont="1" applyFill="1" applyBorder="1"/>
    <xf numFmtId="0" fontId="1" fillId="4" borderId="1" xfId="3" applyFill="1" applyBorder="1"/>
    <xf numFmtId="0" fontId="6" fillId="4" borderId="2" xfId="3" applyFont="1" applyFill="1" applyBorder="1"/>
    <xf numFmtId="0" fontId="1" fillId="4" borderId="2" xfId="3" applyFill="1" applyBorder="1"/>
    <xf numFmtId="0" fontId="1" fillId="4" borderId="4" xfId="3" applyFill="1" applyBorder="1"/>
    <xf numFmtId="0" fontId="8" fillId="4" borderId="0" xfId="3" applyFont="1" applyFill="1" applyBorder="1"/>
    <xf numFmtId="0" fontId="1" fillId="4" borderId="0" xfId="3" applyFill="1" applyBorder="1"/>
    <xf numFmtId="0" fontId="1" fillId="4" borderId="5" xfId="3" applyFill="1" applyBorder="1"/>
    <xf numFmtId="0" fontId="1" fillId="4" borderId="6" xfId="3" applyFill="1" applyBorder="1"/>
    <xf numFmtId="0" fontId="8" fillId="4" borderId="7" xfId="3" applyFont="1" applyFill="1" applyBorder="1"/>
    <xf numFmtId="0" fontId="1" fillId="4" borderId="7" xfId="3" applyFill="1" applyBorder="1"/>
    <xf numFmtId="0" fontId="1" fillId="4" borderId="8" xfId="3" applyFill="1" applyBorder="1"/>
    <xf numFmtId="0" fontId="1" fillId="2" borderId="1" xfId="3" applyFill="1" applyBorder="1"/>
    <xf numFmtId="0" fontId="8" fillId="2" borderId="2" xfId="3" applyFont="1" applyFill="1" applyBorder="1"/>
    <xf numFmtId="0" fontId="11" fillId="6" borderId="0" xfId="0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2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4" fillId="3" borderId="0" xfId="0" applyFont="1" applyFill="1"/>
    <xf numFmtId="0" fontId="0" fillId="3" borderId="0" xfId="0" applyFill="1"/>
    <xf numFmtId="0" fontId="0" fillId="0" borderId="18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16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10" fontId="2" fillId="3" borderId="18" xfId="2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NumberFormat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2" fillId="9" borderId="18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1" borderId="18" xfId="0" applyFont="1" applyFill="1" applyBorder="1"/>
    <xf numFmtId="0" fontId="2" fillId="11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 readingOrder="1"/>
    </xf>
    <xf numFmtId="0" fontId="0" fillId="2" borderId="18" xfId="0" applyFont="1" applyFill="1" applyBorder="1" applyAlignment="1">
      <alignment horizontal="left" vertical="center" wrapText="1" readingOrder="1"/>
    </xf>
    <xf numFmtId="0" fontId="0" fillId="0" borderId="18" xfId="0" applyNumberFormat="1" applyFont="1" applyBorder="1" applyAlignment="1">
      <alignment horizontal="center" vertical="center" wrapText="1" readingOrder="1"/>
    </xf>
    <xf numFmtId="0" fontId="0" fillId="0" borderId="18" xfId="0" applyFont="1" applyBorder="1" applyAlignment="1">
      <alignment horizontal="center" vertical="center" wrapText="1" readingOrder="1"/>
    </xf>
    <xf numFmtId="0" fontId="0" fillId="0" borderId="0" xfId="0" applyFont="1"/>
    <xf numFmtId="0" fontId="5" fillId="3" borderId="18" xfId="0" applyFont="1" applyFill="1" applyBorder="1" applyAlignment="1">
      <alignment horizontal="center" vertical="center" wrapText="1" readingOrder="1"/>
    </xf>
    <xf numFmtId="0" fontId="2" fillId="3" borderId="22" xfId="0" applyFont="1" applyFill="1" applyBorder="1" applyAlignment="1">
      <alignment vertical="center" wrapText="1" readingOrder="1"/>
    </xf>
    <xf numFmtId="0" fontId="0" fillId="2" borderId="18" xfId="0" applyFill="1" applyBorder="1" applyAlignment="1">
      <alignment horizontal="left" vertical="center" wrapText="1" readingOrder="1"/>
    </xf>
    <xf numFmtId="0" fontId="0" fillId="0" borderId="18" xfId="0" applyNumberFormat="1" applyBorder="1" applyAlignment="1">
      <alignment horizontal="center" vertical="center" wrapText="1" readingOrder="1"/>
    </xf>
    <xf numFmtId="0" fontId="0" fillId="0" borderId="18" xfId="0" applyBorder="1" applyAlignment="1">
      <alignment horizontal="center" vertical="center" wrapText="1" readingOrder="1"/>
    </xf>
    <xf numFmtId="0" fontId="0" fillId="2" borderId="18" xfId="0" applyFill="1" applyBorder="1" applyAlignment="1">
      <alignment horizontal="center" vertical="center" wrapText="1" readingOrder="1"/>
    </xf>
    <xf numFmtId="164" fontId="2" fillId="3" borderId="18" xfId="1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Alignment="1">
      <alignment vertical="center" wrapText="1"/>
    </xf>
    <xf numFmtId="3" fontId="17" fillId="6" borderId="18" xfId="0" applyNumberFormat="1" applyFont="1" applyFill="1" applyBorder="1" applyAlignment="1">
      <alignment horizontal="center" vertical="center" wrapText="1" readingOrder="1"/>
    </xf>
    <xf numFmtId="0" fontId="1" fillId="3" borderId="0" xfId="3" applyFill="1"/>
    <xf numFmtId="0" fontId="4" fillId="3" borderId="0" xfId="3" applyFont="1" applyFill="1"/>
    <xf numFmtId="0" fontId="5" fillId="3" borderId="0" xfId="3" applyFont="1" applyFill="1"/>
    <xf numFmtId="0" fontId="2" fillId="3" borderId="0" xfId="3" applyFont="1" applyFill="1"/>
    <xf numFmtId="0" fontId="18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10" fontId="1" fillId="0" borderId="18" xfId="2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10" fontId="0" fillId="0" borderId="18" xfId="2" applyNumberFormat="1" applyFont="1" applyBorder="1"/>
    <xf numFmtId="0" fontId="0" fillId="0" borderId="18" xfId="0" applyBorder="1" applyAlignment="1">
      <alignment horizontal="center"/>
    </xf>
    <xf numFmtId="10" fontId="0" fillId="0" borderId="18" xfId="2" applyNumberFormat="1" applyFont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8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0" fontId="0" fillId="0" borderId="0" xfId="2" applyNumberFormat="1" applyFont="1"/>
    <xf numFmtId="0" fontId="0" fillId="0" borderId="20" xfId="0" applyFill="1" applyBorder="1"/>
    <xf numFmtId="0" fontId="0" fillId="0" borderId="19" xfId="0" applyBorder="1" applyAlignment="1">
      <alignment horizontal="center" vertical="center"/>
    </xf>
    <xf numFmtId="0" fontId="0" fillId="6" borderId="19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 wrapText="1"/>
    </xf>
    <xf numFmtId="164" fontId="3" fillId="6" borderId="18" xfId="1" applyNumberFormat="1" applyFont="1" applyFill="1" applyBorder="1" applyAlignment="1">
      <alignment vertical="center" wrapText="1"/>
    </xf>
    <xf numFmtId="164" fontId="3" fillId="6" borderId="18" xfId="0" applyNumberFormat="1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 readingOrder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24" xfId="0" applyBorder="1"/>
    <xf numFmtId="0" fontId="3" fillId="0" borderId="24" xfId="0" applyFont="1" applyBorder="1" applyAlignment="1">
      <alignment horizontal="left"/>
    </xf>
    <xf numFmtId="0" fontId="3" fillId="0" borderId="24" xfId="0" applyNumberFormat="1" applyFont="1" applyBorder="1"/>
    <xf numFmtId="0" fontId="0" fillId="0" borderId="24" xfId="0" applyBorder="1" applyAlignment="1">
      <alignment horizontal="left" indent="1"/>
    </xf>
    <xf numFmtId="0" fontId="0" fillId="0" borderId="24" xfId="0" applyNumberFormat="1" applyBorder="1"/>
    <xf numFmtId="0" fontId="3" fillId="12" borderId="24" xfId="0" applyFont="1" applyFill="1" applyBorder="1" applyAlignment="1">
      <alignment horizontal="left"/>
    </xf>
    <xf numFmtId="0" fontId="3" fillId="12" borderId="24" xfId="0" applyNumberFormat="1" applyFont="1" applyFill="1" applyBorder="1"/>
    <xf numFmtId="0" fontId="3" fillId="13" borderId="24" xfId="0" applyFont="1" applyFill="1" applyBorder="1" applyAlignment="1">
      <alignment horizontal="left"/>
    </xf>
    <xf numFmtId="0" fontId="3" fillId="13" borderId="24" xfId="0" applyNumberFormat="1" applyFont="1" applyFill="1" applyBorder="1"/>
    <xf numFmtId="0" fontId="0" fillId="0" borderId="19" xfId="0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0" fontId="0" fillId="0" borderId="26" xfId="0" applyBorder="1"/>
    <xf numFmtId="0" fontId="0" fillId="0" borderId="4" xfId="0" applyBorder="1" applyAlignment="1">
      <alignment horizontal="left" indent="1"/>
    </xf>
    <xf numFmtId="0" fontId="0" fillId="0" borderId="5" xfId="0" applyNumberFormat="1" applyBorder="1"/>
    <xf numFmtId="0" fontId="0" fillId="0" borderId="6" xfId="0" applyBorder="1" applyAlignment="1">
      <alignment horizontal="left" indent="1"/>
    </xf>
    <xf numFmtId="0" fontId="0" fillId="0" borderId="8" xfId="0" applyNumberFormat="1" applyBorder="1"/>
    <xf numFmtId="0" fontId="3" fillId="0" borderId="29" xfId="0" applyFont="1" applyFill="1" applyBorder="1" applyAlignment="1">
      <alignment horizontal="left" indent="1"/>
    </xf>
    <xf numFmtId="0" fontId="3" fillId="0" borderId="29" xfId="0" applyFont="1" applyBorder="1"/>
    <xf numFmtId="0" fontId="3" fillId="14" borderId="27" xfId="0" applyFont="1" applyFill="1" applyBorder="1" applyAlignment="1">
      <alignment horizontal="left"/>
    </xf>
    <xf numFmtId="0" fontId="3" fillId="14" borderId="28" xfId="0" applyNumberFormat="1" applyFont="1" applyFill="1" applyBorder="1"/>
    <xf numFmtId="0" fontId="3" fillId="15" borderId="27" xfId="0" applyFont="1" applyFill="1" applyBorder="1" applyAlignment="1">
      <alignment horizontal="left"/>
    </xf>
    <xf numFmtId="0" fontId="3" fillId="15" borderId="28" xfId="0" applyNumberFormat="1" applyFont="1" applyFill="1" applyBorder="1"/>
    <xf numFmtId="0" fontId="3" fillId="6" borderId="27" xfId="0" applyFont="1" applyFill="1" applyBorder="1" applyAlignment="1">
      <alignment horizontal="left"/>
    </xf>
    <xf numFmtId="0" fontId="3" fillId="6" borderId="28" xfId="0" applyNumberFormat="1" applyFont="1" applyFill="1" applyBorder="1"/>
    <xf numFmtId="0" fontId="3" fillId="16" borderId="27" xfId="0" applyFont="1" applyFill="1" applyBorder="1" applyAlignment="1">
      <alignment horizontal="left"/>
    </xf>
    <xf numFmtId="0" fontId="3" fillId="16" borderId="28" xfId="0" applyNumberFormat="1" applyFont="1" applyFill="1" applyBorder="1"/>
    <xf numFmtId="0" fontId="3" fillId="15" borderId="24" xfId="0" applyFont="1" applyFill="1" applyBorder="1" applyAlignment="1">
      <alignment horizontal="left"/>
    </xf>
    <xf numFmtId="0" fontId="3" fillId="15" borderId="24" xfId="0" applyNumberFormat="1" applyFont="1" applyFill="1" applyBorder="1"/>
    <xf numFmtId="0" fontId="3" fillId="4" borderId="24" xfId="0" applyFont="1" applyFill="1" applyBorder="1" applyAlignment="1">
      <alignment horizontal="left" indent="1"/>
    </xf>
    <xf numFmtId="0" fontId="3" fillId="4" borderId="24" xfId="0" applyFont="1" applyFill="1" applyBorder="1"/>
    <xf numFmtId="0" fontId="3" fillId="15" borderId="25" xfId="0" applyFont="1" applyFill="1" applyBorder="1" applyAlignment="1">
      <alignment horizontal="left"/>
    </xf>
    <xf numFmtId="0" fontId="3" fillId="15" borderId="25" xfId="0" applyNumberFormat="1" applyFont="1" applyFill="1" applyBorder="1"/>
    <xf numFmtId="0" fontId="0" fillId="0" borderId="24" xfId="0" applyBorder="1" applyAlignment="1">
      <alignment horizontal="left"/>
    </xf>
    <xf numFmtId="0" fontId="2" fillId="8" borderId="21" xfId="0" applyFont="1" applyFill="1" applyBorder="1" applyAlignment="1">
      <alignment horizontal="left"/>
    </xf>
    <xf numFmtId="0" fontId="2" fillId="8" borderId="21" xfId="0" applyNumberFormat="1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/>
    </xf>
    <xf numFmtId="0" fontId="19" fillId="3" borderId="4" xfId="3" applyFont="1" applyFill="1" applyBorder="1" applyAlignment="1">
      <alignment horizontal="center"/>
    </xf>
    <xf numFmtId="0" fontId="19" fillId="3" borderId="0" xfId="3" applyFont="1" applyFill="1" applyBorder="1" applyAlignment="1">
      <alignment horizontal="center"/>
    </xf>
    <xf numFmtId="0" fontId="5" fillId="3" borderId="4" xfId="3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0" fontId="12" fillId="0" borderId="4" xfId="4" applyBorder="1" applyAlignment="1" applyProtection="1">
      <alignment horizontal="left" vertical="top"/>
    </xf>
    <xf numFmtId="0" fontId="12" fillId="0" borderId="0" xfId="4" applyBorder="1" applyAlignment="1" applyProtection="1">
      <alignment horizontal="left" vertical="top"/>
    </xf>
    <xf numFmtId="0" fontId="12" fillId="0" borderId="12" xfId="4" applyBorder="1" applyAlignment="1" applyProtection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center" wrapText="1" readingOrder="1"/>
    </xf>
    <xf numFmtId="0" fontId="2" fillId="3" borderId="21" xfId="0" applyFont="1" applyFill="1" applyBorder="1" applyAlignment="1">
      <alignment horizontal="center" vertical="center" wrapText="1" readingOrder="1"/>
    </xf>
    <xf numFmtId="0" fontId="0" fillId="0" borderId="18" xfId="0" applyNumberFormat="1" applyBorder="1" applyAlignment="1">
      <alignment horizontal="center" vertical="center" wrapText="1" readingOrder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1" fillId="3" borderId="0" xfId="3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</cellXfs>
  <cellStyles count="5">
    <cellStyle name="Hipervínculo" xfId="4" builtinId="8"/>
    <cellStyle name="Millares" xfId="1" builtinId="3"/>
    <cellStyle name="Normal" xfId="0" builtinId="0"/>
    <cellStyle name="Normal 43" xfId="3"/>
    <cellStyle name="Porcentaje" xfId="2" builtinId="5"/>
  </cellStyles>
  <dxfs count="0"/>
  <tableStyles count="0" defaultTableStyle="TableStyleMedium2" defaultPivotStyle="PivotStyleLight16"/>
  <colors>
    <mruColors>
      <color rgb="FFFF3300"/>
      <color rgb="FFFF7C80"/>
      <color rgb="FFCC6600"/>
      <color rgb="FFFFCCCC"/>
      <color rgb="FFCC0000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EVOLUCION MENSUAL REQUERIMIENTOS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s-EC" b="1">
                <a:latin typeface="Arial" pitchFamily="34" charset="0"/>
                <a:cs typeface="Arial" pitchFamily="34" charset="0"/>
              </a:rPr>
              <a:t>AÑO 2023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'Requerimientos Enero 2024'!$B$209:$O$209</c:f>
              <c:numCache>
                <c:formatCode>General</c:formatCode>
                <c:ptCount val="1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551-4E8B-966E-56A1153EB5E4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'Requerimientos Enero 2024'!$B$207:$O$208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marker>
            <c:symbol val="none"/>
          </c:marker>
          <c:val>
            <c:numRef>
              <c:f>'Requerimientos Enero 2024'!$B$210:$O$210</c:f>
              <c:numCache>
                <c:formatCode>General</c:formatCode>
                <c:ptCount val="14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E8-4303-BF61-AEC259D01C80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'Requerimientos Enero 2024'!$B$207:$O$208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55856"/>
        <c:axId val="118358576"/>
      </c:lineChart>
      <c:catAx>
        <c:axId val="11835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8358576"/>
        <c:crosses val="autoZero"/>
        <c:auto val="1"/>
        <c:lblAlgn val="ctr"/>
        <c:lblOffset val="100"/>
        <c:noMultiLvlLbl val="0"/>
      </c:catAx>
      <c:valAx>
        <c:axId val="11835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835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INGRESADOS</a:t>
            </a:r>
            <a:r>
              <a:rPr lang="es-EC" b="1" baseline="0"/>
              <a:t> OPERADORES DE SERVICIOS DE TELECOMUNICACIONES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'Requerimientos Enero 2024'!$G$41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16002704375525E-3"/>
                  <c:y val="-7.84901219872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26155837621966E-17"/>
                  <c:y val="-5.1018579291710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3705334234791801E-3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705334234791801E-3"/>
                  <c:y val="-4.709407319234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5.88675914904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0252311675243933E-17"/>
                  <c:y val="-3.5320554894260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8.6339134185971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3705334234791801E-3"/>
                  <c:y val="-8.633913418597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3705334234791801E-3"/>
                  <c:y val="-3.1396048794898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2024'!$F$42:$F$51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Enero 2024'!$G$42:$G$51</c:f>
              <c:numCache>
                <c:formatCode>General</c:formatCode>
                <c:ptCount val="10"/>
                <c:pt idx="0">
                  <c:v>124</c:v>
                </c:pt>
                <c:pt idx="1">
                  <c:v>73</c:v>
                </c:pt>
                <c:pt idx="2">
                  <c:v>4</c:v>
                </c:pt>
                <c:pt idx="3">
                  <c:v>0</c:v>
                </c:pt>
                <c:pt idx="4">
                  <c:v>45</c:v>
                </c:pt>
                <c:pt idx="5">
                  <c:v>21</c:v>
                </c:pt>
                <c:pt idx="6">
                  <c:v>21</c:v>
                </c:pt>
                <c:pt idx="7">
                  <c:v>126</c:v>
                </c:pt>
                <c:pt idx="8">
                  <c:v>19</c:v>
                </c:pt>
                <c:pt idx="9">
                  <c:v>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4B8-4492-8C3D-32FD86D7BA32}"/>
            </c:ext>
          </c:extLst>
        </c:ser>
        <c:ser>
          <c:idx val="1"/>
          <c:order val="1"/>
          <c:tx>
            <c:strRef>
              <c:f>'Requerimientos Enero 2024'!$H$41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700635082224035E-2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3227161750631176E-3"/>
                  <c:y val="-4.57516033775490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208553973469684E-2"/>
                  <c:y val="-2.053418419307320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825163178263648E-3"/>
                  <c:y val="-1.1773518298086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48213369391672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2225918828972754E-2"/>
                  <c:y val="-8.5769428049293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4B8-4492-8C3D-32FD86D7BA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2024'!$F$42:$F$51</c:f>
              <c:strCache>
                <c:ptCount val="10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Etapa Ep</c:v>
                </c:pt>
                <c:pt idx="4">
                  <c:v>Grupo Tv Cable</c:v>
                </c:pt>
                <c:pt idx="5">
                  <c:v>Iplanet - Fibramax</c:v>
                </c:pt>
                <c:pt idx="6">
                  <c:v>Megadatos - Netlife</c:v>
                </c:pt>
                <c:pt idx="7">
                  <c:v>Otros Operadores</c:v>
                </c:pt>
                <c:pt idx="8">
                  <c:v>Puntonet</c:v>
                </c:pt>
                <c:pt idx="9">
                  <c:v>Total general</c:v>
                </c:pt>
              </c:strCache>
            </c:strRef>
          </c:cat>
          <c:val>
            <c:numRef>
              <c:f>'Requerimientos Enero 2024'!$H$42:$H$53</c:f>
              <c:numCache>
                <c:formatCode>0.00%</c:formatCode>
                <c:ptCount val="12"/>
                <c:pt idx="0">
                  <c:v>0.2863741339491917</c:v>
                </c:pt>
                <c:pt idx="1">
                  <c:v>0.16859122401847576</c:v>
                </c:pt>
                <c:pt idx="2">
                  <c:v>9.2378752886836026E-3</c:v>
                </c:pt>
                <c:pt idx="3">
                  <c:v>0</c:v>
                </c:pt>
                <c:pt idx="4">
                  <c:v>0.10392609699769054</c:v>
                </c:pt>
                <c:pt idx="5">
                  <c:v>4.8498845265588918E-2</c:v>
                </c:pt>
                <c:pt idx="6">
                  <c:v>4.8498845265588918E-2</c:v>
                </c:pt>
                <c:pt idx="7">
                  <c:v>0.29099307159353349</c:v>
                </c:pt>
                <c:pt idx="8">
                  <c:v>4.3879907621247112E-2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94B8-4492-8C3D-32FD86D7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409040"/>
        <c:axId val="117399792"/>
      </c:barChart>
      <c:catAx>
        <c:axId val="11740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7399792"/>
        <c:crosses val="autoZero"/>
        <c:auto val="1"/>
        <c:lblAlgn val="ctr"/>
        <c:lblOffset val="100"/>
        <c:noMultiLvlLbl val="0"/>
      </c:catAx>
      <c:valAx>
        <c:axId val="11739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740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 ACCESO A INTERNET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2024'!$B$128:$B$139</c:f>
              <c:strCache>
                <c:ptCount val="12"/>
                <c:pt idx="0">
                  <c:v>Servicio de Acceso a Internet</c:v>
                </c:pt>
                <c:pt idx="1">
                  <c:v>Cable Unión - AlfaTV</c:v>
                </c:pt>
                <c:pt idx="2">
                  <c:v>Claro - Conecel S.A.</c:v>
                </c:pt>
                <c:pt idx="3">
                  <c:v>Cnt Ep</c:v>
                </c:pt>
                <c:pt idx="4">
                  <c:v>Fibramax - Iplanet</c:v>
                </c:pt>
                <c:pt idx="5">
                  <c:v>Grupo TV Cable</c:v>
                </c:pt>
                <c:pt idx="6">
                  <c:v>Ironnet - Corporacion Dehuorg</c:v>
                </c:pt>
                <c:pt idx="7">
                  <c:v>Megadatos - Netlife</c:v>
                </c:pt>
                <c:pt idx="8">
                  <c:v>Opticom - Dynacom</c:v>
                </c:pt>
                <c:pt idx="9">
                  <c:v>Otros Operadores de Acceso a Internet</c:v>
                </c:pt>
                <c:pt idx="10">
                  <c:v>Puntonet - Celerity</c:v>
                </c:pt>
                <c:pt idx="11">
                  <c:v>Saitel</c:v>
                </c:pt>
              </c:strCache>
            </c:strRef>
          </c:cat>
          <c:val>
            <c:numRef>
              <c:f>'Requerimientos Enero 2024'!$C$128:$C$139</c:f>
              <c:numCache>
                <c:formatCode>General</c:formatCode>
                <c:ptCount val="12"/>
                <c:pt idx="0">
                  <c:v>218</c:v>
                </c:pt>
                <c:pt idx="1">
                  <c:v>5</c:v>
                </c:pt>
                <c:pt idx="2">
                  <c:v>54</c:v>
                </c:pt>
                <c:pt idx="3">
                  <c:v>28</c:v>
                </c:pt>
                <c:pt idx="4">
                  <c:v>21</c:v>
                </c:pt>
                <c:pt idx="5">
                  <c:v>39</c:v>
                </c:pt>
                <c:pt idx="6">
                  <c:v>1</c:v>
                </c:pt>
                <c:pt idx="7">
                  <c:v>27</c:v>
                </c:pt>
                <c:pt idx="8">
                  <c:v>3</c:v>
                </c:pt>
                <c:pt idx="9">
                  <c:v>19</c:v>
                </c:pt>
                <c:pt idx="10">
                  <c:v>19</c:v>
                </c:pt>
                <c:pt idx="1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17403600"/>
        <c:axId val="117406320"/>
        <c:axId val="0"/>
      </c:bar3DChart>
      <c:catAx>
        <c:axId val="1174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7406320"/>
        <c:crosses val="autoZero"/>
        <c:auto val="1"/>
        <c:lblAlgn val="ctr"/>
        <c:lblOffset val="100"/>
        <c:noMultiLvlLbl val="0"/>
      </c:catAx>
      <c:valAx>
        <c:axId val="117406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40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 TELEFONÍA FIJA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Enero 2024'!$B$141:$B$144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Grupo TV Cable</c:v>
                </c:pt>
                <c:pt idx="3">
                  <c:v>Otros Operadores de Telefonía Fija</c:v>
                </c:pt>
              </c:strCache>
            </c:strRef>
          </c:cat>
          <c:val>
            <c:numRef>
              <c:f>'Requerimientos Enero 2024'!$C$141:$C$144</c:f>
              <c:numCache>
                <c:formatCode>General</c:formatCode>
                <c:ptCount val="4"/>
                <c:pt idx="0">
                  <c:v>4</c:v>
                </c:pt>
                <c:pt idx="1">
                  <c:v>29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SERVICIO TELEVISIÓN PAGADA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Enero 2024'!$B$146:$B$149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Enero 2024'!$C$146:$C$149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SERVICIO TELEFONIA CELULAR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'Requerimientos Enero 2024'!$B$151:$B$154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Enero 2024'!$C$151:$C$154</c:f>
              <c:numCache>
                <c:formatCode>General</c:formatCode>
                <c:ptCount val="4"/>
                <c:pt idx="0">
                  <c:v>64</c:v>
                </c:pt>
                <c:pt idx="1">
                  <c:v>11</c:v>
                </c:pt>
                <c:pt idx="2">
                  <c:v>61</c:v>
                </c:pt>
                <c:pt idx="3">
                  <c:v>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'Historico Gob.ec'!#REF!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'Historico Gob.ec'!#REF!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17412304"/>
        <c:axId val="117412848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'Historico Gob.ec'!#REF!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'Historico Gob.ec'!#REF!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7399248"/>
        <c:axId val="117398704"/>
      </c:barChart>
      <c:catAx>
        <c:axId val="11741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7412848"/>
        <c:crosses val="autoZero"/>
        <c:auto val="1"/>
        <c:lblAlgn val="ctr"/>
        <c:lblOffset val="100"/>
        <c:noMultiLvlLbl val="0"/>
      </c:catAx>
      <c:valAx>
        <c:axId val="117412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7412304"/>
        <c:crosses val="autoZero"/>
        <c:crossBetween val="between"/>
      </c:valAx>
      <c:valAx>
        <c:axId val="1173987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7399248"/>
        <c:crosses val="max"/>
        <c:crossBetween val="between"/>
      </c:valAx>
      <c:catAx>
        <c:axId val="117399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739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2024</c:v>
                  </c:pt>
                  <c:pt idx="1">
                    <c:v>Febrero 2024</c:v>
                  </c:pt>
                  <c:pt idx="2">
                    <c:v>Marzo 2024</c:v>
                  </c:pt>
                  <c:pt idx="3">
                    <c:v>Abril 2024</c:v>
                  </c:pt>
                  <c:pt idx="4">
                    <c:v>Mayo 2024</c:v>
                  </c:pt>
                  <c:pt idx="5">
                    <c:v>Junio 2024</c:v>
                  </c:pt>
                  <c:pt idx="6">
                    <c:v>Julio 2024</c:v>
                  </c:pt>
                  <c:pt idx="7">
                    <c:v>Agosto 2024</c:v>
                  </c:pt>
                  <c:pt idx="8">
                    <c:v>Septiembre 2024</c:v>
                  </c:pt>
                  <c:pt idx="9">
                    <c:v>Octubre 2024</c:v>
                  </c:pt>
                  <c:pt idx="10">
                    <c:v>Noviembre 2024</c:v>
                  </c:pt>
                  <c:pt idx="11">
                    <c:v>Diciembre 2024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402512"/>
        <c:axId val="117403056"/>
      </c:barChart>
      <c:catAx>
        <c:axId val="11740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7403056"/>
        <c:crosses val="autoZero"/>
        <c:auto val="1"/>
        <c:lblAlgn val="ctr"/>
        <c:lblOffset val="100"/>
        <c:noMultiLvlLbl val="0"/>
      </c:catAx>
      <c:valAx>
        <c:axId val="11740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740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5.7736720554272515E-2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0.05</c:v>
                </c:pt>
                <c:pt idx="11">
                  <c:v>2.9700000000000001E-2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 xmlns:c16r2="http://schemas.microsoft.com/office/drawing/2015/06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0.50346420323325636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0.48730000000000001</c:v>
                </c:pt>
                <c:pt idx="10">
                  <c:v>0.50900000000000001</c:v>
                </c:pt>
                <c:pt idx="11">
                  <c:v>0.54449999999999998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8.3140877598152418E-2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0.36830000000000002</c:v>
                </c:pt>
                <c:pt idx="10">
                  <c:v>8.1000000000000003E-2</c:v>
                </c:pt>
                <c:pt idx="11">
                  <c:v>6.93E-2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3.2332563510392612E-2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7.0999999999999994E-2</c:v>
                </c:pt>
                <c:pt idx="10">
                  <c:v>1.9E-2</c:v>
                </c:pt>
                <c:pt idx="11">
                  <c:v>2.64E-2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0.32332563510392609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3.3700000000000001E-2</c:v>
                </c:pt>
                <c:pt idx="10">
                  <c:v>0.34100000000000003</c:v>
                </c:pt>
                <c:pt idx="11">
                  <c:v>0.3301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089808"/>
        <c:axId val="1220832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0.99999999999999989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1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12208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083280"/>
        <c:crosses val="autoZero"/>
        <c:auto val="1"/>
        <c:lblAlgn val="ctr"/>
        <c:lblOffset val="100"/>
        <c:noMultiLvlLbl val="0"/>
      </c:catAx>
      <c:valAx>
        <c:axId val="12208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08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Gob.ec'!$A$56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Gob.ec'!$B$55:$M$55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Gob.ec'!$B$56:$M$56</c:f>
              <c:numCache>
                <c:formatCode>General</c:formatCode>
                <c:ptCount val="12"/>
                <c:pt idx="0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Gob.ec'!$A$63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Gob.ec'!$B$55:$M$55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Gob.ec'!$B$63:$M$63</c:f>
              <c:numCache>
                <c:formatCode>General</c:formatCode>
                <c:ptCount val="12"/>
                <c:pt idx="0">
                  <c:v>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Gob.ec'!$A$72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Gob.ec'!$B$55:$M$55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Gob.ec'!$B$72:$M$72</c:f>
              <c:numCache>
                <c:formatCode>General</c:formatCode>
                <c:ptCount val="12"/>
                <c:pt idx="0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Gob.ec'!$A$77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Gob.ec'!$B$55:$M$55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Gob.ec'!$B$77:$M$77</c:f>
              <c:numCache>
                <c:formatCode>General</c:formatCode>
                <c:ptCount val="12"/>
                <c:pt idx="0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Gob.ec'!$A$85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Gob.ec'!$B$55:$M$55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Gob.ec'!$B$85:$M$85</c:f>
              <c:numCache>
                <c:formatCode>General</c:formatCode>
                <c:ptCount val="12"/>
                <c:pt idx="0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Gob.ec'!$A$90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Gob.ec'!$B$55:$M$55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Gob.ec'!$B$90:$M$90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088176"/>
        <c:axId val="122077840"/>
      </c:barChart>
      <c:catAx>
        <c:axId val="12208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077840"/>
        <c:crosses val="autoZero"/>
        <c:auto val="1"/>
        <c:lblAlgn val="ctr"/>
        <c:lblOffset val="100"/>
        <c:noMultiLvlLbl val="0"/>
      </c:catAx>
      <c:valAx>
        <c:axId val="12207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22088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PORCENTAJE RECLAMOS</a:t>
            </a:r>
            <a:r>
              <a:rPr lang="es-EC" baseline="0"/>
              <a:t> </a:t>
            </a:r>
            <a:r>
              <a:rPr lang="es-EC"/>
              <a:t>SERVICIOS TELECOMUNICACIONES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AAB-4642-AE33-F46D05F9FE79}"/>
              </c:ext>
            </c:extLst>
          </c:dPt>
          <c:dLbls>
            <c:dLbl>
              <c:idx val="0"/>
              <c:layout>
                <c:manualLayout>
                  <c:x val="9.5691502364958977E-2"/>
                  <c:y val="-7.4739692176512691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288316776584381E-8"/>
                  <c:y val="-0.109414780455689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AB-4642-AE33-F46D05F9FE79}"/>
                </c:ext>
                <c:ext xmlns:c15="http://schemas.microsoft.com/office/drawing/2012/chart" uri="{CE6537A1-D6FC-4f65-9D91-7224C49458BB}">
                  <c15:layout>
                    <c:manualLayout>
                      <c:w val="0.16065544065824822"/>
                      <c:h val="8.0257681957569313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7.2907811325683122E-2"/>
                  <c:y val="-1.46763272767053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265367689305562E-2"/>
                  <c:y val="1.63070303074504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0636574327178912E-6"/>
                  <c:y val="-0.10109744952571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AB-4642-AE33-F46D05F9FE79}"/>
                </c:ext>
                <c:ext xmlns:c15="http://schemas.microsoft.com/office/drawing/2012/chart" uri="{CE6537A1-D6FC-4f65-9D91-7224C49458BB}">
                  <c15:layout>
                    <c:manualLayout>
                      <c:w val="0.14714473109503801"/>
                      <c:h val="5.740896439828598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9.4172589629007361E-2"/>
                  <c:y val="-9.78421818447027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AAB-4642-AE33-F46D05F9FE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Gob.ec'!$A$56,'Historico Gob.ec'!$A$63,'Historico Gob.ec'!$A$72,'Historico Gob.ec'!$A$77,'Historico Gob.ec'!$A$85,'Historico Gob.ec'!$A$90)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Gob.ec'!$N$56,'Historico Gob.ec'!$N$63,'Historico Gob.ec'!$N$72,'Historico Gob.ec'!$N$77,'Historico Gob.ec'!$N$85,'Historico Gob.ec'!$N$90)</c:f>
              <c:numCache>
                <c:formatCode>General</c:formatCode>
                <c:ptCount val="6"/>
                <c:pt idx="0">
                  <c:v>25</c:v>
                </c:pt>
                <c:pt idx="1">
                  <c:v>218</c:v>
                </c:pt>
                <c:pt idx="2">
                  <c:v>36</c:v>
                </c:pt>
                <c:pt idx="3">
                  <c:v>14</c:v>
                </c:pt>
                <c:pt idx="4">
                  <c:v>140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AAB-4642-AE33-F46D05F9FE7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AAB-4642-AE33-F46D05F9FE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AAB-4642-AE33-F46D05F9FE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AAB-4642-AE33-F46D05F9FE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AAB-4642-AE33-F46D05F9FE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AAB-4642-AE33-F46D05F9FE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AAB-4642-AE33-F46D05F9FE7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('Historico Gob.ec'!$A$56,'Historico Gob.ec'!$A$63,'Historico Gob.ec'!$A$72,'Historico Gob.ec'!$A$77,'Historico Gob.ec'!$A$85,'Historico Gob.ec'!$A$90)</c:f>
              <c:strCache>
                <c:ptCount val="6"/>
                <c:pt idx="0">
                  <c:v>Información de Telecomunicaciones</c:v>
                </c:pt>
                <c:pt idx="1">
                  <c:v>Servicio Acceso a Internet</c:v>
                </c:pt>
                <c:pt idx="2">
                  <c:v>Servicio de Telefonía Fija</c:v>
                </c:pt>
                <c:pt idx="3">
                  <c:v>Servicio de Televisión Pagada</c:v>
                </c:pt>
                <c:pt idx="4">
                  <c:v>Telefonía Celular</c:v>
                </c:pt>
                <c:pt idx="5">
                  <c:v>Televisión Abierta</c:v>
                </c:pt>
              </c:strCache>
            </c:strRef>
          </c:cat>
          <c:val>
            <c:numRef>
              <c:f>('Historico Gob.ec'!$O$56,'Historico Gob.ec'!$O$63,'Historico Gob.ec'!$O$72,'Historico Gob.ec'!$O$77,'Historico Gob.ec'!$O$85,'Historico Gob.ec'!$O$90)</c:f>
              <c:numCache>
                <c:formatCode>0.00%</c:formatCode>
                <c:ptCount val="6"/>
                <c:pt idx="0">
                  <c:v>5.7736720554272515E-2</c:v>
                </c:pt>
                <c:pt idx="1">
                  <c:v>0.50346420323325636</c:v>
                </c:pt>
                <c:pt idx="2">
                  <c:v>8.3140877598152418E-2</c:v>
                </c:pt>
                <c:pt idx="3">
                  <c:v>3.2332563510392612E-2</c:v>
                </c:pt>
                <c:pt idx="4">
                  <c:v>0.32332563510392609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7AAB-4642-AE33-F46D05F9FE7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>
                <a:latin typeface="Arial" pitchFamily="34" charset="0"/>
                <a:cs typeface="Arial" pitchFamily="34" charset="0"/>
              </a:rPr>
              <a:t>Totales de</a:t>
            </a:r>
            <a:r>
              <a:rPr lang="en-US" b="1" baseline="0">
                <a:latin typeface="Arial" pitchFamily="34" charset="0"/>
                <a:cs typeface="Arial" pitchFamily="34" charset="0"/>
              </a:rPr>
              <a:t> Requerimientos </a:t>
            </a:r>
          </a:p>
          <a:p>
            <a:pPr>
              <a:defRPr sz="2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j-ea"/>
                <a:cs typeface="Arial" pitchFamily="34" charset="0"/>
              </a:defRPr>
            </a:pPr>
            <a:r>
              <a:rPr lang="en-US" b="1" baseline="0">
                <a:latin typeface="Arial" pitchFamily="34" charset="0"/>
                <a:cs typeface="Arial" pitchFamily="34" charset="0"/>
              </a:rPr>
              <a:t>Año 2023</a:t>
            </a:r>
            <a:endParaRPr lang="en-US" b="1">
              <a:latin typeface="Arial" pitchFamily="34" charset="0"/>
              <a:cs typeface="Arial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'Requerimientos Enero 2024'!$C$208:$O$208</c:f>
              <c:numCache>
                <c:formatCode>General</c:formatCode>
                <c:ptCount val="13"/>
              </c:numCache>
            </c:numRef>
          </c:cat>
          <c:val>
            <c:numRef>
              <c:f>'Requerimientos Enero 2024'!$C$209:$O$209</c:f>
              <c:numCache>
                <c:formatCode>General</c:formatCode>
                <c:ptCount val="1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78-4628-87B5-C7EE025C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360752"/>
        <c:axId val="11836347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invertIfNegative val="0"/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'Requerimientos Enero 2024'!$C$208:$O$208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'Requerimientos Enero 2024'!$C$210:$O$210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16-95A1-4802-974B-65A687E5EB2A}"/>
                  </c:ext>
                </c:extLst>
              </c15:ser>
            </c15:filteredBarSeries>
          </c:ext>
        </c:extLst>
      </c:bar3DChart>
      <c:catAx>
        <c:axId val="11836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8363472"/>
        <c:crosses val="autoZero"/>
        <c:auto val="1"/>
        <c:lblAlgn val="ctr"/>
        <c:lblOffset val="100"/>
        <c:noMultiLvlLbl val="0"/>
      </c:catAx>
      <c:valAx>
        <c:axId val="11836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836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REQUERIMIENTOS TOTALES 2010 - 2023</a:t>
            </a:r>
          </a:p>
        </c:rich>
      </c:tx>
      <c:layout>
        <c:manualLayout>
          <c:xMode val="edge"/>
          <c:yMode val="edge"/>
          <c:x val="0.40598976690214361"/>
          <c:y val="1.163171729131848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'Requerimientos Enero 2024'!$C$249:$P$249</c:f>
              <c:numCache>
                <c:formatCode>General</c:formatCode>
                <c:ptCount val="14"/>
              </c:numCache>
            </c:numRef>
          </c:cat>
          <c:val>
            <c:numRef>
              <c:f>'Requerimientos Enero 2024'!$C$250:$P$250</c:f>
              <c:numCache>
                <c:formatCode>General</c:formatCode>
                <c:ptCount val="1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130F-4042-B7A6-AE49FD942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8361296"/>
        <c:axId val="118364016"/>
      </c:barChart>
      <c:catAx>
        <c:axId val="11836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 i="0" baseline="0"/>
            </a:pPr>
            <a:endParaRPr lang="es-EC"/>
          </a:p>
        </c:txPr>
        <c:crossAx val="118364016"/>
        <c:crosses val="autoZero"/>
        <c:auto val="1"/>
        <c:lblAlgn val="ctr"/>
        <c:lblOffset val="100"/>
        <c:noMultiLvlLbl val="0"/>
      </c:catAx>
      <c:valAx>
        <c:axId val="11836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36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RECLAMOS DE SERVICIOS DE TELECOMUNICACIONES EN</a:t>
            </a:r>
            <a:r>
              <a:rPr lang="en-US" sz="1600" b="1" baseline="0"/>
              <a:t> PORECENTAJE</a:t>
            </a:r>
            <a:endParaRPr lang="en-US" sz="1600" b="1"/>
          </a:p>
        </c:rich>
      </c:tx>
      <c:layout>
        <c:manualLayout>
          <c:xMode val="edge"/>
          <c:yMode val="edge"/>
          <c:x val="9.4966079662416589E-2"/>
          <c:y val="9.39919137851037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'Requerimientos Enero 2024'!$C$10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40-44E5-B438-DA2BA098C6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40-44E5-B438-DA2BA098C69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40-44E5-B438-DA2BA098C69E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B40-44E5-B438-DA2BA098C69E}"/>
              </c:ext>
            </c:extLst>
          </c:dPt>
          <c:dPt>
            <c:idx val="5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B40-44E5-B438-DA2BA098C69E}"/>
              </c:ext>
            </c:extLst>
          </c:dPt>
          <c:dLbls>
            <c:dLbl>
              <c:idx val="0"/>
              <c:layout>
                <c:manualLayout>
                  <c:x val="0.25120336200527077"/>
                  <c:y val="9.975803639667943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19523776988248157"/>
                      <c:h val="0.1414896995781296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1895265113350952"/>
                  <c:y val="8.41191017780144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>
                    <c:manualLayout>
                      <c:w val="0.27232101111712559"/>
                      <c:h val="0.10684306733402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526442849071291E-2"/>
                  <c:y val="7.97801436358825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998792275303281E-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0509948548353282E-2"/>
                  <c:y val="4.26112935541153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7389319756644313E-2"/>
                  <c:y val="1.162239188448334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B40-44E5-B438-DA2BA098C6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'Requerimientos Enero 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Enero 2024'!$C$11:$C$16</c:f>
              <c:numCache>
                <c:formatCode>General</c:formatCode>
                <c:ptCount val="6"/>
                <c:pt idx="0">
                  <c:v>25</c:v>
                </c:pt>
                <c:pt idx="1">
                  <c:v>0</c:v>
                </c:pt>
                <c:pt idx="2">
                  <c:v>218</c:v>
                </c:pt>
                <c:pt idx="3">
                  <c:v>36</c:v>
                </c:pt>
                <c:pt idx="4">
                  <c:v>14</c:v>
                </c:pt>
                <c:pt idx="5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B40-44E5-B438-DA2BA098C69E}"/>
            </c:ext>
          </c:extLst>
        </c:ser>
        <c:ser>
          <c:idx val="1"/>
          <c:order val="1"/>
          <c:tx>
            <c:strRef>
              <c:f>'Requerimientos Enero 2024'!$D$10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536-4D1F-9920-6B1DE4D475F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536-4D1F-9920-6B1DE4D475F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536-4D1F-9920-6B1DE4D475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536-4D1F-9920-6B1DE4D475F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536-4D1F-9920-6B1DE4D475FF}"/>
              </c:ext>
            </c:extLst>
          </c:dPt>
          <c:cat>
            <c:strRef>
              <c:f>'Requerimientos Enero 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Enero 2024'!$D$11:$D$15</c:f>
              <c:numCache>
                <c:formatCode>0.00%</c:formatCode>
                <c:ptCount val="5"/>
                <c:pt idx="0">
                  <c:v>5.7736720554272515E-2</c:v>
                </c:pt>
                <c:pt idx="1">
                  <c:v>0</c:v>
                </c:pt>
                <c:pt idx="2">
                  <c:v>0.50346420323325636</c:v>
                </c:pt>
                <c:pt idx="3">
                  <c:v>8.3140877598152418E-2</c:v>
                </c:pt>
                <c:pt idx="4">
                  <c:v>3.2332563510392612E-2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1536-4D1F-9920-6B1DE4D4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Enero 2024'!$C$10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Enero 2024'!$C$11:$C$16</c:f>
              <c:numCache>
                <c:formatCode>General</c:formatCode>
                <c:ptCount val="6"/>
                <c:pt idx="0">
                  <c:v>25</c:v>
                </c:pt>
                <c:pt idx="1">
                  <c:v>0</c:v>
                </c:pt>
                <c:pt idx="2">
                  <c:v>218</c:v>
                </c:pt>
                <c:pt idx="3">
                  <c:v>36</c:v>
                </c:pt>
                <c:pt idx="4">
                  <c:v>14</c:v>
                </c:pt>
                <c:pt idx="5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ser>
          <c:idx val="1"/>
          <c:order val="1"/>
          <c:tx>
            <c:strRef>
              <c:f>'Requerimientos Enero 2024'!$D$10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3C-43CE-AB7C-5B56A190DB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3C-43CE-AB7C-5B56A190DB2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3C-43CE-AB7C-5B56A190DB21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Enero 2024'!$B$11:$B$16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Enero 2024'!$D$11:$D$16</c:f>
              <c:numCache>
                <c:formatCode>0.00%</c:formatCode>
                <c:ptCount val="6"/>
                <c:pt idx="0">
                  <c:v>5.7736720554272515E-2</c:v>
                </c:pt>
                <c:pt idx="1">
                  <c:v>0</c:v>
                </c:pt>
                <c:pt idx="2">
                  <c:v>0.50346420323325636</c:v>
                </c:pt>
                <c:pt idx="3">
                  <c:v>8.3140877598152418E-2</c:v>
                </c:pt>
                <c:pt idx="4">
                  <c:v>3.2332563510392612E-2</c:v>
                </c:pt>
                <c:pt idx="5">
                  <c:v>0.32332563510392609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7D3C-43CE-AB7C-5B56A190D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18356400"/>
        <c:axId val="118364560"/>
      </c:barChart>
      <c:catAx>
        <c:axId val="11835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/>
            </a:pPr>
            <a:endParaRPr lang="es-EC"/>
          </a:p>
        </c:txPr>
        <c:crossAx val="118364560"/>
        <c:crosses val="autoZero"/>
        <c:auto val="1"/>
        <c:lblAlgn val="ctr"/>
        <c:lblOffset val="100"/>
        <c:noMultiLvlLbl val="0"/>
      </c:catAx>
      <c:valAx>
        <c:axId val="11836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11835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301-44C6-913D-2A3B337620F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8D-4BA2-8565-D26F9CA9E775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98D-4BA2-8565-D26F9CA9E775}"/>
              </c:ext>
            </c:extLst>
          </c:dPt>
          <c:dLbls>
            <c:dLbl>
              <c:idx val="0"/>
              <c:layout>
                <c:manualLayout>
                  <c:x val="4.1010401572560279E-3"/>
                  <c:y val="-6.61957002542804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3670133857520178E-3"/>
                  <c:y val="-4.53048649571487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024649023247177E-16"/>
                  <c:y val="-4.9148820040362259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Enero 2024'!$B$42:$B$45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Enero 2024'!$C$42:$C$45</c:f>
              <c:numCache>
                <c:formatCode>General</c:formatCode>
                <c:ptCount val="4"/>
                <c:pt idx="0">
                  <c:v>64</c:v>
                </c:pt>
                <c:pt idx="1">
                  <c:v>11</c:v>
                </c:pt>
                <c:pt idx="2">
                  <c:v>61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98D-4BA2-8565-D26F9CA9E775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'Requerimientos Enero 2024'!$B$42:$B$45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f>'Requerimientos Enero 2024'!$D$42:$D$45</c:f>
              <c:numCache>
                <c:formatCode>0.00%</c:formatCode>
                <c:ptCount val="4"/>
                <c:pt idx="0">
                  <c:v>0.45714285714285713</c:v>
                </c:pt>
                <c:pt idx="1">
                  <c:v>7.857142857142857E-2</c:v>
                </c:pt>
                <c:pt idx="2">
                  <c:v>0.43571428571428572</c:v>
                </c:pt>
                <c:pt idx="3">
                  <c:v>2.8571428571428571E-2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118366736"/>
        <c:axId val="118368912"/>
      </c:barChart>
      <c:catAx>
        <c:axId val="11836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8368912"/>
        <c:crosses val="autoZero"/>
        <c:auto val="1"/>
        <c:lblAlgn val="ctr"/>
        <c:lblOffset val="100"/>
        <c:noMultiLvlLbl val="0"/>
      </c:catAx>
      <c:valAx>
        <c:axId val="11836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836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</a:t>
            </a:r>
            <a:r>
              <a:rPr lang="es-EC" b="1" baseline="0"/>
              <a:t> PERSONAS ADULTAS MAYORES</a:t>
            </a:r>
            <a:endParaRPr lang="es-EC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094592876935194E-2"/>
          <c:y val="0.27437571809460065"/>
          <c:w val="0.90790540712306478"/>
          <c:h val="0.6049327245146621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Enero 2024'!$B$172:$B$175</c15:sqref>
                  </c15:fullRef>
                </c:ext>
              </c:extLst>
              <c:f>'Requerimientos Enero 2024'!$B$173:$B$174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Enero 2024'!$C$172:$C$175</c15:sqref>
                  </c15:fullRef>
                </c:ext>
              </c:extLst>
              <c:f>'Requerimientos Enero 2024'!$C$173:$C$174</c:f>
              <c:numCache>
                <c:formatCode>General</c:formatCode>
                <c:ptCount val="2"/>
                <c:pt idx="0">
                  <c:v>394</c:v>
                </c:pt>
                <c:pt idx="1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A3D-42FF-9699-E269E0DF6A8B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Enero 2024'!$C$172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ATENDIDOS PERSONAS</a:t>
            </a:r>
            <a:r>
              <a:rPr lang="es-EC" b="1" baseline="0"/>
              <a:t> CON DISCAPACIDAD</a:t>
            </a:r>
            <a:endParaRPr lang="es-EC" b="1"/>
          </a:p>
        </c:rich>
      </c:tx>
      <c:layout>
        <c:manualLayout>
          <c:xMode val="edge"/>
          <c:yMode val="edge"/>
          <c:x val="0.18891334788543163"/>
          <c:y val="2.94813764917692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3675795351226189E-2"/>
          <c:y val="0.17699921714978176"/>
          <c:w val="0.90243711055170583"/>
          <c:h val="0.630290837262817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-0.17203455102694221"/>
                  <c:y val="4.984872969756219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F8F-4777-86BC-19AAFA4BCF5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Enero 2024'!$B$178:$B$181</c15:sqref>
                  </c15:fullRef>
                </c:ext>
              </c:extLst>
              <c:f>'Requerimientos Enero 2024'!$B$179:$B$180</c:f>
              <c:strCache>
                <c:ptCount val="2"/>
                <c:pt idx="0">
                  <c:v>No</c:v>
                </c:pt>
                <c:pt idx="1">
                  <c:v>Sí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Enero 2024'!$C$178:$C$181</c15:sqref>
                  </c15:fullRef>
                </c:ext>
              </c:extLst>
              <c:f>'Requerimientos Enero 2024'!$C$179:$C$180</c:f>
              <c:numCache>
                <c:formatCode>General</c:formatCode>
                <c:ptCount val="2"/>
                <c:pt idx="0">
                  <c:v>420</c:v>
                </c:pt>
                <c:pt idx="1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F7-42BB-90C4-396CD22F0D67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Enero 2024'!$C$178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CANAL DE ATENCIÓN UTILIZADOS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976056111130663E-2"/>
          <c:y val="0.23195365494395731"/>
          <c:w val="0.93223321862621167"/>
          <c:h val="0.6340658591072129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Enero 2024'!$B$184:$B$187</c15:sqref>
                  </c15:fullRef>
                </c:ext>
              </c:extLst>
              <c:f>'Requerimientos Enero 2024'!$B$185:$B$186</c:f>
              <c:strCache>
                <c:ptCount val="2"/>
                <c:pt idx="0">
                  <c:v>Atencion Presencial</c:v>
                </c:pt>
                <c:pt idx="1">
                  <c:v>Plataforma Virtual GOB.EC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Enero 2024'!$C$184:$C$187</c15:sqref>
                  </c15:fullRef>
                </c:ext>
              </c:extLst>
              <c:f>'Requerimientos Enero 2024'!$C$185:$C$186</c:f>
              <c:numCache>
                <c:formatCode>General</c:formatCode>
                <c:ptCount val="2"/>
                <c:pt idx="0">
                  <c:v>43</c:v>
                </c:pt>
                <c:pt idx="1">
                  <c:v>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A73-4E47-8079-49A9672F0604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Enero 2024'!$C$184</c15:sqref>
                  <c15:spPr xmlns:c15="http://schemas.microsoft.com/office/drawing/2012/chart">
                    <a:solidFill>
                      <a:schemeClr val="accent1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image" Target="../media/image1.png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493059</xdr:colOff>
      <xdr:row>0</xdr:row>
      <xdr:rowOff>235323</xdr:rowOff>
    </xdr:from>
    <xdr:to>
      <xdr:col>12</xdr:col>
      <xdr:colOff>3464859</xdr:colOff>
      <xdr:row>3</xdr:row>
      <xdr:rowOff>120463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9" y="235323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60613</xdr:colOff>
      <xdr:row>204</xdr:row>
      <xdr:rowOff>96731</xdr:rowOff>
    </xdr:from>
    <xdr:to>
      <xdr:col>6</xdr:col>
      <xdr:colOff>857249</xdr:colOff>
      <xdr:row>227</xdr:row>
      <xdr:rowOff>25973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925222</xdr:colOff>
      <xdr:row>204</xdr:row>
      <xdr:rowOff>10762</xdr:rowOff>
    </xdr:from>
    <xdr:to>
      <xdr:col>14</xdr:col>
      <xdr:colOff>1251857</xdr:colOff>
      <xdr:row>226</xdr:row>
      <xdr:rowOff>184933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17873</xdr:colOff>
      <xdr:row>250</xdr:row>
      <xdr:rowOff>155182</xdr:rowOff>
    </xdr:from>
    <xdr:to>
      <xdr:col>15</xdr:col>
      <xdr:colOff>952500</xdr:colOff>
      <xdr:row>270</xdr:row>
      <xdr:rowOff>181159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271645</xdr:colOff>
      <xdr:row>7</xdr:row>
      <xdr:rowOff>163286</xdr:rowOff>
    </xdr:from>
    <xdr:to>
      <xdr:col>10</xdr:col>
      <xdr:colOff>358734</xdr:colOff>
      <xdr:row>35</xdr:row>
      <xdr:rowOff>169470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185115</xdr:colOff>
      <xdr:row>17</xdr:row>
      <xdr:rowOff>95032</xdr:rowOff>
    </xdr:from>
    <xdr:to>
      <xdr:col>6</xdr:col>
      <xdr:colOff>108857</xdr:colOff>
      <xdr:row>36</xdr:row>
      <xdr:rowOff>59378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67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122464</xdr:colOff>
      <xdr:row>168</xdr:row>
      <xdr:rowOff>27214</xdr:rowOff>
    </xdr:from>
    <xdr:to>
      <xdr:col>5</xdr:col>
      <xdr:colOff>462644</xdr:colOff>
      <xdr:row>185</xdr:row>
      <xdr:rowOff>27214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521712</xdr:colOff>
      <xdr:row>168</xdr:row>
      <xdr:rowOff>26903</xdr:rowOff>
    </xdr:from>
    <xdr:to>
      <xdr:col>8</xdr:col>
      <xdr:colOff>84118</xdr:colOff>
      <xdr:row>184</xdr:row>
      <xdr:rowOff>149369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107563</xdr:colOff>
      <xdr:row>168</xdr:row>
      <xdr:rowOff>31326</xdr:rowOff>
    </xdr:from>
    <xdr:to>
      <xdr:col>10</xdr:col>
      <xdr:colOff>1766454</xdr:colOff>
      <xdr:row>185</xdr:row>
      <xdr:rowOff>13607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734784</xdr:colOff>
      <xdr:row>53</xdr:row>
      <xdr:rowOff>27213</xdr:rowOff>
    </xdr:from>
    <xdr:to>
      <xdr:col>10</xdr:col>
      <xdr:colOff>0</xdr:colOff>
      <xdr:row>67</xdr:row>
      <xdr:rowOff>136072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9</xdr:col>
      <xdr:colOff>779318</xdr:colOff>
      <xdr:row>0</xdr:row>
      <xdr:rowOff>225136</xdr:rowOff>
    </xdr:from>
    <xdr:to>
      <xdr:col>10</xdr:col>
      <xdr:colOff>2227118</xdr:colOff>
      <xdr:row>3</xdr:row>
      <xdr:rowOff>72584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7182" y="225136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530679</xdr:colOff>
      <xdr:row>126</xdr:row>
      <xdr:rowOff>91167</xdr:rowOff>
    </xdr:from>
    <xdr:to>
      <xdr:col>5</xdr:col>
      <xdr:colOff>2000250</xdr:colOff>
      <xdr:row>141</xdr:row>
      <xdr:rowOff>72117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2204357</xdr:colOff>
      <xdr:row>126</xdr:row>
      <xdr:rowOff>104774</xdr:rowOff>
    </xdr:from>
    <xdr:to>
      <xdr:col>8</xdr:col>
      <xdr:colOff>1510393</xdr:colOff>
      <xdr:row>141</xdr:row>
      <xdr:rowOff>85724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517072</xdr:colOff>
      <xdr:row>141</xdr:row>
      <xdr:rowOff>172810</xdr:rowOff>
    </xdr:from>
    <xdr:to>
      <xdr:col>5</xdr:col>
      <xdr:colOff>1986643</xdr:colOff>
      <xdr:row>157</xdr:row>
      <xdr:rowOff>85724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2190750</xdr:colOff>
      <xdr:row>142</xdr:row>
      <xdr:rowOff>9524</xdr:rowOff>
    </xdr:from>
    <xdr:to>
      <xdr:col>8</xdr:col>
      <xdr:colOff>1496786</xdr:colOff>
      <xdr:row>157</xdr:row>
      <xdr:rowOff>99331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102890</xdr:colOff>
      <xdr:row>51</xdr:row>
      <xdr:rowOff>0</xdr:rowOff>
    </xdr:from>
    <xdr:to>
      <xdr:col>26</xdr:col>
      <xdr:colOff>796636</xdr:colOff>
      <xdr:row>51</xdr:row>
      <xdr:rowOff>30561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27213</xdr:colOff>
      <xdr:row>92</xdr:row>
      <xdr:rowOff>172810</xdr:rowOff>
    </xdr:from>
    <xdr:to>
      <xdr:col>24</xdr:col>
      <xdr:colOff>809624</xdr:colOff>
      <xdr:row>109</xdr:row>
      <xdr:rowOff>122464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168543</xdr:colOff>
      <xdr:row>52</xdr:row>
      <xdr:rowOff>116680</xdr:rowOff>
    </xdr:from>
    <xdr:to>
      <xdr:col>27</xdr:col>
      <xdr:colOff>7421</xdr:colOff>
      <xdr:row>91</xdr:row>
      <xdr:rowOff>60614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16</xdr:col>
      <xdr:colOff>582706</xdr:colOff>
      <xdr:row>0</xdr:row>
      <xdr:rowOff>268941</xdr:rowOff>
    </xdr:from>
    <xdr:to>
      <xdr:col>19</xdr:col>
      <xdr:colOff>663388</xdr:colOff>
      <xdr:row>3</xdr:row>
      <xdr:rowOff>120463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9559" y="268941"/>
          <a:ext cx="2971800" cy="557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>
      <selection sqref="A1:H1"/>
    </sheetView>
  </sheetViews>
  <sheetFormatPr baseColWidth="10" defaultRowHeight="15" x14ac:dyDescent="0.25"/>
  <cols>
    <col min="13" max="13" width="53.7109375" customWidth="1"/>
  </cols>
  <sheetData>
    <row r="1" spans="1:13" ht="20.25" x14ac:dyDescent="0.3">
      <c r="A1" s="144" t="s">
        <v>110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</row>
    <row r="2" spans="1:13" ht="18" customHeight="1" x14ac:dyDescent="0.25">
      <c r="A2" s="145" t="s">
        <v>27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x14ac:dyDescent="0.25">
      <c r="A3" s="147" t="s">
        <v>111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x14ac:dyDescent="0.25">
      <c r="A4" s="147" t="s">
        <v>112</v>
      </c>
      <c r="B4" s="148"/>
      <c r="C4" s="148"/>
      <c r="D4" s="148"/>
      <c r="E4" s="148"/>
      <c r="F4" s="148"/>
      <c r="G4" s="148"/>
      <c r="H4" s="148"/>
      <c r="I4" s="8"/>
      <c r="J4" s="8"/>
      <c r="K4" s="8"/>
      <c r="L4" s="8"/>
      <c r="M4" s="8"/>
    </row>
    <row r="5" spans="1:13" ht="15.75" thickBot="1" x14ac:dyDescent="0.3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 x14ac:dyDescent="0.25">
      <c r="A6" s="11"/>
      <c r="B6" s="12" t="s">
        <v>20</v>
      </c>
      <c r="C6" s="13"/>
      <c r="D6" s="13"/>
      <c r="E6" s="13"/>
      <c r="F6" s="13"/>
      <c r="G6" s="13"/>
      <c r="H6" s="13"/>
      <c r="I6" s="16"/>
      <c r="J6" s="16"/>
      <c r="K6" s="16"/>
      <c r="L6" s="16"/>
      <c r="M6" s="17"/>
    </row>
    <row r="7" spans="1:13" x14ac:dyDescent="0.25">
      <c r="A7" s="14"/>
      <c r="B7" s="15" t="s">
        <v>131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</row>
    <row r="8" spans="1:13" ht="15.75" thickBot="1" x14ac:dyDescent="0.3">
      <c r="A8" s="18"/>
      <c r="B8" s="19" t="s">
        <v>21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1:13" ht="15.75" thickBot="1" x14ac:dyDescent="0.3">
      <c r="A9" s="22"/>
      <c r="B9" s="23"/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x14ac:dyDescent="0.25">
      <c r="A10" s="155" t="s">
        <v>22</v>
      </c>
      <c r="B10" s="156"/>
      <c r="C10" s="156"/>
      <c r="D10" s="156"/>
      <c r="E10" s="156"/>
      <c r="F10" s="156"/>
      <c r="G10" s="157" t="s">
        <v>23</v>
      </c>
      <c r="H10" s="157"/>
      <c r="I10" s="157"/>
      <c r="J10" s="157"/>
      <c r="K10" s="157"/>
      <c r="L10" s="157"/>
      <c r="M10" s="158"/>
    </row>
    <row r="11" spans="1:13" x14ac:dyDescent="0.25">
      <c r="A11" s="159"/>
      <c r="B11" s="160"/>
      <c r="C11" s="160"/>
      <c r="D11" s="160"/>
      <c r="E11" s="160"/>
      <c r="F11" s="160"/>
      <c r="G11" s="24"/>
      <c r="H11" s="24"/>
      <c r="I11" s="24"/>
      <c r="J11" s="24"/>
      <c r="K11" s="24"/>
      <c r="L11" s="24"/>
      <c r="M11" s="25"/>
    </row>
    <row r="12" spans="1:13" ht="15" customHeight="1" x14ac:dyDescent="0.25">
      <c r="A12" s="149" t="s">
        <v>24</v>
      </c>
      <c r="B12" s="150"/>
      <c r="C12" s="150"/>
      <c r="D12" s="150"/>
      <c r="E12" s="150"/>
      <c r="F12" s="151"/>
      <c r="G12" s="152" t="s">
        <v>25</v>
      </c>
      <c r="H12" s="153"/>
      <c r="I12" s="153"/>
      <c r="J12" s="153"/>
      <c r="K12" s="153"/>
      <c r="L12" s="153"/>
      <c r="M12" s="154"/>
    </row>
    <row r="13" spans="1:13" ht="15" customHeight="1" x14ac:dyDescent="0.25">
      <c r="A13" s="149" t="s">
        <v>26</v>
      </c>
      <c r="B13" s="150"/>
      <c r="C13" s="150"/>
      <c r="D13" s="150"/>
      <c r="E13" s="150"/>
      <c r="F13" s="151"/>
      <c r="G13" s="152" t="s">
        <v>109</v>
      </c>
      <c r="H13" s="153"/>
      <c r="I13" s="153"/>
      <c r="J13" s="153"/>
      <c r="K13" s="153"/>
      <c r="L13" s="153"/>
      <c r="M13" s="154"/>
    </row>
    <row r="14" spans="1:13" ht="15.75" thickBot="1" x14ac:dyDescent="0.3">
      <c r="A14" s="26"/>
      <c r="B14" s="26"/>
      <c r="C14" s="26"/>
      <c r="D14" s="26"/>
      <c r="E14" s="26"/>
      <c r="F14" s="27"/>
      <c r="G14" s="26"/>
      <c r="H14" s="26"/>
      <c r="I14" s="26"/>
      <c r="J14" s="26"/>
      <c r="K14" s="26"/>
      <c r="L14" s="26"/>
      <c r="M14" s="28"/>
    </row>
  </sheetData>
  <mergeCells count="14">
    <mergeCell ref="A1:H1"/>
    <mergeCell ref="A2:H2"/>
    <mergeCell ref="A3:H3"/>
    <mergeCell ref="A4:H4"/>
    <mergeCell ref="A13:F13"/>
    <mergeCell ref="G13:M13"/>
    <mergeCell ref="A10:F10"/>
    <mergeCell ref="G10:M10"/>
    <mergeCell ref="A11:F11"/>
    <mergeCell ref="A12:F12"/>
    <mergeCell ref="G12:M12"/>
    <mergeCell ref="I1:M1"/>
    <mergeCell ref="I2:M2"/>
    <mergeCell ref="I3:M3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50"/>
  <sheetViews>
    <sheetView zoomScale="70" zoomScaleNormal="70" workbookViewId="0">
      <selection activeCell="E47" sqref="E47"/>
    </sheetView>
  </sheetViews>
  <sheetFormatPr baseColWidth="10" defaultRowHeight="15" x14ac:dyDescent="0.25"/>
  <cols>
    <col min="1" max="1" width="2.85546875" customWidth="1"/>
    <col min="2" max="2" width="44.140625" customWidth="1"/>
    <col min="3" max="3" width="25.140625" customWidth="1"/>
    <col min="4" max="4" width="22.85546875" customWidth="1"/>
    <col min="5" max="5" width="46.42578125" customWidth="1"/>
    <col min="6" max="6" width="34.85546875" customWidth="1"/>
    <col min="7" max="7" width="25.5703125" customWidth="1"/>
    <col min="8" max="8" width="18.5703125" customWidth="1"/>
    <col min="9" max="10" width="22.85546875" customWidth="1"/>
    <col min="11" max="11" width="36.140625" customWidth="1"/>
    <col min="12" max="12" width="24.7109375" customWidth="1"/>
    <col min="13" max="13" width="20.140625" customWidth="1"/>
    <col min="14" max="14" width="21.28515625" customWidth="1"/>
    <col min="15" max="15" width="19.42578125" customWidth="1"/>
    <col min="16" max="18" width="15.5703125" customWidth="1"/>
    <col min="19" max="19" width="17.42578125" customWidth="1"/>
    <col min="20" max="20" width="23.85546875" customWidth="1"/>
  </cols>
  <sheetData>
    <row r="1" spans="2:20" ht="23.25" x14ac:dyDescent="0.35">
      <c r="B1" s="167" t="s">
        <v>110</v>
      </c>
      <c r="C1" s="167"/>
      <c r="D1" s="167"/>
      <c r="E1" s="8"/>
      <c r="F1" s="8"/>
      <c r="G1" s="8"/>
      <c r="H1" s="8"/>
      <c r="I1" s="8"/>
      <c r="J1" s="8"/>
      <c r="K1" s="8"/>
    </row>
    <row r="2" spans="2:20" ht="18" x14ac:dyDescent="0.25">
      <c r="B2" s="7" t="s">
        <v>27</v>
      </c>
      <c r="C2" s="10"/>
      <c r="D2" s="7"/>
      <c r="E2" s="8"/>
      <c r="F2" s="8"/>
      <c r="G2" s="8"/>
      <c r="H2" s="8"/>
      <c r="I2" s="8"/>
      <c r="J2" s="8"/>
      <c r="K2" s="8"/>
    </row>
    <row r="3" spans="2:20" x14ac:dyDescent="0.25">
      <c r="B3" s="10" t="s">
        <v>129</v>
      </c>
      <c r="C3" s="10"/>
      <c r="D3" s="10"/>
      <c r="E3" s="8"/>
      <c r="F3" s="8"/>
      <c r="G3" s="8"/>
      <c r="H3" s="8"/>
      <c r="I3" s="8"/>
      <c r="J3" s="8"/>
      <c r="K3" s="8"/>
      <c r="Q3" s="2"/>
      <c r="R3" s="3"/>
      <c r="S3" s="2"/>
      <c r="T3" s="3"/>
    </row>
    <row r="4" spans="2:20" x14ac:dyDescent="0.25">
      <c r="B4" s="10" t="s">
        <v>28</v>
      </c>
      <c r="C4" s="8"/>
      <c r="D4" s="10"/>
      <c r="E4" s="8"/>
      <c r="F4" s="8"/>
      <c r="G4" s="8"/>
      <c r="H4" s="8"/>
      <c r="I4" s="8"/>
      <c r="J4" s="8"/>
      <c r="K4" s="8"/>
      <c r="Q4" s="2"/>
      <c r="R4" s="3"/>
      <c r="S4" s="2"/>
      <c r="T4" s="3"/>
    </row>
    <row r="5" spans="2:20" x14ac:dyDescent="0.25">
      <c r="B5" s="9" t="s">
        <v>29</v>
      </c>
      <c r="C5" s="8"/>
      <c r="D5" s="8"/>
      <c r="E5" s="8"/>
      <c r="F5" s="8"/>
      <c r="G5" s="8"/>
      <c r="H5" s="8"/>
      <c r="I5" s="8"/>
      <c r="J5" s="8"/>
      <c r="K5" s="8"/>
      <c r="Q5" s="2"/>
      <c r="R5" s="3"/>
      <c r="S5" s="2"/>
      <c r="T5" s="3"/>
    </row>
    <row r="6" spans="2:20" x14ac:dyDescent="0.25">
      <c r="Q6" s="2"/>
      <c r="R6" s="3"/>
      <c r="S6" s="2"/>
      <c r="T6" s="3"/>
    </row>
    <row r="7" spans="2:20" ht="21" x14ac:dyDescent="0.25">
      <c r="B7" s="29" t="s">
        <v>30</v>
      </c>
      <c r="C7" s="30"/>
      <c r="D7" s="30"/>
      <c r="E7" s="30"/>
      <c r="F7" s="30"/>
      <c r="G7" s="30"/>
      <c r="H7" s="30"/>
      <c r="I7" s="30"/>
      <c r="J7" s="30"/>
      <c r="Q7" s="2"/>
      <c r="R7" s="3"/>
      <c r="S7" s="2"/>
      <c r="T7" s="3"/>
    </row>
    <row r="9" spans="2:20" ht="18.75" x14ac:dyDescent="0.25">
      <c r="B9" s="168" t="s">
        <v>31</v>
      </c>
      <c r="C9" s="169"/>
      <c r="D9" s="170"/>
    </row>
    <row r="10" spans="2:20" x14ac:dyDescent="0.25">
      <c r="B10" s="31" t="s">
        <v>32</v>
      </c>
      <c r="C10" s="31" t="s">
        <v>33</v>
      </c>
      <c r="D10" s="31" t="s">
        <v>34</v>
      </c>
    </row>
    <row r="11" spans="2:20" x14ac:dyDescent="0.25">
      <c r="B11" s="32" t="s">
        <v>13</v>
      </c>
      <c r="C11" s="33">
        <v>25</v>
      </c>
      <c r="D11" s="34">
        <f t="shared" ref="D11:D16" si="0">C11/$C$17</f>
        <v>5.7736720554272515E-2</v>
      </c>
    </row>
    <row r="12" spans="2:20" x14ac:dyDescent="0.25">
      <c r="B12" s="32" t="s">
        <v>92</v>
      </c>
      <c r="C12" s="92">
        <v>0</v>
      </c>
      <c r="D12" s="34">
        <f t="shared" si="0"/>
        <v>0</v>
      </c>
    </row>
    <row r="13" spans="2:20" x14ac:dyDescent="0.25">
      <c r="B13" s="32" t="s">
        <v>1</v>
      </c>
      <c r="C13" s="33">
        <v>218</v>
      </c>
      <c r="D13" s="34">
        <f t="shared" si="0"/>
        <v>0.50346420323325636</v>
      </c>
    </row>
    <row r="14" spans="2:20" x14ac:dyDescent="0.25">
      <c r="B14" s="32" t="s">
        <v>6</v>
      </c>
      <c r="C14" s="33">
        <v>36</v>
      </c>
      <c r="D14" s="34">
        <f t="shared" si="0"/>
        <v>8.3140877598152418E-2</v>
      </c>
    </row>
    <row r="15" spans="2:20" x14ac:dyDescent="0.25">
      <c r="B15" s="32" t="s">
        <v>9</v>
      </c>
      <c r="C15" s="33">
        <v>14</v>
      </c>
      <c r="D15" s="34">
        <f t="shared" si="0"/>
        <v>3.2332563510392612E-2</v>
      </c>
    </row>
    <row r="16" spans="2:20" x14ac:dyDescent="0.25">
      <c r="B16" s="32" t="s">
        <v>100</v>
      </c>
      <c r="C16" s="33">
        <v>140</v>
      </c>
      <c r="D16" s="34">
        <f t="shared" si="0"/>
        <v>0.32332563510392609</v>
      </c>
    </row>
    <row r="17" spans="2:21" x14ac:dyDescent="0.25">
      <c r="B17" s="31" t="s">
        <v>19</v>
      </c>
      <c r="C17" s="31">
        <f>SUM(C11:C16)</f>
        <v>433</v>
      </c>
      <c r="D17" s="35">
        <f>SUM(D11:D16)</f>
        <v>0.99999999999999989</v>
      </c>
    </row>
    <row r="20" spans="2:21" x14ac:dyDescent="0.25">
      <c r="B20" s="1"/>
    </row>
    <row r="22" spans="2:21" x14ac:dyDescent="0.25">
      <c r="T22" s="2"/>
      <c r="U22" s="3"/>
    </row>
    <row r="23" spans="2:21" x14ac:dyDescent="0.25">
      <c r="T23" s="2"/>
      <c r="U23" s="3"/>
    </row>
    <row r="24" spans="2:21" x14ac:dyDescent="0.25">
      <c r="T24" s="2"/>
      <c r="U24" s="3"/>
    </row>
    <row r="25" spans="2:21" x14ac:dyDescent="0.25">
      <c r="T25" s="2"/>
      <c r="U25" s="3"/>
    </row>
    <row r="26" spans="2:21" x14ac:dyDescent="0.25">
      <c r="T26" s="2"/>
      <c r="U26" s="3"/>
    </row>
    <row r="38" spans="2:10" ht="18.75" x14ac:dyDescent="0.3">
      <c r="B38" s="36" t="s">
        <v>97</v>
      </c>
      <c r="C38" s="37"/>
      <c r="D38" s="37"/>
      <c r="E38" s="37"/>
      <c r="F38" s="37"/>
      <c r="G38" s="37"/>
      <c r="H38" s="37"/>
      <c r="I38" s="37"/>
      <c r="J38" s="37"/>
    </row>
    <row r="40" spans="2:10" ht="18.75" x14ac:dyDescent="0.25">
      <c r="B40" s="168" t="s">
        <v>35</v>
      </c>
      <c r="C40" s="169"/>
      <c r="D40" s="170"/>
      <c r="F40" s="171" t="s">
        <v>93</v>
      </c>
      <c r="G40" s="171"/>
      <c r="H40" s="171"/>
    </row>
    <row r="41" spans="2:10" x14ac:dyDescent="0.25">
      <c r="B41" s="31" t="s">
        <v>36</v>
      </c>
      <c r="C41" s="31" t="s">
        <v>33</v>
      </c>
      <c r="D41" s="31" t="s">
        <v>34</v>
      </c>
      <c r="F41" s="81" t="s">
        <v>94</v>
      </c>
      <c r="G41" s="81" t="s">
        <v>33</v>
      </c>
      <c r="H41" s="81" t="s">
        <v>34</v>
      </c>
    </row>
    <row r="42" spans="2:10" x14ac:dyDescent="0.25">
      <c r="B42" s="38" t="s">
        <v>12</v>
      </c>
      <c r="C42" s="39">
        <v>64</v>
      </c>
      <c r="D42" s="34">
        <f>C42/$C$46</f>
        <v>0.45714285714285713</v>
      </c>
      <c r="F42" s="73" t="s">
        <v>12</v>
      </c>
      <c r="G42" s="33">
        <v>124</v>
      </c>
      <c r="H42" s="34">
        <f t="shared" ref="H42:H50" si="1">G42/$G$51</f>
        <v>0.2863741339491917</v>
      </c>
    </row>
    <row r="43" spans="2:10" ht="15" customHeight="1" x14ac:dyDescent="0.25">
      <c r="B43" s="38" t="s">
        <v>7</v>
      </c>
      <c r="C43" s="39">
        <v>11</v>
      </c>
      <c r="D43" s="34">
        <f>C43/$C$46</f>
        <v>7.857142857142857E-2</v>
      </c>
      <c r="F43" s="73" t="s">
        <v>7</v>
      </c>
      <c r="G43" s="33">
        <v>73</v>
      </c>
      <c r="H43" s="34">
        <f t="shared" si="1"/>
        <v>0.16859122401847576</v>
      </c>
    </row>
    <row r="44" spans="2:10" x14ac:dyDescent="0.25">
      <c r="B44" s="38" t="s">
        <v>5</v>
      </c>
      <c r="C44" s="39">
        <v>61</v>
      </c>
      <c r="D44" s="34">
        <f>C44/$C$46</f>
        <v>0.43571428571428572</v>
      </c>
      <c r="F44" s="94" t="s">
        <v>98</v>
      </c>
      <c r="G44" s="89">
        <v>4</v>
      </c>
      <c r="H44" s="34">
        <f t="shared" si="1"/>
        <v>9.2378752886836026E-3</v>
      </c>
    </row>
    <row r="45" spans="2:10" x14ac:dyDescent="0.25">
      <c r="B45" s="38" t="s">
        <v>105</v>
      </c>
      <c r="C45" s="39">
        <v>4</v>
      </c>
      <c r="D45" s="34">
        <f>C45/$C$46</f>
        <v>2.8571428571428571E-2</v>
      </c>
      <c r="F45" s="73" t="s">
        <v>77</v>
      </c>
      <c r="G45" s="33">
        <v>0</v>
      </c>
      <c r="H45" s="34">
        <f t="shared" si="1"/>
        <v>0</v>
      </c>
    </row>
    <row r="46" spans="2:10" x14ac:dyDescent="0.25">
      <c r="B46" s="41" t="s">
        <v>19</v>
      </c>
      <c r="C46" s="31">
        <f>SUM(C42:C45)</f>
        <v>140</v>
      </c>
      <c r="D46" s="35">
        <f>SUM(D42:D45)</f>
        <v>1</v>
      </c>
      <c r="F46" s="73" t="s">
        <v>10</v>
      </c>
      <c r="G46" s="33">
        <v>45</v>
      </c>
      <c r="H46" s="34">
        <f t="shared" si="1"/>
        <v>0.10392609699769054</v>
      </c>
    </row>
    <row r="47" spans="2:10" x14ac:dyDescent="0.25">
      <c r="F47" s="73" t="s">
        <v>11</v>
      </c>
      <c r="G47" s="33">
        <v>21</v>
      </c>
      <c r="H47" s="34">
        <f t="shared" si="1"/>
        <v>4.8498845265588918E-2</v>
      </c>
    </row>
    <row r="48" spans="2:10" x14ac:dyDescent="0.25">
      <c r="F48" s="73" t="s">
        <v>2</v>
      </c>
      <c r="G48" s="33">
        <v>21</v>
      </c>
      <c r="H48" s="34">
        <f t="shared" si="1"/>
        <v>4.8498845265588918E-2</v>
      </c>
    </row>
    <row r="49" spans="6:8" x14ac:dyDescent="0.25">
      <c r="F49" s="73" t="s">
        <v>14</v>
      </c>
      <c r="G49" s="33">
        <v>126</v>
      </c>
      <c r="H49" s="34">
        <f t="shared" si="1"/>
        <v>0.29099307159353349</v>
      </c>
    </row>
    <row r="50" spans="6:8" x14ac:dyDescent="0.25">
      <c r="F50" s="73" t="s">
        <v>16</v>
      </c>
      <c r="G50" s="33">
        <v>19</v>
      </c>
      <c r="H50" s="34">
        <f t="shared" si="1"/>
        <v>4.3879907621247112E-2</v>
      </c>
    </row>
    <row r="51" spans="6:8" x14ac:dyDescent="0.25">
      <c r="F51" s="82" t="s">
        <v>19</v>
      </c>
      <c r="G51" s="81">
        <f>SUM(G42:G50)</f>
        <v>433</v>
      </c>
      <c r="H51" s="35">
        <f>SUM(H42:H50)</f>
        <v>1</v>
      </c>
    </row>
    <row r="70" spans="2:6" ht="14.25" customHeight="1" x14ac:dyDescent="0.25">
      <c r="D70" s="93"/>
    </row>
    <row r="71" spans="2:6" ht="14.25" customHeight="1" x14ac:dyDescent="0.25">
      <c r="D71" s="93"/>
    </row>
    <row r="72" spans="2:6" ht="14.25" customHeight="1" thickBot="1" x14ac:dyDescent="0.3">
      <c r="B72" s="120" t="s">
        <v>118</v>
      </c>
      <c r="C72" s="120"/>
      <c r="D72" s="93"/>
      <c r="E72" s="108" t="s">
        <v>121</v>
      </c>
      <c r="F72" s="108"/>
    </row>
    <row r="73" spans="2:6" ht="14.25" customHeight="1" x14ac:dyDescent="0.25">
      <c r="B73" s="127" t="s">
        <v>12</v>
      </c>
      <c r="C73" s="128">
        <v>64</v>
      </c>
      <c r="D73" s="93"/>
      <c r="E73" s="135" t="s">
        <v>12</v>
      </c>
      <c r="F73" s="136">
        <v>54</v>
      </c>
    </row>
    <row r="74" spans="2:6" ht="14.25" customHeight="1" x14ac:dyDescent="0.25">
      <c r="B74" s="121" t="s">
        <v>115</v>
      </c>
      <c r="C74" s="122">
        <v>29</v>
      </c>
      <c r="D74" s="93"/>
      <c r="E74" s="111" t="s">
        <v>115</v>
      </c>
      <c r="F74" s="112">
        <v>12</v>
      </c>
    </row>
    <row r="75" spans="2:6" ht="14.25" customHeight="1" x14ac:dyDescent="0.25">
      <c r="B75" s="121" t="s">
        <v>116</v>
      </c>
      <c r="C75" s="122">
        <v>22</v>
      </c>
      <c r="D75" s="93"/>
      <c r="E75" s="111" t="s">
        <v>116</v>
      </c>
      <c r="F75" s="112">
        <v>18</v>
      </c>
    </row>
    <row r="76" spans="2:6" ht="14.25" customHeight="1" thickBot="1" x14ac:dyDescent="0.3">
      <c r="B76" s="123" t="s">
        <v>117</v>
      </c>
      <c r="C76" s="124">
        <v>13</v>
      </c>
      <c r="D76" s="93"/>
      <c r="E76" s="111" t="s">
        <v>117</v>
      </c>
      <c r="F76" s="112">
        <v>24</v>
      </c>
    </row>
    <row r="77" spans="2:6" ht="14.25" customHeight="1" x14ac:dyDescent="0.25">
      <c r="B77" s="133" t="s">
        <v>7</v>
      </c>
      <c r="C77" s="134">
        <v>11</v>
      </c>
      <c r="D77" s="93"/>
      <c r="E77" s="135" t="s">
        <v>7</v>
      </c>
      <c r="F77" s="136">
        <v>28</v>
      </c>
    </row>
    <row r="78" spans="2:6" ht="14.25" customHeight="1" x14ac:dyDescent="0.25">
      <c r="B78" s="121" t="s">
        <v>115</v>
      </c>
      <c r="C78" s="122">
        <v>2</v>
      </c>
      <c r="D78" s="93"/>
      <c r="E78" s="111" t="s">
        <v>115</v>
      </c>
      <c r="F78" s="112">
        <v>7</v>
      </c>
    </row>
    <row r="79" spans="2:6" ht="14.25" customHeight="1" x14ac:dyDescent="0.25">
      <c r="B79" s="121" t="s">
        <v>116</v>
      </c>
      <c r="C79" s="122">
        <v>7</v>
      </c>
      <c r="D79" s="93"/>
      <c r="E79" s="111" t="s">
        <v>116</v>
      </c>
      <c r="F79" s="112">
        <v>14</v>
      </c>
    </row>
    <row r="80" spans="2:6" ht="14.25" customHeight="1" thickBot="1" x14ac:dyDescent="0.3">
      <c r="B80" s="123" t="s">
        <v>117</v>
      </c>
      <c r="C80" s="124">
        <v>2</v>
      </c>
      <c r="D80" s="93"/>
      <c r="E80" s="111" t="s">
        <v>117</v>
      </c>
      <c r="F80" s="112">
        <v>7</v>
      </c>
    </row>
    <row r="81" spans="2:6" ht="14.25" customHeight="1" x14ac:dyDescent="0.25">
      <c r="B81" s="131" t="s">
        <v>5</v>
      </c>
      <c r="C81" s="132">
        <v>61</v>
      </c>
      <c r="D81" s="93"/>
      <c r="E81" s="135" t="s">
        <v>103</v>
      </c>
      <c r="F81" s="136">
        <v>21</v>
      </c>
    </row>
    <row r="82" spans="2:6" ht="14.25" customHeight="1" x14ac:dyDescent="0.25">
      <c r="B82" s="121" t="s">
        <v>115</v>
      </c>
      <c r="C82" s="122">
        <v>27</v>
      </c>
      <c r="D82" s="93"/>
      <c r="E82" s="111" t="s">
        <v>115</v>
      </c>
      <c r="F82" s="112">
        <v>14</v>
      </c>
    </row>
    <row r="83" spans="2:6" ht="14.25" customHeight="1" x14ac:dyDescent="0.25">
      <c r="B83" s="121" t="s">
        <v>116</v>
      </c>
      <c r="C83" s="122">
        <v>29</v>
      </c>
      <c r="D83" s="93"/>
      <c r="E83" s="111" t="s">
        <v>116</v>
      </c>
      <c r="F83" s="112">
        <v>4</v>
      </c>
    </row>
    <row r="84" spans="2:6" ht="14.25" customHeight="1" thickBot="1" x14ac:dyDescent="0.3">
      <c r="B84" s="123" t="s">
        <v>117</v>
      </c>
      <c r="C84" s="124">
        <v>5</v>
      </c>
      <c r="D84" s="93"/>
      <c r="E84" s="111" t="s">
        <v>117</v>
      </c>
      <c r="F84" s="112">
        <v>3</v>
      </c>
    </row>
    <row r="85" spans="2:6" ht="14.25" customHeight="1" x14ac:dyDescent="0.25">
      <c r="B85" s="129" t="s">
        <v>105</v>
      </c>
      <c r="C85" s="130">
        <v>4</v>
      </c>
      <c r="D85" s="93"/>
      <c r="E85" s="135" t="s">
        <v>99</v>
      </c>
      <c r="F85" s="136">
        <v>39</v>
      </c>
    </row>
    <row r="86" spans="2:6" ht="14.25" customHeight="1" x14ac:dyDescent="0.25">
      <c r="B86" s="121" t="s">
        <v>115</v>
      </c>
      <c r="C86" s="122">
        <v>2</v>
      </c>
      <c r="D86" s="93"/>
      <c r="E86" s="111" t="s">
        <v>115</v>
      </c>
      <c r="F86" s="112">
        <v>20</v>
      </c>
    </row>
    <row r="87" spans="2:6" ht="14.25" customHeight="1" x14ac:dyDescent="0.25">
      <c r="B87" s="121" t="s">
        <v>116</v>
      </c>
      <c r="C87" s="122">
        <v>1</v>
      </c>
      <c r="D87" s="93"/>
      <c r="E87" s="111" t="s">
        <v>116</v>
      </c>
      <c r="F87" s="112">
        <v>10</v>
      </c>
    </row>
    <row r="88" spans="2:6" ht="14.25" customHeight="1" thickBot="1" x14ac:dyDescent="0.3">
      <c r="B88" s="123" t="s">
        <v>117</v>
      </c>
      <c r="C88" s="124">
        <v>1</v>
      </c>
      <c r="D88" s="93"/>
      <c r="E88" s="111" t="s">
        <v>117</v>
      </c>
      <c r="F88" s="112">
        <v>9</v>
      </c>
    </row>
    <row r="89" spans="2:6" ht="14.25" customHeight="1" x14ac:dyDescent="0.25">
      <c r="B89" s="125" t="s">
        <v>126</v>
      </c>
      <c r="C89" s="126">
        <f>C73+C77+C81+C85</f>
        <v>140</v>
      </c>
      <c r="D89" s="93"/>
      <c r="E89" s="135" t="s">
        <v>2</v>
      </c>
      <c r="F89" s="136">
        <v>27</v>
      </c>
    </row>
    <row r="90" spans="2:6" ht="14.25" customHeight="1" x14ac:dyDescent="0.25">
      <c r="D90" s="93"/>
      <c r="E90" s="111" t="s">
        <v>115</v>
      </c>
      <c r="F90" s="112">
        <v>11</v>
      </c>
    </row>
    <row r="91" spans="2:6" ht="14.25" customHeight="1" x14ac:dyDescent="0.25">
      <c r="D91" s="93"/>
      <c r="E91" s="111" t="s">
        <v>116</v>
      </c>
      <c r="F91" s="112">
        <v>3</v>
      </c>
    </row>
    <row r="92" spans="2:6" ht="14.25" customHeight="1" x14ac:dyDescent="0.25">
      <c r="D92" s="93"/>
      <c r="E92" s="111" t="s">
        <v>117</v>
      </c>
      <c r="F92" s="112">
        <v>13</v>
      </c>
    </row>
    <row r="93" spans="2:6" ht="14.25" customHeight="1" x14ac:dyDescent="0.25">
      <c r="D93" s="93"/>
      <c r="E93" s="135" t="s">
        <v>120</v>
      </c>
      <c r="F93" s="136">
        <v>3</v>
      </c>
    </row>
    <row r="94" spans="2:6" ht="14.25" customHeight="1" x14ac:dyDescent="0.25">
      <c r="B94" s="108" t="s">
        <v>130</v>
      </c>
      <c r="C94" s="108"/>
      <c r="D94" s="93"/>
      <c r="E94" s="111" t="s">
        <v>115</v>
      </c>
      <c r="F94" s="112">
        <v>1</v>
      </c>
    </row>
    <row r="95" spans="2:6" ht="14.25" customHeight="1" x14ac:dyDescent="0.25">
      <c r="B95" s="139" t="s">
        <v>7</v>
      </c>
      <c r="C95" s="140">
        <v>33</v>
      </c>
      <c r="D95" s="93"/>
      <c r="E95" s="111" t="s">
        <v>116</v>
      </c>
      <c r="F95" s="112">
        <v>1</v>
      </c>
    </row>
    <row r="96" spans="2:6" ht="14.25" customHeight="1" x14ac:dyDescent="0.25">
      <c r="B96" s="119" t="s">
        <v>115</v>
      </c>
      <c r="C96" s="3">
        <v>6</v>
      </c>
      <c r="D96" s="93"/>
      <c r="E96" s="111" t="s">
        <v>117</v>
      </c>
      <c r="F96" s="112">
        <v>1</v>
      </c>
    </row>
    <row r="97" spans="2:6" ht="14.25" customHeight="1" x14ac:dyDescent="0.25">
      <c r="B97" s="119" t="s">
        <v>116</v>
      </c>
      <c r="C97" s="3">
        <v>16</v>
      </c>
      <c r="D97" s="93"/>
      <c r="E97" s="135" t="s">
        <v>113</v>
      </c>
      <c r="F97" s="136">
        <v>27</v>
      </c>
    </row>
    <row r="98" spans="2:6" ht="14.25" customHeight="1" x14ac:dyDescent="0.25">
      <c r="B98" s="119" t="s">
        <v>117</v>
      </c>
      <c r="C98" s="3">
        <v>11</v>
      </c>
      <c r="D98" s="93"/>
      <c r="E98" s="111" t="s">
        <v>115</v>
      </c>
      <c r="F98" s="112">
        <v>11</v>
      </c>
    </row>
    <row r="99" spans="2:6" ht="14.25" customHeight="1" x14ac:dyDescent="0.25">
      <c r="B99" s="139" t="s">
        <v>99</v>
      </c>
      <c r="C99" s="140">
        <v>3</v>
      </c>
      <c r="D99" s="93"/>
      <c r="E99" s="111" t="s">
        <v>116</v>
      </c>
      <c r="F99" s="112">
        <v>8</v>
      </c>
    </row>
    <row r="100" spans="2:6" ht="14.25" customHeight="1" x14ac:dyDescent="0.25">
      <c r="B100" s="119" t="s">
        <v>115</v>
      </c>
      <c r="C100" s="3">
        <v>2</v>
      </c>
      <c r="D100" s="93"/>
      <c r="E100" s="111" t="s">
        <v>117</v>
      </c>
      <c r="F100" s="112">
        <v>8</v>
      </c>
    </row>
    <row r="101" spans="2:6" ht="14.25" customHeight="1" x14ac:dyDescent="0.25">
      <c r="B101" s="119" t="s">
        <v>116</v>
      </c>
      <c r="C101" s="3">
        <v>1</v>
      </c>
      <c r="D101" s="93"/>
      <c r="E101" s="135" t="s">
        <v>102</v>
      </c>
      <c r="F101" s="136">
        <v>19</v>
      </c>
    </row>
    <row r="102" spans="2:6" ht="14.25" customHeight="1" x14ac:dyDescent="0.25">
      <c r="B102" s="115" t="s">
        <v>19</v>
      </c>
      <c r="C102" s="116">
        <f>C95+C99</f>
        <v>36</v>
      </c>
      <c r="D102" s="93"/>
      <c r="E102" s="111" t="s">
        <v>115</v>
      </c>
      <c r="F102" s="112">
        <v>8</v>
      </c>
    </row>
    <row r="103" spans="2:6" ht="14.25" customHeight="1" x14ac:dyDescent="0.25">
      <c r="D103" s="93"/>
      <c r="E103" s="111" t="s">
        <v>116</v>
      </c>
      <c r="F103" s="112">
        <v>3</v>
      </c>
    </row>
    <row r="104" spans="2:6" ht="14.25" customHeight="1" x14ac:dyDescent="0.25">
      <c r="D104" s="93"/>
      <c r="E104" s="111" t="s">
        <v>117</v>
      </c>
      <c r="F104" s="112">
        <v>8</v>
      </c>
    </row>
    <row r="105" spans="2:6" ht="14.25" customHeight="1" x14ac:dyDescent="0.25">
      <c r="D105" s="93"/>
      <c r="E105" s="137" t="s">
        <v>127</v>
      </c>
      <c r="F105" s="138">
        <f>F73+F77+F81+F85+F89+F93+F97+F101</f>
        <v>218</v>
      </c>
    </row>
    <row r="106" spans="2:6" ht="14.25" customHeight="1" x14ac:dyDescent="0.25">
      <c r="D106" s="93"/>
    </row>
    <row r="107" spans="2:6" ht="14.25" customHeight="1" x14ac:dyDescent="0.25">
      <c r="D107" s="93"/>
      <c r="E107" s="179" t="s">
        <v>123</v>
      </c>
      <c r="F107" s="180"/>
    </row>
    <row r="108" spans="2:6" ht="14.25" customHeight="1" x14ac:dyDescent="0.25">
      <c r="D108" s="93"/>
      <c r="E108" s="135" t="s">
        <v>12</v>
      </c>
      <c r="F108" s="136">
        <v>2</v>
      </c>
    </row>
    <row r="109" spans="2:6" ht="14.25" customHeight="1" x14ac:dyDescent="0.25">
      <c r="D109" s="93"/>
      <c r="E109" s="111" t="s">
        <v>116</v>
      </c>
      <c r="F109" s="112">
        <v>1</v>
      </c>
    </row>
    <row r="110" spans="2:6" ht="14.25" customHeight="1" x14ac:dyDescent="0.25">
      <c r="D110" s="93"/>
      <c r="E110" s="111" t="s">
        <v>117</v>
      </c>
      <c r="F110" s="112">
        <v>1</v>
      </c>
    </row>
    <row r="111" spans="2:6" ht="14.25" customHeight="1" x14ac:dyDescent="0.25">
      <c r="D111" s="93"/>
      <c r="E111" s="135" t="s">
        <v>7</v>
      </c>
      <c r="F111" s="136">
        <v>5</v>
      </c>
    </row>
    <row r="112" spans="2:6" ht="14.25" customHeight="1" x14ac:dyDescent="0.25">
      <c r="D112" s="93"/>
      <c r="E112" s="111" t="s">
        <v>115</v>
      </c>
      <c r="F112" s="112">
        <v>1</v>
      </c>
    </row>
    <row r="113" spans="2:6" ht="14.25" customHeight="1" x14ac:dyDescent="0.25">
      <c r="B113" s="108" t="s">
        <v>124</v>
      </c>
      <c r="C113" s="108"/>
      <c r="D113" s="93"/>
      <c r="E113" s="111" t="s">
        <v>116</v>
      </c>
      <c r="F113" s="112">
        <v>4</v>
      </c>
    </row>
    <row r="114" spans="2:6" ht="14.25" customHeight="1" x14ac:dyDescent="0.25">
      <c r="B114" s="113" t="s">
        <v>104</v>
      </c>
      <c r="C114" s="114">
        <v>21</v>
      </c>
      <c r="D114" s="93"/>
      <c r="E114" s="135" t="s">
        <v>98</v>
      </c>
      <c r="F114" s="136">
        <v>4</v>
      </c>
    </row>
    <row r="115" spans="2:6" ht="14.25" customHeight="1" x14ac:dyDescent="0.25">
      <c r="B115" s="111" t="s">
        <v>115</v>
      </c>
      <c r="C115" s="112">
        <v>10</v>
      </c>
      <c r="D115" s="93"/>
      <c r="E115" s="111" t="s">
        <v>115</v>
      </c>
      <c r="F115" s="112">
        <v>2</v>
      </c>
    </row>
    <row r="116" spans="2:6" ht="14.25" customHeight="1" x14ac:dyDescent="0.25">
      <c r="B116" s="111" t="s">
        <v>116</v>
      </c>
      <c r="C116" s="112">
        <v>7</v>
      </c>
      <c r="D116" s="93"/>
      <c r="E116" s="111" t="s">
        <v>116</v>
      </c>
      <c r="F116" s="112">
        <v>2</v>
      </c>
    </row>
    <row r="117" spans="2:6" ht="14.25" customHeight="1" x14ac:dyDescent="0.25">
      <c r="B117" s="111" t="s">
        <v>117</v>
      </c>
      <c r="C117" s="112">
        <v>4</v>
      </c>
      <c r="D117" s="93"/>
      <c r="E117" s="135" t="s">
        <v>99</v>
      </c>
      <c r="F117" s="136">
        <v>3</v>
      </c>
    </row>
    <row r="118" spans="2:6" ht="14.25" customHeight="1" x14ac:dyDescent="0.25">
      <c r="B118" s="109" t="s">
        <v>125</v>
      </c>
      <c r="C118" s="110">
        <v>4</v>
      </c>
      <c r="D118" s="93"/>
      <c r="E118" s="111" t="s">
        <v>115</v>
      </c>
      <c r="F118" s="112">
        <v>1</v>
      </c>
    </row>
    <row r="119" spans="2:6" ht="14.25" customHeight="1" x14ac:dyDescent="0.25">
      <c r="B119" s="111" t="s">
        <v>125</v>
      </c>
      <c r="C119" s="112">
        <v>4</v>
      </c>
      <c r="D119" s="93"/>
      <c r="E119" s="111" t="s">
        <v>116</v>
      </c>
      <c r="F119" s="112">
        <v>2</v>
      </c>
    </row>
    <row r="120" spans="2:6" ht="14.25" customHeight="1" x14ac:dyDescent="0.25">
      <c r="B120" s="115" t="s">
        <v>19</v>
      </c>
      <c r="C120" s="116">
        <v>25</v>
      </c>
      <c r="D120" s="93"/>
      <c r="E120" s="115" t="s">
        <v>19</v>
      </c>
      <c r="F120" s="116">
        <v>14</v>
      </c>
    </row>
    <row r="121" spans="2:6" ht="14.25" customHeight="1" x14ac:dyDescent="0.25">
      <c r="D121" s="93"/>
    </row>
    <row r="122" spans="2:6" ht="14.25" customHeight="1" x14ac:dyDescent="0.25">
      <c r="D122" s="93"/>
    </row>
    <row r="123" spans="2:6" ht="14.25" customHeight="1" x14ac:dyDescent="0.25">
      <c r="D123" s="93"/>
    </row>
    <row r="124" spans="2:6" ht="14.25" customHeight="1" x14ac:dyDescent="0.25">
      <c r="D124" s="93"/>
    </row>
    <row r="125" spans="2:6" ht="14.25" customHeight="1" x14ac:dyDescent="0.3">
      <c r="B125" s="178" t="s">
        <v>37</v>
      </c>
      <c r="C125" s="178"/>
      <c r="D125" s="178"/>
      <c r="E125" s="178"/>
    </row>
    <row r="126" spans="2:6" ht="14.25" customHeight="1" x14ac:dyDescent="0.25"/>
    <row r="127" spans="2:6" ht="14.25" customHeight="1" x14ac:dyDescent="0.25">
      <c r="B127" s="113" t="s">
        <v>104</v>
      </c>
      <c r="C127" s="114">
        <v>25</v>
      </c>
    </row>
    <row r="128" spans="2:6" ht="14.25" customHeight="1" x14ac:dyDescent="0.25">
      <c r="B128" s="113" t="s">
        <v>101</v>
      </c>
      <c r="C128" s="114">
        <v>218</v>
      </c>
    </row>
    <row r="129" spans="2:3" ht="14.25" customHeight="1" x14ac:dyDescent="0.25">
      <c r="B129" s="141" t="s">
        <v>114</v>
      </c>
      <c r="C129" s="112">
        <v>5</v>
      </c>
    </row>
    <row r="130" spans="2:3" ht="14.25" customHeight="1" x14ac:dyDescent="0.25">
      <c r="B130" s="141" t="s">
        <v>12</v>
      </c>
      <c r="C130" s="112">
        <v>54</v>
      </c>
    </row>
    <row r="131" spans="2:3" ht="14.25" customHeight="1" x14ac:dyDescent="0.25">
      <c r="B131" s="141" t="s">
        <v>7</v>
      </c>
      <c r="C131" s="112">
        <v>28</v>
      </c>
    </row>
    <row r="132" spans="2:3" ht="14.25" customHeight="1" x14ac:dyDescent="0.25">
      <c r="B132" s="141" t="s">
        <v>103</v>
      </c>
      <c r="C132" s="112">
        <v>21</v>
      </c>
    </row>
    <row r="133" spans="2:3" x14ac:dyDescent="0.25">
      <c r="B133" s="141" t="s">
        <v>99</v>
      </c>
      <c r="C133" s="112">
        <v>39</v>
      </c>
    </row>
    <row r="134" spans="2:3" x14ac:dyDescent="0.25">
      <c r="B134" s="141" t="s">
        <v>119</v>
      </c>
      <c r="C134" s="112">
        <v>1</v>
      </c>
    </row>
    <row r="135" spans="2:3" ht="18.75" customHeight="1" x14ac:dyDescent="0.25">
      <c r="B135" s="141" t="s">
        <v>2</v>
      </c>
      <c r="C135" s="112">
        <v>27</v>
      </c>
    </row>
    <row r="136" spans="2:3" ht="15" customHeight="1" x14ac:dyDescent="0.25">
      <c r="B136" s="141" t="s">
        <v>120</v>
      </c>
      <c r="C136" s="112">
        <v>3</v>
      </c>
    </row>
    <row r="137" spans="2:3" ht="14.25" customHeight="1" x14ac:dyDescent="0.25">
      <c r="B137" s="141" t="s">
        <v>113</v>
      </c>
      <c r="C137" s="112">
        <v>19</v>
      </c>
    </row>
    <row r="138" spans="2:3" ht="14.25" customHeight="1" x14ac:dyDescent="0.25">
      <c r="B138" s="141" t="s">
        <v>102</v>
      </c>
      <c r="C138" s="112">
        <v>19</v>
      </c>
    </row>
    <row r="139" spans="2:3" ht="14.25" customHeight="1" x14ac:dyDescent="0.25">
      <c r="B139" s="141" t="s">
        <v>132</v>
      </c>
      <c r="C139" s="112">
        <v>2</v>
      </c>
    </row>
    <row r="140" spans="2:3" ht="14.25" customHeight="1" x14ac:dyDescent="0.25">
      <c r="B140" s="113" t="s">
        <v>6</v>
      </c>
      <c r="C140" s="114">
        <v>36</v>
      </c>
    </row>
    <row r="141" spans="2:3" ht="14.25" customHeight="1" x14ac:dyDescent="0.25">
      <c r="B141" s="141" t="s">
        <v>12</v>
      </c>
      <c r="C141" s="112">
        <v>4</v>
      </c>
    </row>
    <row r="142" spans="2:3" ht="14.25" customHeight="1" x14ac:dyDescent="0.25">
      <c r="B142" s="141" t="s">
        <v>7</v>
      </c>
      <c r="C142" s="112">
        <v>29</v>
      </c>
    </row>
    <row r="143" spans="2:3" ht="14.25" customHeight="1" x14ac:dyDescent="0.25">
      <c r="B143" s="141" t="s">
        <v>99</v>
      </c>
      <c r="C143" s="112">
        <v>3</v>
      </c>
    </row>
    <row r="144" spans="2:3" ht="14.25" customHeight="1" x14ac:dyDescent="0.25">
      <c r="B144" s="111" t="s">
        <v>122</v>
      </c>
      <c r="C144" s="112">
        <v>0</v>
      </c>
    </row>
    <row r="145" spans="2:10" ht="14.25" customHeight="1" x14ac:dyDescent="0.25">
      <c r="B145" s="113" t="s">
        <v>9</v>
      </c>
      <c r="C145" s="114">
        <v>14</v>
      </c>
    </row>
    <row r="146" spans="2:10" ht="14.25" customHeight="1" x14ac:dyDescent="0.25">
      <c r="B146" s="141" t="s">
        <v>12</v>
      </c>
      <c r="C146" s="112">
        <v>2</v>
      </c>
    </row>
    <row r="147" spans="2:10" ht="14.25" customHeight="1" x14ac:dyDescent="0.25">
      <c r="B147" s="141" t="s">
        <v>7</v>
      </c>
      <c r="C147" s="112">
        <v>5</v>
      </c>
    </row>
    <row r="148" spans="2:10" ht="14.25" customHeight="1" x14ac:dyDescent="0.25">
      <c r="B148" s="141" t="s">
        <v>98</v>
      </c>
      <c r="C148" s="112">
        <v>4</v>
      </c>
    </row>
    <row r="149" spans="2:10" ht="14.25" customHeight="1" x14ac:dyDescent="0.25">
      <c r="B149" s="141" t="s">
        <v>99</v>
      </c>
      <c r="C149" s="112">
        <v>3</v>
      </c>
    </row>
    <row r="150" spans="2:10" ht="14.25" customHeight="1" x14ac:dyDescent="0.25">
      <c r="B150" s="113" t="s">
        <v>100</v>
      </c>
      <c r="C150" s="114">
        <v>140</v>
      </c>
    </row>
    <row r="151" spans="2:10" ht="14.25" customHeight="1" x14ac:dyDescent="0.25">
      <c r="B151" s="141" t="s">
        <v>12</v>
      </c>
      <c r="C151" s="112">
        <v>64</v>
      </c>
    </row>
    <row r="152" spans="2:10" ht="14.25" customHeight="1" x14ac:dyDescent="0.25">
      <c r="B152" s="141" t="s">
        <v>7</v>
      </c>
      <c r="C152" s="112">
        <v>11</v>
      </c>
    </row>
    <row r="153" spans="2:10" ht="14.25" customHeight="1" x14ac:dyDescent="0.25">
      <c r="B153" s="141" t="s">
        <v>5</v>
      </c>
      <c r="C153" s="112">
        <v>61</v>
      </c>
    </row>
    <row r="154" spans="2:10" ht="14.25" customHeight="1" x14ac:dyDescent="0.25">
      <c r="B154" s="141" t="s">
        <v>105</v>
      </c>
      <c r="C154" s="112">
        <v>4</v>
      </c>
    </row>
    <row r="155" spans="2:10" ht="14.25" customHeight="1" x14ac:dyDescent="0.25">
      <c r="B155" s="142" t="s">
        <v>19</v>
      </c>
      <c r="C155" s="143">
        <v>433</v>
      </c>
    </row>
    <row r="156" spans="2:10" ht="14.25" customHeight="1" x14ac:dyDescent="0.25"/>
    <row r="157" spans="2:10" ht="14.25" customHeight="1" x14ac:dyDescent="0.25"/>
    <row r="158" spans="2:10" ht="14.25" customHeight="1" x14ac:dyDescent="0.25"/>
    <row r="159" spans="2:10" ht="14.25" customHeight="1" x14ac:dyDescent="0.25"/>
    <row r="160" spans="2:10" ht="14.25" customHeight="1" x14ac:dyDescent="0.25">
      <c r="G160" s="107"/>
      <c r="H160" s="107"/>
      <c r="I160" s="107"/>
      <c r="J160" s="107"/>
    </row>
    <row r="161" spans="2:10" s="107" customFormat="1" ht="14.25" customHeight="1" x14ac:dyDescent="0.25">
      <c r="B161"/>
      <c r="C161"/>
      <c r="D161"/>
      <c r="E161"/>
      <c r="F161"/>
      <c r="G161"/>
      <c r="H161"/>
      <c r="I161"/>
      <c r="J161"/>
    </row>
    <row r="162" spans="2:10" ht="14.25" customHeight="1" x14ac:dyDescent="0.25"/>
    <row r="163" spans="2:10" ht="14.25" customHeight="1" x14ac:dyDescent="0.25"/>
    <row r="164" spans="2:10" ht="14.25" customHeight="1" x14ac:dyDescent="0.25"/>
    <row r="165" spans="2:10" ht="14.25" customHeight="1" x14ac:dyDescent="0.25"/>
    <row r="166" spans="2:10" ht="12" customHeight="1" x14ac:dyDescent="0.25"/>
    <row r="167" spans="2:10" ht="21" customHeight="1" x14ac:dyDescent="0.35">
      <c r="D167" s="118"/>
    </row>
    <row r="168" spans="2:10" ht="14.25" customHeight="1" x14ac:dyDescent="0.25"/>
    <row r="169" spans="2:10" ht="21" x14ac:dyDescent="0.35">
      <c r="B169" s="118" t="s">
        <v>39</v>
      </c>
      <c r="C169" s="118"/>
    </row>
    <row r="172" spans="2:10" x14ac:dyDescent="0.25">
      <c r="B172" s="172" t="s">
        <v>40</v>
      </c>
      <c r="C172" s="173"/>
    </row>
    <row r="173" spans="2:10" x14ac:dyDescent="0.25">
      <c r="B173" s="33" t="s">
        <v>0</v>
      </c>
      <c r="C173" s="40">
        <v>394</v>
      </c>
    </row>
    <row r="174" spans="2:10" x14ac:dyDescent="0.25">
      <c r="B174" s="33" t="s">
        <v>8</v>
      </c>
      <c r="C174" s="40">
        <v>39</v>
      </c>
    </row>
    <row r="175" spans="2:10" x14ac:dyDescent="0.25">
      <c r="B175" s="49" t="s">
        <v>19</v>
      </c>
      <c r="C175" s="49">
        <f>SUM(C173:C174)</f>
        <v>433</v>
      </c>
    </row>
    <row r="178" spans="2:16" x14ac:dyDescent="0.25">
      <c r="B178" s="174" t="s">
        <v>41</v>
      </c>
      <c r="C178" s="175"/>
    </row>
    <row r="179" spans="2:16" x14ac:dyDescent="0.25">
      <c r="B179" s="33" t="s">
        <v>0</v>
      </c>
      <c r="C179" s="33">
        <v>420</v>
      </c>
    </row>
    <row r="180" spans="2:16" x14ac:dyDescent="0.25">
      <c r="B180" s="33" t="s">
        <v>8</v>
      </c>
      <c r="C180" s="33">
        <v>13</v>
      </c>
    </row>
    <row r="181" spans="2:16" x14ac:dyDescent="0.25">
      <c r="B181" s="50" t="s">
        <v>19</v>
      </c>
      <c r="C181" s="50">
        <f>SUM(C179:C180)</f>
        <v>433</v>
      </c>
    </row>
    <row r="184" spans="2:16" x14ac:dyDescent="0.25">
      <c r="B184" s="176" t="s">
        <v>42</v>
      </c>
      <c r="C184" s="177"/>
    </row>
    <row r="185" spans="2:16" x14ac:dyDescent="0.25">
      <c r="B185" s="33" t="s">
        <v>15</v>
      </c>
      <c r="C185" s="33">
        <v>43</v>
      </c>
    </row>
    <row r="186" spans="2:16" x14ac:dyDescent="0.25">
      <c r="B186" s="33" t="s">
        <v>3</v>
      </c>
      <c r="C186" s="33">
        <v>260</v>
      </c>
    </row>
    <row r="187" spans="2:16" x14ac:dyDescent="0.25">
      <c r="B187" s="51" t="s">
        <v>19</v>
      </c>
      <c r="C187" s="52">
        <f>SUM(C185:C186)</f>
        <v>303</v>
      </c>
    </row>
    <row r="188" spans="2:16" ht="21" x14ac:dyDescent="0.25"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</row>
    <row r="190" spans="2:16" ht="21" x14ac:dyDescent="0.25">
      <c r="B190" s="30" t="s">
        <v>61</v>
      </c>
      <c r="C190" s="102" t="s">
        <v>108</v>
      </c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</row>
    <row r="191" spans="2:16" x14ac:dyDescent="0.25">
      <c r="C191" s="53" t="s">
        <v>44</v>
      </c>
      <c r="D191" s="53" t="s">
        <v>45</v>
      </c>
      <c r="E191" s="53" t="s">
        <v>46</v>
      </c>
      <c r="F191" s="53" t="s">
        <v>47</v>
      </c>
      <c r="G191" s="53" t="s">
        <v>48</v>
      </c>
      <c r="H191" s="53" t="s">
        <v>49</v>
      </c>
      <c r="I191" s="53" t="s">
        <v>50</v>
      </c>
      <c r="J191" s="53" t="s">
        <v>51</v>
      </c>
      <c r="K191" s="53" t="s">
        <v>52</v>
      </c>
      <c r="L191" s="53" t="s">
        <v>53</v>
      </c>
      <c r="M191" s="53" t="s">
        <v>54</v>
      </c>
      <c r="N191" s="53" t="s">
        <v>55</v>
      </c>
      <c r="O191" s="53" t="s">
        <v>56</v>
      </c>
      <c r="P191" s="57"/>
    </row>
    <row r="192" spans="2:16" x14ac:dyDescent="0.25">
      <c r="B192" s="100" t="s">
        <v>43</v>
      </c>
      <c r="C192" s="55">
        <v>400</v>
      </c>
      <c r="D192" s="55">
        <v>369</v>
      </c>
      <c r="E192" s="33">
        <v>428</v>
      </c>
      <c r="F192" s="56">
        <v>385</v>
      </c>
      <c r="G192" s="55">
        <v>418</v>
      </c>
      <c r="H192" s="56">
        <v>350</v>
      </c>
      <c r="I192" s="56">
        <v>257</v>
      </c>
      <c r="J192" s="56">
        <v>275</v>
      </c>
      <c r="K192" s="56">
        <v>357</v>
      </c>
      <c r="L192" s="117">
        <v>353</v>
      </c>
      <c r="M192" s="117">
        <v>320</v>
      </c>
      <c r="N192" s="117">
        <v>303</v>
      </c>
      <c r="O192" s="96">
        <f>SUM(C192:N192)</f>
        <v>4215</v>
      </c>
      <c r="P192" s="57"/>
    </row>
    <row r="193" spans="2:16" x14ac:dyDescent="0.25">
      <c r="B193" s="101"/>
      <c r="C193" s="58">
        <f>SUM(C192:C192)</f>
        <v>400</v>
      </c>
      <c r="D193" s="58">
        <f t="shared" ref="D193:N193" si="2">SUM(D192:D192)</f>
        <v>369</v>
      </c>
      <c r="E193" s="58">
        <f t="shared" si="2"/>
        <v>428</v>
      </c>
      <c r="F193" s="58">
        <f t="shared" si="2"/>
        <v>385</v>
      </c>
      <c r="G193" s="58">
        <f t="shared" si="2"/>
        <v>418</v>
      </c>
      <c r="H193" s="58">
        <f t="shared" si="2"/>
        <v>350</v>
      </c>
      <c r="I193" s="58">
        <f t="shared" si="2"/>
        <v>257</v>
      </c>
      <c r="J193" s="58">
        <f t="shared" si="2"/>
        <v>275</v>
      </c>
      <c r="K193" s="58">
        <f t="shared" si="2"/>
        <v>357</v>
      </c>
      <c r="L193" s="58">
        <f t="shared" si="2"/>
        <v>353</v>
      </c>
      <c r="M193" s="58">
        <f t="shared" si="2"/>
        <v>320</v>
      </c>
      <c r="N193" s="58">
        <f t="shared" si="2"/>
        <v>303</v>
      </c>
      <c r="O193" s="58">
        <f>SUM(C193:N193)</f>
        <v>4215</v>
      </c>
    </row>
    <row r="194" spans="2:16" ht="45" x14ac:dyDescent="0.25">
      <c r="B194" s="54" t="s">
        <v>62</v>
      </c>
      <c r="C194" s="1"/>
      <c r="D194" s="1"/>
    </row>
    <row r="195" spans="2:16" x14ac:dyDescent="0.25">
      <c r="B195" s="59" t="s">
        <v>56</v>
      </c>
      <c r="C195" s="1"/>
      <c r="D195" s="1"/>
    </row>
    <row r="196" spans="2:16" ht="21" x14ac:dyDescent="0.25">
      <c r="B196" s="1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</row>
    <row r="197" spans="2:16" x14ac:dyDescent="0.25">
      <c r="B197" s="1"/>
    </row>
    <row r="198" spans="2:16" ht="21" x14ac:dyDescent="0.25">
      <c r="B198" s="30" t="s">
        <v>106</v>
      </c>
      <c r="C198" s="102" t="s">
        <v>133</v>
      </c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</row>
    <row r="199" spans="2:16" ht="30" customHeight="1" x14ac:dyDescent="0.25">
      <c r="C199" s="53" t="s">
        <v>44</v>
      </c>
      <c r="D199" s="53" t="s">
        <v>45</v>
      </c>
      <c r="E199" s="53" t="s">
        <v>46</v>
      </c>
      <c r="F199" s="53" t="s">
        <v>47</v>
      </c>
      <c r="G199" s="53" t="s">
        <v>48</v>
      </c>
      <c r="H199" s="53" t="s">
        <v>49</v>
      </c>
      <c r="I199" s="53" t="s">
        <v>50</v>
      </c>
      <c r="J199" s="53" t="s">
        <v>51</v>
      </c>
      <c r="K199" s="53" t="s">
        <v>52</v>
      </c>
      <c r="L199" s="53" t="s">
        <v>53</v>
      </c>
      <c r="M199" s="53" t="s">
        <v>54</v>
      </c>
      <c r="N199" s="53" t="s">
        <v>55</v>
      </c>
      <c r="O199" s="53" t="s">
        <v>56</v>
      </c>
    </row>
    <row r="200" spans="2:16" s="57" customFormat="1" ht="15" customHeight="1" x14ac:dyDescent="0.25">
      <c r="B200" s="100" t="s">
        <v>43</v>
      </c>
      <c r="C200" s="55">
        <v>433</v>
      </c>
      <c r="D200" s="55"/>
      <c r="E200" s="33"/>
      <c r="F200" s="56"/>
      <c r="G200" s="55"/>
      <c r="H200" s="56"/>
      <c r="I200" s="56"/>
      <c r="J200" s="56"/>
      <c r="K200" s="56"/>
      <c r="L200" s="95"/>
      <c r="M200" s="95"/>
      <c r="N200" s="95"/>
      <c r="O200" s="80">
        <f>SUM(C200:N200)</f>
        <v>433</v>
      </c>
      <c r="P200"/>
    </row>
    <row r="201" spans="2:16" s="57" customFormat="1" x14ac:dyDescent="0.25">
      <c r="B201" s="101"/>
      <c r="C201" s="58">
        <f>SUM(C200:C200)</f>
        <v>433</v>
      </c>
      <c r="D201" s="58">
        <f t="shared" ref="D201:N201" si="3">SUM(D200:D200)</f>
        <v>0</v>
      </c>
      <c r="E201" s="58">
        <f t="shared" si="3"/>
        <v>0</v>
      </c>
      <c r="F201" s="58">
        <f t="shared" si="3"/>
        <v>0</v>
      </c>
      <c r="G201" s="58">
        <f t="shared" si="3"/>
        <v>0</v>
      </c>
      <c r="H201" s="58">
        <f t="shared" si="3"/>
        <v>0</v>
      </c>
      <c r="I201" s="58">
        <f t="shared" si="3"/>
        <v>0</v>
      </c>
      <c r="J201" s="58">
        <f t="shared" si="3"/>
        <v>0</v>
      </c>
      <c r="K201" s="58">
        <f t="shared" si="3"/>
        <v>0</v>
      </c>
      <c r="L201" s="58">
        <f t="shared" si="3"/>
        <v>0</v>
      </c>
      <c r="M201" s="58">
        <f t="shared" si="3"/>
        <v>0</v>
      </c>
      <c r="N201" s="58">
        <f t="shared" si="3"/>
        <v>0</v>
      </c>
      <c r="O201" s="58">
        <f>SUM(C201:N201)</f>
        <v>433</v>
      </c>
      <c r="P201"/>
    </row>
    <row r="202" spans="2:16" ht="45" x14ac:dyDescent="0.25">
      <c r="B202" s="54" t="s">
        <v>62</v>
      </c>
      <c r="C202" s="1"/>
      <c r="D202" s="1"/>
    </row>
    <row r="203" spans="2:16" x14ac:dyDescent="0.25">
      <c r="B203" s="59" t="s">
        <v>56</v>
      </c>
    </row>
    <row r="204" spans="2:16" x14ac:dyDescent="0.25">
      <c r="B204" s="1"/>
    </row>
    <row r="230" spans="2:16" ht="21" x14ac:dyDescent="0.25"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</row>
    <row r="232" spans="2:16" ht="21" x14ac:dyDescent="0.25">
      <c r="B232" s="30" t="s">
        <v>63</v>
      </c>
      <c r="C232" s="105" t="s">
        <v>65</v>
      </c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</row>
    <row r="233" spans="2:16" x14ac:dyDescent="0.25">
      <c r="C233" s="53">
        <v>2010</v>
      </c>
      <c r="D233" s="53">
        <v>2011</v>
      </c>
      <c r="E233" s="53">
        <v>2012</v>
      </c>
      <c r="F233" s="53">
        <v>2013</v>
      </c>
      <c r="G233" s="53">
        <v>2014</v>
      </c>
      <c r="H233" s="53">
        <v>2015</v>
      </c>
      <c r="I233" s="53">
        <v>2016</v>
      </c>
      <c r="J233" s="53">
        <v>2017</v>
      </c>
      <c r="K233" s="53">
        <v>2018</v>
      </c>
      <c r="L233" s="53">
        <v>2019</v>
      </c>
      <c r="M233" s="53">
        <v>2020</v>
      </c>
      <c r="N233" s="53">
        <v>2021</v>
      </c>
      <c r="O233" s="53">
        <v>2022</v>
      </c>
      <c r="P233" s="53">
        <v>2023</v>
      </c>
    </row>
    <row r="234" spans="2:16" x14ac:dyDescent="0.25">
      <c r="B234" s="100" t="s">
        <v>64</v>
      </c>
      <c r="C234" s="104">
        <v>142</v>
      </c>
      <c r="D234" s="61">
        <v>156</v>
      </c>
      <c r="E234" s="62">
        <v>332</v>
      </c>
      <c r="F234" s="62">
        <v>266</v>
      </c>
      <c r="G234" s="63">
        <v>374</v>
      </c>
      <c r="H234" s="61">
        <v>155</v>
      </c>
      <c r="I234" s="61">
        <v>75</v>
      </c>
      <c r="J234" s="61">
        <v>75</v>
      </c>
      <c r="K234" s="61">
        <v>652</v>
      </c>
      <c r="L234" s="61">
        <v>5938</v>
      </c>
      <c r="M234" s="61">
        <v>12614</v>
      </c>
      <c r="N234" s="163">
        <v>18207</v>
      </c>
      <c r="O234" s="164">
        <f>O192</f>
        <v>4215</v>
      </c>
      <c r="P234" s="164">
        <v>4215</v>
      </c>
    </row>
    <row r="235" spans="2:16" x14ac:dyDescent="0.25">
      <c r="B235" s="101"/>
      <c r="C235" s="104">
        <v>48400</v>
      </c>
      <c r="D235" s="61">
        <v>55559</v>
      </c>
      <c r="E235" s="62">
        <v>83699</v>
      </c>
      <c r="F235" s="62">
        <v>77651</v>
      </c>
      <c r="G235" s="63">
        <v>63982</v>
      </c>
      <c r="H235" s="61">
        <v>77247</v>
      </c>
      <c r="I235" s="61">
        <v>17519</v>
      </c>
      <c r="J235" s="61">
        <v>949</v>
      </c>
      <c r="K235" s="61">
        <v>2106</v>
      </c>
      <c r="L235" s="61">
        <v>5968</v>
      </c>
      <c r="M235" s="61">
        <v>1375</v>
      </c>
      <c r="N235" s="163"/>
      <c r="O235" s="165"/>
      <c r="P235" s="165"/>
    </row>
    <row r="236" spans="2:16" x14ac:dyDescent="0.25">
      <c r="B236" s="60" t="s">
        <v>57</v>
      </c>
      <c r="C236" s="104">
        <v>4826</v>
      </c>
      <c r="D236" s="61">
        <v>8423</v>
      </c>
      <c r="E236" s="62">
        <v>22915</v>
      </c>
      <c r="F236" s="62">
        <v>66196</v>
      </c>
      <c r="G236" s="63">
        <v>43654</v>
      </c>
      <c r="H236" s="61">
        <v>34212</v>
      </c>
      <c r="I236" s="61">
        <v>12162</v>
      </c>
      <c r="J236" s="61">
        <v>12033</v>
      </c>
      <c r="K236" s="61">
        <v>13494</v>
      </c>
      <c r="L236" s="61">
        <v>8892</v>
      </c>
      <c r="M236" s="61">
        <v>18811</v>
      </c>
      <c r="N236" s="163"/>
      <c r="O236" s="165"/>
      <c r="P236" s="165"/>
    </row>
    <row r="237" spans="2:16" x14ac:dyDescent="0.25">
      <c r="B237" s="60" t="s">
        <v>58</v>
      </c>
      <c r="C237" s="61">
        <v>124</v>
      </c>
      <c r="D237" s="61">
        <v>153</v>
      </c>
      <c r="E237" s="62">
        <v>166</v>
      </c>
      <c r="F237" s="62">
        <v>128</v>
      </c>
      <c r="G237" s="63">
        <v>76</v>
      </c>
      <c r="H237" s="61">
        <v>53</v>
      </c>
      <c r="I237" s="61">
        <v>21</v>
      </c>
      <c r="J237" s="61">
        <v>37</v>
      </c>
      <c r="K237" s="61">
        <v>56</v>
      </c>
      <c r="L237" s="61">
        <v>42</v>
      </c>
      <c r="M237" s="61">
        <v>45</v>
      </c>
      <c r="N237" s="163"/>
      <c r="O237" s="166"/>
      <c r="P237" s="166"/>
    </row>
    <row r="238" spans="2:16" x14ac:dyDescent="0.25">
      <c r="B238" s="60" t="s">
        <v>59</v>
      </c>
      <c r="C238" s="64">
        <f>SUM(C234:C237)</f>
        <v>53492</v>
      </c>
      <c r="D238" s="64">
        <f t="shared" ref="D238:K238" si="4">SUM(D234:D237)</f>
        <v>64291</v>
      </c>
      <c r="E238" s="64">
        <f t="shared" si="4"/>
        <v>107112</v>
      </c>
      <c r="F238" s="64">
        <f t="shared" si="4"/>
        <v>144241</v>
      </c>
      <c r="G238" s="64">
        <f t="shared" si="4"/>
        <v>108086</v>
      </c>
      <c r="H238" s="64">
        <f t="shared" si="4"/>
        <v>111667</v>
      </c>
      <c r="I238" s="64">
        <f t="shared" si="4"/>
        <v>29777</v>
      </c>
      <c r="J238" s="64">
        <f t="shared" si="4"/>
        <v>13094</v>
      </c>
      <c r="K238" s="64">
        <f t="shared" si="4"/>
        <v>16308</v>
      </c>
      <c r="L238" s="64">
        <f>SUM(L234:L237)</f>
        <v>20840</v>
      </c>
      <c r="M238" s="64">
        <f>SUM(M234:M237)</f>
        <v>32845</v>
      </c>
      <c r="N238" s="64">
        <f>SUM(N234:N237)</f>
        <v>18207</v>
      </c>
      <c r="O238" s="64">
        <f>SUM(O234)</f>
        <v>4215</v>
      </c>
      <c r="P238" s="64">
        <f>SUM(P234)</f>
        <v>4215</v>
      </c>
    </row>
    <row r="239" spans="2:16" x14ac:dyDescent="0.25">
      <c r="B239" s="60" t="s">
        <v>60</v>
      </c>
      <c r="C239" s="65"/>
      <c r="D239" s="65"/>
      <c r="E239" s="65"/>
      <c r="F239" s="65"/>
      <c r="G239" s="65"/>
      <c r="H239" s="65"/>
      <c r="I239" s="65"/>
      <c r="J239" s="65"/>
      <c r="K239" s="65"/>
    </row>
    <row r="240" spans="2:16" ht="45" x14ac:dyDescent="0.25">
      <c r="B240" s="59"/>
      <c r="C240" s="53" t="s">
        <v>67</v>
      </c>
      <c r="D240" s="53" t="s">
        <v>68</v>
      </c>
      <c r="E240" s="53" t="s">
        <v>69</v>
      </c>
      <c r="F240" s="53" t="s">
        <v>70</v>
      </c>
      <c r="G240" s="53" t="s">
        <v>71</v>
      </c>
      <c r="H240" s="53" t="s">
        <v>72</v>
      </c>
      <c r="I240" s="53" t="s">
        <v>73</v>
      </c>
      <c r="J240" s="53">
        <v>2017</v>
      </c>
      <c r="K240" s="53">
        <v>2018</v>
      </c>
      <c r="L240" s="53">
        <v>2019</v>
      </c>
      <c r="M240" s="53">
        <v>2020</v>
      </c>
      <c r="N240" s="53">
        <v>2021</v>
      </c>
      <c r="O240" s="53">
        <v>2022</v>
      </c>
      <c r="P240" s="53" t="s">
        <v>128</v>
      </c>
    </row>
    <row r="241" spans="2:16" ht="15.75" x14ac:dyDescent="0.25">
      <c r="C241" s="67">
        <f>C238</f>
        <v>53492</v>
      </c>
      <c r="D241" s="67">
        <f>D238</f>
        <v>64291</v>
      </c>
      <c r="E241" s="67">
        <f t="shared" ref="E241:J241" si="5">E238</f>
        <v>107112</v>
      </c>
      <c r="F241" s="67">
        <f t="shared" si="5"/>
        <v>144241</v>
      </c>
      <c r="G241" s="67">
        <f t="shared" si="5"/>
        <v>108086</v>
      </c>
      <c r="H241" s="67">
        <f t="shared" si="5"/>
        <v>111667</v>
      </c>
      <c r="I241" s="67">
        <f t="shared" si="5"/>
        <v>29777</v>
      </c>
      <c r="J241" s="67">
        <f t="shared" si="5"/>
        <v>13094</v>
      </c>
      <c r="K241" s="67">
        <f t="shared" ref="K241:P241" si="6">K238</f>
        <v>16308</v>
      </c>
      <c r="L241" s="98">
        <f t="shared" si="6"/>
        <v>20840</v>
      </c>
      <c r="M241" s="98">
        <f t="shared" si="6"/>
        <v>32845</v>
      </c>
      <c r="N241" s="98">
        <f t="shared" si="6"/>
        <v>18207</v>
      </c>
      <c r="O241" s="98">
        <f t="shared" si="6"/>
        <v>4215</v>
      </c>
      <c r="P241" s="99">
        <f t="shared" si="6"/>
        <v>4215</v>
      </c>
    </row>
    <row r="242" spans="2:16" x14ac:dyDescent="0.25">
      <c r="B242" s="161" t="s">
        <v>66</v>
      </c>
    </row>
    <row r="243" spans="2:16" x14ac:dyDescent="0.25">
      <c r="B243" s="162"/>
    </row>
    <row r="249" spans="2:16" s="66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2:16" s="66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</sheetData>
  <sortState ref="B11:D16">
    <sortCondition ref="B11:B16"/>
  </sortState>
  <mergeCells count="13">
    <mergeCell ref="B242:B243"/>
    <mergeCell ref="N234:N237"/>
    <mergeCell ref="O234:O237"/>
    <mergeCell ref="P234:P237"/>
    <mergeCell ref="B1:D1"/>
    <mergeCell ref="B9:D9"/>
    <mergeCell ref="B40:D40"/>
    <mergeCell ref="F40:H40"/>
    <mergeCell ref="B172:C172"/>
    <mergeCell ref="B178:C178"/>
    <mergeCell ref="B184:C184"/>
    <mergeCell ref="B125:E125"/>
    <mergeCell ref="E107:F10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zoomScale="70" zoomScaleNormal="70" workbookViewId="0">
      <selection sqref="A1:F1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0.7109375" customWidth="1"/>
    <col min="12" max="12" width="10.140625" customWidth="1"/>
    <col min="13" max="13" width="11.140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27" ht="23.25" x14ac:dyDescent="0.35">
      <c r="A1" s="167" t="s">
        <v>110</v>
      </c>
      <c r="B1" s="167"/>
      <c r="C1" s="167"/>
      <c r="D1" s="167"/>
      <c r="E1" s="167"/>
      <c r="F1" s="1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7" ht="18" x14ac:dyDescent="0.25">
      <c r="A2" s="69" t="s">
        <v>27</v>
      </c>
      <c r="B2" s="70"/>
      <c r="C2" s="69"/>
      <c r="D2" s="68"/>
      <c r="E2" s="68"/>
      <c r="F2" s="6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7" x14ac:dyDescent="0.25">
      <c r="A3" s="70" t="s">
        <v>147</v>
      </c>
      <c r="B3" s="70"/>
      <c r="C3" s="70"/>
      <c r="D3" s="68"/>
      <c r="E3" s="68"/>
      <c r="F3" s="70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7" x14ac:dyDescent="0.25">
      <c r="A4" s="70" t="s">
        <v>74</v>
      </c>
      <c r="B4" s="68"/>
      <c r="C4" s="70"/>
      <c r="D4" s="68"/>
      <c r="E4" s="68"/>
      <c r="F4" s="70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</row>
    <row r="5" spans="1:27" x14ac:dyDescent="0.25">
      <c r="A5" s="71" t="s">
        <v>29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8" spans="1:27" ht="18.75" x14ac:dyDescent="0.25">
      <c r="A8" s="181" t="s">
        <v>107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</row>
    <row r="10" spans="1:27" ht="18.75" x14ac:dyDescent="0.25">
      <c r="A10" s="168" t="s">
        <v>96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70"/>
    </row>
    <row r="11" spans="1:27" x14ac:dyDescent="0.25">
      <c r="A11" s="182" t="s">
        <v>75</v>
      </c>
      <c r="B11" s="183" t="s">
        <v>134</v>
      </c>
      <c r="C11" s="184"/>
      <c r="D11" s="183" t="s">
        <v>135</v>
      </c>
      <c r="E11" s="184"/>
      <c r="F11" s="183" t="s">
        <v>136</v>
      </c>
      <c r="G11" s="184"/>
      <c r="H11" s="183" t="s">
        <v>137</v>
      </c>
      <c r="I11" s="184"/>
      <c r="J11" s="90" t="s">
        <v>138</v>
      </c>
      <c r="K11" s="91"/>
      <c r="L11" s="90" t="s">
        <v>139</v>
      </c>
      <c r="M11" s="91"/>
      <c r="N11" s="90" t="s">
        <v>140</v>
      </c>
      <c r="O11" s="91"/>
      <c r="P11" s="90" t="s">
        <v>141</v>
      </c>
      <c r="Q11" s="91"/>
      <c r="R11" s="90" t="s">
        <v>142</v>
      </c>
      <c r="S11" s="91"/>
      <c r="T11" s="90" t="s">
        <v>143</v>
      </c>
      <c r="U11" s="91"/>
      <c r="V11" s="90" t="s">
        <v>144</v>
      </c>
      <c r="W11" s="91"/>
      <c r="X11" s="90" t="s">
        <v>145</v>
      </c>
      <c r="Y11" s="91"/>
      <c r="Z11" s="90" t="s">
        <v>146</v>
      </c>
      <c r="AA11" s="91"/>
    </row>
    <row r="12" spans="1:27" x14ac:dyDescent="0.25">
      <c r="A12" s="182"/>
      <c r="B12" s="72" t="s">
        <v>33</v>
      </c>
      <c r="C12" s="72" t="s">
        <v>76</v>
      </c>
      <c r="D12" s="72" t="s">
        <v>33</v>
      </c>
      <c r="E12" s="72" t="s">
        <v>76</v>
      </c>
      <c r="F12" s="72" t="s">
        <v>33</v>
      </c>
      <c r="G12" s="72" t="s">
        <v>76</v>
      </c>
      <c r="H12" s="72" t="s">
        <v>33</v>
      </c>
      <c r="I12" s="72" t="s">
        <v>76</v>
      </c>
      <c r="J12" s="72" t="s">
        <v>33</v>
      </c>
      <c r="K12" s="72" t="s">
        <v>76</v>
      </c>
      <c r="L12" s="72" t="s">
        <v>33</v>
      </c>
      <c r="M12" s="72" t="s">
        <v>76</v>
      </c>
      <c r="N12" s="72" t="s">
        <v>33</v>
      </c>
      <c r="O12" s="72" t="s">
        <v>76</v>
      </c>
      <c r="P12" s="72" t="s">
        <v>33</v>
      </c>
      <c r="Q12" s="72" t="s">
        <v>76</v>
      </c>
      <c r="R12" s="72" t="s">
        <v>33</v>
      </c>
      <c r="S12" s="72" t="s">
        <v>76</v>
      </c>
      <c r="T12" s="72" t="s">
        <v>33</v>
      </c>
      <c r="U12" s="72" t="s">
        <v>76</v>
      </c>
      <c r="V12" s="72" t="s">
        <v>33</v>
      </c>
      <c r="W12" s="72" t="s">
        <v>76</v>
      </c>
      <c r="X12" s="72" t="s">
        <v>33</v>
      </c>
      <c r="Y12" s="72" t="s">
        <v>76</v>
      </c>
      <c r="Z12" s="72" t="s">
        <v>33</v>
      </c>
      <c r="AA12" s="72" t="s">
        <v>76</v>
      </c>
    </row>
    <row r="13" spans="1:27" x14ac:dyDescent="0.25">
      <c r="A13" s="32" t="s">
        <v>13</v>
      </c>
      <c r="B13" s="33">
        <v>25</v>
      </c>
      <c r="C13" s="34">
        <f t="shared" ref="C13:C18" si="0">B13/$B$19</f>
        <v>5.7736720554272515E-2</v>
      </c>
      <c r="D13" s="33"/>
      <c r="E13" s="34" t="e">
        <f>D13/$D$19</f>
        <v>#DIV/0!</v>
      </c>
      <c r="F13" s="33"/>
      <c r="G13" s="34" t="e">
        <f>F13/$F$19</f>
        <v>#DIV/0!</v>
      </c>
      <c r="H13" s="33"/>
      <c r="I13" s="85" t="e">
        <f>H13/$H$19</f>
        <v>#DIV/0!</v>
      </c>
      <c r="J13" s="33"/>
      <c r="K13" s="85" t="e">
        <f>J13/$J$19</f>
        <v>#DIV/0!</v>
      </c>
      <c r="L13" s="84"/>
      <c r="M13" s="85" t="e">
        <f>L13/$L$19</f>
        <v>#DIV/0!</v>
      </c>
      <c r="N13" s="84"/>
      <c r="O13" s="85" t="e">
        <f>N13/$N$19</f>
        <v>#DIV/0!</v>
      </c>
      <c r="P13" s="84"/>
      <c r="Q13" s="85" t="e">
        <f>P13/$P$19</f>
        <v>#DIV/0!</v>
      </c>
      <c r="R13" s="33"/>
      <c r="S13" s="85" t="e">
        <f>R13/$R$19</f>
        <v>#DIV/0!</v>
      </c>
      <c r="T13" s="84"/>
      <c r="U13" s="85" t="e">
        <f>T13/T19</f>
        <v>#DIV/0!</v>
      </c>
      <c r="V13" s="84"/>
      <c r="W13" s="85">
        <v>0.05</v>
      </c>
      <c r="X13" s="84"/>
      <c r="Y13" s="85">
        <v>2.9700000000000001E-2</v>
      </c>
      <c r="Z13" s="84"/>
      <c r="AA13" s="83" t="e">
        <f t="shared" ref="AA13:AA18" si="1">Z13/$Z$19</f>
        <v>#DIV/0!</v>
      </c>
    </row>
    <row r="14" spans="1:27" x14ac:dyDescent="0.25">
      <c r="A14" s="32" t="s">
        <v>92</v>
      </c>
      <c r="B14" s="33">
        <v>0</v>
      </c>
      <c r="C14" s="34">
        <f t="shared" si="0"/>
        <v>0</v>
      </c>
      <c r="D14" s="33"/>
      <c r="E14" s="34" t="e">
        <f t="shared" ref="E14:E18" si="2">D14/$D$19</f>
        <v>#DIV/0!</v>
      </c>
      <c r="F14" s="33"/>
      <c r="G14" s="34" t="e">
        <f t="shared" ref="G14:G18" si="3">F14/$F$19</f>
        <v>#DIV/0!</v>
      </c>
      <c r="H14" s="87"/>
      <c r="I14" s="85" t="e">
        <f t="shared" ref="I14:I18" si="4">H14/$H$19</f>
        <v>#DIV/0!</v>
      </c>
      <c r="J14" s="87"/>
      <c r="K14" s="85" t="e">
        <f t="shared" ref="K14:K18" si="5">J14/$J$19</f>
        <v>#DIV/0!</v>
      </c>
      <c r="L14" s="84"/>
      <c r="M14" s="85" t="e">
        <f t="shared" ref="M14:M18" si="6">L14/$L$19</f>
        <v>#DIV/0!</v>
      </c>
      <c r="N14" s="84"/>
      <c r="O14" s="85" t="e">
        <f t="shared" ref="O14:O18" si="7">N14/$N$19</f>
        <v>#DIV/0!</v>
      </c>
      <c r="P14" s="84"/>
      <c r="Q14" s="85" t="e">
        <f t="shared" ref="Q14:Q18" si="8">P14/$P$19</f>
        <v>#DIV/0!</v>
      </c>
      <c r="R14" s="92"/>
      <c r="S14" s="85" t="e">
        <f t="shared" ref="S14:S18" si="9">R14/$R$19</f>
        <v>#DIV/0!</v>
      </c>
      <c r="T14" s="84"/>
      <c r="U14" s="85">
        <v>0</v>
      </c>
      <c r="V14" s="84"/>
      <c r="W14" s="85">
        <v>0</v>
      </c>
      <c r="X14" s="84"/>
      <c r="Y14" s="85">
        <v>0</v>
      </c>
      <c r="Z14" s="84"/>
      <c r="AA14" s="83" t="e">
        <f t="shared" si="1"/>
        <v>#DIV/0!</v>
      </c>
    </row>
    <row r="15" spans="1:27" x14ac:dyDescent="0.25">
      <c r="A15" s="32" t="s">
        <v>1</v>
      </c>
      <c r="B15" s="33">
        <v>218</v>
      </c>
      <c r="C15" s="34">
        <f t="shared" si="0"/>
        <v>0.50346420323325636</v>
      </c>
      <c r="D15" s="33"/>
      <c r="E15" s="34" t="e">
        <f t="shared" si="2"/>
        <v>#DIV/0!</v>
      </c>
      <c r="F15" s="33"/>
      <c r="G15" s="34" t="e">
        <f t="shared" si="3"/>
        <v>#DIV/0!</v>
      </c>
      <c r="H15" s="33"/>
      <c r="I15" s="85" t="e">
        <f t="shared" si="4"/>
        <v>#DIV/0!</v>
      </c>
      <c r="J15" s="33"/>
      <c r="K15" s="85" t="e">
        <f t="shared" si="5"/>
        <v>#DIV/0!</v>
      </c>
      <c r="L15" s="84"/>
      <c r="M15" s="85" t="e">
        <f t="shared" si="6"/>
        <v>#DIV/0!</v>
      </c>
      <c r="N15" s="84"/>
      <c r="O15" s="85" t="e">
        <f t="shared" si="7"/>
        <v>#DIV/0!</v>
      </c>
      <c r="P15" s="84"/>
      <c r="Q15" s="85" t="e">
        <f t="shared" si="8"/>
        <v>#DIV/0!</v>
      </c>
      <c r="R15" s="33"/>
      <c r="S15" s="85" t="e">
        <f t="shared" si="9"/>
        <v>#DIV/0!</v>
      </c>
      <c r="T15" s="84"/>
      <c r="U15" s="85">
        <v>0.48730000000000001</v>
      </c>
      <c r="V15" s="84"/>
      <c r="W15" s="85">
        <v>0.50900000000000001</v>
      </c>
      <c r="X15" s="84"/>
      <c r="Y15" s="85">
        <v>0.54449999999999998</v>
      </c>
      <c r="Z15" s="84"/>
      <c r="AA15" s="83" t="e">
        <f t="shared" si="1"/>
        <v>#DIV/0!</v>
      </c>
    </row>
    <row r="16" spans="1:27" x14ac:dyDescent="0.25">
      <c r="A16" s="32" t="s">
        <v>6</v>
      </c>
      <c r="B16" s="33">
        <v>36</v>
      </c>
      <c r="C16" s="34">
        <f t="shared" si="0"/>
        <v>8.3140877598152418E-2</v>
      </c>
      <c r="D16" s="33"/>
      <c r="E16" s="34" t="e">
        <f t="shared" si="2"/>
        <v>#DIV/0!</v>
      </c>
      <c r="F16" s="33"/>
      <c r="G16" s="34" t="e">
        <f t="shared" si="3"/>
        <v>#DIV/0!</v>
      </c>
      <c r="H16" s="33"/>
      <c r="I16" s="85" t="e">
        <f t="shared" si="4"/>
        <v>#DIV/0!</v>
      </c>
      <c r="J16" s="33"/>
      <c r="K16" s="85" t="e">
        <f t="shared" si="5"/>
        <v>#DIV/0!</v>
      </c>
      <c r="L16" s="84"/>
      <c r="M16" s="85" t="e">
        <f t="shared" si="6"/>
        <v>#DIV/0!</v>
      </c>
      <c r="N16" s="84"/>
      <c r="O16" s="85" t="e">
        <f t="shared" si="7"/>
        <v>#DIV/0!</v>
      </c>
      <c r="P16" s="84"/>
      <c r="Q16" s="85" t="e">
        <f t="shared" si="8"/>
        <v>#DIV/0!</v>
      </c>
      <c r="R16" s="33"/>
      <c r="S16" s="85" t="e">
        <f t="shared" si="9"/>
        <v>#DIV/0!</v>
      </c>
      <c r="T16" s="84"/>
      <c r="U16" s="85">
        <v>0.36830000000000002</v>
      </c>
      <c r="V16" s="84"/>
      <c r="W16" s="85">
        <v>8.1000000000000003E-2</v>
      </c>
      <c r="X16" s="84"/>
      <c r="Y16" s="85">
        <v>6.93E-2</v>
      </c>
      <c r="Z16" s="84"/>
      <c r="AA16" s="83" t="e">
        <f t="shared" si="1"/>
        <v>#DIV/0!</v>
      </c>
    </row>
    <row r="17" spans="1:27" x14ac:dyDescent="0.25">
      <c r="A17" s="32" t="s">
        <v>9</v>
      </c>
      <c r="B17" s="33">
        <v>14</v>
      </c>
      <c r="C17" s="34">
        <f t="shared" si="0"/>
        <v>3.2332563510392612E-2</v>
      </c>
      <c r="D17" s="33"/>
      <c r="E17" s="34" t="e">
        <f t="shared" si="2"/>
        <v>#DIV/0!</v>
      </c>
      <c r="F17" s="33"/>
      <c r="G17" s="34" t="e">
        <f t="shared" si="3"/>
        <v>#DIV/0!</v>
      </c>
      <c r="H17" s="33"/>
      <c r="I17" s="85" t="e">
        <f t="shared" si="4"/>
        <v>#DIV/0!</v>
      </c>
      <c r="J17" s="33"/>
      <c r="K17" s="85" t="e">
        <f t="shared" si="5"/>
        <v>#DIV/0!</v>
      </c>
      <c r="L17" s="84"/>
      <c r="M17" s="85" t="e">
        <f t="shared" si="6"/>
        <v>#DIV/0!</v>
      </c>
      <c r="N17" s="84"/>
      <c r="O17" s="85" t="e">
        <f t="shared" si="7"/>
        <v>#DIV/0!</v>
      </c>
      <c r="P17" s="84"/>
      <c r="Q17" s="85" t="e">
        <f t="shared" si="8"/>
        <v>#DIV/0!</v>
      </c>
      <c r="R17" s="33"/>
      <c r="S17" s="85" t="e">
        <f t="shared" si="9"/>
        <v>#DIV/0!</v>
      </c>
      <c r="T17" s="84"/>
      <c r="U17" s="85">
        <v>7.0999999999999994E-2</v>
      </c>
      <c r="V17" s="84"/>
      <c r="W17" s="85">
        <v>1.9E-2</v>
      </c>
      <c r="X17" s="84"/>
      <c r="Y17" s="85">
        <v>2.64E-2</v>
      </c>
      <c r="Z17" s="84"/>
      <c r="AA17" s="83" t="e">
        <f t="shared" si="1"/>
        <v>#DIV/0!</v>
      </c>
    </row>
    <row r="18" spans="1:27" x14ac:dyDescent="0.25">
      <c r="A18" s="32" t="s">
        <v>4</v>
      </c>
      <c r="B18" s="33">
        <v>140</v>
      </c>
      <c r="C18" s="34">
        <f t="shared" si="0"/>
        <v>0.32332563510392609</v>
      </c>
      <c r="D18" s="33"/>
      <c r="E18" s="34" t="e">
        <f t="shared" si="2"/>
        <v>#DIV/0!</v>
      </c>
      <c r="F18" s="33"/>
      <c r="G18" s="34" t="e">
        <f t="shared" si="3"/>
        <v>#DIV/0!</v>
      </c>
      <c r="H18" s="33"/>
      <c r="I18" s="85" t="e">
        <f t="shared" si="4"/>
        <v>#DIV/0!</v>
      </c>
      <c r="J18" s="33"/>
      <c r="K18" s="85" t="e">
        <f t="shared" si="5"/>
        <v>#DIV/0!</v>
      </c>
      <c r="L18" s="84"/>
      <c r="M18" s="85" t="e">
        <f t="shared" si="6"/>
        <v>#DIV/0!</v>
      </c>
      <c r="N18" s="84"/>
      <c r="O18" s="85" t="e">
        <f t="shared" si="7"/>
        <v>#DIV/0!</v>
      </c>
      <c r="P18" s="84"/>
      <c r="Q18" s="85" t="e">
        <f t="shared" si="8"/>
        <v>#DIV/0!</v>
      </c>
      <c r="R18" s="33"/>
      <c r="S18" s="85" t="e">
        <f t="shared" si="9"/>
        <v>#DIV/0!</v>
      </c>
      <c r="T18" s="84"/>
      <c r="U18" s="85">
        <v>3.3700000000000001E-2</v>
      </c>
      <c r="V18" s="84"/>
      <c r="W18" s="85">
        <v>0.34100000000000003</v>
      </c>
      <c r="X18" s="84"/>
      <c r="Y18" s="85">
        <v>0.3301</v>
      </c>
      <c r="Z18" s="84"/>
      <c r="AA18" s="83" t="e">
        <f t="shared" si="1"/>
        <v>#DIV/0!</v>
      </c>
    </row>
    <row r="19" spans="1:27" x14ac:dyDescent="0.25">
      <c r="A19" s="31" t="s">
        <v>19</v>
      </c>
      <c r="B19" s="31">
        <f t="shared" ref="B19:AA19" si="10">SUM(B13:B18)</f>
        <v>433</v>
      </c>
      <c r="C19" s="35">
        <f t="shared" si="10"/>
        <v>0.99999999999999989</v>
      </c>
      <c r="D19" s="31">
        <f t="shared" si="10"/>
        <v>0</v>
      </c>
      <c r="E19" s="35" t="e">
        <f t="shared" si="10"/>
        <v>#DIV/0!</v>
      </c>
      <c r="F19" s="31">
        <f t="shared" si="10"/>
        <v>0</v>
      </c>
      <c r="G19" s="35" t="e">
        <f t="shared" si="10"/>
        <v>#DIV/0!</v>
      </c>
      <c r="H19" s="31">
        <f t="shared" si="10"/>
        <v>0</v>
      </c>
      <c r="I19" s="35" t="e">
        <f t="shared" si="10"/>
        <v>#DIV/0!</v>
      </c>
      <c r="J19" s="31">
        <f t="shared" si="10"/>
        <v>0</v>
      </c>
      <c r="K19" s="35" t="e">
        <f t="shared" si="10"/>
        <v>#DIV/0!</v>
      </c>
      <c r="L19" s="31">
        <f t="shared" si="10"/>
        <v>0</v>
      </c>
      <c r="M19" s="35" t="e">
        <f t="shared" si="10"/>
        <v>#DIV/0!</v>
      </c>
      <c r="N19" s="31">
        <f t="shared" si="10"/>
        <v>0</v>
      </c>
      <c r="O19" s="35" t="e">
        <f t="shared" si="10"/>
        <v>#DIV/0!</v>
      </c>
      <c r="P19" s="31">
        <f t="shared" si="10"/>
        <v>0</v>
      </c>
      <c r="Q19" s="35" t="e">
        <f t="shared" si="10"/>
        <v>#DIV/0!</v>
      </c>
      <c r="R19" s="31">
        <f t="shared" si="10"/>
        <v>0</v>
      </c>
      <c r="S19" s="35" t="e">
        <f t="shared" si="10"/>
        <v>#DIV/0!</v>
      </c>
      <c r="T19" s="31">
        <f>SUM(T13:T18)</f>
        <v>0</v>
      </c>
      <c r="U19" s="35" t="e">
        <f t="shared" si="10"/>
        <v>#DIV/0!</v>
      </c>
      <c r="V19" s="31">
        <f t="shared" si="10"/>
        <v>0</v>
      </c>
      <c r="W19" s="35">
        <f t="shared" si="10"/>
        <v>1</v>
      </c>
      <c r="X19" s="31">
        <f t="shared" si="10"/>
        <v>0</v>
      </c>
      <c r="Y19" s="35">
        <f t="shared" si="10"/>
        <v>1</v>
      </c>
      <c r="Z19" s="31">
        <f t="shared" si="10"/>
        <v>0</v>
      </c>
      <c r="AA19" s="35" t="e">
        <f t="shared" si="10"/>
        <v>#DIV/0!</v>
      </c>
    </row>
    <row r="54" spans="1:18" ht="18.75" x14ac:dyDescent="0.25">
      <c r="A54" s="88" t="s">
        <v>95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</row>
    <row r="55" spans="1:18" ht="30" customHeight="1" x14ac:dyDescent="0.25">
      <c r="A55" s="75" t="s">
        <v>78</v>
      </c>
      <c r="B55" s="74" t="s">
        <v>79</v>
      </c>
      <c r="C55" s="43" t="s">
        <v>80</v>
      </c>
      <c r="D55" s="74" t="s">
        <v>81</v>
      </c>
      <c r="E55" s="74" t="s">
        <v>82</v>
      </c>
      <c r="F55" s="74" t="s">
        <v>83</v>
      </c>
      <c r="G55" s="74" t="s">
        <v>84</v>
      </c>
      <c r="H55" s="74" t="s">
        <v>85</v>
      </c>
      <c r="I55" s="74" t="s">
        <v>86</v>
      </c>
      <c r="J55" s="74" t="s">
        <v>87</v>
      </c>
      <c r="K55" s="74" t="s">
        <v>88</v>
      </c>
      <c r="L55" s="74" t="s">
        <v>89</v>
      </c>
      <c r="M55" s="74" t="s">
        <v>90</v>
      </c>
      <c r="N55" s="74" t="s">
        <v>56</v>
      </c>
      <c r="O55" s="74" t="s">
        <v>76</v>
      </c>
      <c r="P55" s="66"/>
      <c r="Q55" s="66"/>
      <c r="R55" s="66"/>
    </row>
    <row r="56" spans="1:18" x14ac:dyDescent="0.25">
      <c r="A56" s="42" t="s">
        <v>13</v>
      </c>
      <c r="B56" s="86">
        <v>25</v>
      </c>
      <c r="C56" s="44"/>
      <c r="D56" s="86"/>
      <c r="E56" s="44"/>
      <c r="F56" s="44"/>
      <c r="G56" s="44"/>
      <c r="H56" s="44"/>
      <c r="I56" s="97"/>
      <c r="J56" s="86"/>
      <c r="K56" s="86"/>
      <c r="L56" s="86"/>
      <c r="M56" s="86"/>
      <c r="N56" s="86">
        <f t="shared" ref="N56:N91" si="11">SUM(B56:M56)</f>
        <v>25</v>
      </c>
      <c r="O56" s="45">
        <f t="shared" ref="O56:O91" si="12">N56/$N$92</f>
        <v>5.7736720554272515E-2</v>
      </c>
      <c r="P56" s="66"/>
      <c r="Q56" s="66"/>
      <c r="R56" s="66"/>
    </row>
    <row r="57" spans="1:18" ht="14.25" customHeight="1" x14ac:dyDescent="0.25">
      <c r="A57" s="46" t="s">
        <v>12</v>
      </c>
      <c r="B57" s="76">
        <v>9</v>
      </c>
      <c r="C57" s="47"/>
      <c r="D57" s="76"/>
      <c r="E57" s="47"/>
      <c r="F57" s="40"/>
      <c r="G57" s="76"/>
      <c r="H57" s="47"/>
      <c r="I57" s="76"/>
      <c r="J57" s="76"/>
      <c r="K57" s="76"/>
      <c r="L57" s="76"/>
      <c r="M57" s="76"/>
      <c r="N57" s="97">
        <f t="shared" si="11"/>
        <v>9</v>
      </c>
      <c r="O57" s="77">
        <f t="shared" si="12"/>
        <v>2.0785219399538105E-2</v>
      </c>
      <c r="P57" s="66"/>
      <c r="Q57" s="66"/>
      <c r="R57" s="66"/>
    </row>
    <row r="58" spans="1:18" x14ac:dyDescent="0.25">
      <c r="A58" s="46" t="s">
        <v>7</v>
      </c>
      <c r="B58" s="76">
        <v>6</v>
      </c>
      <c r="C58" s="47"/>
      <c r="D58" s="76"/>
      <c r="E58" s="47"/>
      <c r="F58" s="40"/>
      <c r="G58" s="76"/>
      <c r="H58" s="47"/>
      <c r="I58" s="76"/>
      <c r="J58" s="76"/>
      <c r="K58" s="76"/>
      <c r="L58" s="76"/>
      <c r="M58" s="76"/>
      <c r="N58" s="97">
        <f t="shared" si="11"/>
        <v>6</v>
      </c>
      <c r="O58" s="77">
        <f t="shared" si="12"/>
        <v>1.3856812933025405E-2</v>
      </c>
      <c r="P58" s="66"/>
      <c r="Q58" s="66"/>
      <c r="R58" s="66"/>
    </row>
    <row r="59" spans="1:18" x14ac:dyDescent="0.25">
      <c r="A59" s="46" t="s">
        <v>10</v>
      </c>
      <c r="B59" s="76">
        <v>0</v>
      </c>
      <c r="C59" s="47"/>
      <c r="D59" s="76"/>
      <c r="E59" s="47"/>
      <c r="F59" s="40"/>
      <c r="G59" s="76"/>
      <c r="H59" s="47"/>
      <c r="I59" s="76"/>
      <c r="J59" s="76"/>
      <c r="K59" s="76"/>
      <c r="L59" s="76"/>
      <c r="M59" s="76"/>
      <c r="N59" s="97">
        <f t="shared" si="11"/>
        <v>0</v>
      </c>
      <c r="O59" s="77">
        <f t="shared" si="12"/>
        <v>0</v>
      </c>
      <c r="P59" s="66"/>
      <c r="Q59" s="66"/>
      <c r="R59" s="66"/>
    </row>
    <row r="60" spans="1:18" x14ac:dyDescent="0.25">
      <c r="A60" s="46" t="s">
        <v>2</v>
      </c>
      <c r="B60" s="76">
        <v>0</v>
      </c>
      <c r="C60" s="47"/>
      <c r="D60" s="76"/>
      <c r="E60" s="47"/>
      <c r="F60" s="40"/>
      <c r="G60" s="76"/>
      <c r="H60" s="47"/>
      <c r="I60" s="76"/>
      <c r="J60" s="76"/>
      <c r="K60" s="76"/>
      <c r="L60" s="76"/>
      <c r="M60" s="76"/>
      <c r="N60" s="97">
        <f t="shared" si="11"/>
        <v>0</v>
      </c>
      <c r="O60" s="77">
        <f t="shared" si="12"/>
        <v>0</v>
      </c>
      <c r="P60" s="66"/>
      <c r="Q60" s="66"/>
      <c r="R60" s="66"/>
    </row>
    <row r="61" spans="1:18" x14ac:dyDescent="0.25">
      <c r="A61" s="46" t="s">
        <v>5</v>
      </c>
      <c r="B61" s="76">
        <v>2</v>
      </c>
      <c r="C61" s="47"/>
      <c r="D61" s="76"/>
      <c r="E61" s="47"/>
      <c r="F61" s="47"/>
      <c r="G61" s="76"/>
      <c r="H61" s="47"/>
      <c r="I61" s="76"/>
      <c r="J61" s="76"/>
      <c r="K61" s="76"/>
      <c r="L61" s="76"/>
      <c r="M61" s="76"/>
      <c r="N61" s="97">
        <f t="shared" si="11"/>
        <v>2</v>
      </c>
      <c r="O61" s="77">
        <f t="shared" si="12"/>
        <v>4.6189376443418013E-3</v>
      </c>
      <c r="P61" s="66"/>
      <c r="Q61" s="66"/>
      <c r="R61" s="66"/>
    </row>
    <row r="62" spans="1:18" x14ac:dyDescent="0.25">
      <c r="A62" s="46" t="s">
        <v>14</v>
      </c>
      <c r="B62" s="76">
        <v>8</v>
      </c>
      <c r="C62" s="47"/>
      <c r="D62" s="76"/>
      <c r="E62" s="47"/>
      <c r="F62" s="47"/>
      <c r="G62" s="76"/>
      <c r="H62" s="47"/>
      <c r="I62" s="76"/>
      <c r="J62" s="76"/>
      <c r="K62" s="76"/>
      <c r="L62" s="76"/>
      <c r="M62" s="76"/>
      <c r="N62" s="97">
        <f t="shared" si="11"/>
        <v>8</v>
      </c>
      <c r="O62" s="77">
        <f t="shared" si="12"/>
        <v>1.8475750577367205E-2</v>
      </c>
      <c r="P62" s="66"/>
      <c r="Q62" s="66"/>
      <c r="R62" s="66"/>
    </row>
    <row r="63" spans="1:18" x14ac:dyDescent="0.25">
      <c r="A63" s="42" t="s">
        <v>1</v>
      </c>
      <c r="B63" s="86">
        <v>218</v>
      </c>
      <c r="C63" s="44"/>
      <c r="D63" s="86"/>
      <c r="E63" s="44"/>
      <c r="F63" s="44"/>
      <c r="G63" s="44"/>
      <c r="H63" s="44"/>
      <c r="I63" s="97"/>
      <c r="J63" s="86"/>
      <c r="K63" s="86"/>
      <c r="L63" s="86"/>
      <c r="M63" s="86"/>
      <c r="N63" s="97">
        <f t="shared" si="11"/>
        <v>218</v>
      </c>
      <c r="O63" s="45">
        <f t="shared" si="12"/>
        <v>0.50346420323325636</v>
      </c>
      <c r="P63" s="66"/>
      <c r="Q63" s="66"/>
      <c r="R63" s="66"/>
    </row>
    <row r="64" spans="1:18" x14ac:dyDescent="0.25">
      <c r="A64" s="46" t="s">
        <v>12</v>
      </c>
      <c r="B64" s="76">
        <v>54</v>
      </c>
      <c r="C64" s="47"/>
      <c r="D64" s="76"/>
      <c r="E64" s="47"/>
      <c r="F64" s="40"/>
      <c r="G64" s="76"/>
      <c r="H64" s="47"/>
      <c r="I64" s="76"/>
      <c r="J64" s="76"/>
      <c r="K64" s="76"/>
      <c r="L64" s="76"/>
      <c r="M64" s="76"/>
      <c r="N64" s="97">
        <f t="shared" si="11"/>
        <v>54</v>
      </c>
      <c r="O64" s="77">
        <f t="shared" si="12"/>
        <v>0.12471131639722864</v>
      </c>
      <c r="P64" s="66"/>
      <c r="Q64" s="66"/>
      <c r="R64" s="66"/>
    </row>
    <row r="65" spans="1:18" x14ac:dyDescent="0.25">
      <c r="A65" s="46" t="s">
        <v>7</v>
      </c>
      <c r="B65" s="76">
        <v>28</v>
      </c>
      <c r="C65" s="47"/>
      <c r="D65" s="76"/>
      <c r="E65" s="47"/>
      <c r="F65" s="40"/>
      <c r="G65" s="76"/>
      <c r="H65" s="47"/>
      <c r="I65" s="76"/>
      <c r="J65" s="76"/>
      <c r="K65" s="76"/>
      <c r="L65" s="76"/>
      <c r="M65" s="76"/>
      <c r="N65" s="97">
        <f t="shared" si="11"/>
        <v>28</v>
      </c>
      <c r="O65" s="77">
        <f t="shared" si="12"/>
        <v>6.4665127020785224E-2</v>
      </c>
      <c r="P65" s="66"/>
      <c r="Q65" s="66"/>
      <c r="R65" s="66"/>
    </row>
    <row r="66" spans="1:18" x14ac:dyDescent="0.25">
      <c r="A66" s="46" t="s">
        <v>10</v>
      </c>
      <c r="B66" s="76">
        <v>39</v>
      </c>
      <c r="C66" s="47"/>
      <c r="D66" s="76"/>
      <c r="E66" s="47"/>
      <c r="F66" s="40"/>
      <c r="G66" s="76"/>
      <c r="H66" s="47"/>
      <c r="I66" s="76"/>
      <c r="J66" s="76"/>
      <c r="K66" s="76"/>
      <c r="L66" s="76"/>
      <c r="M66" s="76"/>
      <c r="N66" s="97">
        <f t="shared" si="11"/>
        <v>39</v>
      </c>
      <c r="O66" s="77">
        <f t="shared" si="12"/>
        <v>9.0069284064665134E-2</v>
      </c>
      <c r="P66" s="66"/>
      <c r="Q66" s="66"/>
      <c r="R66" s="66"/>
    </row>
    <row r="67" spans="1:18" x14ac:dyDescent="0.25">
      <c r="A67" s="46" t="s">
        <v>18</v>
      </c>
      <c r="B67" s="76">
        <v>5</v>
      </c>
      <c r="C67" s="47"/>
      <c r="D67" s="79"/>
      <c r="E67" s="47"/>
      <c r="F67" s="47"/>
      <c r="G67" s="76"/>
      <c r="H67" s="47"/>
      <c r="I67" s="76"/>
      <c r="J67" s="76"/>
      <c r="K67" s="76"/>
      <c r="L67" s="76"/>
      <c r="M67" s="76"/>
      <c r="N67" s="97">
        <f t="shared" si="11"/>
        <v>5</v>
      </c>
      <c r="O67" s="77">
        <f t="shared" si="12"/>
        <v>1.1547344110854504E-2</v>
      </c>
      <c r="P67" s="66"/>
      <c r="Q67" s="66"/>
      <c r="R67" s="66"/>
    </row>
    <row r="68" spans="1:18" x14ac:dyDescent="0.25">
      <c r="A68" s="46" t="s">
        <v>11</v>
      </c>
      <c r="B68" s="76">
        <v>21</v>
      </c>
      <c r="C68" s="47"/>
      <c r="D68" s="76"/>
      <c r="E68" s="47"/>
      <c r="F68" s="40"/>
      <c r="G68" s="76"/>
      <c r="H68" s="47"/>
      <c r="I68" s="76"/>
      <c r="J68" s="76"/>
      <c r="K68" s="76"/>
      <c r="L68" s="76"/>
      <c r="M68" s="76"/>
      <c r="N68" s="97">
        <f t="shared" si="11"/>
        <v>21</v>
      </c>
      <c r="O68" s="77">
        <f t="shared" si="12"/>
        <v>4.8498845265588918E-2</v>
      </c>
      <c r="P68" s="66"/>
      <c r="Q68" s="66"/>
      <c r="R68" s="66"/>
    </row>
    <row r="69" spans="1:18" x14ac:dyDescent="0.25">
      <c r="A69" s="46" t="s">
        <v>2</v>
      </c>
      <c r="B69" s="76">
        <v>27</v>
      </c>
      <c r="C69" s="47"/>
      <c r="D69" s="76"/>
      <c r="E69" s="47"/>
      <c r="F69" s="40"/>
      <c r="G69" s="76"/>
      <c r="H69" s="47"/>
      <c r="I69" s="76"/>
      <c r="J69" s="76"/>
      <c r="K69" s="76"/>
      <c r="L69" s="76"/>
      <c r="M69" s="76"/>
      <c r="N69" s="97">
        <f t="shared" si="11"/>
        <v>27</v>
      </c>
      <c r="O69" s="77">
        <f t="shared" si="12"/>
        <v>6.2355658198614321E-2</v>
      </c>
      <c r="P69" s="66"/>
      <c r="Q69" s="66"/>
      <c r="R69" s="66"/>
    </row>
    <row r="70" spans="1:18" x14ac:dyDescent="0.25">
      <c r="A70" s="46" t="s">
        <v>14</v>
      </c>
      <c r="B70" s="76">
        <v>25</v>
      </c>
      <c r="C70" s="47"/>
      <c r="D70" s="76"/>
      <c r="E70" s="47"/>
      <c r="F70" s="40"/>
      <c r="G70" s="76"/>
      <c r="H70" s="47"/>
      <c r="I70" s="76"/>
      <c r="J70" s="76"/>
      <c r="K70" s="76"/>
      <c r="L70" s="76"/>
      <c r="M70" s="76"/>
      <c r="N70" s="97">
        <f t="shared" si="11"/>
        <v>25</v>
      </c>
      <c r="O70" s="77">
        <f t="shared" si="12"/>
        <v>5.7736720554272515E-2</v>
      </c>
      <c r="P70" s="66"/>
      <c r="Q70" s="66"/>
      <c r="R70" s="66"/>
    </row>
    <row r="71" spans="1:18" x14ac:dyDescent="0.25">
      <c r="A71" s="46" t="s">
        <v>16</v>
      </c>
      <c r="B71" s="76">
        <v>19</v>
      </c>
      <c r="C71" s="47"/>
      <c r="D71" s="76"/>
      <c r="E71" s="47"/>
      <c r="F71" s="40"/>
      <c r="G71" s="76"/>
      <c r="H71" s="47"/>
      <c r="I71" s="76"/>
      <c r="J71" s="76"/>
      <c r="K71" s="76"/>
      <c r="L71" s="76"/>
      <c r="M71" s="76"/>
      <c r="N71" s="97">
        <f t="shared" si="11"/>
        <v>19</v>
      </c>
      <c r="O71" s="77">
        <f t="shared" si="12"/>
        <v>4.3879907621247112E-2</v>
      </c>
      <c r="P71" s="66"/>
      <c r="Q71" s="66"/>
      <c r="R71" s="66"/>
    </row>
    <row r="72" spans="1:18" x14ac:dyDescent="0.25">
      <c r="A72" s="42" t="s">
        <v>6</v>
      </c>
      <c r="B72" s="86">
        <v>36</v>
      </c>
      <c r="C72" s="44"/>
      <c r="D72" s="86"/>
      <c r="E72" s="44"/>
      <c r="F72" s="44"/>
      <c r="G72" s="44"/>
      <c r="H72" s="44"/>
      <c r="I72" s="97"/>
      <c r="J72" s="86"/>
      <c r="K72" s="86"/>
      <c r="L72" s="86"/>
      <c r="M72" s="86"/>
      <c r="N72" s="97">
        <f t="shared" si="11"/>
        <v>36</v>
      </c>
      <c r="O72" s="45">
        <f t="shared" si="12"/>
        <v>8.3140877598152418E-2</v>
      </c>
      <c r="P72" s="66"/>
      <c r="Q72" s="66"/>
      <c r="R72" s="66"/>
    </row>
    <row r="73" spans="1:18" x14ac:dyDescent="0.25">
      <c r="A73" s="46" t="s">
        <v>12</v>
      </c>
      <c r="B73" s="76">
        <v>4</v>
      </c>
      <c r="C73" s="47"/>
      <c r="D73" s="76"/>
      <c r="E73" s="47"/>
      <c r="F73" s="40"/>
      <c r="G73" s="76"/>
      <c r="H73" s="47"/>
      <c r="I73" s="76"/>
      <c r="J73" s="76"/>
      <c r="K73" s="76"/>
      <c r="L73" s="76"/>
      <c r="M73" s="76"/>
      <c r="N73" s="97">
        <f t="shared" si="11"/>
        <v>4</v>
      </c>
      <c r="O73" s="77">
        <f t="shared" si="12"/>
        <v>9.2378752886836026E-3</v>
      </c>
      <c r="P73" s="66"/>
      <c r="Q73" s="66"/>
      <c r="R73" s="66"/>
    </row>
    <row r="74" spans="1:18" x14ac:dyDescent="0.25">
      <c r="A74" s="46" t="s">
        <v>7</v>
      </c>
      <c r="B74" s="76">
        <v>29</v>
      </c>
      <c r="C74" s="47"/>
      <c r="D74" s="76"/>
      <c r="E74" s="47"/>
      <c r="F74" s="40"/>
      <c r="G74" s="76"/>
      <c r="H74" s="47"/>
      <c r="I74" s="76"/>
      <c r="J74" s="76"/>
      <c r="K74" s="76"/>
      <c r="L74" s="76"/>
      <c r="M74" s="76"/>
      <c r="N74" s="97">
        <f t="shared" si="11"/>
        <v>29</v>
      </c>
      <c r="O74" s="77">
        <f t="shared" si="12"/>
        <v>6.6974595842956119E-2</v>
      </c>
      <c r="P74" s="66"/>
      <c r="Q74" s="66"/>
      <c r="R74" s="66"/>
    </row>
    <row r="75" spans="1:18" x14ac:dyDescent="0.25">
      <c r="A75" s="46" t="s">
        <v>10</v>
      </c>
      <c r="B75" s="76">
        <v>3</v>
      </c>
      <c r="C75" s="47"/>
      <c r="D75" s="76"/>
      <c r="E75" s="47"/>
      <c r="F75" s="40"/>
      <c r="G75" s="76"/>
      <c r="H75" s="47"/>
      <c r="I75" s="76"/>
      <c r="J75" s="76"/>
      <c r="K75" s="76"/>
      <c r="L75" s="76"/>
      <c r="M75" s="76"/>
      <c r="N75" s="97">
        <f t="shared" si="11"/>
        <v>3</v>
      </c>
      <c r="O75" s="77">
        <f t="shared" si="12"/>
        <v>6.9284064665127024E-3</v>
      </c>
      <c r="P75" s="66"/>
      <c r="Q75" s="66"/>
      <c r="R75" s="66"/>
    </row>
    <row r="76" spans="1:18" x14ac:dyDescent="0.25">
      <c r="A76" s="46" t="s">
        <v>14</v>
      </c>
      <c r="B76" s="76">
        <v>0</v>
      </c>
      <c r="C76" s="47"/>
      <c r="D76" s="76"/>
      <c r="E76" s="47"/>
      <c r="F76" s="47"/>
      <c r="G76" s="76"/>
      <c r="H76" s="47"/>
      <c r="I76" s="76"/>
      <c r="J76" s="76"/>
      <c r="K76" s="76"/>
      <c r="L76" s="76"/>
      <c r="M76" s="76"/>
      <c r="N76" s="97">
        <f t="shared" si="11"/>
        <v>0</v>
      </c>
      <c r="O76" s="77">
        <f t="shared" si="12"/>
        <v>0</v>
      </c>
      <c r="P76" s="66"/>
      <c r="Q76" s="66"/>
      <c r="R76" s="66"/>
    </row>
    <row r="77" spans="1:18" x14ac:dyDescent="0.25">
      <c r="A77" s="42" t="s">
        <v>9</v>
      </c>
      <c r="B77" s="86">
        <v>14</v>
      </c>
      <c r="C77" s="44"/>
      <c r="D77" s="86"/>
      <c r="E77" s="44"/>
      <c r="F77" s="44"/>
      <c r="G77" s="44"/>
      <c r="H77" s="44"/>
      <c r="I77" s="97"/>
      <c r="J77" s="86"/>
      <c r="K77" s="86"/>
      <c r="L77" s="86"/>
      <c r="M77" s="86"/>
      <c r="N77" s="97">
        <f t="shared" si="11"/>
        <v>14</v>
      </c>
      <c r="O77" s="45">
        <f t="shared" si="12"/>
        <v>3.2332563510392612E-2</v>
      </c>
      <c r="P77" s="66"/>
      <c r="Q77" s="66"/>
      <c r="R77" s="66"/>
    </row>
    <row r="78" spans="1:18" x14ac:dyDescent="0.25">
      <c r="A78" s="46" t="s">
        <v>18</v>
      </c>
      <c r="B78" s="76">
        <v>0</v>
      </c>
      <c r="C78" s="47"/>
      <c r="D78" s="76"/>
      <c r="E78" s="47"/>
      <c r="F78" s="47"/>
      <c r="G78" s="76"/>
      <c r="H78" s="47"/>
      <c r="I78" s="76"/>
      <c r="J78" s="76"/>
      <c r="K78" s="76"/>
      <c r="L78" s="76"/>
      <c r="M78" s="76"/>
      <c r="N78" s="97">
        <f t="shared" si="11"/>
        <v>0</v>
      </c>
      <c r="O78" s="77">
        <f t="shared" si="12"/>
        <v>0</v>
      </c>
      <c r="P78" s="66"/>
      <c r="Q78" s="66"/>
      <c r="R78" s="66"/>
    </row>
    <row r="79" spans="1:18" x14ac:dyDescent="0.25">
      <c r="A79" s="46" t="s">
        <v>12</v>
      </c>
      <c r="B79" s="76">
        <v>2</v>
      </c>
      <c r="C79" s="47"/>
      <c r="D79" s="76"/>
      <c r="E79" s="47"/>
      <c r="F79" s="40"/>
      <c r="G79" s="76"/>
      <c r="H79" s="47"/>
      <c r="I79" s="76"/>
      <c r="J79" s="76"/>
      <c r="K79" s="76"/>
      <c r="L79" s="76"/>
      <c r="M79" s="76"/>
      <c r="N79" s="97">
        <f t="shared" si="11"/>
        <v>2</v>
      </c>
      <c r="O79" s="77">
        <f t="shared" si="12"/>
        <v>4.6189376443418013E-3</v>
      </c>
      <c r="P79" s="66"/>
      <c r="Q79" s="66"/>
      <c r="R79" s="66"/>
    </row>
    <row r="80" spans="1:18" x14ac:dyDescent="0.25">
      <c r="A80" s="46" t="s">
        <v>7</v>
      </c>
      <c r="B80" s="76">
        <v>5</v>
      </c>
      <c r="C80" s="47"/>
      <c r="D80" s="76"/>
      <c r="E80" s="47"/>
      <c r="F80" s="40"/>
      <c r="G80" s="76"/>
      <c r="H80" s="47"/>
      <c r="I80" s="76"/>
      <c r="J80" s="76"/>
      <c r="K80" s="76"/>
      <c r="L80" s="76"/>
      <c r="M80" s="76"/>
      <c r="N80" s="97">
        <f t="shared" si="11"/>
        <v>5</v>
      </c>
      <c r="O80" s="77">
        <f t="shared" si="12"/>
        <v>1.1547344110854504E-2</v>
      </c>
      <c r="P80" s="66"/>
      <c r="Q80" s="66"/>
      <c r="R80" s="66"/>
    </row>
    <row r="81" spans="1:18" x14ac:dyDescent="0.25">
      <c r="A81" s="46" t="s">
        <v>17</v>
      </c>
      <c r="B81" s="76">
        <v>4</v>
      </c>
      <c r="C81" s="47"/>
      <c r="D81" s="76"/>
      <c r="E81" s="47"/>
      <c r="F81" s="40"/>
      <c r="G81" s="76"/>
      <c r="H81" s="47"/>
      <c r="I81" s="76"/>
      <c r="J81" s="76"/>
      <c r="K81" s="76"/>
      <c r="L81" s="76"/>
      <c r="M81" s="76"/>
      <c r="N81" s="97">
        <f t="shared" si="11"/>
        <v>4</v>
      </c>
      <c r="O81" s="77">
        <f t="shared" si="12"/>
        <v>9.2378752886836026E-3</v>
      </c>
      <c r="P81" s="66"/>
      <c r="Q81" s="66"/>
      <c r="R81" s="66"/>
    </row>
    <row r="82" spans="1:18" x14ac:dyDescent="0.25">
      <c r="A82" s="46" t="s">
        <v>10</v>
      </c>
      <c r="B82" s="76">
        <v>3</v>
      </c>
      <c r="C82" s="47"/>
      <c r="D82" s="76"/>
      <c r="E82" s="47"/>
      <c r="F82" s="40"/>
      <c r="G82" s="76"/>
      <c r="H82" s="47"/>
      <c r="I82" s="76"/>
      <c r="J82" s="76"/>
      <c r="K82" s="76"/>
      <c r="L82" s="76"/>
      <c r="M82" s="76"/>
      <c r="N82" s="97">
        <f t="shared" si="11"/>
        <v>3</v>
      </c>
      <c r="O82" s="77">
        <f t="shared" si="12"/>
        <v>6.9284064665127024E-3</v>
      </c>
      <c r="P82" s="66"/>
      <c r="Q82" s="66"/>
      <c r="R82" s="66"/>
    </row>
    <row r="83" spans="1:18" x14ac:dyDescent="0.25">
      <c r="A83" s="46" t="s">
        <v>14</v>
      </c>
      <c r="B83" s="76">
        <v>0</v>
      </c>
      <c r="C83" s="47"/>
      <c r="D83" s="76"/>
      <c r="E83" s="47"/>
      <c r="F83" s="47"/>
      <c r="G83" s="76"/>
      <c r="H83" s="47"/>
      <c r="I83" s="76"/>
      <c r="J83" s="76"/>
      <c r="K83" s="76"/>
      <c r="L83" s="76"/>
      <c r="M83" s="76"/>
      <c r="N83" s="97">
        <f t="shared" si="11"/>
        <v>0</v>
      </c>
      <c r="O83" s="77">
        <f t="shared" si="12"/>
        <v>0</v>
      </c>
      <c r="P83" s="66"/>
      <c r="Q83" s="66"/>
      <c r="R83" s="66"/>
    </row>
    <row r="84" spans="1:18" x14ac:dyDescent="0.25">
      <c r="A84" s="46" t="s">
        <v>38</v>
      </c>
      <c r="B84" s="76">
        <v>0</v>
      </c>
      <c r="C84" s="47"/>
      <c r="D84" s="76"/>
      <c r="E84" s="47"/>
      <c r="F84" s="47"/>
      <c r="G84" s="76"/>
      <c r="H84" s="47"/>
      <c r="I84" s="76"/>
      <c r="J84" s="76"/>
      <c r="K84" s="76"/>
      <c r="L84" s="76"/>
      <c r="M84" s="76"/>
      <c r="N84" s="97">
        <f t="shared" si="11"/>
        <v>0</v>
      </c>
      <c r="O84" s="77">
        <f t="shared" si="12"/>
        <v>0</v>
      </c>
      <c r="P84" s="66"/>
      <c r="Q84" s="66"/>
      <c r="R84" s="66"/>
    </row>
    <row r="85" spans="1:18" x14ac:dyDescent="0.25">
      <c r="A85" s="42" t="s">
        <v>4</v>
      </c>
      <c r="B85" s="86">
        <v>140</v>
      </c>
      <c r="C85" s="44"/>
      <c r="D85" s="86"/>
      <c r="E85" s="44"/>
      <c r="F85" s="44"/>
      <c r="G85" s="44"/>
      <c r="H85" s="44"/>
      <c r="I85" s="97"/>
      <c r="J85" s="86"/>
      <c r="K85" s="86"/>
      <c r="L85" s="86"/>
      <c r="M85" s="86"/>
      <c r="N85" s="97">
        <f t="shared" si="11"/>
        <v>140</v>
      </c>
      <c r="O85" s="45">
        <f t="shared" si="12"/>
        <v>0.32332563510392609</v>
      </c>
      <c r="P85" s="66"/>
      <c r="Q85" s="66"/>
      <c r="R85" s="66"/>
    </row>
    <row r="86" spans="1:18" x14ac:dyDescent="0.25">
      <c r="A86" s="46" t="s">
        <v>12</v>
      </c>
      <c r="B86" s="76">
        <v>64</v>
      </c>
      <c r="C86" s="47"/>
      <c r="D86" s="76"/>
      <c r="E86" s="47"/>
      <c r="F86" s="40"/>
      <c r="G86" s="76"/>
      <c r="H86" s="47"/>
      <c r="I86" s="76"/>
      <c r="J86" s="76"/>
      <c r="K86" s="76"/>
      <c r="L86" s="76"/>
      <c r="M86" s="76"/>
      <c r="N86" s="97">
        <f t="shared" si="11"/>
        <v>64</v>
      </c>
      <c r="O86" s="77">
        <f t="shared" si="12"/>
        <v>0.14780600461893764</v>
      </c>
      <c r="P86" s="66"/>
      <c r="Q86" s="66"/>
      <c r="R86" s="66"/>
    </row>
    <row r="87" spans="1:18" x14ac:dyDescent="0.25">
      <c r="A87" s="46" t="s">
        <v>7</v>
      </c>
      <c r="B87" s="76">
        <v>11</v>
      </c>
      <c r="C87" s="47"/>
      <c r="D87" s="76"/>
      <c r="E87" s="47"/>
      <c r="F87" s="40"/>
      <c r="G87" s="76"/>
      <c r="H87" s="47"/>
      <c r="I87" s="76"/>
      <c r="J87" s="76"/>
      <c r="K87" s="76"/>
      <c r="L87" s="76"/>
      <c r="M87" s="76"/>
      <c r="N87" s="97">
        <f t="shared" si="11"/>
        <v>11</v>
      </c>
      <c r="O87" s="77">
        <f t="shared" si="12"/>
        <v>2.5404157043879907E-2</v>
      </c>
      <c r="P87" s="66"/>
      <c r="Q87" s="66"/>
      <c r="R87" s="66"/>
    </row>
    <row r="88" spans="1:18" x14ac:dyDescent="0.25">
      <c r="A88" s="46" t="s">
        <v>5</v>
      </c>
      <c r="B88" s="76">
        <v>61</v>
      </c>
      <c r="C88" s="47"/>
      <c r="D88" s="76"/>
      <c r="E88" s="47"/>
      <c r="F88" s="40"/>
      <c r="G88" s="76"/>
      <c r="H88" s="47"/>
      <c r="I88" s="76"/>
      <c r="J88" s="76"/>
      <c r="K88" s="76"/>
      <c r="L88" s="76"/>
      <c r="M88" s="76"/>
      <c r="N88" s="97">
        <f t="shared" si="11"/>
        <v>61</v>
      </c>
      <c r="O88" s="77">
        <f t="shared" si="12"/>
        <v>0.14087759815242495</v>
      </c>
      <c r="P88" s="66"/>
      <c r="Q88" s="66"/>
      <c r="R88" s="66"/>
    </row>
    <row r="89" spans="1:18" x14ac:dyDescent="0.25">
      <c r="A89" s="46" t="s">
        <v>105</v>
      </c>
      <c r="B89" s="76">
        <v>4</v>
      </c>
      <c r="C89" s="47"/>
      <c r="D89" s="76"/>
      <c r="E89" s="47"/>
      <c r="F89" s="40"/>
      <c r="G89" s="76"/>
      <c r="H89" s="47"/>
      <c r="I89" s="76"/>
      <c r="J89" s="76"/>
      <c r="K89" s="76"/>
      <c r="L89" s="76"/>
      <c r="M89" s="76"/>
      <c r="N89" s="97">
        <f t="shared" si="11"/>
        <v>4</v>
      </c>
      <c r="O89" s="77">
        <f t="shared" si="12"/>
        <v>9.2378752886836026E-3</v>
      </c>
      <c r="P89" s="66"/>
      <c r="Q89" s="66"/>
      <c r="R89" s="66"/>
    </row>
    <row r="90" spans="1:18" x14ac:dyDescent="0.25">
      <c r="A90" s="42" t="s">
        <v>91</v>
      </c>
      <c r="B90" s="86">
        <v>0</v>
      </c>
      <c r="C90" s="44"/>
      <c r="D90" s="86"/>
      <c r="E90" s="44"/>
      <c r="F90" s="44"/>
      <c r="G90" s="44"/>
      <c r="H90" s="44"/>
      <c r="I90" s="97"/>
      <c r="J90" s="86"/>
      <c r="K90" s="86"/>
      <c r="L90" s="86"/>
      <c r="M90" s="86"/>
      <c r="N90" s="97">
        <f t="shared" si="11"/>
        <v>0</v>
      </c>
      <c r="O90" s="45">
        <f t="shared" si="12"/>
        <v>0</v>
      </c>
      <c r="P90" s="66"/>
      <c r="Q90" s="66"/>
      <c r="R90" s="66"/>
    </row>
    <row r="91" spans="1:18" x14ac:dyDescent="0.25">
      <c r="A91" s="46" t="s">
        <v>14</v>
      </c>
      <c r="B91" s="76">
        <v>0</v>
      </c>
      <c r="C91" s="47"/>
      <c r="D91" s="76"/>
      <c r="E91" s="47"/>
      <c r="F91" s="47"/>
      <c r="G91" s="76"/>
      <c r="H91" s="47"/>
      <c r="I91" s="76"/>
      <c r="J91" s="76"/>
      <c r="K91" s="76"/>
      <c r="L91" s="76"/>
      <c r="M91" s="76"/>
      <c r="N91" s="97">
        <f t="shared" si="11"/>
        <v>0</v>
      </c>
      <c r="O91" s="77">
        <f t="shared" si="12"/>
        <v>0</v>
      </c>
      <c r="P91" s="66"/>
      <c r="Q91" s="66"/>
      <c r="R91" s="66"/>
    </row>
    <row r="92" spans="1:18" x14ac:dyDescent="0.25">
      <c r="A92" s="48" t="s">
        <v>19</v>
      </c>
      <c r="B92" s="74">
        <f t="shared" ref="B92" si="13">SUM(B56,B63,B72,B77,B85,B90)</f>
        <v>433</v>
      </c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74">
        <f>SUM(B92:M92)</f>
        <v>433</v>
      </c>
      <c r="O92" s="78">
        <v>1</v>
      </c>
      <c r="P92" s="66"/>
      <c r="Q92" s="66"/>
      <c r="R92" s="66"/>
    </row>
    <row r="93" spans="1:18" x14ac:dyDescent="0.25">
      <c r="A93" s="66"/>
      <c r="B93" s="66"/>
      <c r="C93" s="66"/>
      <c r="Q93" s="66"/>
      <c r="R93" s="66"/>
    </row>
  </sheetData>
  <sortState ref="A14:Q18">
    <sortCondition ref="A13:A18"/>
  </sortState>
  <mergeCells count="8">
    <mergeCell ref="A1:F1"/>
    <mergeCell ref="A8:AA8"/>
    <mergeCell ref="A11:A12"/>
    <mergeCell ref="A10:AA10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Enero 2024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2024-02-28T20:46:53Z</dcterms:modified>
</cp:coreProperties>
</file>