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OURDES\MATEO-LU 2022\01.  Estadísticas\6. ATENCION USUARIO\2024\2. Febrero\"/>
    </mc:Choice>
  </mc:AlternateContent>
  <bookViews>
    <workbookView xWindow="0" yWindow="0" windowWidth="19200" windowHeight="7185" tabRatio="840"/>
  </bookViews>
  <sheets>
    <sheet name="Indice" sheetId="3" r:id="rId1"/>
    <sheet name="Requerimientos Febrero_2024" sheetId="4" r:id="rId2"/>
    <sheet name="Historico Gob.ec" sheetId="5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9" i="4" l="1"/>
  <c r="C127" i="4"/>
  <c r="F105" i="4"/>
  <c r="G53" i="4"/>
  <c r="H52" i="4" s="1"/>
  <c r="Z58" i="5" l="1"/>
  <c r="Y59" i="5"/>
  <c r="X59" i="5"/>
  <c r="F119" i="4" l="1"/>
  <c r="C89" i="4"/>
  <c r="C115" i="4"/>
  <c r="W59" i="5"/>
  <c r="V59" i="5"/>
  <c r="T59" i="5" l="1"/>
  <c r="P59" i="5" l="1"/>
  <c r="Q56" i="5" s="1"/>
  <c r="Q55" i="5" l="1"/>
  <c r="Q59" i="5" s="1"/>
  <c r="Q58" i="5"/>
  <c r="Q57" i="5"/>
  <c r="R59" i="5"/>
  <c r="S56" i="5" s="1"/>
  <c r="D150" i="4"/>
  <c r="S55" i="5" l="1"/>
  <c r="S59" i="5" s="1"/>
  <c r="S58" i="5"/>
  <c r="S57" i="5"/>
  <c r="N59" i="5"/>
  <c r="O56" i="5" s="1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1" i="4"/>
  <c r="D152" i="4"/>
  <c r="D153" i="4"/>
  <c r="D154" i="4"/>
  <c r="D155" i="4"/>
  <c r="D156" i="4"/>
  <c r="D157" i="4"/>
  <c r="D158" i="4"/>
  <c r="D159" i="4"/>
  <c r="D136" i="4"/>
  <c r="O55" i="5" l="1"/>
  <c r="O58" i="5"/>
  <c r="O57" i="5"/>
  <c r="L59" i="5"/>
  <c r="M56" i="5" s="1"/>
  <c r="M55" i="5" l="1"/>
  <c r="M58" i="5"/>
  <c r="M57" i="5"/>
  <c r="F109" i="5"/>
  <c r="J59" i="5"/>
  <c r="K56" i="5" s="1"/>
  <c r="K55" i="5" l="1"/>
  <c r="K59" i="5" s="1"/>
  <c r="K58" i="5"/>
  <c r="K57" i="5"/>
  <c r="H59" i="5"/>
  <c r="I56" i="5" s="1"/>
  <c r="I55" i="5" l="1"/>
  <c r="I58" i="5"/>
  <c r="I57" i="5"/>
  <c r="I59" i="5"/>
  <c r="N93" i="5"/>
  <c r="N135" i="5" l="1"/>
  <c r="C85" i="5"/>
  <c r="C84" i="5"/>
  <c r="D59" i="5"/>
  <c r="E56" i="5" s="1"/>
  <c r="B59" i="5"/>
  <c r="C58" i="5" s="1"/>
  <c r="C46" i="4"/>
  <c r="D45" i="4" s="1"/>
  <c r="E55" i="5" l="1"/>
  <c r="E58" i="5"/>
  <c r="E57" i="5"/>
  <c r="C138" i="5"/>
  <c r="D138" i="5"/>
  <c r="E138" i="5"/>
  <c r="G138" i="5"/>
  <c r="H138" i="5"/>
  <c r="I138" i="5"/>
  <c r="J138" i="5"/>
  <c r="K138" i="5"/>
  <c r="L138" i="5"/>
  <c r="B138" i="5"/>
  <c r="N13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3" i="5"/>
  <c r="N134" i="5"/>
  <c r="N136" i="5"/>
  <c r="N137" i="5"/>
  <c r="N84" i="5"/>
  <c r="N85" i="5"/>
  <c r="N86" i="5"/>
  <c r="N87" i="5"/>
  <c r="N88" i="5"/>
  <c r="N89" i="5"/>
  <c r="N90" i="5"/>
  <c r="N91" i="5"/>
  <c r="N92" i="5"/>
  <c r="N94" i="5"/>
  <c r="N95" i="5"/>
  <c r="N96" i="5"/>
  <c r="N83" i="5"/>
  <c r="E59" i="5" l="1"/>
  <c r="N138" i="5"/>
  <c r="O135" i="5" s="1"/>
  <c r="N97" i="5"/>
  <c r="O93" i="5" s="1"/>
  <c r="O91" i="5" l="1"/>
  <c r="M97" i="5"/>
  <c r="L97" i="5"/>
  <c r="K97" i="5"/>
  <c r="J97" i="5"/>
  <c r="I97" i="5"/>
  <c r="H97" i="5"/>
  <c r="G97" i="5"/>
  <c r="F97" i="5"/>
  <c r="E97" i="5"/>
  <c r="D97" i="5"/>
  <c r="C97" i="5"/>
  <c r="B97" i="5"/>
  <c r="O59" i="5"/>
  <c r="M59" i="5"/>
  <c r="F59" i="5"/>
  <c r="C57" i="5"/>
  <c r="Z57" i="5"/>
  <c r="Z56" i="5"/>
  <c r="C56" i="5"/>
  <c r="Z55" i="5"/>
  <c r="C55" i="5"/>
  <c r="Y19" i="5"/>
  <c r="X19" i="5"/>
  <c r="W19" i="5"/>
  <c r="V19" i="5"/>
  <c r="T19" i="5"/>
  <c r="U13" i="5" s="1"/>
  <c r="U19" i="5" s="1"/>
  <c r="R19" i="5"/>
  <c r="P19" i="5"/>
  <c r="N19" i="5"/>
  <c r="L19" i="5"/>
  <c r="J19" i="5"/>
  <c r="H19" i="5"/>
  <c r="F19" i="5"/>
  <c r="D19" i="5"/>
  <c r="C17" i="5"/>
  <c r="D44" i="4"/>
  <c r="C17" i="4"/>
  <c r="D15" i="4" s="1"/>
  <c r="H51" i="4" l="1"/>
  <c r="H49" i="4"/>
  <c r="O14" i="5"/>
  <c r="O15" i="5"/>
  <c r="O16" i="5"/>
  <c r="O17" i="5"/>
  <c r="O18" i="5"/>
  <c r="O13" i="5"/>
  <c r="O19" i="5" s="1"/>
  <c r="Q13" i="5"/>
  <c r="Q14" i="5"/>
  <c r="Q15" i="5"/>
  <c r="Q16" i="5"/>
  <c r="Q17" i="5"/>
  <c r="Q18" i="5"/>
  <c r="S14" i="5"/>
  <c r="S15" i="5"/>
  <c r="S16" i="5"/>
  <c r="S17" i="5"/>
  <c r="S18" i="5"/>
  <c r="S13" i="5"/>
  <c r="S19" i="5" s="1"/>
  <c r="I15" i="5"/>
  <c r="I16" i="5"/>
  <c r="I17" i="5"/>
  <c r="I18" i="5"/>
  <c r="I13" i="5"/>
  <c r="I19" i="5" s="1"/>
  <c r="I14" i="5"/>
  <c r="K15" i="5"/>
  <c r="K16" i="5"/>
  <c r="K17" i="5"/>
  <c r="K18" i="5"/>
  <c r="K13" i="5"/>
  <c r="K14" i="5"/>
  <c r="M16" i="5"/>
  <c r="M17" i="5"/>
  <c r="M18" i="5"/>
  <c r="M13" i="5"/>
  <c r="M14" i="5"/>
  <c r="M15" i="5"/>
  <c r="E13" i="5"/>
  <c r="E17" i="5"/>
  <c r="E18" i="5"/>
  <c r="E14" i="5"/>
  <c r="E15" i="5"/>
  <c r="E16" i="5"/>
  <c r="G17" i="5"/>
  <c r="G13" i="5"/>
  <c r="G15" i="5"/>
  <c r="G18" i="5"/>
  <c r="G16" i="5"/>
  <c r="G14" i="5"/>
  <c r="G57" i="5"/>
  <c r="G56" i="5"/>
  <c r="G58" i="5"/>
  <c r="G55" i="5"/>
  <c r="C59" i="5"/>
  <c r="C18" i="5"/>
  <c r="N102" i="5"/>
  <c r="O92" i="5"/>
  <c r="O85" i="5"/>
  <c r="O94" i="5"/>
  <c r="O86" i="5"/>
  <c r="O95" i="5"/>
  <c r="O87" i="5"/>
  <c r="O96" i="5"/>
  <c r="O84" i="5"/>
  <c r="O88" i="5"/>
  <c r="O89" i="5"/>
  <c r="O90" i="5"/>
  <c r="O83" i="5"/>
  <c r="Z59" i="5"/>
  <c r="Z19" i="5"/>
  <c r="AA14" i="5" s="1"/>
  <c r="C14" i="5"/>
  <c r="C15" i="5"/>
  <c r="C16" i="5"/>
  <c r="C13" i="5"/>
  <c r="H44" i="4"/>
  <c r="H45" i="4"/>
  <c r="H46" i="4"/>
  <c r="H47" i="4"/>
  <c r="H48" i="4"/>
  <c r="H42" i="4"/>
  <c r="H50" i="4"/>
  <c r="H43" i="4"/>
  <c r="D42" i="4"/>
  <c r="D43" i="4"/>
  <c r="D11" i="4"/>
  <c r="D12" i="4"/>
  <c r="D13" i="4"/>
  <c r="D14" i="4"/>
  <c r="D16" i="4"/>
  <c r="H53" i="4" l="1"/>
  <c r="M19" i="5"/>
  <c r="AA56" i="5"/>
  <c r="AA58" i="5"/>
  <c r="Q19" i="5"/>
  <c r="K19" i="5"/>
  <c r="G19" i="5"/>
  <c r="G59" i="5"/>
  <c r="E19" i="5"/>
  <c r="D46" i="4"/>
  <c r="C19" i="5"/>
  <c r="O105" i="5"/>
  <c r="O108" i="5"/>
  <c r="O119" i="5"/>
  <c r="O117" i="5"/>
  <c r="O107" i="5"/>
  <c r="O102" i="5"/>
  <c r="O111" i="5"/>
  <c r="O118" i="5"/>
  <c r="O137" i="5"/>
  <c r="O123" i="5"/>
  <c r="O124" i="5"/>
  <c r="O97" i="5"/>
  <c r="AA55" i="5"/>
  <c r="AA57" i="5"/>
  <c r="AA16" i="5"/>
  <c r="AA15" i="5"/>
  <c r="AA18" i="5"/>
  <c r="AA17" i="5"/>
  <c r="AA13" i="5"/>
  <c r="D17" i="4"/>
  <c r="AA59" i="5" l="1"/>
  <c r="O114" i="5"/>
  <c r="O133" i="5"/>
  <c r="O104" i="5"/>
  <c r="O110" i="5"/>
  <c r="O106" i="5"/>
  <c r="O132" i="5"/>
  <c r="O128" i="5"/>
  <c r="O134" i="5"/>
  <c r="O131" i="5"/>
  <c r="O116" i="5"/>
  <c r="O112" i="5"/>
  <c r="O113" i="5"/>
  <c r="AA19" i="5"/>
  <c r="O109" i="5"/>
  <c r="O130" i="5"/>
  <c r="O136" i="5"/>
  <c r="O115" i="5"/>
  <c r="O120" i="5"/>
  <c r="O122" i="5"/>
  <c r="O127" i="5"/>
  <c r="O126" i="5"/>
  <c r="O129" i="5"/>
  <c r="O103" i="5"/>
  <c r="O121" i="5"/>
  <c r="O125" i="5"/>
</calcChain>
</file>

<file path=xl/sharedStrings.xml><?xml version="1.0" encoding="utf-8"?>
<sst xmlns="http://schemas.openxmlformats.org/spreadsheetml/2006/main" count="347" uniqueCount="142">
  <si>
    <t>Operador de Telecomunicaciones</t>
  </si>
  <si>
    <t>Servicio Acceso a Internet</t>
  </si>
  <si>
    <t>Megadatos - Netlife</t>
  </si>
  <si>
    <t>Telefonía Celular</t>
  </si>
  <si>
    <t>Movistar - Otecel S.A.</t>
  </si>
  <si>
    <t>Servicio de Telefonía Fija</t>
  </si>
  <si>
    <t>Cnt Ep</t>
  </si>
  <si>
    <t>Servicio de Televisión Pagada</t>
  </si>
  <si>
    <t>Grupo Tv Cable</t>
  </si>
  <si>
    <t>Iplanet - Fibramax</t>
  </si>
  <si>
    <t>Claro - Conecel S.A.</t>
  </si>
  <si>
    <t>Información de Telecomunicaciones</t>
  </si>
  <si>
    <t>Otros Operadores</t>
  </si>
  <si>
    <t>Puntonet</t>
  </si>
  <si>
    <t>Direct Tv</t>
  </si>
  <si>
    <t>Cable Unión</t>
  </si>
  <si>
    <t>Total general</t>
  </si>
  <si>
    <r>
      <rPr>
        <b/>
        <sz val="11"/>
        <color indexed="56"/>
        <rFont val="Arial"/>
        <family val="2"/>
      </rPr>
      <t>Fuente:</t>
    </r>
    <r>
      <rPr>
        <sz val="11"/>
        <color indexed="56"/>
        <rFont val="Arial"/>
        <family val="2"/>
      </rPr>
      <t xml:space="preserve"> Plataforma GOB.EC</t>
    </r>
  </si>
  <si>
    <t xml:space="preserve">  </t>
  </si>
  <si>
    <t>Archivo</t>
  </si>
  <si>
    <t>Descripción</t>
  </si>
  <si>
    <t>Requerimientos mensuales de los Servicios de telecomunicaciones</t>
  </si>
  <si>
    <t>Información estadística de requerimientos de servicios, por operador, categoría de reclamo, vulnerabilidad, canal de atención, evolución e históricos.</t>
  </si>
  <si>
    <t>Histórico Requermientos Plataforma GOB.EC</t>
  </si>
  <si>
    <t>ATENCIÓN AL USUARIO DE LOS SERVICIOS DE TELECOMUNICACIONES</t>
  </si>
  <si>
    <t>Requerimientos Generales de los Servicios de Telecomunicaciones</t>
  </si>
  <si>
    <t>Plataforma de Reclamos GOB.EC</t>
  </si>
  <si>
    <t xml:space="preserve">REQUERIMIENTOS POR SERVICIOS DE TELECOMUNICACIONES </t>
  </si>
  <si>
    <t>RECLAMOS POR SERVICIOS DE TELECOMUNICACIONES</t>
  </si>
  <si>
    <t>Servicios de Telecomunicaciones</t>
  </si>
  <si>
    <t>Cantidad</t>
  </si>
  <si>
    <t>Porcentaje</t>
  </si>
  <si>
    <t>RECLAMOS POR OPERADORES SERVICIO MÓVIL AVANZADO</t>
  </si>
  <si>
    <t>Operador de SMA</t>
  </si>
  <si>
    <t>REQUERIMIENTOS OPERADORES Y CATEGORIA SERVICIOS DE TELECOMUNICACIONES</t>
  </si>
  <si>
    <t>RECLAMOS SERVICIOS - OPERADORES DE TELECOMUNICACIONES</t>
  </si>
  <si>
    <t>Servicio / Operador</t>
  </si>
  <si>
    <t>Univisa - Teccial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</si>
  <si>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</si>
  <si>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</si>
  <si>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</si>
  <si>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</si>
  <si>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</si>
  <si>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</si>
  <si>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</si>
  <si>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</si>
  <si>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</si>
  <si>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</si>
  <si>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</si>
  <si>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</si>
  <si>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</si>
  <si>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Requerimientos Históricos de los Servicios de Telecomunicaciones</t>
  </si>
  <si>
    <t>Descripción de Tramite</t>
  </si>
  <si>
    <t>RECLAMOS POR OPERADORES DE SERVICIOS DE TELECOMUNICACIONES</t>
  </si>
  <si>
    <t>%</t>
  </si>
  <si>
    <t>Etapa Ep</t>
  </si>
  <si>
    <t>Hughes Ecuador</t>
  </si>
  <si>
    <t>Total</t>
  </si>
  <si>
    <t>SERVICIO / OPERADOR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</si>
  <si>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</si>
  <si>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</si>
  <si>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</si>
  <si>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</si>
  <si>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</si>
  <si>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</si>
  <si>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</si>
  <si>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</si>
  <si>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</si>
  <si>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</si>
  <si>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</si>
  <si>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</si>
  <si>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Televisión Abierta</t>
  </si>
  <si>
    <t>Radiodifusión AM - FM</t>
  </si>
  <si>
    <t>RECLAMOS POR OPERADORES SERVICIOS DE TELECOMUNICACIONES</t>
  </si>
  <si>
    <t xml:space="preserve">Operador </t>
  </si>
  <si>
    <t>REQUERIMIENTOS POR OPERADORES Y CATEGORÍAS DE RECLAMOS</t>
  </si>
  <si>
    <t xml:space="preserve">HISTÓRICO DE RECLAMOS DE SERVICIOS DE TELECOMUNICACIONES Y OPERADORES  DE SERVICIOS  DE TELEOCMUNICACIONES </t>
  </si>
  <si>
    <t>REQUERIMIENTOS OPERADORES Y CATEGORIAS DE RECLAMOS</t>
  </si>
  <si>
    <t>DirecTV</t>
  </si>
  <si>
    <t>Grupo TV Cable</t>
  </si>
  <si>
    <t>Servicio de Telefonía Celular</t>
  </si>
  <si>
    <t>Servicio de Acceso a Internet</t>
  </si>
  <si>
    <t>Puntonet - Celerity</t>
  </si>
  <si>
    <t>Fibramax - Iplanet</t>
  </si>
  <si>
    <t>Otros Servicios de Telecomunicaciones</t>
  </si>
  <si>
    <t>Tuenti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</si>
  <si>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</si>
  <si>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</si>
  <si>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</si>
  <si>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</si>
  <si>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</si>
  <si>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</si>
  <si>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</si>
  <si>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</si>
  <si>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</si>
  <si>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</si>
  <si>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</si>
  <si>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</si>
  <si>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Total 2023</t>
  </si>
  <si>
    <t>AÑO 2023</t>
  </si>
  <si>
    <t xml:space="preserve">Información histórica de reclamos ingresados en la plataforma GOB.EC </t>
  </si>
  <si>
    <t xml:space="preserve">MATRICES ESTADÍSTICAS </t>
  </si>
  <si>
    <t>Categoria: Atención de Reclamos de Servicios de Telecomunicaciones</t>
  </si>
  <si>
    <t>Indicador: Reclamos ingresados por el canal virtual - Plataforma GOB.EC</t>
  </si>
  <si>
    <t>Otros Operadores de Acceso a Internet</t>
  </si>
  <si>
    <t>Cable Unión - AlfaTV</t>
  </si>
  <si>
    <t>Otros operadores</t>
  </si>
  <si>
    <t xml:space="preserve"> Operador de Telecomunicaciones Total</t>
  </si>
  <si>
    <t xml:space="preserve">Otros Operadores </t>
  </si>
  <si>
    <r>
      <t>Fecha de publicación</t>
    </r>
    <r>
      <rPr>
        <sz val="11"/>
        <color theme="3" tint="-0.499984740745262"/>
        <rFont val="Arial"/>
        <family val="2"/>
      </rPr>
      <t>: Septiembre 2023</t>
    </r>
  </si>
  <si>
    <t>Reclamos Contractuales</t>
  </si>
  <si>
    <t>Reclamos de Facturación</t>
  </si>
  <si>
    <t>Reclamos Técnicos</t>
  </si>
  <si>
    <t>RECLAMOS SMA por Categoría</t>
  </si>
  <si>
    <t>Opticom - Dynacom</t>
  </si>
  <si>
    <t>RECLAMOS SAI por Categoría</t>
  </si>
  <si>
    <t>RECLAMOS TELEFONÍA FIJA por Categorías</t>
  </si>
  <si>
    <t>Otros Operadores de Telefonía Fija</t>
  </si>
  <si>
    <t>RECLAMOS TELEVISIÓN PAGADA por Categorías</t>
  </si>
  <si>
    <t>INFORMACIÓN por Categorías</t>
  </si>
  <si>
    <t>TOTAL GENERAL</t>
  </si>
  <si>
    <t>TOTAL GEBNERAL</t>
  </si>
  <si>
    <t>HISTORICO DE RECLAMOS TOTALES  POR SERVICIOS DE TELECOMUNICACIONES PLATAFORMA GOB.EC AÑO 2023</t>
  </si>
  <si>
    <t>Mes: FEBRERO 2024</t>
  </si>
  <si>
    <t>Opticom</t>
  </si>
  <si>
    <t>Movistar</t>
  </si>
  <si>
    <t>Otras Operadoras</t>
  </si>
  <si>
    <t>Enero 2024</t>
  </si>
  <si>
    <t>Febrero 2024</t>
  </si>
  <si>
    <t>Marzo 2024</t>
  </si>
  <si>
    <t>Mes: Febrero 2024</t>
  </si>
  <si>
    <t>REQUERIMIENTOS POR SERVICIOS DE TELECOMUNICACIONES PLATAFORMA GOB.EC AÑO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</si>
  <si>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</si>
  <si>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</si>
  <si>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</si>
  <si>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</si>
  <si>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</si>
  <si>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</si>
  <si>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</si>
  <si>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</si>
  <si>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</si>
  <si>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Total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</si>
</sst>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sz val="11"/>
      <color indexed="56"/>
      <name val="Arial"/>
      <family val="2"/>
    </font>
    <font>
      <b/>
      <sz val="11"/>
      <color indexed="56"/>
      <name val="Arial"/>
      <family val="2"/>
    </font>
    <font>
      <b/>
      <sz val="11"/>
      <color theme="3" tint="-0.499984740745262"/>
      <name val="Arial"/>
      <family val="2"/>
    </font>
    <font>
      <sz val="11"/>
      <color theme="3" tint="-0.499984740745262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sz val="9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8" tint="-0.249977111117893"/>
        <bgColor theme="4" tint="0.7999816888943144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2" fillId="0" borderId="0" applyNumberFormat="0" applyFill="0" applyBorder="0" applyAlignment="0" applyProtection="0"/>
  </cellStyleXfs>
  <cellXfs count="140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NumberFormat="1"/>
    <xf numFmtId="0" fontId="1" fillId="2" borderId="2" xfId="2" applyFill="1" applyBorder="1"/>
    <xf numFmtId="0" fontId="1" fillId="2" borderId="3" xfId="2" applyFill="1" applyBorder="1"/>
    <xf numFmtId="0" fontId="1" fillId="3" borderId="4" xfId="2" applyFill="1" applyBorder="1"/>
    <xf numFmtId="0" fontId="4" fillId="3" borderId="0" xfId="2" applyFont="1" applyFill="1" applyBorder="1"/>
    <xf numFmtId="0" fontId="1" fillId="3" borderId="0" xfId="2" applyFill="1" applyBorder="1"/>
    <xf numFmtId="0" fontId="2" fillId="3" borderId="0" xfId="2" applyFont="1" applyFill="1" applyBorder="1"/>
    <xf numFmtId="0" fontId="5" fillId="3" borderId="0" xfId="2" applyFont="1" applyFill="1" applyBorder="1"/>
    <xf numFmtId="0" fontId="1" fillId="4" borderId="1" xfId="2" applyFill="1" applyBorder="1"/>
    <xf numFmtId="0" fontId="6" fillId="4" borderId="2" xfId="2" applyFont="1" applyFill="1" applyBorder="1"/>
    <xf numFmtId="0" fontId="1" fillId="4" borderId="2" xfId="2" applyFill="1" applyBorder="1"/>
    <xf numFmtId="0" fontId="1" fillId="4" borderId="4" xfId="2" applyFill="1" applyBorder="1"/>
    <xf numFmtId="0" fontId="8" fillId="4" borderId="0" xfId="2" applyFont="1" applyFill="1" applyBorder="1"/>
    <xf numFmtId="0" fontId="1" fillId="4" borderId="0" xfId="2" applyFill="1" applyBorder="1"/>
    <xf numFmtId="0" fontId="1" fillId="4" borderId="5" xfId="2" applyFill="1" applyBorder="1"/>
    <xf numFmtId="0" fontId="1" fillId="4" borderId="6" xfId="2" applyFill="1" applyBorder="1"/>
    <xf numFmtId="0" fontId="8" fillId="4" borderId="7" xfId="2" applyFont="1" applyFill="1" applyBorder="1"/>
    <xf numFmtId="0" fontId="1" fillId="4" borderId="7" xfId="2" applyFill="1" applyBorder="1"/>
    <xf numFmtId="0" fontId="1" fillId="4" borderId="8" xfId="2" applyFill="1" applyBorder="1"/>
    <xf numFmtId="0" fontId="1" fillId="2" borderId="1" xfId="2" applyFill="1" applyBorder="1"/>
    <xf numFmtId="0" fontId="8" fillId="2" borderId="2" xfId="2" applyFont="1" applyFill="1" applyBorder="1"/>
    <xf numFmtId="0" fontId="11" fillId="6" borderId="0" xfId="0" applyFont="1" applyFill="1" applyBorder="1" applyAlignment="1">
      <alignment horizontal="center" vertical="top"/>
    </xf>
    <xf numFmtId="0" fontId="11" fillId="6" borderId="5" xfId="0" applyFont="1" applyFill="1" applyBorder="1" applyAlignment="1">
      <alignment horizontal="center" vertical="top"/>
    </xf>
    <xf numFmtId="0" fontId="0" fillId="0" borderId="7" xfId="0" applyBorder="1"/>
    <xf numFmtId="0" fontId="0" fillId="0" borderId="14" xfId="0" applyBorder="1"/>
    <xf numFmtId="0" fontId="0" fillId="0" borderId="8" xfId="0" applyBorder="1"/>
    <xf numFmtId="0" fontId="14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10" fontId="0" fillId="0" borderId="18" xfId="1" applyNumberFormat="1" applyFont="1" applyBorder="1" applyAlignment="1">
      <alignment horizontal="center" vertical="center"/>
    </xf>
    <xf numFmtId="10" fontId="2" fillId="3" borderId="18" xfId="0" applyNumberFormat="1" applyFont="1" applyFill="1" applyBorder="1" applyAlignment="1">
      <alignment horizontal="center" vertical="center"/>
    </xf>
    <xf numFmtId="0" fontId="14" fillId="3" borderId="0" xfId="0" applyFont="1" applyFill="1"/>
    <xf numFmtId="0" fontId="0" fillId="3" borderId="0" xfId="0" applyFill="1"/>
    <xf numFmtId="0" fontId="0" fillId="0" borderId="18" xfId="0" applyFont="1" applyBorder="1" applyAlignment="1">
      <alignment horizontal="left" vertical="center"/>
    </xf>
    <xf numFmtId="0" fontId="0" fillId="0" borderId="18" xfId="0" applyFont="1" applyBorder="1" applyAlignment="1">
      <alignment horizontal="center" vertical="center"/>
    </xf>
    <xf numFmtId="0" fontId="2" fillId="3" borderId="18" xfId="0" applyFont="1" applyFill="1" applyBorder="1" applyAlignment="1">
      <alignment horizontal="left"/>
    </xf>
    <xf numFmtId="0" fontId="0" fillId="0" borderId="18" xfId="0" applyNumberFormat="1" applyBorder="1" applyAlignment="1">
      <alignment horizontal="center" vertical="center"/>
    </xf>
    <xf numFmtId="0" fontId="16" fillId="7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left" vertical="center" wrapText="1"/>
    </xf>
    <xf numFmtId="0" fontId="2" fillId="8" borderId="18" xfId="0" applyFont="1" applyFill="1" applyBorder="1" applyAlignment="1">
      <alignment horizontal="center" vertical="center" wrapText="1"/>
    </xf>
    <xf numFmtId="0" fontId="2" fillId="3" borderId="18" xfId="0" applyNumberFormat="1" applyFont="1" applyFill="1" applyBorder="1" applyAlignment="1">
      <alignment horizontal="center" vertical="center" wrapText="1"/>
    </xf>
    <xf numFmtId="10" fontId="2" fillId="3" borderId="18" xfId="1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0" fontId="0" fillId="0" borderId="18" xfId="0" applyNumberFormat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3" borderId="0" xfId="2" applyFill="1"/>
    <xf numFmtId="0" fontId="4" fillId="3" borderId="0" xfId="2" applyFont="1" applyFill="1"/>
    <xf numFmtId="0" fontId="5" fillId="3" borderId="0" xfId="2" applyFont="1" applyFill="1"/>
    <xf numFmtId="0" fontId="2" fillId="3" borderId="0" xfId="2" applyFont="1" applyFill="1"/>
    <xf numFmtId="0" fontId="17" fillId="3" borderId="18" xfId="0" applyFont="1" applyFill="1" applyBorder="1" applyAlignment="1">
      <alignment horizontal="center" vertical="center"/>
    </xf>
    <xf numFmtId="0" fontId="0" fillId="0" borderId="18" xfId="0" applyBorder="1"/>
    <xf numFmtId="0" fontId="2" fillId="3" borderId="18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vertical="center" wrapText="1"/>
    </xf>
    <xf numFmtId="0" fontId="0" fillId="0" borderId="18" xfId="0" applyBorder="1" applyAlignment="1">
      <alignment horizontal="center" vertical="center" wrapText="1"/>
    </xf>
    <xf numFmtId="10" fontId="1" fillId="0" borderId="18" xfId="1" applyNumberFormat="1" applyFont="1" applyBorder="1" applyAlignment="1">
      <alignment horizontal="center" vertical="center" wrapText="1"/>
    </xf>
    <xf numFmtId="9" fontId="2" fillId="3" borderId="18" xfId="0" applyNumberFormat="1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/>
    </xf>
    <xf numFmtId="0" fontId="2" fillId="3" borderId="18" xfId="0" applyFont="1" applyFill="1" applyBorder="1"/>
    <xf numFmtId="0" fontId="2" fillId="3" borderId="18" xfId="0" applyFont="1" applyFill="1" applyBorder="1" applyAlignment="1">
      <alignment horizontal="center" vertical="center"/>
    </xf>
    <xf numFmtId="10" fontId="0" fillId="0" borderId="18" xfId="1" applyNumberFormat="1" applyFont="1" applyBorder="1"/>
    <xf numFmtId="0" fontId="0" fillId="0" borderId="18" xfId="0" applyBorder="1" applyAlignment="1">
      <alignment horizontal="center"/>
    </xf>
    <xf numFmtId="10" fontId="0" fillId="0" borderId="18" xfId="1" applyNumberFormat="1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8" xfId="0" applyBorder="1" applyAlignment="1">
      <alignment vertical="center"/>
    </xf>
    <xf numFmtId="0" fontId="16" fillId="7" borderId="18" xfId="0" applyFon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3" borderId="18" xfId="0" applyFont="1" applyFill="1" applyBorder="1" applyAlignment="1">
      <alignment vertical="center"/>
    </xf>
    <xf numFmtId="0" fontId="0" fillId="0" borderId="20" xfId="0" applyFill="1" applyBorder="1" applyAlignment="1">
      <alignment horizontal="center" vertical="center"/>
    </xf>
    <xf numFmtId="17" fontId="2" fillId="3" borderId="18" xfId="0" quotePrefix="1" applyNumberFormat="1" applyFont="1" applyFill="1" applyBorder="1" applyAlignment="1">
      <alignment vertical="center"/>
    </xf>
    <xf numFmtId="0" fontId="2" fillId="3" borderId="18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 applyAlignment="1">
      <alignment horizontal="left" indent="1"/>
    </xf>
    <xf numFmtId="10" fontId="0" fillId="0" borderId="0" xfId="1" applyNumberFormat="1" applyFont="1"/>
    <xf numFmtId="0" fontId="2" fillId="8" borderId="18" xfId="0" applyFont="1" applyFill="1" applyBorder="1"/>
    <xf numFmtId="0" fontId="0" fillId="0" borderId="20" xfId="0" applyFill="1" applyBorder="1"/>
    <xf numFmtId="0" fontId="2" fillId="3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left"/>
    </xf>
    <xf numFmtId="10" fontId="2" fillId="3" borderId="18" xfId="1" applyNumberFormat="1" applyFont="1" applyFill="1" applyBorder="1" applyAlignment="1">
      <alignment horizontal="center" vertical="center"/>
    </xf>
    <xf numFmtId="0" fontId="0" fillId="0" borderId="0" xfId="0" applyBorder="1"/>
    <xf numFmtId="10" fontId="21" fillId="2" borderId="18" xfId="1" applyNumberFormat="1" applyFont="1" applyFill="1" applyBorder="1" applyAlignment="1">
      <alignment horizontal="center" vertical="center"/>
    </xf>
    <xf numFmtId="0" fontId="2" fillId="3" borderId="18" xfId="0" applyNumberFormat="1" applyFont="1" applyFill="1" applyBorder="1" applyAlignment="1">
      <alignment horizontal="center" vertical="center"/>
    </xf>
    <xf numFmtId="0" fontId="2" fillId="8" borderId="18" xfId="0" applyNumberFormat="1" applyFont="1" applyFill="1" applyBorder="1" applyAlignment="1">
      <alignment horizontal="center" vertical="center"/>
    </xf>
    <xf numFmtId="0" fontId="0" fillId="0" borderId="20" xfId="0" applyFill="1" applyBorder="1" applyAlignment="1">
      <alignment horizontal="left" indent="1"/>
    </xf>
    <xf numFmtId="0" fontId="0" fillId="0" borderId="20" xfId="0" applyNumberFormat="1" applyFill="1" applyBorder="1" applyAlignment="1">
      <alignment horizontal="center" vertical="center"/>
    </xf>
    <xf numFmtId="10" fontId="21" fillId="2" borderId="20" xfId="1" applyNumberFormat="1" applyFont="1" applyFill="1" applyBorder="1" applyAlignment="1">
      <alignment horizontal="center" vertical="center"/>
    </xf>
    <xf numFmtId="0" fontId="0" fillId="0" borderId="22" xfId="0" applyBorder="1"/>
    <xf numFmtId="0" fontId="3" fillId="0" borderId="22" xfId="0" applyFont="1" applyBorder="1" applyAlignment="1">
      <alignment horizontal="left"/>
    </xf>
    <xf numFmtId="0" fontId="3" fillId="0" borderId="22" xfId="0" applyNumberFormat="1" applyFont="1" applyBorder="1"/>
    <xf numFmtId="0" fontId="0" fillId="0" borderId="22" xfId="0" applyBorder="1" applyAlignment="1">
      <alignment horizontal="left" indent="1"/>
    </xf>
    <xf numFmtId="0" fontId="0" fillId="0" borderId="22" xfId="0" applyNumberFormat="1" applyBorder="1"/>
    <xf numFmtId="0" fontId="3" fillId="11" borderId="22" xfId="0" applyFont="1" applyFill="1" applyBorder="1" applyAlignment="1">
      <alignment horizontal="left"/>
    </xf>
    <xf numFmtId="0" fontId="3" fillId="10" borderId="22" xfId="0" applyFont="1" applyFill="1" applyBorder="1" applyAlignment="1">
      <alignment horizontal="left"/>
    </xf>
    <xf numFmtId="0" fontId="3" fillId="6" borderId="22" xfId="0" applyFont="1" applyFill="1" applyBorder="1" applyAlignment="1">
      <alignment horizontal="left"/>
    </xf>
    <xf numFmtId="0" fontId="3" fillId="9" borderId="22" xfId="0" applyFont="1" applyFill="1" applyBorder="1" applyAlignment="1">
      <alignment horizontal="left"/>
    </xf>
    <xf numFmtId="0" fontId="3" fillId="9" borderId="22" xfId="0" applyNumberFormat="1" applyFont="1" applyFill="1" applyBorder="1"/>
    <xf numFmtId="0" fontId="3" fillId="12" borderId="22" xfId="0" applyFont="1" applyFill="1" applyBorder="1" applyAlignment="1">
      <alignment horizontal="left"/>
    </xf>
    <xf numFmtId="0" fontId="3" fillId="12" borderId="22" xfId="0" applyNumberFormat="1" applyFont="1" applyFill="1" applyBorder="1"/>
    <xf numFmtId="0" fontId="3" fillId="0" borderId="22" xfId="0" applyFont="1" applyFill="1" applyBorder="1" applyAlignment="1">
      <alignment horizontal="left" indent="1"/>
    </xf>
    <xf numFmtId="0" fontId="3" fillId="0" borderId="22" xfId="0" applyFont="1" applyBorder="1"/>
    <xf numFmtId="0" fontId="3" fillId="0" borderId="0" xfId="0" applyFont="1" applyFill="1" applyBorder="1" applyAlignment="1">
      <alignment horizontal="left" indent="1"/>
    </xf>
    <xf numFmtId="0" fontId="19" fillId="3" borderId="0" xfId="2" applyFont="1" applyFill="1" applyBorder="1" applyAlignment="1">
      <alignment horizontal="center"/>
    </xf>
    <xf numFmtId="0" fontId="18" fillId="3" borderId="4" xfId="2" applyFont="1" applyFill="1" applyBorder="1" applyAlignment="1">
      <alignment horizontal="center"/>
    </xf>
    <xf numFmtId="0" fontId="18" fillId="3" borderId="0" xfId="2" applyFont="1" applyFill="1" applyBorder="1" applyAlignment="1">
      <alignment horizontal="center"/>
    </xf>
    <xf numFmtId="0" fontId="5" fillId="3" borderId="4" xfId="2" applyFont="1" applyFill="1" applyBorder="1" applyAlignment="1">
      <alignment horizontal="center"/>
    </xf>
    <xf numFmtId="0" fontId="5" fillId="3" borderId="0" xfId="2" applyFont="1" applyFill="1" applyBorder="1" applyAlignment="1">
      <alignment horizontal="center"/>
    </xf>
    <xf numFmtId="0" fontId="12" fillId="0" borderId="4" xfId="3" applyBorder="1" applyAlignment="1" applyProtection="1">
      <alignment horizontal="left" vertical="top"/>
    </xf>
    <xf numFmtId="0" fontId="12" fillId="0" borderId="0" xfId="3" applyBorder="1" applyAlignment="1" applyProtection="1">
      <alignment horizontal="left" vertical="top"/>
    </xf>
    <xf numFmtId="0" fontId="12" fillId="0" borderId="12" xfId="3" applyBorder="1" applyAlignment="1" applyProtection="1">
      <alignment horizontal="left" vertical="top"/>
    </xf>
    <xf numFmtId="0" fontId="13" fillId="0" borderId="13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0" fillId="5" borderId="9" xfId="0" applyFont="1" applyFill="1" applyBorder="1" applyAlignment="1">
      <alignment horizontal="center" vertical="top"/>
    </xf>
    <xf numFmtId="0" fontId="10" fillId="5" borderId="10" xfId="0" applyFont="1" applyFill="1" applyBorder="1" applyAlignment="1">
      <alignment horizontal="center" vertical="top"/>
    </xf>
    <xf numFmtId="0" fontId="11" fillId="5" borderId="2" xfId="0" applyFont="1" applyFill="1" applyBorder="1" applyAlignment="1">
      <alignment horizontal="center" vertical="top"/>
    </xf>
    <xf numFmtId="0" fontId="11" fillId="5" borderId="3" xfId="0" applyFont="1" applyFill="1" applyBorder="1" applyAlignment="1">
      <alignment horizontal="center" vertical="top"/>
    </xf>
    <xf numFmtId="0" fontId="0" fillId="6" borderId="11" xfId="0" applyFill="1" applyBorder="1" applyAlignment="1">
      <alignment horizontal="center" vertical="top"/>
    </xf>
    <xf numFmtId="0" fontId="0" fillId="6" borderId="12" xfId="0" applyFill="1" applyBorder="1" applyAlignment="1">
      <alignment horizontal="center" vertical="top"/>
    </xf>
    <xf numFmtId="0" fontId="20" fillId="3" borderId="0" xfId="2" applyFont="1" applyFill="1" applyBorder="1" applyAlignment="1">
      <alignment horizontal="center"/>
    </xf>
    <xf numFmtId="0" fontId="14" fillId="3" borderId="15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17" fontId="2" fillId="3" borderId="15" xfId="0" quotePrefix="1" applyNumberFormat="1" applyFont="1" applyFill="1" applyBorder="1" applyAlignment="1">
      <alignment horizontal="center" vertical="center"/>
    </xf>
    <xf numFmtId="17" fontId="2" fillId="3" borderId="17" xfId="0" quotePrefix="1" applyNumberFormat="1" applyFont="1" applyFill="1" applyBorder="1" applyAlignment="1">
      <alignment horizontal="center" vertical="center"/>
    </xf>
  </cellXfs>
  <cellStyles count="4">
    <cellStyle name="Hipervínculo" xfId="3" builtinId="8"/>
    <cellStyle name="Normal" xfId="0" builtinId="0"/>
    <cellStyle name="Normal 43" xfId="2"/>
    <cellStyle name="Porcentaje" xfId="1" builtinId="5"/>
  </cellStyles>
  <dxfs count="0"/>
  <tableStyles count="0" defaultTableStyle="TableStyleMedium2" defaultPivotStyle="PivotStyleLight16"/>
  <colors>
    <mruColors>
      <color rgb="FFFF3300"/>
      <color rgb="FFFF7C80"/>
      <color rgb="FFCC6600"/>
      <color rgb="FFFFCCCC"/>
      <color rgb="FFCC0000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RECLAMOS DE SERVICIOS DE TELECOMUNICACIONES EN</a:t>
            </a:r>
            <a:r>
              <a:rPr lang="en-US" sz="1600" b="1" baseline="0"/>
              <a:t> PORECENTAJE</a:t>
            </a:r>
            <a:endParaRPr lang="en-US" sz="1600" b="1"/>
          </a:p>
        </c:rich>
      </c:tx>
      <c:layout>
        <c:manualLayout>
          <c:xMode val="edge"/>
          <c:yMode val="edge"/>
          <c:x val="9.4966079662416589E-2"/>
          <c:y val="9.399191378510375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'Requerimientos Febrero_2024'!$C$10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B40-44E5-B438-DA2BA098C69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B40-44E5-B438-DA2BA098C69E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B40-44E5-B438-DA2BA098C69E}"/>
              </c:ext>
            </c:extLst>
          </c:dPt>
          <c:dPt>
            <c:idx val="3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B40-44E5-B438-DA2BA098C69E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B40-44E5-B438-DA2BA098C69E}"/>
              </c:ext>
            </c:extLst>
          </c:dPt>
          <c:dPt>
            <c:idx val="5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B40-44E5-B438-DA2BA098C69E}"/>
              </c:ext>
            </c:extLst>
          </c:dPt>
          <c:dLbls>
            <c:dLbl>
              <c:idx val="0"/>
              <c:layout>
                <c:manualLayout>
                  <c:x val="0.25120336200527077"/>
                  <c:y val="9.975803639667943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B40-44E5-B438-DA2BA098C69E}"/>
                </c:ext>
                <c:ext xmlns:c15="http://schemas.microsoft.com/office/drawing/2012/chart" uri="{CE6537A1-D6FC-4f65-9D91-7224C49458BB}">
                  <c15:layout>
                    <c:manualLayout>
                      <c:w val="0.19523776988248157"/>
                      <c:h val="0.1414896995781296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11895265113350952"/>
                  <c:y val="8.41191017780144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B40-44E5-B438-DA2BA098C69E}"/>
                </c:ext>
                <c:ext xmlns:c15="http://schemas.microsoft.com/office/drawing/2012/chart" uri="{CE6537A1-D6FC-4f65-9D91-7224C49458BB}">
                  <c15:layout>
                    <c:manualLayout>
                      <c:w val="0.27232101111712559"/>
                      <c:h val="0.1068430673340237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2.7526442849071291E-2"/>
                  <c:y val="7.978014363588259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B40-44E5-B438-DA2BA098C6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2998792275303281E-2"/>
                  <c:y val="0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B40-44E5-B438-DA2BA098C6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0509948548353282E-2"/>
                  <c:y val="4.261129355411539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B40-44E5-B438-DA2BA098C6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7389319756644313E-2"/>
                  <c:y val="1.1622391884483343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B40-44E5-B438-DA2BA098C6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'Requerimientos Febrero_2024'!$B$11:$B$16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Servicio de Telefonía Celular</c:v>
                </c:pt>
              </c:strCache>
            </c:strRef>
          </c:cat>
          <c:val>
            <c:numRef>
              <c:f>'Requerimientos Febrero_2024'!$C$11:$C$16</c:f>
              <c:numCache>
                <c:formatCode>General</c:formatCode>
                <c:ptCount val="6"/>
                <c:pt idx="0">
                  <c:v>11</c:v>
                </c:pt>
                <c:pt idx="1">
                  <c:v>0</c:v>
                </c:pt>
                <c:pt idx="2">
                  <c:v>161</c:v>
                </c:pt>
                <c:pt idx="3">
                  <c:v>21</c:v>
                </c:pt>
                <c:pt idx="4">
                  <c:v>11</c:v>
                </c:pt>
                <c:pt idx="5">
                  <c:v>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5B40-44E5-B438-DA2BA098C69E}"/>
            </c:ext>
          </c:extLst>
        </c:ser>
        <c:ser>
          <c:idx val="1"/>
          <c:order val="1"/>
          <c:tx>
            <c:strRef>
              <c:f>'Requerimientos Febrero_2024'!$D$10</c:f>
              <c:strCache>
                <c:ptCount val="1"/>
                <c:pt idx="0">
                  <c:v>Porcentaje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536-4D1F-9920-6B1DE4D475F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536-4D1F-9920-6B1DE4D475F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536-4D1F-9920-6B1DE4D475F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536-4D1F-9920-6B1DE4D475F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1536-4D1F-9920-6B1DE4D475FF}"/>
              </c:ext>
            </c:extLst>
          </c:dPt>
          <c:cat>
            <c:strRef>
              <c:f>'Requerimientos Febrero_2024'!$B$11:$B$16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Servicio de Telefonía Celular</c:v>
                </c:pt>
              </c:strCache>
            </c:strRef>
          </c:cat>
          <c:val>
            <c:numRef>
              <c:f>'Requerimientos Febrero_2024'!$D$11:$D$15</c:f>
              <c:numCache>
                <c:formatCode>0.00%</c:formatCode>
                <c:ptCount val="5"/>
                <c:pt idx="0">
                  <c:v>3.7162162162162164E-2</c:v>
                </c:pt>
                <c:pt idx="1">
                  <c:v>0</c:v>
                </c:pt>
                <c:pt idx="2">
                  <c:v>0.54391891891891897</c:v>
                </c:pt>
                <c:pt idx="3">
                  <c:v>7.0945945945945943E-2</c:v>
                </c:pt>
                <c:pt idx="4">
                  <c:v>3.7162162162162164E-2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1536-4D1F-9920-6B1DE4D47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POR OPERADORES</a:t>
            </a:r>
            <a:r>
              <a:rPr lang="es-EC" b="1" baseline="0"/>
              <a:t> DE SERVICIO MÓVIL AVANZADO</a:t>
            </a:r>
            <a:endParaRPr lang="es-EC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'[1]Historico GOB.EC'!$A$107</c:f>
              <c:strCache>
                <c:ptCount val="1"/>
                <c:pt idx="0">
                  <c:v>Claro - Conecel S.A.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185185185185185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F42-40C6-A889-DB6F983524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rgbClr val="FF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GOB.EC'!$B$107:$AA$107</c:f>
              <c:numCache>
                <c:formatCode>General</c:formatCode>
                <c:ptCount val="26"/>
                <c:pt idx="0">
                  <c:v>93</c:v>
                </c:pt>
                <c:pt idx="1">
                  <c:v>0.39574468085106385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42-40C6-A889-DB6F9835240F}"/>
            </c:ext>
          </c:extLst>
        </c:ser>
        <c:ser>
          <c:idx val="1"/>
          <c:order val="1"/>
          <c:tx>
            <c:strRef>
              <c:f>'[1]Historico GOB.EC'!$A$108</c:f>
              <c:strCache>
                <c:ptCount val="1"/>
                <c:pt idx="0">
                  <c:v>Cnt Ep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F42-40C6-A889-DB6F983524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GOB.EC'!$B$108:$AA$108</c:f>
              <c:numCache>
                <c:formatCode>General</c:formatCode>
                <c:ptCount val="26"/>
                <c:pt idx="0">
                  <c:v>16</c:v>
                </c:pt>
                <c:pt idx="1">
                  <c:v>6.8085106382978725E-2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F42-40C6-A889-DB6F9835240F}"/>
            </c:ext>
          </c:extLst>
        </c:ser>
        <c:ser>
          <c:idx val="2"/>
          <c:order val="2"/>
          <c:tx>
            <c:strRef>
              <c:f>'[1]Historico GOB.EC'!$A$109</c:f>
              <c:strCache>
                <c:ptCount val="1"/>
                <c:pt idx="0">
                  <c:v>Movistar - Otecel S.A.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263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F42-40C6-A889-DB6F983524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2620362376640971E-4"/>
                  <c:y val="-0.212962962962962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2F42-40C6-A889-DB6F983524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6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GOB.EC'!$B$109:$AA$109</c:f>
              <c:numCache>
                <c:formatCode>General</c:formatCode>
                <c:ptCount val="26"/>
                <c:pt idx="0">
                  <c:v>126</c:v>
                </c:pt>
                <c:pt idx="1">
                  <c:v>0.53617021276595744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F42-40C6-A889-DB6F9835240F}"/>
            </c:ext>
          </c:extLst>
        </c:ser>
        <c:ser>
          <c:idx val="3"/>
          <c:order val="3"/>
          <c:tx>
            <c:strRef>
              <c:f>'[1]Historico GOB.EC'!$A$110</c:f>
              <c:strCache>
                <c:ptCount val="1"/>
                <c:pt idx="0">
                  <c:v>Total general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521977174405288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F42-40C6-A889-DB6F983524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5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GOB.EC'!$B$110:$AA$110</c:f>
              <c:numCache>
                <c:formatCode>General</c:formatCode>
                <c:ptCount val="26"/>
                <c:pt idx="0">
                  <c:v>235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F42-40C6-A889-DB6F98352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0"/>
        <c:axId val="1682876752"/>
        <c:axId val="1682878384"/>
      </c:barChart>
      <c:catAx>
        <c:axId val="168287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2878384"/>
        <c:crosses val="autoZero"/>
        <c:auto val="1"/>
        <c:lblAlgn val="ctr"/>
        <c:lblOffset val="100"/>
        <c:noMultiLvlLbl val="0"/>
      </c:catAx>
      <c:valAx>
        <c:axId val="168287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287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POR OPERADORES</a:t>
            </a:r>
            <a:r>
              <a:rPr lang="es-EC" b="1" baseline="0"/>
              <a:t> DE SERVICIO MÓVIL AVANZADO</a:t>
            </a:r>
            <a:endParaRPr lang="es-EC" b="1"/>
          </a:p>
        </c:rich>
      </c:tx>
      <c:layout>
        <c:manualLayout>
          <c:xMode val="edge"/>
          <c:yMode val="edge"/>
          <c:x val="0.64569114296752239"/>
          <c:y val="4.195031299227618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Gob.ec'!$A$55</c:f>
              <c:strCache>
                <c:ptCount val="1"/>
                <c:pt idx="0">
                  <c:v>Claro - Conecel S.A.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185185185185185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E31-4EFB-957E-7698382459E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0.159411189370649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0.180386345866787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0.230726721457519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-0.268482003150567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5.504774856737889E-4"/>
                  <c:y val="-0.234921752756746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5.5073484263452226E-4"/>
                  <c:y val="-0.27687206574902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0"/>
                  <c:y val="-0.239116784055974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0"/>
                  <c:y val="-0.209751564961380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6050516878838314E-16"/>
                  <c:y val="-0.243311815355201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4688785673768118E-6"/>
                  <c:y val="-0.285262128347478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0"/>
                  <c:y val="-0.234921752756746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rgbClr val="FF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Gob.ec'!$B$53:$Y$54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Gob.ec'!$B$55:$Y$55</c:f>
              <c:numCache>
                <c:formatCode>0.00%</c:formatCode>
                <c:ptCount val="24"/>
                <c:pt idx="0" formatCode="General">
                  <c:v>63</c:v>
                </c:pt>
                <c:pt idx="1">
                  <c:v>0.37058823529411766</c:v>
                </c:pt>
                <c:pt idx="2" formatCode="General">
                  <c:v>63</c:v>
                </c:pt>
                <c:pt idx="3">
                  <c:v>0.40384615384615385</c:v>
                </c:pt>
                <c:pt idx="4" formatCode="General">
                  <c:v>75</c:v>
                </c:pt>
                <c:pt idx="5">
                  <c:v>0.43103448275862066</c:v>
                </c:pt>
                <c:pt idx="6" formatCode="General">
                  <c:v>103</c:v>
                </c:pt>
                <c:pt idx="7">
                  <c:v>0.3946360153256705</c:v>
                </c:pt>
                <c:pt idx="8" formatCode="General">
                  <c:v>75</c:v>
                </c:pt>
                <c:pt idx="9">
                  <c:v>0.4437869822485207</c:v>
                </c:pt>
                <c:pt idx="10" formatCode="General">
                  <c:v>57</c:v>
                </c:pt>
                <c:pt idx="11">
                  <c:v>0.37748344370860926</c:v>
                </c:pt>
                <c:pt idx="12" formatCode="General">
                  <c:v>35</c:v>
                </c:pt>
                <c:pt idx="13">
                  <c:v>0.37234042553191488</c:v>
                </c:pt>
                <c:pt idx="14" formatCode="General">
                  <c:v>45</c:v>
                </c:pt>
                <c:pt idx="15">
                  <c:v>0.45454545454545453</c:v>
                </c:pt>
                <c:pt idx="16" formatCode="General">
                  <c:v>57</c:v>
                </c:pt>
                <c:pt idx="17">
                  <c:v>0.40714285714285714</c:v>
                </c:pt>
                <c:pt idx="18" formatCode="General">
                  <c:v>43</c:v>
                </c:pt>
                <c:pt idx="19">
                  <c:v>0.33100000000000002</c:v>
                </c:pt>
                <c:pt idx="20" formatCode="General">
                  <c:v>36</c:v>
                </c:pt>
                <c:pt idx="21">
                  <c:v>0.33029999999999998</c:v>
                </c:pt>
                <c:pt idx="22" formatCode="General">
                  <c:v>37</c:v>
                </c:pt>
                <c:pt idx="23">
                  <c:v>0.37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E31-4EFB-957E-7698382459E3}"/>
            </c:ext>
          </c:extLst>
        </c:ser>
        <c:ser>
          <c:idx val="1"/>
          <c:order val="1"/>
          <c:tx>
            <c:strRef>
              <c:f>'Historico Gob.ec'!$A$56</c:f>
              <c:strCache>
                <c:ptCount val="1"/>
                <c:pt idx="0">
                  <c:v>Cnt Ep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E31-4EFB-957E-7698382459E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3.3560250393821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6.29254694884142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0452737146434949E-17"/>
                  <c:y val="-7.5510563386097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-1.678012519691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-4.19503129922761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-5.0340375590731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0"/>
                  <c:y val="-3.3560250393820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8.0431771136738035E-17"/>
                  <c:y val="-2.5170187795365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0"/>
                  <c:y val="-3.7755281693048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0"/>
                  <c:y val="-1.6780125196910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0"/>
                  <c:y val="-1.6780125196910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Gob.ec'!$B$53:$Y$54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Gob.ec'!$B$56:$Y$56</c:f>
              <c:numCache>
                <c:formatCode>0.00%</c:formatCode>
                <c:ptCount val="24"/>
                <c:pt idx="0" formatCode="General">
                  <c:v>12</c:v>
                </c:pt>
                <c:pt idx="1">
                  <c:v>7.0588235294117646E-2</c:v>
                </c:pt>
                <c:pt idx="2" formatCode="General">
                  <c:v>13</c:v>
                </c:pt>
                <c:pt idx="3">
                  <c:v>8.3333333333333329E-2</c:v>
                </c:pt>
                <c:pt idx="4" formatCode="General">
                  <c:v>9</c:v>
                </c:pt>
                <c:pt idx="5">
                  <c:v>5.1724137931034482E-2</c:v>
                </c:pt>
                <c:pt idx="6" formatCode="General">
                  <c:v>85</c:v>
                </c:pt>
                <c:pt idx="7">
                  <c:v>0.32567049808429116</c:v>
                </c:pt>
                <c:pt idx="8" formatCode="General">
                  <c:v>12</c:v>
                </c:pt>
                <c:pt idx="9">
                  <c:v>7.1005917159763315E-2</c:v>
                </c:pt>
                <c:pt idx="10" formatCode="General">
                  <c:v>19</c:v>
                </c:pt>
                <c:pt idx="11">
                  <c:v>0.12582781456953643</c:v>
                </c:pt>
                <c:pt idx="12" formatCode="General">
                  <c:v>16</c:v>
                </c:pt>
                <c:pt idx="13">
                  <c:v>0.1702127659574468</c:v>
                </c:pt>
                <c:pt idx="14" formatCode="General">
                  <c:v>5</c:v>
                </c:pt>
                <c:pt idx="15">
                  <c:v>5.0505050505050504E-2</c:v>
                </c:pt>
                <c:pt idx="16" formatCode="General">
                  <c:v>21</c:v>
                </c:pt>
                <c:pt idx="17">
                  <c:v>0.15</c:v>
                </c:pt>
                <c:pt idx="18" formatCode="General">
                  <c:v>14</c:v>
                </c:pt>
                <c:pt idx="19">
                  <c:v>0.1077</c:v>
                </c:pt>
                <c:pt idx="20" formatCode="General">
                  <c:v>10</c:v>
                </c:pt>
                <c:pt idx="21">
                  <c:v>9.1700000000000004E-2</c:v>
                </c:pt>
                <c:pt idx="22" formatCode="General">
                  <c:v>10</c:v>
                </c:pt>
                <c:pt idx="23">
                  <c:v>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E31-4EFB-957E-7698382459E3}"/>
            </c:ext>
          </c:extLst>
        </c:ser>
        <c:ser>
          <c:idx val="2"/>
          <c:order val="2"/>
          <c:tx>
            <c:strRef>
              <c:f>'Historico Gob.ec'!$A$57</c:f>
              <c:strCache>
                <c:ptCount val="1"/>
                <c:pt idx="0">
                  <c:v>Movistar - Otecel S.A.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263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E31-4EFB-957E-7698382459E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2621430317735165E-4"/>
                  <c:y val="-0.29686353695310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E31-4EFB-957E-7698382459E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0452737146434949E-17"/>
                  <c:y val="-0.230726721457519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0452737146434949E-17"/>
                  <c:y val="-0.171996283268332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5.499882596994327E-4"/>
                  <c:y val="-0.15102112677219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-0.180386345866787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5.525070841028546E-4"/>
                  <c:y val="-0.243311815355201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8.0371407752721174E-17"/>
                  <c:y val="-0.159411189370649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8.0431771136738035E-17"/>
                  <c:y val="-0.163606220669877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0"/>
                  <c:y val="-0.285262128347478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5.9619188911176483E-6"/>
                  <c:y val="-0.188776408465242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0"/>
                  <c:y val="-0.31462734744207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F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6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Gob.ec'!$B$53:$Y$54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Gob.ec'!$B$57:$Y$57</c:f>
              <c:numCache>
                <c:formatCode>0.00%</c:formatCode>
                <c:ptCount val="24"/>
                <c:pt idx="0" formatCode="General">
                  <c:v>95</c:v>
                </c:pt>
                <c:pt idx="1">
                  <c:v>0.55882352941176472</c:v>
                </c:pt>
                <c:pt idx="2" formatCode="General">
                  <c:v>73</c:v>
                </c:pt>
                <c:pt idx="3">
                  <c:v>0.46794871794871795</c:v>
                </c:pt>
                <c:pt idx="4" formatCode="General">
                  <c:v>90</c:v>
                </c:pt>
                <c:pt idx="5">
                  <c:v>0.51724137931034486</c:v>
                </c:pt>
                <c:pt idx="6" formatCode="General">
                  <c:v>68</c:v>
                </c:pt>
                <c:pt idx="7">
                  <c:v>0.26053639846743293</c:v>
                </c:pt>
                <c:pt idx="8" formatCode="General">
                  <c:v>78</c:v>
                </c:pt>
                <c:pt idx="9">
                  <c:v>0.46153846153846156</c:v>
                </c:pt>
                <c:pt idx="10" formatCode="General">
                  <c:v>71</c:v>
                </c:pt>
                <c:pt idx="11">
                  <c:v>0.47019867549668876</c:v>
                </c:pt>
                <c:pt idx="12" formatCode="General">
                  <c:v>43</c:v>
                </c:pt>
                <c:pt idx="13">
                  <c:v>0.45744680851063829</c:v>
                </c:pt>
                <c:pt idx="14" formatCode="General">
                  <c:v>45</c:v>
                </c:pt>
                <c:pt idx="15">
                  <c:v>0.45454545454545453</c:v>
                </c:pt>
                <c:pt idx="16" formatCode="General">
                  <c:v>61</c:v>
                </c:pt>
                <c:pt idx="17">
                  <c:v>0.43571428571428572</c:v>
                </c:pt>
                <c:pt idx="18" formatCode="General">
                  <c:v>71</c:v>
                </c:pt>
                <c:pt idx="19">
                  <c:v>0.54620000000000002</c:v>
                </c:pt>
                <c:pt idx="20" formatCode="General">
                  <c:v>62</c:v>
                </c:pt>
                <c:pt idx="21">
                  <c:v>0.56869999999999998</c:v>
                </c:pt>
                <c:pt idx="22" formatCode="General">
                  <c:v>53</c:v>
                </c:pt>
                <c:pt idx="23">
                  <c:v>0.53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E31-4EFB-957E-7698382459E3}"/>
            </c:ext>
          </c:extLst>
        </c:ser>
        <c:ser>
          <c:idx val="3"/>
          <c:order val="3"/>
          <c:tx>
            <c:strRef>
              <c:f>'Historico Gob.ec'!$A$59</c:f>
              <c:strCache>
                <c:ptCount val="1"/>
                <c:pt idx="0">
                  <c:v>Total general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521977174405288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E31-4EFB-957E-7698382459E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016600322958906E-17"/>
                  <c:y val="-0.528573943702679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0.528573943702679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0.515988849804997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2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-0.52437891240345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3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-0.49081866200963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4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5.3599498065025579E-6"/>
                  <c:y val="-0.486623630710403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5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4799320143245696E-4"/>
                  <c:y val="-0.486623630710403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6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5.48404774714239E-4"/>
                  <c:y val="-0.499208724608086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7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5.4718303281064572E-4"/>
                  <c:y val="-0.507598787206541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8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2.9809594453978828E-6"/>
                  <c:y val="-0.52437891240345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9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5.4896260116635103E-4"/>
                  <c:y val="-0.52437891240345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A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5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Gob.ec'!$B$53:$Y$54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Gob.ec'!$B$59:$Y$59</c:f>
              <c:numCache>
                <c:formatCode>0.00%</c:formatCode>
                <c:ptCount val="24"/>
                <c:pt idx="0" formatCode="General">
                  <c:v>170</c:v>
                </c:pt>
                <c:pt idx="1">
                  <c:v>1</c:v>
                </c:pt>
                <c:pt idx="2" formatCode="General">
                  <c:v>156</c:v>
                </c:pt>
                <c:pt idx="3">
                  <c:v>0.99999999999999989</c:v>
                </c:pt>
                <c:pt idx="4" formatCode="General">
                  <c:v>174</c:v>
                </c:pt>
                <c:pt idx="5">
                  <c:v>1</c:v>
                </c:pt>
                <c:pt idx="6" formatCode="General">
                  <c:v>261</c:v>
                </c:pt>
                <c:pt idx="7">
                  <c:v>1</c:v>
                </c:pt>
                <c:pt idx="8" formatCode="General">
                  <c:v>169</c:v>
                </c:pt>
                <c:pt idx="9">
                  <c:v>1</c:v>
                </c:pt>
                <c:pt idx="10" formatCode="General">
                  <c:v>151</c:v>
                </c:pt>
                <c:pt idx="11">
                  <c:v>0.97350993377483452</c:v>
                </c:pt>
                <c:pt idx="12" formatCode="General">
                  <c:v>94</c:v>
                </c:pt>
                <c:pt idx="13">
                  <c:v>1</c:v>
                </c:pt>
                <c:pt idx="14" formatCode="General">
                  <c:v>99</c:v>
                </c:pt>
                <c:pt idx="15">
                  <c:v>1</c:v>
                </c:pt>
                <c:pt idx="16" formatCode="General">
                  <c:v>140</c:v>
                </c:pt>
                <c:pt idx="17">
                  <c:v>1</c:v>
                </c:pt>
                <c:pt idx="18" formatCode="General">
                  <c:v>130</c:v>
                </c:pt>
                <c:pt idx="19">
                  <c:v>1</c:v>
                </c:pt>
                <c:pt idx="20" formatCode="General">
                  <c:v>109</c:v>
                </c:pt>
                <c:pt idx="21">
                  <c:v>0.99999999999999989</c:v>
                </c:pt>
                <c:pt idx="22" formatCode="General">
                  <c:v>100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E31-4EFB-957E-769838245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0"/>
        <c:axId val="1682871312"/>
        <c:axId val="1682880560"/>
      </c:barChart>
      <c:catAx>
        <c:axId val="168287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2880560"/>
        <c:crosses val="autoZero"/>
        <c:auto val="1"/>
        <c:lblAlgn val="ctr"/>
        <c:lblOffset val="100"/>
        <c:noMultiLvlLbl val="0"/>
      </c:catAx>
      <c:valAx>
        <c:axId val="168288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287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535260504550537"/>
          <c:y val="0.91485903208406183"/>
          <c:w val="0.21376017907565614"/>
          <c:h val="8.0945936616710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'Historico Gob.ec'!$A$83:$A$97</c:f>
              <c:strCache>
                <c:ptCount val="15"/>
                <c:pt idx="0">
                  <c:v>Cable Unión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Direct Tv</c:v>
                </c:pt>
                <c:pt idx="4">
                  <c:v>Etapa Ep</c:v>
                </c:pt>
                <c:pt idx="5">
                  <c:v>Grupo Tv Cable</c:v>
                </c:pt>
                <c:pt idx="6">
                  <c:v>Hughes Ecuador</c:v>
                </c:pt>
                <c:pt idx="7">
                  <c:v>Iplanet - Fibramax</c:v>
                </c:pt>
                <c:pt idx="8">
                  <c:v>Megadatos - Netlife</c:v>
                </c:pt>
                <c:pt idx="9">
                  <c:v>Movistar - Otecel S.A.</c:v>
                </c:pt>
                <c:pt idx="10">
                  <c:v>Tuenti</c:v>
                </c:pt>
                <c:pt idx="11">
                  <c:v>Otros Operadores</c:v>
                </c:pt>
                <c:pt idx="12">
                  <c:v>Puntonet</c:v>
                </c:pt>
                <c:pt idx="13">
                  <c:v>Univisa - Teccial</c:v>
                </c:pt>
                <c:pt idx="14">
                  <c:v>Total general</c:v>
                </c:pt>
              </c:strCache>
            </c:strRef>
          </c:cat>
          <c:val>
            <c:numRef>
              <c:f>'Historico Gob.ec'!$O$83:$O$97</c:f>
              <c:numCache>
                <c:formatCode>0.00%</c:formatCode>
                <c:ptCount val="15"/>
                <c:pt idx="0">
                  <c:v>4.9845715642060293E-3</c:v>
                </c:pt>
                <c:pt idx="1">
                  <c:v>0.27866128649418465</c:v>
                </c:pt>
                <c:pt idx="2">
                  <c:v>0.18609067173035843</c:v>
                </c:pt>
                <c:pt idx="3">
                  <c:v>4.2724899121765964E-3</c:v>
                </c:pt>
                <c:pt idx="4">
                  <c:v>1.6615238547353431E-3</c:v>
                </c:pt>
                <c:pt idx="5">
                  <c:v>0.10348920009494422</c:v>
                </c:pt>
                <c:pt idx="6">
                  <c:v>2.3736055067647758E-4</c:v>
                </c:pt>
                <c:pt idx="7">
                  <c:v>2.8720626631853787E-2</c:v>
                </c:pt>
                <c:pt idx="8">
                  <c:v>7.0021362449560878E-2</c:v>
                </c:pt>
                <c:pt idx="9">
                  <c:v>0.18110610016615239</c:v>
                </c:pt>
                <c:pt idx="10">
                  <c:v>6.8834559696178497E-3</c:v>
                </c:pt>
                <c:pt idx="11">
                  <c:v>0.10206503679088536</c:v>
                </c:pt>
                <c:pt idx="12">
                  <c:v>3.1568953239971519E-2</c:v>
                </c:pt>
                <c:pt idx="13">
                  <c:v>2.3736055067647758E-4</c:v>
                </c:pt>
                <c:pt idx="14">
                  <c:v>1.0000000000000002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28-485B-8019-6E33F73B2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1682883280"/>
        <c:axId val="1682883824"/>
      </c:barChart>
      <c:barChart>
        <c:barDir val="bar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4C28-485B-8019-6E33F73B29F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4C28-485B-8019-6E33F73B29F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4C28-485B-8019-6E33F73B29F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4C28-485B-8019-6E33F73B29FC}"/>
              </c:ext>
            </c:extLst>
          </c:dPt>
          <c:dPt>
            <c:idx val="7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4C28-485B-8019-6E33F73B29F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4C28-485B-8019-6E33F73B29F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4C28-485B-8019-6E33F73B29F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4C28-485B-8019-6E33F73B29F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4C28-485B-8019-6E33F73B29F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4C28-485B-8019-6E33F73B29FC}"/>
              </c:ext>
            </c:extLst>
          </c:dPt>
          <c:dLbls>
            <c:dLbl>
              <c:idx val="0"/>
              <c:layout>
                <c:manualLayout>
                  <c:x val="3.7981112213116161E-2"/>
                  <c:y val="0"/>
                </c:manualLayout>
              </c:layout>
              <c:tx>
                <c:rich>
                  <a:bodyPr/>
                  <a:lstStyle/>
                  <a:p>
                    <a:fld id="{7194DC93-C8D6-44A5-BA47-199672A1EDEC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69DB237A-6065-4E22-A3D8-B1ECBE2306A7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0.18952869965246996"/>
                  <c:y val="2.0970699681727125E-5"/>
                </c:manualLayout>
              </c:layout>
              <c:tx>
                <c:rich>
                  <a:bodyPr/>
                  <a:lstStyle/>
                  <a:p>
                    <a:fld id="{605910D2-8E21-4092-844E-8D5E6A85B0AF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0BB7A49A-427D-40C4-A8C0-7970DE1609CB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0.1622829340014964"/>
                  <c:y val="0"/>
                </c:manualLayout>
              </c:layout>
              <c:tx>
                <c:rich>
                  <a:bodyPr/>
                  <a:lstStyle/>
                  <a:p>
                    <a:fld id="{A1D80A07-8ADE-42AE-970A-0A89A109EDD7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3C0F26F6-FEC1-4CD1-9E67-962703E28231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"/>
              <c:layout>
                <c:manualLayout>
                  <c:x val="4.3735826184800451E-2"/>
                  <c:y val="0"/>
                </c:manualLayout>
              </c:layout>
              <c:tx>
                <c:rich>
                  <a:bodyPr/>
                  <a:lstStyle/>
                  <a:p>
                    <a:fld id="{E0980C97-B0EC-4AE3-AA09-E86550B8F7B6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FC2D3BF0-39FA-41A5-A955-D1EE483A8310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4"/>
              <c:layout>
                <c:manualLayout>
                  <c:x val="4.3735826184800472E-2"/>
                  <c:y val="-3.5944589858078308E-3"/>
                </c:manualLayout>
              </c:layout>
              <c:tx>
                <c:rich>
                  <a:bodyPr/>
                  <a:lstStyle/>
                  <a:p>
                    <a:fld id="{8C948693-603B-444E-9C87-51DD483546A4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8081CBA8-91EE-4877-98DD-1E6436E2B784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5"/>
              <c:layout>
                <c:manualLayout>
                  <c:x val="0.10013202310730629"/>
                  <c:y val="-6.589765348449391E-17"/>
                </c:manualLayout>
              </c:layout>
              <c:tx>
                <c:rich>
                  <a:bodyPr/>
                  <a:lstStyle/>
                  <a:p>
                    <a:fld id="{A2C799FC-1830-4B00-B4AB-49226727A23D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0D020B37-D459-442C-B107-61CF882A48AB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6"/>
              <c:layout>
                <c:manualLayout>
                  <c:x val="4.2584883390463575E-2"/>
                  <c:y val="0"/>
                </c:manualLayout>
              </c:layout>
              <c:tx>
                <c:rich>
                  <a:bodyPr/>
                  <a:lstStyle/>
                  <a:p>
                    <a:fld id="{17F7A8A8-DC2A-4A8D-ADEA-A6406C9D0DCC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91A14376-50AC-40E7-A0A6-DA2A2E1B67E3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7"/>
              <c:layout>
                <c:manualLayout>
                  <c:x val="4.4886768979137306E-2"/>
                  <c:y val="0"/>
                </c:manualLayout>
              </c:layout>
              <c:tx>
                <c:rich>
                  <a:bodyPr/>
                  <a:lstStyle/>
                  <a:p>
                    <a:fld id="{193D746E-2CA9-43BC-A4A0-0ACA6E3EEC18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911E3E27-3011-4165-A1F2-284C17E7730F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8"/>
              <c:layout>
                <c:manualLayout>
                  <c:x val="5.9849025305516362E-2"/>
                  <c:y val="0"/>
                </c:manualLayout>
              </c:layout>
              <c:tx>
                <c:rich>
                  <a:bodyPr/>
                  <a:lstStyle/>
                  <a:p>
                    <a:fld id="{F0EEBDD2-9B0C-406E-A537-F766C7AC6800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DDF8F364-D039-4024-9BE0-527737B21F8B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9"/>
              <c:layout>
                <c:manualLayout>
                  <c:x val="0.11934895959635307"/>
                  <c:y val="0"/>
                </c:manualLayout>
              </c:layout>
              <c:tx>
                <c:rich>
                  <a:bodyPr/>
                  <a:lstStyle/>
                  <a:p>
                    <a:fld id="{7BF26DB1-8FC1-4C60-B3FF-AE6ED183F934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727EA690-67F2-457D-ADF9-B2A05CDBA035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4C28-485B-8019-6E33F73B29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6.2150910894190114E-2"/>
                  <c:y val="0"/>
                </c:manualLayout>
              </c:layout>
              <c:tx>
                <c:rich>
                  <a:bodyPr/>
                  <a:lstStyle/>
                  <a:p>
                    <a:fld id="{C6C2277A-EAB6-4B67-AC7D-1FF2DA325B6D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EB690181-B423-44F6-9B66-B085C2FCF924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2"/>
              <c:layout>
                <c:manualLayout>
                  <c:x val="4.1369977052677614E-2"/>
                  <c:y val="0"/>
                </c:manualLayout>
              </c:layout>
              <c:tx>
                <c:rich>
                  <a:bodyPr/>
                  <a:lstStyle/>
                  <a:p>
                    <a:fld id="{019BBE2B-15A8-4651-837E-57DDB33546A9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14985315-DA21-49F2-B10A-F8BFE5DFEC29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3"/>
              <c:layout>
                <c:manualLayout>
                  <c:x val="4.2584883390463596E-2"/>
                  <c:y val="0"/>
                </c:manualLayout>
              </c:layout>
              <c:tx>
                <c:rich>
                  <a:bodyPr/>
                  <a:lstStyle/>
                  <a:p>
                    <a:fld id="{EE9EA33B-D2C1-46DE-ACC0-60DE2A438E52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330C2B51-8773-414D-AC7F-9E90E30A720F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4"/>
              <c:layout>
                <c:manualLayout>
                  <c:x val="0.41433940596126762"/>
                  <c:y val="-1.6474413371123478E-17"/>
                </c:manualLayout>
              </c:layout>
              <c:tx>
                <c:rich>
                  <a:bodyPr/>
                  <a:lstStyle/>
                  <a:p>
                    <a:fld id="{25D608BA-B727-4F07-8E82-6C9466C9C49D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281C8D56-DFE3-4FCE-980F-252DCB33F1D7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Gob.ec'!$A$83:$A$97</c:f>
              <c:strCache>
                <c:ptCount val="15"/>
                <c:pt idx="0">
                  <c:v>Cable Unión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Direct Tv</c:v>
                </c:pt>
                <c:pt idx="4">
                  <c:v>Etapa Ep</c:v>
                </c:pt>
                <c:pt idx="5">
                  <c:v>Grupo Tv Cable</c:v>
                </c:pt>
                <c:pt idx="6">
                  <c:v>Hughes Ecuador</c:v>
                </c:pt>
                <c:pt idx="7">
                  <c:v>Iplanet - Fibramax</c:v>
                </c:pt>
                <c:pt idx="8">
                  <c:v>Megadatos - Netlife</c:v>
                </c:pt>
                <c:pt idx="9">
                  <c:v>Movistar - Otecel S.A.</c:v>
                </c:pt>
                <c:pt idx="10">
                  <c:v>Tuenti</c:v>
                </c:pt>
                <c:pt idx="11">
                  <c:v>Otros Operadores</c:v>
                </c:pt>
                <c:pt idx="12">
                  <c:v>Puntonet</c:v>
                </c:pt>
                <c:pt idx="13">
                  <c:v>Univisa - Teccial</c:v>
                </c:pt>
                <c:pt idx="14">
                  <c:v>Total general</c:v>
                </c:pt>
              </c:strCache>
            </c:strRef>
          </c:cat>
          <c:val>
            <c:numRef>
              <c:f>'Historico Gob.ec'!$N$83:$N$97</c:f>
              <c:numCache>
                <c:formatCode>General</c:formatCode>
                <c:ptCount val="15"/>
                <c:pt idx="0">
                  <c:v>21</c:v>
                </c:pt>
                <c:pt idx="1">
                  <c:v>1174</c:v>
                </c:pt>
                <c:pt idx="2">
                  <c:v>784</c:v>
                </c:pt>
                <c:pt idx="3">
                  <c:v>18</c:v>
                </c:pt>
                <c:pt idx="4">
                  <c:v>7</c:v>
                </c:pt>
                <c:pt idx="5">
                  <c:v>436</c:v>
                </c:pt>
                <c:pt idx="6">
                  <c:v>1</c:v>
                </c:pt>
                <c:pt idx="7">
                  <c:v>121</c:v>
                </c:pt>
                <c:pt idx="8">
                  <c:v>295</c:v>
                </c:pt>
                <c:pt idx="9">
                  <c:v>763</c:v>
                </c:pt>
                <c:pt idx="10">
                  <c:v>29</c:v>
                </c:pt>
                <c:pt idx="11">
                  <c:v>430</c:v>
                </c:pt>
                <c:pt idx="12">
                  <c:v>133</c:v>
                </c:pt>
                <c:pt idx="13">
                  <c:v>1</c:v>
                </c:pt>
                <c:pt idx="14">
                  <c:v>4213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4C28-485B-8019-6E33F73B29FC}"/>
            </c:ext>
            <c:ext xmlns:c15="http://schemas.microsoft.com/office/drawing/2012/chart" uri="{02D57815-91ED-43cb-92C2-25804820EDAC}">
              <c15:datalabelsRange>
                <c15:f>'Historico Gob.ec'!$O$83:$O$97</c15:f>
                <c15:dlblRangeCache>
                  <c:ptCount val="15"/>
                  <c:pt idx="0">
                    <c:v>0,50%</c:v>
                  </c:pt>
                  <c:pt idx="1">
                    <c:v>27,87%</c:v>
                  </c:pt>
                  <c:pt idx="2">
                    <c:v>18,61%</c:v>
                  </c:pt>
                  <c:pt idx="3">
                    <c:v>0,43%</c:v>
                  </c:pt>
                  <c:pt idx="4">
                    <c:v>0,17%</c:v>
                  </c:pt>
                  <c:pt idx="5">
                    <c:v>10,35%</c:v>
                  </c:pt>
                  <c:pt idx="6">
                    <c:v>0,02%</c:v>
                  </c:pt>
                  <c:pt idx="7">
                    <c:v>2,87%</c:v>
                  </c:pt>
                  <c:pt idx="8">
                    <c:v>7,00%</c:v>
                  </c:pt>
                  <c:pt idx="9">
                    <c:v>18,11%</c:v>
                  </c:pt>
                  <c:pt idx="10">
                    <c:v>0,69%</c:v>
                  </c:pt>
                  <c:pt idx="11">
                    <c:v>10,21%</c:v>
                  </c:pt>
                  <c:pt idx="12">
                    <c:v>3,16%</c:v>
                  </c:pt>
                  <c:pt idx="13">
                    <c:v>0,02%</c:v>
                  </c:pt>
                  <c:pt idx="14">
                    <c:v>100,00%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82886544"/>
        <c:axId val="1682884368"/>
      </c:barChart>
      <c:catAx>
        <c:axId val="1682883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2883824"/>
        <c:crosses val="autoZero"/>
        <c:auto val="1"/>
        <c:lblAlgn val="ctr"/>
        <c:lblOffset val="100"/>
        <c:noMultiLvlLbl val="0"/>
      </c:catAx>
      <c:valAx>
        <c:axId val="1682883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2883280"/>
        <c:crosses val="autoZero"/>
        <c:crossBetween val="between"/>
      </c:valAx>
      <c:valAx>
        <c:axId val="1682884368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2886544"/>
        <c:crosses val="max"/>
        <c:crossBetween val="between"/>
      </c:valAx>
      <c:catAx>
        <c:axId val="16828865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682884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EN CANTIDAD</a:t>
            </a:r>
            <a:r>
              <a:rPr lang="es-EC" b="1" baseline="0"/>
              <a:t> POR SERVICIOS DE TELECOMUNICACIONES</a:t>
            </a:r>
            <a:endParaRPr lang="es-EC" b="1"/>
          </a:p>
        </c:rich>
      </c:tx>
      <c:layout>
        <c:manualLayout>
          <c:xMode val="edge"/>
          <c:yMode val="edge"/>
          <c:x val="0.38983271598207619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Gob.ec'!$A$13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2024</c:v>
                  </c:pt>
                  <c:pt idx="1">
                    <c:v>Febrero 2024</c:v>
                  </c:pt>
                  <c:pt idx="2">
                    <c:v>Marzo 2024</c:v>
                  </c:pt>
                  <c:pt idx="3">
                    <c:v>Abril 2024</c:v>
                  </c:pt>
                  <c:pt idx="4">
                    <c:v>Mayo 2024</c:v>
                  </c:pt>
                  <c:pt idx="5">
                    <c:v>Junio 2024</c:v>
                  </c:pt>
                  <c:pt idx="6">
                    <c:v>Julio 2024</c:v>
                  </c:pt>
                  <c:pt idx="7">
                    <c:v>Agosto 2024</c:v>
                  </c:pt>
                  <c:pt idx="8">
                    <c:v>Septiembre 2024</c:v>
                  </c:pt>
                  <c:pt idx="9">
                    <c:v>Octubre 2024</c:v>
                  </c:pt>
                  <c:pt idx="10">
                    <c:v>Noviembre 2024</c:v>
                  </c:pt>
                  <c:pt idx="11">
                    <c:v>Diciembre 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Gob.ec'!$B$13:$Y$13</c15:sqref>
                  </c15:fullRef>
                </c:ext>
              </c:extLst>
              <c:f>('Historico Gob.ec'!$B$13,'Historico Gob.ec'!$D$13,'Historico Gob.ec'!$F$13,'Historico Gob.ec'!$H$13,'Historico Gob.ec'!$J$13,'Historico Gob.ec'!$L$13,'Historico Gob.ec'!$N$13,'Historico Gob.ec'!$P$13,'Historico Gob.ec'!$R$13,'Historico Gob.ec'!$T$13,'Historico Gob.ec'!$V$13,'Historico Gob.ec'!$X$13)</c:f>
              <c:numCache>
                <c:formatCode>0.00%</c:formatCode>
                <c:ptCount val="12"/>
                <c:pt idx="1" formatCode="General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4F-4E6F-8787-D235C304BFA4}"/>
            </c:ext>
          </c:extLst>
        </c:ser>
        <c:ser>
          <c:idx val="1"/>
          <c:order val="1"/>
          <c:tx>
            <c:strRef>
              <c:f>'Historico Gob.ec'!$A$14</c:f>
              <c:strCache>
                <c:ptCount val="1"/>
                <c:pt idx="0">
                  <c:v>Radiodifusión AM - FM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2024</c:v>
                  </c:pt>
                  <c:pt idx="1">
                    <c:v>Febrero 2024</c:v>
                  </c:pt>
                  <c:pt idx="2">
                    <c:v>Marzo 2024</c:v>
                  </c:pt>
                  <c:pt idx="3">
                    <c:v>Abril 2024</c:v>
                  </c:pt>
                  <c:pt idx="4">
                    <c:v>Mayo 2024</c:v>
                  </c:pt>
                  <c:pt idx="5">
                    <c:v>Junio 2024</c:v>
                  </c:pt>
                  <c:pt idx="6">
                    <c:v>Julio 2024</c:v>
                  </c:pt>
                  <c:pt idx="7">
                    <c:v>Agosto 2024</c:v>
                  </c:pt>
                  <c:pt idx="8">
                    <c:v>Septiembre 2024</c:v>
                  </c:pt>
                  <c:pt idx="9">
                    <c:v>Octubre 2024</c:v>
                  </c:pt>
                  <c:pt idx="10">
                    <c:v>Noviembre 2024</c:v>
                  </c:pt>
                  <c:pt idx="11">
                    <c:v>Diciembre 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Gob.ec'!$B$14:$Y$14</c15:sqref>
                  </c15:fullRef>
                </c:ext>
              </c:extLst>
              <c:f>('Historico Gob.ec'!$B$14,'Historico Gob.ec'!$D$14,'Historico Gob.ec'!$F$14,'Historico Gob.ec'!$H$14,'Historico Gob.ec'!$J$14,'Historico Gob.ec'!$L$14,'Historico Gob.ec'!$N$14,'Historico Gob.ec'!$P$14,'Historico Gob.ec'!$R$14,'Historico Gob.ec'!$T$14,'Historico Gob.ec'!$V$14,'Historico Gob.ec'!$X$14)</c:f>
              <c:numCache>
                <c:formatCode>0.00%</c:formatCode>
                <c:ptCount val="12"/>
                <c:pt idx="1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54F-4E6F-8787-D235C304BFA4}"/>
            </c:ext>
          </c:extLst>
        </c:ser>
        <c:ser>
          <c:idx val="2"/>
          <c:order val="2"/>
          <c:tx>
            <c:strRef>
              <c:f>'Historico Gob.ec'!$A$15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2024</c:v>
                  </c:pt>
                  <c:pt idx="1">
                    <c:v>Febrero 2024</c:v>
                  </c:pt>
                  <c:pt idx="2">
                    <c:v>Marzo 2024</c:v>
                  </c:pt>
                  <c:pt idx="3">
                    <c:v>Abril 2024</c:v>
                  </c:pt>
                  <c:pt idx="4">
                    <c:v>Mayo 2024</c:v>
                  </c:pt>
                  <c:pt idx="5">
                    <c:v>Junio 2024</c:v>
                  </c:pt>
                  <c:pt idx="6">
                    <c:v>Julio 2024</c:v>
                  </c:pt>
                  <c:pt idx="7">
                    <c:v>Agosto 2024</c:v>
                  </c:pt>
                  <c:pt idx="8">
                    <c:v>Septiembre 2024</c:v>
                  </c:pt>
                  <c:pt idx="9">
                    <c:v>Octubre 2024</c:v>
                  </c:pt>
                  <c:pt idx="10">
                    <c:v>Noviembre 2024</c:v>
                  </c:pt>
                  <c:pt idx="11">
                    <c:v>Diciembre 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Gob.ec'!$B$15:$Y$15</c15:sqref>
                  </c15:fullRef>
                </c:ext>
              </c:extLst>
              <c:f>('Historico Gob.ec'!$B$15,'Historico Gob.ec'!$D$15,'Historico Gob.ec'!$F$15,'Historico Gob.ec'!$H$15,'Historico Gob.ec'!$J$15,'Historico Gob.ec'!$L$15,'Historico Gob.ec'!$N$15,'Historico Gob.ec'!$P$15,'Historico Gob.ec'!$R$15,'Historico Gob.ec'!$T$15,'Historico Gob.ec'!$V$15,'Historico Gob.ec'!$X$15)</c:f>
              <c:numCache>
                <c:formatCode>0.00%</c:formatCode>
                <c:ptCount val="12"/>
                <c:pt idx="1" formatCode="General">
                  <c:v>161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54F-4E6F-8787-D235C304BFA4}"/>
            </c:ext>
          </c:extLst>
        </c:ser>
        <c:ser>
          <c:idx val="3"/>
          <c:order val="3"/>
          <c:tx>
            <c:strRef>
              <c:f>'Historico Gob.ec'!$A$16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2024</c:v>
                  </c:pt>
                  <c:pt idx="1">
                    <c:v>Febrero 2024</c:v>
                  </c:pt>
                  <c:pt idx="2">
                    <c:v>Marzo 2024</c:v>
                  </c:pt>
                  <c:pt idx="3">
                    <c:v>Abril 2024</c:v>
                  </c:pt>
                  <c:pt idx="4">
                    <c:v>Mayo 2024</c:v>
                  </c:pt>
                  <c:pt idx="5">
                    <c:v>Junio 2024</c:v>
                  </c:pt>
                  <c:pt idx="6">
                    <c:v>Julio 2024</c:v>
                  </c:pt>
                  <c:pt idx="7">
                    <c:v>Agosto 2024</c:v>
                  </c:pt>
                  <c:pt idx="8">
                    <c:v>Septiembre 2024</c:v>
                  </c:pt>
                  <c:pt idx="9">
                    <c:v>Octubre 2024</c:v>
                  </c:pt>
                  <c:pt idx="10">
                    <c:v>Noviembre 2024</c:v>
                  </c:pt>
                  <c:pt idx="11">
                    <c:v>Diciembre 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Gob.ec'!$B$16:$Y$16</c15:sqref>
                  </c15:fullRef>
                </c:ext>
              </c:extLst>
              <c:f>('Historico Gob.ec'!$B$16,'Historico Gob.ec'!$D$16,'Historico Gob.ec'!$F$16,'Historico Gob.ec'!$H$16,'Historico Gob.ec'!$J$16,'Historico Gob.ec'!$L$16,'Historico Gob.ec'!$N$16,'Historico Gob.ec'!$P$16,'Historico Gob.ec'!$R$16,'Historico Gob.ec'!$T$16,'Historico Gob.ec'!$V$16,'Historico Gob.ec'!$X$16)</c:f>
              <c:numCache>
                <c:formatCode>0.00%</c:formatCode>
                <c:ptCount val="12"/>
                <c:pt idx="1" formatCode="General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54F-4E6F-8787-D235C304BFA4}"/>
            </c:ext>
          </c:extLst>
        </c:ser>
        <c:ser>
          <c:idx val="4"/>
          <c:order val="4"/>
          <c:tx>
            <c:strRef>
              <c:f>'Historico Gob.ec'!$A$17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2024</c:v>
                  </c:pt>
                  <c:pt idx="1">
                    <c:v>Febrero 2024</c:v>
                  </c:pt>
                  <c:pt idx="2">
                    <c:v>Marzo 2024</c:v>
                  </c:pt>
                  <c:pt idx="3">
                    <c:v>Abril 2024</c:v>
                  </c:pt>
                  <c:pt idx="4">
                    <c:v>Mayo 2024</c:v>
                  </c:pt>
                  <c:pt idx="5">
                    <c:v>Junio 2024</c:v>
                  </c:pt>
                  <c:pt idx="6">
                    <c:v>Julio 2024</c:v>
                  </c:pt>
                  <c:pt idx="7">
                    <c:v>Agosto 2024</c:v>
                  </c:pt>
                  <c:pt idx="8">
                    <c:v>Septiembre 2024</c:v>
                  </c:pt>
                  <c:pt idx="9">
                    <c:v>Octubre 2024</c:v>
                  </c:pt>
                  <c:pt idx="10">
                    <c:v>Noviembre 2024</c:v>
                  </c:pt>
                  <c:pt idx="11">
                    <c:v>Diciembre 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Gob.ec'!$B$17:$Y$17</c15:sqref>
                  </c15:fullRef>
                </c:ext>
              </c:extLst>
              <c:f>('Historico Gob.ec'!$B$17,'Historico Gob.ec'!$D$17,'Historico Gob.ec'!$F$17,'Historico Gob.ec'!$H$17,'Historico Gob.ec'!$J$17,'Historico Gob.ec'!$L$17,'Historico Gob.ec'!$N$17,'Historico Gob.ec'!$P$17,'Historico Gob.ec'!$R$17,'Historico Gob.ec'!$T$17,'Historico Gob.ec'!$V$17,'Historico Gob.ec'!$X$17)</c:f>
              <c:numCache>
                <c:formatCode>0.00%</c:formatCode>
                <c:ptCount val="12"/>
                <c:pt idx="1" formatCode="General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54F-4E6F-8787-D235C304BFA4}"/>
            </c:ext>
          </c:extLst>
        </c:ser>
        <c:ser>
          <c:idx val="5"/>
          <c:order val="5"/>
          <c:tx>
            <c:strRef>
              <c:f>'Historico Gob.ec'!$A$18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2024</c:v>
                  </c:pt>
                  <c:pt idx="1">
                    <c:v>Febrero 2024</c:v>
                  </c:pt>
                  <c:pt idx="2">
                    <c:v>Marzo 2024</c:v>
                  </c:pt>
                  <c:pt idx="3">
                    <c:v>Abril 2024</c:v>
                  </c:pt>
                  <c:pt idx="4">
                    <c:v>Mayo 2024</c:v>
                  </c:pt>
                  <c:pt idx="5">
                    <c:v>Junio 2024</c:v>
                  </c:pt>
                  <c:pt idx="6">
                    <c:v>Julio 2024</c:v>
                  </c:pt>
                  <c:pt idx="7">
                    <c:v>Agosto 2024</c:v>
                  </c:pt>
                  <c:pt idx="8">
                    <c:v>Septiembre 2024</c:v>
                  </c:pt>
                  <c:pt idx="9">
                    <c:v>Octubre 2024</c:v>
                  </c:pt>
                  <c:pt idx="10">
                    <c:v>Noviembre 2024</c:v>
                  </c:pt>
                  <c:pt idx="11">
                    <c:v>Diciembre 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Gob.ec'!$B$18:$Y$18</c15:sqref>
                  </c15:fullRef>
                </c:ext>
              </c:extLst>
              <c:f>('Historico Gob.ec'!$B$18,'Historico Gob.ec'!$D$18,'Historico Gob.ec'!$F$18,'Historico Gob.ec'!$H$18,'Historico Gob.ec'!$J$18,'Historico Gob.ec'!$L$18,'Historico Gob.ec'!$N$18,'Historico Gob.ec'!$P$18,'Historico Gob.ec'!$R$18,'Historico Gob.ec'!$T$18,'Historico Gob.ec'!$V$18,'Historico Gob.ec'!$X$18)</c:f>
              <c:numCache>
                <c:formatCode>0.00%</c:formatCode>
                <c:ptCount val="12"/>
                <c:pt idx="1" formatCode="General">
                  <c:v>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54F-4E6F-8787-D235C304B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2871856"/>
        <c:axId val="1684612208"/>
      </c:barChart>
      <c:catAx>
        <c:axId val="168287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4612208"/>
        <c:crosses val="autoZero"/>
        <c:auto val="1"/>
        <c:lblAlgn val="ctr"/>
        <c:lblOffset val="100"/>
        <c:noMultiLvlLbl val="0"/>
      </c:catAx>
      <c:valAx>
        <c:axId val="1684612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287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EN</a:t>
            </a:r>
            <a:r>
              <a:rPr lang="es-EC" b="1" baseline="0"/>
              <a:t> PORCENTAJE POR SERVICIOS DE TELECOMUNICACIONES</a:t>
            </a:r>
            <a:endParaRPr lang="es-EC" b="1"/>
          </a:p>
        </c:rich>
      </c:tx>
      <c:layout>
        <c:manualLayout>
          <c:xMode val="edge"/>
          <c:yMode val="edge"/>
          <c:x val="0.38983271598207619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Gob.ec'!$A$13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Gob.ec'!$B$13:$Y$13</c15:sqref>
                  </c15:fullRef>
                </c:ext>
              </c:extLst>
              <c:f>('Historico Gob.ec'!$C$13,'Historico Gob.ec'!$E$13,'Historico Gob.ec'!$G$13,'Historico Gob.ec'!$I$13,'Historico Gob.ec'!$K$13,'Historico Gob.ec'!$M$13,'Historico Gob.ec'!$O$13,'Historico Gob.ec'!$Q$13,'Historico Gob.ec'!$S$13,'Historico Gob.ec'!$U$13,'Historico Gob.ec'!$W$13,'Historico Gob.ec'!$Y$13)</c:f>
              <c:numCache>
                <c:formatCode>0.00%</c:formatCode>
                <c:ptCount val="12"/>
                <c:pt idx="0">
                  <c:v>0</c:v>
                </c:pt>
                <c:pt idx="1">
                  <c:v>3.7162162162162164E-2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0.05</c:v>
                </c:pt>
                <c:pt idx="11">
                  <c:v>2.3099999999999999E-2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35-476D-82D7-E5637884A233}"/>
            </c:ext>
          </c:extLst>
        </c:ser>
        <c:ser>
          <c:idx val="1"/>
          <c:order val="1"/>
          <c:tx>
            <c:strRef>
              <c:f>'Historico Gob.ec'!$A$14</c:f>
              <c:strCache>
                <c:ptCount val="1"/>
                <c:pt idx="0">
                  <c:v>Radiodifusión AM - FM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Gob.ec'!$B$14:$Y$14</c15:sqref>
                  </c15:fullRef>
                </c:ext>
              </c:extLst>
              <c:f>('Historico Gob.ec'!$C$14,'Historico Gob.ec'!$E$14,'Historico Gob.ec'!$G$14,'Historico Gob.ec'!$I$14,'Historico Gob.ec'!$K$14,'Historico Gob.ec'!$M$14,'Historico Gob.ec'!$O$14,'Historico Gob.ec'!$Q$14,'Historico Gob.ec'!$S$14,'Historico Gob.ec'!$U$14,'Historico Gob.ec'!$W$14,'Historico Gob.ec'!$Y$14)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D35-476D-82D7-E5637884A233}"/>
            </c:ext>
          </c:extLst>
        </c:ser>
        <c:ser>
          <c:idx val="2"/>
          <c:order val="2"/>
          <c:tx>
            <c:strRef>
              <c:f>'Historico Gob.ec'!$A$15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4241668196545979E-3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 xmlns:c15="http://schemas.microsoft.com/office/drawing/2012/chart">
                <c:ext xmlns:c16="http://schemas.microsoft.com/office/drawing/2014/chart" uri="{C3380CC4-5D6E-409C-BE32-E72D297353CC}">
                  <c16:uniqueId val="{00000002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Gob.ec'!$B$15:$Y$15</c15:sqref>
                  </c15:fullRef>
                </c:ext>
              </c:extLst>
              <c:f>('Historico Gob.ec'!$C$15,'Historico Gob.ec'!$E$15,'Historico Gob.ec'!$G$15,'Historico Gob.ec'!$I$15,'Historico Gob.ec'!$K$15,'Historico Gob.ec'!$M$15,'Historico Gob.ec'!$O$15,'Historico Gob.ec'!$Q$15,'Historico Gob.ec'!$S$15,'Historico Gob.ec'!$U$15,'Historico Gob.ec'!$W$15,'Historico Gob.ec'!$Y$15)</c:f>
              <c:numCache>
                <c:formatCode>0.00%</c:formatCode>
                <c:ptCount val="12"/>
                <c:pt idx="0">
                  <c:v>0</c:v>
                </c:pt>
                <c:pt idx="1">
                  <c:v>0.54391891891891897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0.48730000000000001</c:v>
                </c:pt>
                <c:pt idx="10">
                  <c:v>0.50900000000000001</c:v>
                </c:pt>
                <c:pt idx="11">
                  <c:v>0.54459999999999997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D35-476D-82D7-E5637884A233}"/>
            </c:ext>
          </c:extLst>
        </c:ser>
        <c:ser>
          <c:idx val="3"/>
          <c:order val="3"/>
          <c:tx>
            <c:strRef>
              <c:f>'Historico Gob.ec'!$A$16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8518518518518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817872125075724E-3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9995133394047488E-3"/>
                  <c:y val="-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816412143289853E-3"/>
                  <c:y val="-2.3148148148148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6013830307988005E-16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Gob.ec'!$B$16:$Y$16</c15:sqref>
                  </c15:fullRef>
                </c:ext>
              </c:extLst>
              <c:f>('Historico Gob.ec'!$C$16,'Historico Gob.ec'!$E$16,'Historico Gob.ec'!$G$16,'Historico Gob.ec'!$I$16,'Historico Gob.ec'!$K$16,'Historico Gob.ec'!$M$16,'Historico Gob.ec'!$O$16,'Historico Gob.ec'!$Q$16,'Historico Gob.ec'!$S$16,'Historico Gob.ec'!$U$16,'Historico Gob.ec'!$W$16,'Historico Gob.ec'!$Y$16)</c:f>
              <c:numCache>
                <c:formatCode>0.00%</c:formatCode>
                <c:ptCount val="12"/>
                <c:pt idx="0">
                  <c:v>0</c:v>
                </c:pt>
                <c:pt idx="1">
                  <c:v>7.0945945945945943E-2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0.36830000000000002</c:v>
                </c:pt>
                <c:pt idx="10">
                  <c:v>8.1000000000000003E-2</c:v>
                </c:pt>
                <c:pt idx="11">
                  <c:v>6.93E-2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ED35-476D-82D7-E5637884A233}"/>
            </c:ext>
          </c:extLst>
        </c:ser>
        <c:ser>
          <c:idx val="4"/>
          <c:order val="4"/>
          <c:tx>
            <c:strRef>
              <c:f>'Historico Gob.ec'!$A$17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Gob.ec'!$B$17:$Y$17</c15:sqref>
                  </c15:fullRef>
                </c:ext>
              </c:extLst>
              <c:f>('Historico Gob.ec'!$C$17,'Historico Gob.ec'!$E$17,'Historico Gob.ec'!$G$17,'Historico Gob.ec'!$I$17,'Historico Gob.ec'!$K$17,'Historico Gob.ec'!$M$17,'Historico Gob.ec'!$O$17,'Historico Gob.ec'!$Q$17,'Historico Gob.ec'!$S$17,'Historico Gob.ec'!$U$17,'Historico Gob.ec'!$W$17,'Historico Gob.ec'!$Y$17)</c:f>
              <c:numCache>
                <c:formatCode>0.00%</c:formatCode>
                <c:ptCount val="12"/>
                <c:pt idx="0">
                  <c:v>0</c:v>
                </c:pt>
                <c:pt idx="1">
                  <c:v>3.7162162162162164E-2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7.0999999999999994E-2</c:v>
                </c:pt>
                <c:pt idx="10">
                  <c:v>1.9E-2</c:v>
                </c:pt>
                <c:pt idx="11">
                  <c:v>2.64E-2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D35-476D-82D7-E5637884A233}"/>
            </c:ext>
          </c:extLst>
        </c:ser>
        <c:ser>
          <c:idx val="5"/>
          <c:order val="5"/>
          <c:tx>
            <c:strRef>
              <c:f>'Historico Gob.ec'!$A$18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Gob.ec'!$B$18:$Y$18</c15:sqref>
                  </c15:fullRef>
                </c:ext>
              </c:extLst>
              <c:f>('Historico Gob.ec'!$C$18,'Historico Gob.ec'!$E$18,'Historico Gob.ec'!$G$18,'Historico Gob.ec'!$I$18,'Historico Gob.ec'!$K$18,'Historico Gob.ec'!$M$18,'Historico Gob.ec'!$O$18,'Historico Gob.ec'!$Q$18,'Historico Gob.ec'!$S$18,'Historico Gob.ec'!$U$18,'Historico Gob.ec'!$W$18,'Historico Gob.ec'!$Y$18)</c:f>
              <c:numCache>
                <c:formatCode>0.00%</c:formatCode>
                <c:ptCount val="12"/>
                <c:pt idx="0">
                  <c:v>0</c:v>
                </c:pt>
                <c:pt idx="1">
                  <c:v>0.3108108108108108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3.3700000000000001E-2</c:v>
                </c:pt>
                <c:pt idx="10">
                  <c:v>0.34100000000000003</c:v>
                </c:pt>
                <c:pt idx="11">
                  <c:v>0.33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ED35-476D-82D7-E5637884A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4616560"/>
        <c:axId val="1684616016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6"/>
                <c:order val="6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'Historico Gob.ec'!$A$19</c15:sqref>
                        </c15:formulaRef>
                      </c:ext>
                    </c:extLst>
                    <c:strCache>
                      <c:ptCount val="1"/>
                      <c:pt idx="0">
                        <c:v>Total general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C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ullRef>
                          <c15:sqref>'Historico Gob.ec'!$B$11:$Y$12</c15:sqref>
                        </c15:fullRef>
                        <c15:formulaRef>
                          <c15:sqre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15:sqref>
                        </c15:formulaRef>
                      </c:ext>
                    </c:extLst>
                    <c:multiLvlStrCache>
                      <c:ptCount val="12"/>
                      <c:lvl>
                        <c:pt idx="0">
                          <c:v>%</c:v>
                        </c:pt>
                        <c:pt idx="1">
                          <c:v>%</c:v>
                        </c:pt>
                        <c:pt idx="2">
                          <c:v>%</c:v>
                        </c:pt>
                        <c:pt idx="3">
                          <c:v>%</c:v>
                        </c:pt>
                        <c:pt idx="4">
                          <c:v>%</c:v>
                        </c:pt>
                        <c:pt idx="5">
                          <c:v>%</c:v>
                        </c:pt>
                        <c:pt idx="6">
                          <c:v>%</c:v>
                        </c:pt>
                        <c:pt idx="7">
                          <c:v>%</c:v>
                        </c:pt>
                        <c:pt idx="8">
                          <c:v>%</c:v>
                        </c:pt>
                        <c:pt idx="9">
                          <c:v>%</c:v>
                        </c:pt>
                        <c:pt idx="10">
                          <c:v>%</c:v>
                        </c:pt>
                        <c:pt idx="11">
                          <c:v>%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'Historico Gob.ec'!$B$19:$Y$19</c15:sqref>
                        </c15:fullRef>
                        <c15:formulaRef>
                          <c15:sqref>('Historico Gob.ec'!$C$19,'Historico Gob.ec'!$E$19,'Historico Gob.ec'!$G$19,'Historico Gob.ec'!$I$19,'Historico Gob.ec'!$K$19,'Historico Gob.ec'!$M$19,'Historico Gob.ec'!$O$19,'Historico Gob.ec'!$Q$19,'Historico Gob.ec'!$S$19,'Historico Gob.ec'!$U$19,'Historico Gob.ec'!$W$19,'Historico Gob.ec'!$Y$19)</c15:sqref>
                        </c15:formulaRef>
                      </c:ext>
                    </c:extLst>
                    <c:numCache>
                      <c:formatCode>0.00%</c:formatCode>
                      <c:ptCount val="12"/>
                      <c:pt idx="0">
                        <c:v>0</c:v>
                      </c:pt>
                      <c:pt idx="1">
                        <c:v>1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1</c:v>
                      </c:pt>
                      <c:pt idx="11">
                        <c:v>0.99340000000000006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D-ED35-476D-82D7-E5637884A233}"/>
                  </c:ext>
                </c:extLst>
              </c15:ser>
            </c15:filteredBarSeries>
          </c:ext>
        </c:extLst>
      </c:barChart>
      <c:catAx>
        <c:axId val="168461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4616016"/>
        <c:crosses val="autoZero"/>
        <c:auto val="1"/>
        <c:lblAlgn val="ctr"/>
        <c:lblOffset val="100"/>
        <c:noMultiLvlLbl val="0"/>
      </c:catAx>
      <c:valAx>
        <c:axId val="168461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4616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8224675689988"/>
          <c:y val="0.87729841061533975"/>
          <c:w val="0.55034944128445906"/>
          <c:h val="9.49238116068824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 b="1"/>
              <a:t>HISTÓRICO DE RECLAMOS DE SERVICIOS DE TELECOMUNICACIONES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Gob.ec'!$A$102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Gob.ec'!$B$101:$M$101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Gob.ec'!$B$102:$M$102</c:f>
              <c:numCache>
                <c:formatCode>General</c:formatCode>
                <c:ptCount val="12"/>
                <c:pt idx="0">
                  <c:v>7</c:v>
                </c:pt>
                <c:pt idx="1">
                  <c:v>16</c:v>
                </c:pt>
                <c:pt idx="2">
                  <c:v>15</c:v>
                </c:pt>
                <c:pt idx="3">
                  <c:v>17</c:v>
                </c:pt>
                <c:pt idx="4">
                  <c:v>21</c:v>
                </c:pt>
                <c:pt idx="5">
                  <c:v>16</c:v>
                </c:pt>
                <c:pt idx="6">
                  <c:v>11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  <c:pt idx="10">
                  <c:v>16</c:v>
                </c:pt>
                <c:pt idx="11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9E-4872-91A4-16AF3AA29A0D}"/>
            </c:ext>
          </c:extLst>
        </c:ser>
        <c:ser>
          <c:idx val="1"/>
          <c:order val="1"/>
          <c:tx>
            <c:strRef>
              <c:f>'Historico Gob.ec'!$A$109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Gob.ec'!$B$101:$M$101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Gob.ec'!$B$109:$M$109</c:f>
              <c:numCache>
                <c:formatCode>General</c:formatCode>
                <c:ptCount val="12"/>
                <c:pt idx="0">
                  <c:v>162</c:v>
                </c:pt>
                <c:pt idx="1">
                  <c:v>158</c:v>
                </c:pt>
                <c:pt idx="2">
                  <c:v>181</c:v>
                </c:pt>
                <c:pt idx="3">
                  <c:v>100</c:v>
                </c:pt>
                <c:pt idx="4">
                  <c:v>173</c:v>
                </c:pt>
                <c:pt idx="5">
                  <c:v>138</c:v>
                </c:pt>
                <c:pt idx="6">
                  <c:v>113</c:v>
                </c:pt>
                <c:pt idx="7">
                  <c:v>126</c:v>
                </c:pt>
                <c:pt idx="8">
                  <c:v>162</c:v>
                </c:pt>
                <c:pt idx="9">
                  <c:v>154</c:v>
                </c:pt>
                <c:pt idx="10">
                  <c:v>163</c:v>
                </c:pt>
                <c:pt idx="11">
                  <c:v>165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9E-4872-91A4-16AF3AA29A0D}"/>
            </c:ext>
          </c:extLst>
        </c:ser>
        <c:ser>
          <c:idx val="2"/>
          <c:order val="2"/>
          <c:tx>
            <c:strRef>
              <c:f>'Historico Gob.ec'!$A$118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Gob.ec'!$B$101:$M$101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Gob.ec'!$B$118:$M$118</c:f>
              <c:numCache>
                <c:formatCode>General</c:formatCode>
                <c:ptCount val="12"/>
                <c:pt idx="0">
                  <c:v>45</c:v>
                </c:pt>
                <c:pt idx="1">
                  <c:v>30</c:v>
                </c:pt>
                <c:pt idx="2">
                  <c:v>49</c:v>
                </c:pt>
                <c:pt idx="3">
                  <c:v>2</c:v>
                </c:pt>
                <c:pt idx="4">
                  <c:v>42</c:v>
                </c:pt>
                <c:pt idx="5">
                  <c:v>35</c:v>
                </c:pt>
                <c:pt idx="6">
                  <c:v>24</c:v>
                </c:pt>
                <c:pt idx="7">
                  <c:v>27</c:v>
                </c:pt>
                <c:pt idx="8">
                  <c:v>35</c:v>
                </c:pt>
                <c:pt idx="9">
                  <c:v>43</c:v>
                </c:pt>
                <c:pt idx="10">
                  <c:v>26</c:v>
                </c:pt>
                <c:pt idx="11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B9E-4872-91A4-16AF3AA29A0D}"/>
            </c:ext>
          </c:extLst>
        </c:ser>
        <c:ser>
          <c:idx val="3"/>
          <c:order val="3"/>
          <c:tx>
            <c:strRef>
              <c:f>'Historico Gob.ec'!$A$123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Gob.ec'!$B$101:$M$101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Gob.ec'!$B$123:$M$123</c:f>
              <c:numCache>
                <c:formatCode>General</c:formatCode>
                <c:ptCount val="12"/>
                <c:pt idx="0">
                  <c:v>16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13</c:v>
                </c:pt>
                <c:pt idx="5">
                  <c:v>10</c:v>
                </c:pt>
                <c:pt idx="6">
                  <c:v>15</c:v>
                </c:pt>
                <c:pt idx="7">
                  <c:v>9</c:v>
                </c:pt>
                <c:pt idx="8">
                  <c:v>6</c:v>
                </c:pt>
                <c:pt idx="9">
                  <c:v>12</c:v>
                </c:pt>
                <c:pt idx="10">
                  <c:v>6</c:v>
                </c:pt>
                <c:pt idx="11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B9E-4872-91A4-16AF3AA29A0D}"/>
            </c:ext>
          </c:extLst>
        </c:ser>
        <c:ser>
          <c:idx val="4"/>
          <c:order val="4"/>
          <c:tx>
            <c:strRef>
              <c:f>'Historico Gob.ec'!$A$131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Gob.ec'!$B$101:$M$101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Gob.ec'!$B$131:$M$131</c:f>
              <c:numCache>
                <c:formatCode>General</c:formatCode>
                <c:ptCount val="12"/>
                <c:pt idx="0">
                  <c:v>170</c:v>
                </c:pt>
                <c:pt idx="1">
                  <c:v>156</c:v>
                </c:pt>
                <c:pt idx="2">
                  <c:v>175</c:v>
                </c:pt>
                <c:pt idx="3">
                  <c:v>261</c:v>
                </c:pt>
                <c:pt idx="4">
                  <c:v>169</c:v>
                </c:pt>
                <c:pt idx="5">
                  <c:v>151</c:v>
                </c:pt>
                <c:pt idx="6">
                  <c:v>94</c:v>
                </c:pt>
                <c:pt idx="7">
                  <c:v>99</c:v>
                </c:pt>
                <c:pt idx="8">
                  <c:v>140</c:v>
                </c:pt>
                <c:pt idx="9">
                  <c:v>130</c:v>
                </c:pt>
                <c:pt idx="10">
                  <c:v>109</c:v>
                </c:pt>
                <c:pt idx="11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B9E-4872-91A4-16AF3AA29A0D}"/>
            </c:ext>
          </c:extLst>
        </c:ser>
        <c:ser>
          <c:idx val="5"/>
          <c:order val="5"/>
          <c:tx>
            <c:strRef>
              <c:f>'Historico Gob.ec'!$A$136</c:f>
              <c:strCache>
                <c:ptCount val="1"/>
                <c:pt idx="0">
                  <c:v>Televisión Abierta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'Historico Gob.ec'!$B$101:$M$101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Gob.ec'!$B$136:$M$136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B9E-4872-91A4-16AF3AA29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4613840"/>
        <c:axId val="1684612752"/>
      </c:barChart>
      <c:catAx>
        <c:axId val="168461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4612752"/>
        <c:crosses val="autoZero"/>
        <c:auto val="1"/>
        <c:lblAlgn val="ctr"/>
        <c:lblOffset val="100"/>
        <c:noMultiLvlLbl val="0"/>
      </c:catAx>
      <c:valAx>
        <c:axId val="168461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4613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PORCENTAJE RECLAMOS</a:t>
            </a:r>
            <a:r>
              <a:rPr lang="es-EC" baseline="0"/>
              <a:t> </a:t>
            </a:r>
            <a:r>
              <a:rPr lang="es-EC"/>
              <a:t>SERVICIOS TELECOMUNICACIONES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AAB-4642-AE33-F46D05F9FE7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AAB-4642-AE33-F46D05F9FE7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AAB-4642-AE33-F46D05F9FE7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AAB-4642-AE33-F46D05F9FE7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AAB-4642-AE33-F46D05F9FE7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AAB-4642-AE33-F46D05F9FE79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7AAB-4642-AE33-F46D05F9FE79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('Historico Gob.ec'!$A$102,'Historico Gob.ec'!$A$109,'Historico Gob.ec'!$A$118,'Historico Gob.ec'!$A$123,'Historico Gob.ec'!$A$131,'Historico Gob.ec'!$A$136)</c:f>
              <c:strCache>
                <c:ptCount val="6"/>
                <c:pt idx="0">
                  <c:v>Información de Telecomunicaciones</c:v>
                </c:pt>
                <c:pt idx="1">
                  <c:v>Servicio Acceso a Internet</c:v>
                </c:pt>
                <c:pt idx="2">
                  <c:v>Servicio de Telefonía Fija</c:v>
                </c:pt>
                <c:pt idx="3">
                  <c:v>Servicio de Televisión Pagada</c:v>
                </c:pt>
                <c:pt idx="4">
                  <c:v>Telefonía Celular</c:v>
                </c:pt>
                <c:pt idx="5">
                  <c:v>Televisión Abierta</c:v>
                </c:pt>
              </c:strCache>
            </c:strRef>
          </c:cat>
          <c:val>
            <c:numRef>
              <c:f>('Historico Gob.ec'!$N$102,'Historico Gob.ec'!$N$109,'Historico Gob.ec'!$N$118,'Historico Gob.ec'!$N$123,'Historico Gob.ec'!$N$131,'Historico Gob.ec'!$N$136)</c:f>
              <c:numCache>
                <c:formatCode>General</c:formatCode>
                <c:ptCount val="6"/>
                <c:pt idx="0">
                  <c:v>168</c:v>
                </c:pt>
                <c:pt idx="1">
                  <c:v>1795</c:v>
                </c:pt>
                <c:pt idx="2">
                  <c:v>379</c:v>
                </c:pt>
                <c:pt idx="3">
                  <c:v>117</c:v>
                </c:pt>
                <c:pt idx="4">
                  <c:v>1754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AAB-4642-AE33-F46D05F9FE7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AAB-4642-AE33-F46D05F9FE7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AAB-4642-AE33-F46D05F9FE7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7AAB-4642-AE33-F46D05F9FE7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7AAB-4642-AE33-F46D05F9FE7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7AAB-4642-AE33-F46D05F9FE7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('Historico Gob.ec'!$A$102,'Historico Gob.ec'!$A$109,'Historico Gob.ec'!$A$118,'Historico Gob.ec'!$A$123,'Historico Gob.ec'!$A$131,'Historico Gob.ec'!$A$136)</c:f>
              <c:strCache>
                <c:ptCount val="6"/>
                <c:pt idx="0">
                  <c:v>Información de Telecomunicaciones</c:v>
                </c:pt>
                <c:pt idx="1">
                  <c:v>Servicio Acceso a Internet</c:v>
                </c:pt>
                <c:pt idx="2">
                  <c:v>Servicio de Telefonía Fija</c:v>
                </c:pt>
                <c:pt idx="3">
                  <c:v>Servicio de Televisión Pagada</c:v>
                </c:pt>
                <c:pt idx="4">
                  <c:v>Telefonía Celular</c:v>
                </c:pt>
                <c:pt idx="5">
                  <c:v>Televisión Abierta</c:v>
                </c:pt>
              </c:strCache>
            </c:strRef>
          </c:cat>
          <c:val>
            <c:numRef>
              <c:f>('Historico Gob.ec'!$O$102,'Historico Gob.ec'!$O$109,'Historico Gob.ec'!$O$118,'Historico Gob.ec'!$O$123,'Historico Gob.ec'!$O$131,'Historico Gob.ec'!$O$136)</c:f>
              <c:numCache>
                <c:formatCode>0.00%</c:formatCode>
                <c:ptCount val="6"/>
                <c:pt idx="0">
                  <c:v>3.9876572513648234E-2</c:v>
                </c:pt>
                <c:pt idx="1">
                  <c:v>0.42606218846427724</c:v>
                </c:pt>
                <c:pt idx="2">
                  <c:v>8.9959648706384995E-2</c:v>
                </c:pt>
                <c:pt idx="3">
                  <c:v>2.7771184429147874E-2</c:v>
                </c:pt>
                <c:pt idx="4">
                  <c:v>0.41633040588654163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7AAB-4642-AE33-F46D05F9FE79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en-US" sz="1400"/>
              <a:t>RECLAMOS INGRESADOS DE LOS SERVICIOS </a:t>
            </a:r>
          </a:p>
          <a:p>
            <a:pPr>
              <a:defRPr sz="1400"/>
            </a:pPr>
            <a:r>
              <a:rPr lang="en-US" sz="1400"/>
              <a:t>DE TELECOMUNICACIONES</a:t>
            </a:r>
          </a:p>
        </c:rich>
      </c:tx>
      <c:layout>
        <c:manualLayout>
          <c:xMode val="edge"/>
          <c:yMode val="edge"/>
          <c:x val="0.33181348215323164"/>
          <c:y val="1.417471621269440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479812190086156E-2"/>
          <c:y val="0.12494675355409206"/>
          <c:w val="0.91941455624697943"/>
          <c:h val="0.738768895994828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'Requerimientos Febrero_2024'!$C$10</c:f>
              <c:strCache>
                <c:ptCount val="1"/>
                <c:pt idx="0">
                  <c:v>Cantidad</c:v>
                </c:pt>
              </c:strCache>
            </c:strRef>
          </c:tx>
          <c:invertIfNegative val="0"/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AE5-40D8-83E5-8E0AA073D26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AE5-40D8-83E5-8E0AA073D26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D3C-43CE-AB7C-5B56A190DB21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D3C-43CE-AB7C-5B56A190DB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Febrero_2024'!$B$11:$B$16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Servicio de Telefonía Celular</c:v>
                </c:pt>
              </c:strCache>
            </c:strRef>
          </c:cat>
          <c:val>
            <c:numRef>
              <c:f>'Requerimientos Febrero_2024'!$C$11:$C$16</c:f>
              <c:numCache>
                <c:formatCode>General</c:formatCode>
                <c:ptCount val="6"/>
                <c:pt idx="0">
                  <c:v>11</c:v>
                </c:pt>
                <c:pt idx="1">
                  <c:v>0</c:v>
                </c:pt>
                <c:pt idx="2">
                  <c:v>161</c:v>
                </c:pt>
                <c:pt idx="3">
                  <c:v>21</c:v>
                </c:pt>
                <c:pt idx="4">
                  <c:v>11</c:v>
                </c:pt>
                <c:pt idx="5">
                  <c:v>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D7C-4AFD-96DE-A3EE0B88D7E5}"/>
            </c:ext>
          </c:extLst>
        </c:ser>
        <c:ser>
          <c:idx val="1"/>
          <c:order val="1"/>
          <c:tx>
            <c:strRef>
              <c:f>'Requerimientos Febrero_2024'!$D$10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D3C-43CE-AB7C-5B56A190DB2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D3C-43CE-AB7C-5B56A190DB2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D3C-43CE-AB7C-5B56A190DB21}"/>
              </c:ext>
            </c:extLst>
          </c:dPt>
          <c:dPt>
            <c:idx val="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7D3C-43CE-AB7C-5B56A190DB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'Requerimientos Febrero_2024'!$B$11:$B$16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Servicio de Telefonía Celular</c:v>
                </c:pt>
              </c:strCache>
            </c:strRef>
          </c:cat>
          <c:val>
            <c:numRef>
              <c:f>'Requerimientos Febrero_2024'!$D$11:$D$16</c:f>
              <c:numCache>
                <c:formatCode>0.00%</c:formatCode>
                <c:ptCount val="6"/>
                <c:pt idx="0">
                  <c:v>3.7162162162162164E-2</c:v>
                </c:pt>
                <c:pt idx="1">
                  <c:v>0</c:v>
                </c:pt>
                <c:pt idx="2">
                  <c:v>0.54391891891891897</c:v>
                </c:pt>
                <c:pt idx="3">
                  <c:v>7.0945945945945943E-2</c:v>
                </c:pt>
                <c:pt idx="4">
                  <c:v>3.7162162162162164E-2</c:v>
                </c:pt>
                <c:pt idx="5">
                  <c:v>0.3108108108108108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7D3C-43CE-AB7C-5B56A190D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30"/>
        <c:axId val="1680312416"/>
        <c:axId val="1680312960"/>
      </c:barChart>
      <c:catAx>
        <c:axId val="1680312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/>
            </a:pPr>
            <a:endParaRPr lang="es-EC"/>
          </a:p>
        </c:txPr>
        <c:crossAx val="1680312960"/>
        <c:crosses val="autoZero"/>
        <c:auto val="1"/>
        <c:lblAlgn val="ctr"/>
        <c:lblOffset val="100"/>
        <c:noMultiLvlLbl val="0"/>
      </c:catAx>
      <c:valAx>
        <c:axId val="1680312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C"/>
          </a:p>
        </c:txPr>
        <c:crossAx val="1680312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RECLAMOS INGRESADOS A OPERADORES</a:t>
            </a:r>
            <a:r>
              <a:rPr lang="en-US" b="1" baseline="0"/>
              <a:t> DEL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 SERVICIO MOVIL AVANZADO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98D-4BA2-8565-D26F9CA9E77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198D-4BA2-8565-D26F9CA9E77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98D-4BA2-8565-D26F9CA9E77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2301-44C6-913D-2A3B337620FD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98D-4BA2-8565-D26F9CA9E775}"/>
              </c:ext>
            </c:extLst>
          </c:dPt>
          <c:dPt>
            <c:idx val="7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98D-4BA2-8565-D26F9CA9E775}"/>
              </c:ext>
            </c:extLst>
          </c:dPt>
          <c:dLbls>
            <c:dLbl>
              <c:idx val="0"/>
              <c:layout>
                <c:manualLayout>
                  <c:x val="4.1010401572560279E-3"/>
                  <c:y val="-6.61957002542804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3670133857520178E-3"/>
                  <c:y val="-4.53048649571487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024649023247177E-16"/>
                  <c:y val="-4.9148820040362259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Febrero_2024'!$B$42:$B$45</c:f>
              <c:strCache>
                <c:ptCount val="4"/>
                <c:pt idx="0">
                  <c:v>Claro - Conecel S.A.</c:v>
                </c:pt>
                <c:pt idx="1">
                  <c:v>Cnt Ep</c:v>
                </c:pt>
                <c:pt idx="2">
                  <c:v>Movistar - Otecel S.A.</c:v>
                </c:pt>
                <c:pt idx="3">
                  <c:v>Tuenti</c:v>
                </c:pt>
              </c:strCache>
            </c:strRef>
          </c:cat>
          <c:val>
            <c:numRef>
              <c:f>'Requerimientos Febrero_2024'!$C$42:$C$45</c:f>
              <c:numCache>
                <c:formatCode>General</c:formatCode>
                <c:ptCount val="4"/>
                <c:pt idx="0">
                  <c:v>35</c:v>
                </c:pt>
                <c:pt idx="1">
                  <c:v>8</c:v>
                </c:pt>
                <c:pt idx="2">
                  <c:v>47</c:v>
                </c:pt>
                <c:pt idx="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98D-4BA2-8565-D26F9CA9E775}"/>
            </c:ext>
          </c:extLst>
        </c:ser>
        <c:ser>
          <c:idx val="1"/>
          <c:order val="1"/>
          <c:spPr>
            <a:solidFill>
              <a:schemeClr val="accent5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98D-4BA2-8565-D26F9CA9E77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198D-4BA2-8565-D26F9CA9E77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98D-4BA2-8565-D26F9CA9E775}"/>
              </c:ext>
            </c:extLst>
          </c:dPt>
          <c:dLbls>
            <c:dLbl>
              <c:idx val="0"/>
              <c:layout>
                <c:manualLayout>
                  <c:x val="0"/>
                  <c:y val="-1.146217407716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2.2403476310657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1705427946439207E-3"/>
                  <c:y val="6.07863428599981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'Requerimientos Febrero_2024'!$B$42:$B$45</c:f>
              <c:strCache>
                <c:ptCount val="4"/>
                <c:pt idx="0">
                  <c:v>Claro - Conecel S.A.</c:v>
                </c:pt>
                <c:pt idx="1">
                  <c:v>Cnt Ep</c:v>
                </c:pt>
                <c:pt idx="2">
                  <c:v>Movistar - Otecel S.A.</c:v>
                </c:pt>
                <c:pt idx="3">
                  <c:v>Tuenti</c:v>
                </c:pt>
              </c:strCache>
            </c:strRef>
          </c:cat>
          <c:val>
            <c:numRef>
              <c:f>'Requerimientos Febrero_2024'!$D$42:$D$45</c:f>
              <c:numCache>
                <c:formatCode>0.00%</c:formatCode>
                <c:ptCount val="4"/>
                <c:pt idx="0">
                  <c:v>0.38043478260869568</c:v>
                </c:pt>
                <c:pt idx="1">
                  <c:v>8.6956521739130432E-2</c:v>
                </c:pt>
                <c:pt idx="2">
                  <c:v>0.51086956521739135</c:v>
                </c:pt>
                <c:pt idx="3">
                  <c:v>2.1739130434782608E-2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9EF0-43E1-A67C-6AA9CB92673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30"/>
        <c:axId val="1680314048"/>
        <c:axId val="1680310240"/>
      </c:barChart>
      <c:catAx>
        <c:axId val="168031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0310240"/>
        <c:crosses val="autoZero"/>
        <c:auto val="1"/>
        <c:lblAlgn val="ctr"/>
        <c:lblOffset val="100"/>
        <c:noMultiLvlLbl val="0"/>
      </c:catAx>
      <c:valAx>
        <c:axId val="1680310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0314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INGRESADOS</a:t>
            </a:r>
            <a:r>
              <a:rPr lang="es-EC" b="1" baseline="0"/>
              <a:t> OPERADORES DE SERVICIOS DE TELECOMUNICACIONES</a:t>
            </a:r>
            <a:endParaRPr lang="es-EC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'Requerimientos Febrero_2024'!$G$41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1116002704375525E-3"/>
                  <c:y val="-7.8490121987246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5126155837621966E-17"/>
                  <c:y val="-5.10185792917100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705334234791801E-3"/>
                  <c:y val="-5.88675914904347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3705334234791801E-3"/>
                  <c:y val="-4.7094073192347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5.88675914904347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0252311675243933E-17"/>
                  <c:y val="-3.53205548942608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-8.6339134185971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3705334234791801E-3"/>
                  <c:y val="-8.63391341859709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3705334234791801E-3"/>
                  <c:y val="-3.1396048794898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Febrero_2024'!$F$42:$F$53</c:f>
              <c:strCache>
                <c:ptCount val="12"/>
                <c:pt idx="0">
                  <c:v>Claro - Conecel S.A.</c:v>
                </c:pt>
                <c:pt idx="1">
                  <c:v>Cnt Ep</c:v>
                </c:pt>
                <c:pt idx="2">
                  <c:v>DirecTV</c:v>
                </c:pt>
                <c:pt idx="3">
                  <c:v>Opticom</c:v>
                </c:pt>
                <c:pt idx="4">
                  <c:v>Grupo Tv Cable</c:v>
                </c:pt>
                <c:pt idx="5">
                  <c:v>Iplanet - Fibramax</c:v>
                </c:pt>
                <c:pt idx="6">
                  <c:v>Megadatos - Netlife</c:v>
                </c:pt>
                <c:pt idx="7">
                  <c:v>Cable Unión</c:v>
                </c:pt>
                <c:pt idx="8">
                  <c:v>Movistar</c:v>
                </c:pt>
                <c:pt idx="9">
                  <c:v>Puntonet</c:v>
                </c:pt>
                <c:pt idx="10">
                  <c:v>Otras Operadoras</c:v>
                </c:pt>
                <c:pt idx="11">
                  <c:v>Total general</c:v>
                </c:pt>
              </c:strCache>
            </c:strRef>
          </c:cat>
          <c:val>
            <c:numRef>
              <c:f>'Requerimientos Febrero_2024'!$G$42:$G$53</c:f>
              <c:numCache>
                <c:formatCode>General</c:formatCode>
                <c:ptCount val="12"/>
                <c:pt idx="0">
                  <c:v>81</c:v>
                </c:pt>
                <c:pt idx="1">
                  <c:v>56</c:v>
                </c:pt>
                <c:pt idx="2">
                  <c:v>3</c:v>
                </c:pt>
                <c:pt idx="3">
                  <c:v>1</c:v>
                </c:pt>
                <c:pt idx="4">
                  <c:v>15</c:v>
                </c:pt>
                <c:pt idx="5">
                  <c:v>21</c:v>
                </c:pt>
                <c:pt idx="6">
                  <c:v>21</c:v>
                </c:pt>
                <c:pt idx="7">
                  <c:v>8</c:v>
                </c:pt>
                <c:pt idx="8">
                  <c:v>47</c:v>
                </c:pt>
                <c:pt idx="9">
                  <c:v>12</c:v>
                </c:pt>
                <c:pt idx="10">
                  <c:v>31</c:v>
                </c:pt>
                <c:pt idx="11">
                  <c:v>296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4B8-4492-8C3D-32FD86D7BA32}"/>
            </c:ext>
          </c:extLst>
        </c:ser>
        <c:ser>
          <c:idx val="1"/>
          <c:order val="1"/>
          <c:tx>
            <c:strRef>
              <c:f>'Requerimientos Febrero_2024'!$H$41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0700635082224035E-2"/>
                  <c:y val="-4.57516033775490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3227161750631176E-3"/>
                  <c:y val="-4.57516033775490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208553973469684E-2"/>
                  <c:y val="-2.0534184193073209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6.7825163178263648E-3"/>
                  <c:y val="-1.1773518298086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5.482133693916720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1.2225918828972754E-2"/>
                  <c:y val="-8.5769428049293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Febrero_2024'!$F$42:$F$53</c:f>
              <c:strCache>
                <c:ptCount val="12"/>
                <c:pt idx="0">
                  <c:v>Claro - Conecel S.A.</c:v>
                </c:pt>
                <c:pt idx="1">
                  <c:v>Cnt Ep</c:v>
                </c:pt>
                <c:pt idx="2">
                  <c:v>DirecTV</c:v>
                </c:pt>
                <c:pt idx="3">
                  <c:v>Opticom</c:v>
                </c:pt>
                <c:pt idx="4">
                  <c:v>Grupo Tv Cable</c:v>
                </c:pt>
                <c:pt idx="5">
                  <c:v>Iplanet - Fibramax</c:v>
                </c:pt>
                <c:pt idx="6">
                  <c:v>Megadatos - Netlife</c:v>
                </c:pt>
                <c:pt idx="7">
                  <c:v>Cable Unión</c:v>
                </c:pt>
                <c:pt idx="8">
                  <c:v>Movistar</c:v>
                </c:pt>
                <c:pt idx="9">
                  <c:v>Puntonet</c:v>
                </c:pt>
                <c:pt idx="10">
                  <c:v>Otras Operadoras</c:v>
                </c:pt>
                <c:pt idx="11">
                  <c:v>Total general</c:v>
                </c:pt>
              </c:strCache>
            </c:strRef>
          </c:cat>
          <c:val>
            <c:numRef>
              <c:f>'Requerimientos Febrero_2024'!$H$42:$H$55</c:f>
              <c:numCache>
                <c:formatCode>0.00%</c:formatCode>
                <c:ptCount val="14"/>
                <c:pt idx="0">
                  <c:v>0.27364864864864863</c:v>
                </c:pt>
                <c:pt idx="1">
                  <c:v>0.1891891891891892</c:v>
                </c:pt>
                <c:pt idx="2">
                  <c:v>1.0135135135135136E-2</c:v>
                </c:pt>
                <c:pt idx="3">
                  <c:v>3.3783783783783786E-3</c:v>
                </c:pt>
                <c:pt idx="4">
                  <c:v>5.0675675675675678E-2</c:v>
                </c:pt>
                <c:pt idx="5">
                  <c:v>7.0945945945945943E-2</c:v>
                </c:pt>
                <c:pt idx="6">
                  <c:v>7.0945945945945943E-2</c:v>
                </c:pt>
                <c:pt idx="7">
                  <c:v>2.7027027027027029E-2</c:v>
                </c:pt>
                <c:pt idx="8">
                  <c:v>0.15878378378378377</c:v>
                </c:pt>
                <c:pt idx="9">
                  <c:v>4.0540540540540543E-2</c:v>
                </c:pt>
                <c:pt idx="10">
                  <c:v>0.10472972972972973</c:v>
                </c:pt>
                <c:pt idx="11">
                  <c:v>1.0000000000000002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94B8-4492-8C3D-32FD86D7B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0315136"/>
        <c:axId val="1680304256"/>
      </c:barChart>
      <c:catAx>
        <c:axId val="16803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0304256"/>
        <c:crosses val="autoZero"/>
        <c:auto val="1"/>
        <c:lblAlgn val="ctr"/>
        <c:lblOffset val="100"/>
        <c:noMultiLvlLbl val="0"/>
      </c:catAx>
      <c:valAx>
        <c:axId val="1680304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0315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Información de Telecomunicaciones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BBE-4A5E-8079-4DE8D1DBD00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Febrero_2024'!$B$136:$B$137</c:f>
              <c:strCache>
                <c:ptCount val="2"/>
                <c:pt idx="0">
                  <c:v>Otros Servicios de Telecomunicaciones</c:v>
                </c:pt>
                <c:pt idx="1">
                  <c:v>Otros operadores</c:v>
                </c:pt>
              </c:strCache>
            </c:strRef>
          </c:cat>
          <c:val>
            <c:numRef>
              <c:f>'Requerimientos Febrero_2024'!$D$136:$D$137</c:f>
              <c:numCache>
                <c:formatCode>0.00%</c:formatCode>
                <c:ptCount val="2"/>
                <c:pt idx="0">
                  <c:v>3.7162162162162164E-2</c:v>
                </c:pt>
                <c:pt idx="1">
                  <c:v>3.7162162162162164E-2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BBE-4A5E-8079-4DE8D1DBD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80308064"/>
        <c:axId val="1680306432"/>
      </c:barChart>
      <c:catAx>
        <c:axId val="1680308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0306432"/>
        <c:crosses val="autoZero"/>
        <c:auto val="1"/>
        <c:lblAlgn val="ctr"/>
        <c:lblOffset val="100"/>
        <c:noMultiLvlLbl val="0"/>
      </c:catAx>
      <c:valAx>
        <c:axId val="168030643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1680308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Acceso a Internet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Febrero_2024'!$B$139:$B$145</c:f>
              <c:strCache>
                <c:ptCount val="7"/>
                <c:pt idx="0">
                  <c:v>Puntonet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Fibramax - Iplanet</c:v>
                </c:pt>
                <c:pt idx="4">
                  <c:v>Grupo TV Cable</c:v>
                </c:pt>
                <c:pt idx="5">
                  <c:v>Megadatos - Netlife</c:v>
                </c:pt>
                <c:pt idx="6">
                  <c:v>Otros operadores</c:v>
                </c:pt>
              </c:strCache>
            </c:strRef>
          </c:cat>
          <c:val>
            <c:numRef>
              <c:f>'Requerimientos Febrero_2024'!$D$139:$D$145</c:f>
              <c:numCache>
                <c:formatCode>0.00%</c:formatCode>
                <c:ptCount val="7"/>
                <c:pt idx="0">
                  <c:v>4.0540540540540543E-2</c:v>
                </c:pt>
                <c:pt idx="1">
                  <c:v>0.13513513513513514</c:v>
                </c:pt>
                <c:pt idx="2">
                  <c:v>9.1216216216216214E-2</c:v>
                </c:pt>
                <c:pt idx="3">
                  <c:v>7.0945945945945943E-2</c:v>
                </c:pt>
                <c:pt idx="4">
                  <c:v>4.72972972972973E-2</c:v>
                </c:pt>
                <c:pt idx="5">
                  <c:v>7.0945945945945943E-2</c:v>
                </c:pt>
                <c:pt idx="6">
                  <c:v>8.7837837837837843E-2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B1-4E1C-994E-97A236AE4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80315680"/>
        <c:axId val="1680300448"/>
      </c:barChart>
      <c:catAx>
        <c:axId val="1680315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0300448"/>
        <c:crosses val="autoZero"/>
        <c:auto val="1"/>
        <c:lblAlgn val="ctr"/>
        <c:lblOffset val="100"/>
        <c:noMultiLvlLbl val="0"/>
      </c:catAx>
      <c:valAx>
        <c:axId val="1680300448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1680315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Telefonía</a:t>
            </a:r>
            <a:r>
              <a:rPr lang="es-EC" b="1" baseline="0"/>
              <a:t> Fija</a:t>
            </a:r>
            <a:endParaRPr lang="es-EC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Febrero_2024'!$B$151:$B$153</c:f>
              <c:strCache>
                <c:ptCount val="3"/>
                <c:pt idx="0">
                  <c:v>Servicio de Telefonía Fija</c:v>
                </c:pt>
                <c:pt idx="1">
                  <c:v>Cnt Ep</c:v>
                </c:pt>
                <c:pt idx="2">
                  <c:v>Otros Operadores </c:v>
                </c:pt>
              </c:strCache>
            </c:strRef>
          </c:cat>
          <c:val>
            <c:numRef>
              <c:f>'Requerimientos Febrero_2024'!$D$151:$D$153</c:f>
              <c:numCache>
                <c:formatCode>0.00%</c:formatCode>
                <c:ptCount val="3"/>
                <c:pt idx="0">
                  <c:v>7.0945945945945943E-2</c:v>
                </c:pt>
                <c:pt idx="1">
                  <c:v>5.7432432432432436E-2</c:v>
                </c:pt>
                <c:pt idx="2">
                  <c:v>1.3513513513513514E-2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41-4D47-9A95-B4256BA49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82874576"/>
        <c:axId val="1682875120"/>
      </c:barChart>
      <c:catAx>
        <c:axId val="1682874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2875120"/>
        <c:crosses val="autoZero"/>
        <c:auto val="1"/>
        <c:lblAlgn val="ctr"/>
        <c:lblOffset val="100"/>
        <c:noMultiLvlLbl val="0"/>
      </c:catAx>
      <c:valAx>
        <c:axId val="168287512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1682874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Televisión Pagada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Febrero_2024'!$B$154:$B$158</c:f>
              <c:strCache>
                <c:ptCount val="5"/>
                <c:pt idx="0">
                  <c:v>Servicio de Televisión Pagada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DirecTV</c:v>
                </c:pt>
                <c:pt idx="4">
                  <c:v>Cable Unión - AlfaTV</c:v>
                </c:pt>
              </c:strCache>
            </c:strRef>
          </c:cat>
          <c:val>
            <c:numRef>
              <c:f>'Requerimientos Febrero_2024'!$D$154:$D$158</c:f>
              <c:numCache>
                <c:formatCode>0.00%</c:formatCode>
                <c:ptCount val="5"/>
                <c:pt idx="0">
                  <c:v>3.7162162162162164E-2</c:v>
                </c:pt>
                <c:pt idx="1">
                  <c:v>1.0135135135135136E-2</c:v>
                </c:pt>
                <c:pt idx="2">
                  <c:v>1.3513513513513514E-2</c:v>
                </c:pt>
                <c:pt idx="3">
                  <c:v>1.0135135135135136E-2</c:v>
                </c:pt>
                <c:pt idx="4">
                  <c:v>3.3783783783783786E-3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29-4560-8857-CCB88DFB6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82877296"/>
        <c:axId val="1682876208"/>
      </c:barChart>
      <c:catAx>
        <c:axId val="1682877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2876208"/>
        <c:crosses val="autoZero"/>
        <c:auto val="1"/>
        <c:lblAlgn val="ctr"/>
        <c:lblOffset val="100"/>
        <c:noMultiLvlLbl val="0"/>
      </c:catAx>
      <c:valAx>
        <c:axId val="1682876208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1682877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Telefonía Celular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Febrero_2024'!$B$146:$B$150</c:f>
              <c:strCache>
                <c:ptCount val="5"/>
                <c:pt idx="0">
                  <c:v>Servicio de Telefonía Celular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Movistar - Otecel S.A.</c:v>
                </c:pt>
                <c:pt idx="4">
                  <c:v>Tuenti</c:v>
                </c:pt>
              </c:strCache>
            </c:strRef>
          </c:cat>
          <c:val>
            <c:numRef>
              <c:f>'Requerimientos Febrero_2024'!$D$146:$D$150</c:f>
              <c:numCache>
                <c:formatCode>0.00%</c:formatCode>
                <c:ptCount val="5"/>
                <c:pt idx="0">
                  <c:v>0.3108108108108108</c:v>
                </c:pt>
                <c:pt idx="1">
                  <c:v>0.11824324324324324</c:v>
                </c:pt>
                <c:pt idx="2">
                  <c:v>2.7027027027027029E-2</c:v>
                </c:pt>
                <c:pt idx="3">
                  <c:v>0.15878378378378377</c:v>
                </c:pt>
                <c:pt idx="4">
                  <c:v>6.7567567567567571E-3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33-4DCB-BC2A-EAEE3BF5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82882192"/>
        <c:axId val="1682880016"/>
      </c:barChart>
      <c:catAx>
        <c:axId val="1682882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2880016"/>
        <c:crosses val="autoZero"/>
        <c:auto val="1"/>
        <c:lblAlgn val="ctr"/>
        <c:lblOffset val="100"/>
        <c:noMultiLvlLbl val="0"/>
      </c:catAx>
      <c:valAx>
        <c:axId val="168288001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1682882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515471</xdr:colOff>
      <xdr:row>0</xdr:row>
      <xdr:rowOff>56030</xdr:rowOff>
    </xdr:from>
    <xdr:to>
      <xdr:col>13</xdr:col>
      <xdr:colOff>44824</xdr:colOff>
      <xdr:row>6</xdr:row>
      <xdr:rowOff>8014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9471" y="56030"/>
          <a:ext cx="3115235" cy="12070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271645</xdr:colOff>
      <xdr:row>7</xdr:row>
      <xdr:rowOff>163286</xdr:rowOff>
    </xdr:from>
    <xdr:to>
      <xdr:col>10</xdr:col>
      <xdr:colOff>358734</xdr:colOff>
      <xdr:row>35</xdr:row>
      <xdr:rowOff>169470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185115</xdr:colOff>
      <xdr:row>17</xdr:row>
      <xdr:rowOff>95032</xdr:rowOff>
    </xdr:from>
    <xdr:to>
      <xdr:col>6</xdr:col>
      <xdr:colOff>108857</xdr:colOff>
      <xdr:row>36</xdr:row>
      <xdr:rowOff>59378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13606</xdr:colOff>
      <xdr:row>47</xdr:row>
      <xdr:rowOff>27071</xdr:rowOff>
    </xdr:from>
    <xdr:to>
      <xdr:col>4</xdr:col>
      <xdr:colOff>666750</xdr:colOff>
      <xdr:row>69</xdr:row>
      <xdr:rowOff>176893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734784</xdr:colOff>
      <xdr:row>55</xdr:row>
      <xdr:rowOff>27213</xdr:rowOff>
    </xdr:from>
    <xdr:to>
      <xdr:col>10</xdr:col>
      <xdr:colOff>0</xdr:colOff>
      <xdr:row>69</xdr:row>
      <xdr:rowOff>136072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326570</xdr:colOff>
      <xdr:row>132</xdr:row>
      <xdr:rowOff>159203</xdr:rowOff>
    </xdr:from>
    <xdr:to>
      <xdr:col>6</xdr:col>
      <xdr:colOff>544286</xdr:colOff>
      <xdr:row>145</xdr:row>
      <xdr:rowOff>40823</xdr:rowOff>
    </xdr:to>
    <xdr:graphicFrame macro="">
      <xdr:nvGraphicFramePr>
        <xdr:cNvPr id="15" name="Grá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312964</xdr:colOff>
      <xdr:row>145</xdr:row>
      <xdr:rowOff>122464</xdr:rowOff>
    </xdr:from>
    <xdr:to>
      <xdr:col>6</xdr:col>
      <xdr:colOff>530680</xdr:colOff>
      <xdr:row>158</xdr:row>
      <xdr:rowOff>136071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312964</xdr:colOff>
      <xdr:row>158</xdr:row>
      <xdr:rowOff>163286</xdr:rowOff>
    </xdr:from>
    <xdr:to>
      <xdr:col>6</xdr:col>
      <xdr:colOff>530680</xdr:colOff>
      <xdr:row>170</xdr:row>
      <xdr:rowOff>0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585106</xdr:colOff>
      <xdr:row>132</xdr:row>
      <xdr:rowOff>136070</xdr:rowOff>
    </xdr:from>
    <xdr:to>
      <xdr:col>9</xdr:col>
      <xdr:colOff>1469570</xdr:colOff>
      <xdr:row>152</xdr:row>
      <xdr:rowOff>0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625929</xdr:colOff>
      <xdr:row>152</xdr:row>
      <xdr:rowOff>40822</xdr:rowOff>
    </xdr:from>
    <xdr:to>
      <xdr:col>10</xdr:col>
      <xdr:colOff>13607</xdr:colOff>
      <xdr:row>170</xdr:row>
      <xdr:rowOff>13608</xdr:rowOff>
    </xdr:to>
    <xdr:graphicFrame macro="">
      <xdr:nvGraphicFramePr>
        <xdr:cNvPr id="19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9</xdr:col>
      <xdr:colOff>816428</xdr:colOff>
      <xdr:row>0</xdr:row>
      <xdr:rowOff>0</xdr:rowOff>
    </xdr:from>
    <xdr:to>
      <xdr:col>10</xdr:col>
      <xdr:colOff>2407663</xdr:colOff>
      <xdr:row>5</xdr:row>
      <xdr:rowOff>104864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36142" y="0"/>
          <a:ext cx="3115235" cy="12070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140072</xdr:colOff>
      <xdr:row>60</xdr:row>
      <xdr:rowOff>12326</xdr:rowOff>
    </xdr:from>
    <xdr:to>
      <xdr:col>26</xdr:col>
      <xdr:colOff>493058</xdr:colOff>
      <xdr:row>75</xdr:row>
      <xdr:rowOff>182217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8198CC24-D29D-458B-BEA1-85C4E4261F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140072</xdr:colOff>
      <xdr:row>60</xdr:row>
      <xdr:rowOff>12326</xdr:rowOff>
    </xdr:from>
    <xdr:to>
      <xdr:col>26</xdr:col>
      <xdr:colOff>761999</xdr:colOff>
      <xdr:row>75</xdr:row>
      <xdr:rowOff>182217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xmlns="" id="{97AC3169-FC0A-421A-940E-094B2EF4B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102890</xdr:colOff>
      <xdr:row>78</xdr:row>
      <xdr:rowOff>154945</xdr:rowOff>
    </xdr:from>
    <xdr:to>
      <xdr:col>26</xdr:col>
      <xdr:colOff>796636</xdr:colOff>
      <xdr:row>97</xdr:row>
      <xdr:rowOff>30561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31296</xdr:colOff>
      <xdr:row>19</xdr:row>
      <xdr:rowOff>138112</xdr:rowOff>
    </xdr:from>
    <xdr:to>
      <xdr:col>26</xdr:col>
      <xdr:colOff>738187</xdr:colOff>
      <xdr:row>34</xdr:row>
      <xdr:rowOff>23812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40822</xdr:colOff>
      <xdr:row>34</xdr:row>
      <xdr:rowOff>176893</xdr:rowOff>
    </xdr:from>
    <xdr:to>
      <xdr:col>26</xdr:col>
      <xdr:colOff>738187</xdr:colOff>
      <xdr:row>49</xdr:row>
      <xdr:rowOff>62593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27213</xdr:colOff>
      <xdr:row>138</xdr:row>
      <xdr:rowOff>172810</xdr:rowOff>
    </xdr:from>
    <xdr:to>
      <xdr:col>24</xdr:col>
      <xdr:colOff>809624</xdr:colOff>
      <xdr:row>155</xdr:row>
      <xdr:rowOff>122464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127721</xdr:colOff>
      <xdr:row>99</xdr:row>
      <xdr:rowOff>21430</xdr:rowOff>
    </xdr:from>
    <xdr:to>
      <xdr:col>26</xdr:col>
      <xdr:colOff>796635</xdr:colOff>
      <xdr:row>137</xdr:row>
      <xdr:rowOff>155864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16</xdr:col>
      <xdr:colOff>209550</xdr:colOff>
      <xdr:row>0</xdr:row>
      <xdr:rowOff>0</xdr:rowOff>
    </xdr:from>
    <xdr:to>
      <xdr:col>19</xdr:col>
      <xdr:colOff>687340</xdr:colOff>
      <xdr:row>6</xdr:row>
      <xdr:rowOff>19050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25600" y="0"/>
          <a:ext cx="3392440" cy="1314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.%20INFORMES%20ESTADISTICAS_REPORTE%20SUARV2_FEBRERO%20-%20ABRIL%202020_INFORMES%20ZONALES/A&#209;O%202022/2.%20ESTADISTICAS%20FEBRERO%202022/Tablas_FEBRERO%202022_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FEBRERO 2022"/>
      <sheetName val="TD"/>
      <sheetName val="Indice"/>
      <sheetName val="Requerimientos Febrero 2022"/>
      <sheetName val="Historico GOB.EC"/>
    </sheetNames>
    <sheetDataSet>
      <sheetData sheetId="0" refreshError="1"/>
      <sheetData sheetId="1" refreshError="1"/>
      <sheetData sheetId="2" refreshError="1"/>
      <sheetData sheetId="3"/>
      <sheetData sheetId="4">
        <row r="42">
          <cell r="A42" t="str">
            <v>Cable Unión</v>
          </cell>
        </row>
        <row r="104"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</row>
        <row r="105">
          <cell r="B105" t="str">
            <v>Enero 2022</v>
          </cell>
          <cell r="C105">
            <v>0</v>
          </cell>
          <cell r="D105" t="str">
            <v>Febrero 2022</v>
          </cell>
          <cell r="E105">
            <v>0</v>
          </cell>
          <cell r="F105" t="str">
            <v>Marzo 2022</v>
          </cell>
          <cell r="G105">
            <v>0</v>
          </cell>
          <cell r="H105" t="str">
            <v>Abril 2022</v>
          </cell>
          <cell r="I105">
            <v>0</v>
          </cell>
          <cell r="J105" t="str">
            <v>Mayo 2022</v>
          </cell>
          <cell r="K105">
            <v>0</v>
          </cell>
          <cell r="L105" t="str">
            <v>Junio 2022</v>
          </cell>
          <cell r="M105">
            <v>0</v>
          </cell>
          <cell r="N105" t="str">
            <v>Julio 2022</v>
          </cell>
          <cell r="O105">
            <v>0</v>
          </cell>
          <cell r="P105" t="str">
            <v>Agosto 2022</v>
          </cell>
          <cell r="Q105">
            <v>0</v>
          </cell>
          <cell r="R105" t="str">
            <v>Septiembre 2022</v>
          </cell>
          <cell r="S105">
            <v>0</v>
          </cell>
          <cell r="T105" t="str">
            <v>Octubre 2022</v>
          </cell>
          <cell r="U105">
            <v>0</v>
          </cell>
          <cell r="V105" t="str">
            <v>Noviembre 2022</v>
          </cell>
          <cell r="W105">
            <v>0</v>
          </cell>
          <cell r="X105" t="str">
            <v>Diciembre 2022</v>
          </cell>
          <cell r="Y105">
            <v>0</v>
          </cell>
          <cell r="Z105" t="str">
            <v>Total 2022</v>
          </cell>
          <cell r="AA105">
            <v>0</v>
          </cell>
        </row>
        <row r="106">
          <cell r="B106" t="str">
            <v>Cantidad</v>
          </cell>
          <cell r="C106" t="str">
            <v>Porcentaje</v>
          </cell>
          <cell r="D106" t="str">
            <v>Cantidad</v>
          </cell>
          <cell r="E106" t="str">
            <v>Porcentaje</v>
          </cell>
          <cell r="F106" t="str">
            <v>Cantidad</v>
          </cell>
          <cell r="G106" t="str">
            <v>Porcentaje</v>
          </cell>
          <cell r="H106" t="str">
            <v>Cantidad</v>
          </cell>
          <cell r="I106" t="str">
            <v>Porcentaje</v>
          </cell>
          <cell r="J106" t="str">
            <v>Cantidad</v>
          </cell>
          <cell r="K106" t="str">
            <v>Porcentaje</v>
          </cell>
          <cell r="L106" t="str">
            <v>Cantidad</v>
          </cell>
          <cell r="M106" t="str">
            <v>Porcentaje</v>
          </cell>
          <cell r="N106" t="str">
            <v>Cantidad</v>
          </cell>
          <cell r="O106" t="str">
            <v>Porcentaje</v>
          </cell>
          <cell r="P106" t="str">
            <v>Cantidad</v>
          </cell>
          <cell r="Q106" t="str">
            <v>Porcentaje</v>
          </cell>
          <cell r="R106" t="str">
            <v>Cantidad</v>
          </cell>
          <cell r="S106" t="str">
            <v>Porcentaje</v>
          </cell>
          <cell r="T106" t="str">
            <v>Cantidad</v>
          </cell>
          <cell r="U106" t="str">
            <v>Porcentaje</v>
          </cell>
          <cell r="V106" t="str">
            <v>Cantidad</v>
          </cell>
          <cell r="W106" t="str">
            <v>Porcentaje</v>
          </cell>
          <cell r="X106" t="str">
            <v>Cantidad</v>
          </cell>
          <cell r="Y106" t="str">
            <v>Porcentaje</v>
          </cell>
          <cell r="Z106" t="str">
            <v>Cantidad</v>
          </cell>
          <cell r="AA106" t="str">
            <v>Porcentaje</v>
          </cell>
        </row>
        <row r="107">
          <cell r="A107" t="str">
            <v>Claro - Conecel S.A.</v>
          </cell>
          <cell r="B107">
            <v>93</v>
          </cell>
          <cell r="C107">
            <v>0.39574468085106385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</row>
        <row r="108">
          <cell r="A108" t="str">
            <v>Cnt Ep</v>
          </cell>
          <cell r="B108">
            <v>16</v>
          </cell>
          <cell r="C108">
            <v>6.8085106382978725E-2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</row>
        <row r="109">
          <cell r="A109" t="str">
            <v>Movistar - Otecel S.A.</v>
          </cell>
          <cell r="B109">
            <v>126</v>
          </cell>
          <cell r="C109">
            <v>0.53617021276595744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</row>
        <row r="110">
          <cell r="A110" t="str">
            <v>Total general</v>
          </cell>
          <cell r="B110">
            <v>235</v>
          </cell>
          <cell r="C110">
            <v>1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zoomScale="85" zoomScaleNormal="85" workbookViewId="0">
      <selection sqref="A1:H1"/>
    </sheetView>
  </sheetViews>
  <sheetFormatPr baseColWidth="10" defaultRowHeight="15" x14ac:dyDescent="0.25"/>
  <cols>
    <col min="13" max="13" width="53.7109375" customWidth="1"/>
  </cols>
  <sheetData>
    <row r="1" spans="1:13" ht="20.25" x14ac:dyDescent="0.3">
      <c r="A1" s="110" t="s">
        <v>101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pans="1:13" ht="18" customHeight="1" x14ac:dyDescent="0.25">
      <c r="A2" s="111" t="s">
        <v>24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</row>
    <row r="3" spans="1:13" x14ac:dyDescent="0.25">
      <c r="A3" s="113" t="s">
        <v>102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</row>
    <row r="4" spans="1:13" x14ac:dyDescent="0.25">
      <c r="A4" s="113" t="s">
        <v>103</v>
      </c>
      <c r="B4" s="114"/>
      <c r="C4" s="114"/>
      <c r="D4" s="114"/>
      <c r="E4" s="114"/>
      <c r="F4" s="114"/>
      <c r="G4" s="114"/>
      <c r="H4" s="114"/>
      <c r="I4" s="8"/>
      <c r="J4" s="8"/>
      <c r="K4" s="8"/>
      <c r="L4" s="8"/>
      <c r="M4" s="8"/>
    </row>
    <row r="5" spans="1:13" ht="15.75" thickBot="1" x14ac:dyDescent="0.3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 x14ac:dyDescent="0.25">
      <c r="A6" s="11"/>
      <c r="B6" s="12" t="s">
        <v>17</v>
      </c>
      <c r="C6" s="13"/>
      <c r="D6" s="13"/>
      <c r="E6" s="13"/>
      <c r="F6" s="13"/>
      <c r="G6" s="13"/>
      <c r="H6" s="13"/>
      <c r="I6" s="16"/>
      <c r="J6" s="16"/>
      <c r="K6" s="16"/>
      <c r="L6" s="16"/>
      <c r="M6" s="17"/>
    </row>
    <row r="7" spans="1:13" x14ac:dyDescent="0.25">
      <c r="A7" s="14"/>
      <c r="B7" s="15" t="s">
        <v>109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7"/>
    </row>
    <row r="8" spans="1:13" ht="15.75" thickBot="1" x14ac:dyDescent="0.3">
      <c r="A8" s="18"/>
      <c r="B8" s="19" t="s">
        <v>18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1"/>
    </row>
    <row r="9" spans="1:13" ht="15.75" thickBot="1" x14ac:dyDescent="0.3">
      <c r="A9" s="22"/>
      <c r="B9" s="23"/>
      <c r="C9" s="4"/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x14ac:dyDescent="0.25">
      <c r="A10" s="121" t="s">
        <v>19</v>
      </c>
      <c r="B10" s="122"/>
      <c r="C10" s="122"/>
      <c r="D10" s="122"/>
      <c r="E10" s="122"/>
      <c r="F10" s="122"/>
      <c r="G10" s="123" t="s">
        <v>20</v>
      </c>
      <c r="H10" s="123"/>
      <c r="I10" s="123"/>
      <c r="J10" s="123"/>
      <c r="K10" s="123"/>
      <c r="L10" s="123"/>
      <c r="M10" s="124"/>
    </row>
    <row r="11" spans="1:13" x14ac:dyDescent="0.25">
      <c r="A11" s="125"/>
      <c r="B11" s="126"/>
      <c r="C11" s="126"/>
      <c r="D11" s="126"/>
      <c r="E11" s="126"/>
      <c r="F11" s="126"/>
      <c r="G11" s="24"/>
      <c r="H11" s="24"/>
      <c r="I11" s="24"/>
      <c r="J11" s="24"/>
      <c r="K11" s="24"/>
      <c r="L11" s="24"/>
      <c r="M11" s="25"/>
    </row>
    <row r="12" spans="1:13" ht="15" customHeight="1" x14ac:dyDescent="0.25">
      <c r="A12" s="115" t="s">
        <v>21</v>
      </c>
      <c r="B12" s="116"/>
      <c r="C12" s="116"/>
      <c r="D12" s="116"/>
      <c r="E12" s="116"/>
      <c r="F12" s="117"/>
      <c r="G12" s="118" t="s">
        <v>22</v>
      </c>
      <c r="H12" s="119"/>
      <c r="I12" s="119"/>
      <c r="J12" s="119"/>
      <c r="K12" s="119"/>
      <c r="L12" s="119"/>
      <c r="M12" s="120"/>
    </row>
    <row r="13" spans="1:13" ht="15" customHeight="1" x14ac:dyDescent="0.25">
      <c r="A13" s="115" t="s">
        <v>23</v>
      </c>
      <c r="B13" s="116"/>
      <c r="C13" s="116"/>
      <c r="D13" s="116"/>
      <c r="E13" s="116"/>
      <c r="F13" s="117"/>
      <c r="G13" s="118" t="s">
        <v>100</v>
      </c>
      <c r="H13" s="119"/>
      <c r="I13" s="119"/>
      <c r="J13" s="119"/>
      <c r="K13" s="119"/>
      <c r="L13" s="119"/>
      <c r="M13" s="120"/>
    </row>
    <row r="14" spans="1:13" ht="15.75" thickBot="1" x14ac:dyDescent="0.3">
      <c r="A14" s="26"/>
      <c r="B14" s="26"/>
      <c r="C14" s="26"/>
      <c r="D14" s="26"/>
      <c r="E14" s="26"/>
      <c r="F14" s="27"/>
      <c r="G14" s="26"/>
      <c r="H14" s="26"/>
      <c r="I14" s="26"/>
      <c r="J14" s="26"/>
      <c r="K14" s="26"/>
      <c r="L14" s="26"/>
      <c r="M14" s="28"/>
    </row>
  </sheetData>
  <mergeCells count="14">
    <mergeCell ref="A1:H1"/>
    <mergeCell ref="A2:H2"/>
    <mergeCell ref="A3:H3"/>
    <mergeCell ref="A4:H4"/>
    <mergeCell ref="A13:F13"/>
    <mergeCell ref="G13:M13"/>
    <mergeCell ref="A10:F10"/>
    <mergeCell ref="G10:M10"/>
    <mergeCell ref="A11:F11"/>
    <mergeCell ref="A12:F12"/>
    <mergeCell ref="G12:M12"/>
    <mergeCell ref="I1:M1"/>
    <mergeCell ref="I2:M2"/>
    <mergeCell ref="I3:M3"/>
  </mergeCells>
  <hyperlinks>
    <hyperlink ref="A12:F12" location="'Requerimientos Enero 2022'!A1" display="Requerimientos Servicios"/>
    <hyperlink ref="A13:F13" location="'Historico GOB.EC'!A1" display="Requerimientos Servicio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65"/>
  <sheetViews>
    <sheetView zoomScale="70" zoomScaleNormal="70" workbookViewId="0">
      <selection activeCell="K9" sqref="K9"/>
    </sheetView>
  </sheetViews>
  <sheetFormatPr baseColWidth="10" defaultRowHeight="15" x14ac:dyDescent="0.25"/>
  <cols>
    <col min="1" max="1" width="2.85546875" customWidth="1"/>
    <col min="2" max="2" width="44.140625" customWidth="1"/>
    <col min="3" max="3" width="25.140625" customWidth="1"/>
    <col min="4" max="4" width="22.85546875" customWidth="1"/>
    <col min="5" max="5" width="46.42578125" customWidth="1"/>
    <col min="6" max="6" width="34.85546875" customWidth="1"/>
    <col min="7" max="7" width="25.5703125" customWidth="1"/>
    <col min="8" max="8" width="18.5703125" customWidth="1"/>
    <col min="9" max="10" width="22.85546875" customWidth="1"/>
    <col min="11" max="11" width="36.140625" customWidth="1"/>
    <col min="12" max="12" width="24.7109375" customWidth="1"/>
    <col min="13" max="13" width="20.140625" customWidth="1"/>
    <col min="14" max="14" width="21.28515625" customWidth="1"/>
    <col min="15" max="15" width="19.42578125" customWidth="1"/>
    <col min="16" max="18" width="15.5703125" customWidth="1"/>
    <col min="19" max="19" width="17.42578125" customWidth="1"/>
    <col min="20" max="20" width="23.85546875" customWidth="1"/>
  </cols>
  <sheetData>
    <row r="1" spans="2:20" ht="23.25" x14ac:dyDescent="0.35">
      <c r="B1" s="127" t="s">
        <v>101</v>
      </c>
      <c r="C1" s="127"/>
      <c r="D1" s="127"/>
      <c r="E1" s="8"/>
      <c r="F1" s="8"/>
      <c r="G1" s="8"/>
      <c r="H1" s="8"/>
      <c r="I1" s="8"/>
      <c r="J1" s="8"/>
      <c r="K1" s="8"/>
    </row>
    <row r="2" spans="2:20" ht="18" x14ac:dyDescent="0.25">
      <c r="B2" s="7" t="s">
        <v>24</v>
      </c>
      <c r="C2" s="10"/>
      <c r="D2" s="7"/>
      <c r="E2" s="8"/>
      <c r="F2" s="8"/>
      <c r="G2" s="8"/>
      <c r="H2" s="8"/>
      <c r="I2" s="8"/>
      <c r="J2" s="8"/>
      <c r="K2" s="8"/>
    </row>
    <row r="3" spans="2:20" x14ac:dyDescent="0.25">
      <c r="B3" s="10" t="s">
        <v>123</v>
      </c>
      <c r="C3" s="10"/>
      <c r="D3" s="10"/>
      <c r="E3" s="8"/>
      <c r="F3" s="8"/>
      <c r="G3" s="8"/>
      <c r="H3" s="8"/>
      <c r="I3" s="8"/>
      <c r="J3" s="8"/>
      <c r="K3" s="8"/>
      <c r="Q3" s="2"/>
      <c r="R3" s="3"/>
      <c r="S3" s="2"/>
      <c r="T3" s="3"/>
    </row>
    <row r="4" spans="2:20" x14ac:dyDescent="0.25">
      <c r="B4" s="10" t="s">
        <v>25</v>
      </c>
      <c r="C4" s="8"/>
      <c r="D4" s="10"/>
      <c r="E4" s="8"/>
      <c r="F4" s="8"/>
      <c r="G4" s="8"/>
      <c r="H4" s="8"/>
      <c r="I4" s="8"/>
      <c r="J4" s="8"/>
      <c r="K4" s="8"/>
      <c r="Q4" s="2"/>
      <c r="R4" s="3"/>
      <c r="S4" s="2"/>
      <c r="T4" s="3"/>
    </row>
    <row r="5" spans="2:20" x14ac:dyDescent="0.25">
      <c r="B5" s="9" t="s">
        <v>26</v>
      </c>
      <c r="C5" s="8"/>
      <c r="D5" s="8"/>
      <c r="E5" s="8"/>
      <c r="F5" s="8"/>
      <c r="G5" s="8"/>
      <c r="H5" s="8"/>
      <c r="I5" s="8"/>
      <c r="J5" s="8"/>
      <c r="K5" s="8"/>
      <c r="Q5" s="2"/>
      <c r="R5" s="3"/>
      <c r="S5" s="2"/>
      <c r="T5" s="3"/>
    </row>
    <row r="6" spans="2:20" x14ac:dyDescent="0.25">
      <c r="Q6" s="2"/>
      <c r="R6" s="3"/>
      <c r="S6" s="2"/>
      <c r="T6" s="3"/>
    </row>
    <row r="7" spans="2:20" ht="21" x14ac:dyDescent="0.25">
      <c r="B7" s="29" t="s">
        <v>27</v>
      </c>
      <c r="C7" s="30"/>
      <c r="D7" s="30"/>
      <c r="E7" s="30"/>
      <c r="F7" s="30"/>
      <c r="G7" s="30"/>
      <c r="H7" s="30"/>
      <c r="I7" s="30"/>
      <c r="J7" s="30"/>
      <c r="Q7" s="2"/>
      <c r="R7" s="3"/>
      <c r="S7" s="2"/>
      <c r="T7" s="3"/>
    </row>
    <row r="9" spans="2:20" ht="18.75" x14ac:dyDescent="0.25">
      <c r="B9" s="128" t="s">
        <v>28</v>
      </c>
      <c r="C9" s="129"/>
      <c r="D9" s="130"/>
    </row>
    <row r="10" spans="2:20" x14ac:dyDescent="0.25">
      <c r="B10" s="31" t="s">
        <v>29</v>
      </c>
      <c r="C10" s="31" t="s">
        <v>30</v>
      </c>
      <c r="D10" s="31" t="s">
        <v>31</v>
      </c>
    </row>
    <row r="11" spans="2:20" x14ac:dyDescent="0.25">
      <c r="B11" s="32" t="s">
        <v>11</v>
      </c>
      <c r="C11" s="33">
        <v>11</v>
      </c>
      <c r="D11" s="34">
        <f t="shared" ref="D11:D16" si="0">C11/$C$17</f>
        <v>3.7162162162162164E-2</v>
      </c>
    </row>
    <row r="12" spans="2:20" x14ac:dyDescent="0.25">
      <c r="B12" s="32" t="s">
        <v>72</v>
      </c>
      <c r="C12" s="78">
        <v>0</v>
      </c>
      <c r="D12" s="34">
        <f t="shared" si="0"/>
        <v>0</v>
      </c>
    </row>
    <row r="13" spans="2:20" x14ac:dyDescent="0.25">
      <c r="B13" s="32" t="s">
        <v>1</v>
      </c>
      <c r="C13" s="33">
        <v>161</v>
      </c>
      <c r="D13" s="34">
        <f t="shared" si="0"/>
        <v>0.54391891891891897</v>
      </c>
    </row>
    <row r="14" spans="2:20" x14ac:dyDescent="0.25">
      <c r="B14" s="32" t="s">
        <v>5</v>
      </c>
      <c r="C14" s="33">
        <v>21</v>
      </c>
      <c r="D14" s="34">
        <f t="shared" si="0"/>
        <v>7.0945945945945943E-2</v>
      </c>
    </row>
    <row r="15" spans="2:20" x14ac:dyDescent="0.25">
      <c r="B15" s="32" t="s">
        <v>7</v>
      </c>
      <c r="C15" s="33">
        <v>11</v>
      </c>
      <c r="D15" s="34">
        <f t="shared" si="0"/>
        <v>3.7162162162162164E-2</v>
      </c>
    </row>
    <row r="16" spans="2:20" x14ac:dyDescent="0.25">
      <c r="B16" s="32" t="s">
        <v>80</v>
      </c>
      <c r="C16" s="33">
        <v>92</v>
      </c>
      <c r="D16" s="34">
        <f t="shared" si="0"/>
        <v>0.3108108108108108</v>
      </c>
    </row>
    <row r="17" spans="2:21" x14ac:dyDescent="0.25">
      <c r="B17" s="31" t="s">
        <v>16</v>
      </c>
      <c r="C17" s="31">
        <f>SUM(C11:C16)</f>
        <v>296</v>
      </c>
      <c r="D17" s="35">
        <f>SUM(D11:D16)</f>
        <v>1</v>
      </c>
    </row>
    <row r="20" spans="2:21" x14ac:dyDescent="0.25">
      <c r="B20" s="1"/>
    </row>
    <row r="22" spans="2:21" x14ac:dyDescent="0.25">
      <c r="T22" s="2"/>
      <c r="U22" s="3"/>
    </row>
    <row r="23" spans="2:21" x14ac:dyDescent="0.25">
      <c r="T23" s="2"/>
      <c r="U23" s="3"/>
    </row>
    <row r="24" spans="2:21" x14ac:dyDescent="0.25">
      <c r="T24" s="2"/>
      <c r="U24" s="3"/>
    </row>
    <row r="25" spans="2:21" x14ac:dyDescent="0.25">
      <c r="T25" s="2"/>
      <c r="U25" s="3"/>
    </row>
    <row r="26" spans="2:21" x14ac:dyDescent="0.25">
      <c r="T26" s="2"/>
      <c r="U26" s="3"/>
    </row>
    <row r="38" spans="2:10" ht="18.75" x14ac:dyDescent="0.3">
      <c r="B38" s="36" t="s">
        <v>77</v>
      </c>
      <c r="C38" s="37"/>
      <c r="D38" s="37"/>
      <c r="E38" s="37"/>
      <c r="F38" s="37"/>
      <c r="G38" s="37"/>
      <c r="H38" s="37"/>
      <c r="I38" s="37"/>
      <c r="J38" s="37"/>
    </row>
    <row r="40" spans="2:10" ht="18.75" x14ac:dyDescent="0.25">
      <c r="B40" s="128" t="s">
        <v>32</v>
      </c>
      <c r="C40" s="129"/>
      <c r="D40" s="130"/>
      <c r="F40" s="131" t="s">
        <v>73</v>
      </c>
      <c r="G40" s="131"/>
      <c r="H40" s="131"/>
    </row>
    <row r="41" spans="2:10" x14ac:dyDescent="0.25">
      <c r="B41" s="31" t="s">
        <v>33</v>
      </c>
      <c r="C41" s="31" t="s">
        <v>30</v>
      </c>
      <c r="D41" s="31" t="s">
        <v>31</v>
      </c>
      <c r="F41" s="63" t="s">
        <v>74</v>
      </c>
      <c r="G41" s="63" t="s">
        <v>30</v>
      </c>
      <c r="H41" s="63" t="s">
        <v>31</v>
      </c>
    </row>
    <row r="42" spans="2:10" x14ac:dyDescent="0.25">
      <c r="B42" s="38" t="s">
        <v>10</v>
      </c>
      <c r="C42" s="39">
        <v>35</v>
      </c>
      <c r="D42" s="34">
        <f>C42/$C$46</f>
        <v>0.38043478260869568</v>
      </c>
      <c r="F42" s="56" t="s">
        <v>10</v>
      </c>
      <c r="G42" s="33">
        <v>81</v>
      </c>
      <c r="H42" s="34">
        <f t="shared" ref="H42:H52" si="1">G42/$G$53</f>
        <v>0.27364864864864863</v>
      </c>
    </row>
    <row r="43" spans="2:10" ht="15" customHeight="1" x14ac:dyDescent="0.25">
      <c r="B43" s="38" t="s">
        <v>6</v>
      </c>
      <c r="C43" s="39">
        <v>8</v>
      </c>
      <c r="D43" s="34">
        <f>C43/$C$46</f>
        <v>8.6956521739130432E-2</v>
      </c>
      <c r="F43" s="56" t="s">
        <v>6</v>
      </c>
      <c r="G43" s="33">
        <v>56</v>
      </c>
      <c r="H43" s="34">
        <f t="shared" si="1"/>
        <v>0.1891891891891892</v>
      </c>
    </row>
    <row r="44" spans="2:10" x14ac:dyDescent="0.25">
      <c r="B44" s="38" t="s">
        <v>4</v>
      </c>
      <c r="C44" s="39">
        <v>47</v>
      </c>
      <c r="D44" s="34">
        <f>C44/$C$46</f>
        <v>0.51086956521739135</v>
      </c>
      <c r="F44" s="82" t="s">
        <v>78</v>
      </c>
      <c r="G44" s="75">
        <v>3</v>
      </c>
      <c r="H44" s="34">
        <f t="shared" si="1"/>
        <v>1.0135135135135136E-2</v>
      </c>
    </row>
    <row r="45" spans="2:10" x14ac:dyDescent="0.25">
      <c r="B45" s="38" t="s">
        <v>85</v>
      </c>
      <c r="C45" s="39">
        <v>2</v>
      </c>
      <c r="D45" s="34">
        <f>C45/$C$46</f>
        <v>2.1739130434782608E-2</v>
      </c>
      <c r="F45" s="56" t="s">
        <v>124</v>
      </c>
      <c r="G45" s="33">
        <v>1</v>
      </c>
      <c r="H45" s="34">
        <f t="shared" si="1"/>
        <v>3.3783783783783786E-3</v>
      </c>
    </row>
    <row r="46" spans="2:10" x14ac:dyDescent="0.25">
      <c r="B46" s="42" t="s">
        <v>16</v>
      </c>
      <c r="C46" s="31">
        <f>SUM(C42:C45)</f>
        <v>92</v>
      </c>
      <c r="D46" s="35">
        <f>SUM(D42:D45)</f>
        <v>1.0000000000000002</v>
      </c>
      <c r="F46" s="56" t="s">
        <v>8</v>
      </c>
      <c r="G46" s="33">
        <v>15</v>
      </c>
      <c r="H46" s="34">
        <f t="shared" si="1"/>
        <v>5.0675675675675678E-2</v>
      </c>
    </row>
    <row r="47" spans="2:10" x14ac:dyDescent="0.25">
      <c r="F47" s="56" t="s">
        <v>9</v>
      </c>
      <c r="G47" s="33">
        <v>21</v>
      </c>
      <c r="H47" s="34">
        <f t="shared" si="1"/>
        <v>7.0945945945945943E-2</v>
      </c>
    </row>
    <row r="48" spans="2:10" x14ac:dyDescent="0.25">
      <c r="F48" s="56" t="s">
        <v>2</v>
      </c>
      <c r="G48" s="33">
        <v>21</v>
      </c>
      <c r="H48" s="34">
        <f t="shared" si="1"/>
        <v>7.0945945945945943E-2</v>
      </c>
    </row>
    <row r="49" spans="6:8" x14ac:dyDescent="0.25">
      <c r="F49" s="56" t="s">
        <v>15</v>
      </c>
      <c r="G49" s="33">
        <v>8</v>
      </c>
      <c r="H49" s="34">
        <f t="shared" si="1"/>
        <v>2.7027027027027029E-2</v>
      </c>
    </row>
    <row r="50" spans="6:8" x14ac:dyDescent="0.25">
      <c r="F50" s="56" t="s">
        <v>125</v>
      </c>
      <c r="G50" s="33">
        <v>47</v>
      </c>
      <c r="H50" s="34">
        <f t="shared" si="1"/>
        <v>0.15878378378378377</v>
      </c>
    </row>
    <row r="51" spans="6:8" x14ac:dyDescent="0.25">
      <c r="F51" s="56" t="s">
        <v>13</v>
      </c>
      <c r="G51" s="33">
        <v>12</v>
      </c>
      <c r="H51" s="34">
        <f t="shared" si="1"/>
        <v>4.0540540540540543E-2</v>
      </c>
    </row>
    <row r="52" spans="6:8" x14ac:dyDescent="0.25">
      <c r="F52" s="56" t="s">
        <v>126</v>
      </c>
      <c r="G52" s="33">
        <v>31</v>
      </c>
      <c r="H52" s="34">
        <f t="shared" si="1"/>
        <v>0.10472972972972973</v>
      </c>
    </row>
    <row r="53" spans="6:8" x14ac:dyDescent="0.25">
      <c r="F53" s="64" t="s">
        <v>16</v>
      </c>
      <c r="G53" s="63">
        <f>SUM(G42:G52)</f>
        <v>296</v>
      </c>
      <c r="H53" s="35">
        <f>SUM(H42:H52)</f>
        <v>1.0000000000000002</v>
      </c>
    </row>
    <row r="72" spans="2:6" ht="14.25" customHeight="1" x14ac:dyDescent="0.25">
      <c r="D72" s="80"/>
    </row>
    <row r="73" spans="2:6" ht="14.25" customHeight="1" x14ac:dyDescent="0.25">
      <c r="D73" s="80"/>
    </row>
    <row r="74" spans="2:6" ht="14.25" customHeight="1" x14ac:dyDescent="0.25">
      <c r="B74" s="108" t="s">
        <v>113</v>
      </c>
      <c r="C74" s="95"/>
      <c r="D74" s="80"/>
      <c r="E74" s="1" t="s">
        <v>115</v>
      </c>
    </row>
    <row r="75" spans="2:6" ht="14.25" customHeight="1" x14ac:dyDescent="0.25">
      <c r="B75" s="100" t="s">
        <v>10</v>
      </c>
      <c r="C75" s="97">
        <v>35</v>
      </c>
      <c r="D75" s="80"/>
      <c r="E75" s="103" t="s">
        <v>10</v>
      </c>
      <c r="F75" s="104">
        <v>40</v>
      </c>
    </row>
    <row r="76" spans="2:6" ht="14.25" customHeight="1" x14ac:dyDescent="0.25">
      <c r="B76" s="98" t="s">
        <v>110</v>
      </c>
      <c r="C76" s="99">
        <v>17</v>
      </c>
      <c r="D76" s="80"/>
      <c r="E76" s="98" t="s">
        <v>110</v>
      </c>
      <c r="F76" s="99">
        <v>15</v>
      </c>
    </row>
    <row r="77" spans="2:6" ht="14.25" customHeight="1" x14ac:dyDescent="0.25">
      <c r="B77" s="98" t="s">
        <v>111</v>
      </c>
      <c r="C77" s="99">
        <v>11</v>
      </c>
      <c r="D77" s="80"/>
      <c r="E77" s="98" t="s">
        <v>111</v>
      </c>
      <c r="F77" s="99">
        <v>10</v>
      </c>
    </row>
    <row r="78" spans="2:6" ht="14.25" customHeight="1" x14ac:dyDescent="0.25">
      <c r="B78" s="98" t="s">
        <v>112</v>
      </c>
      <c r="C78" s="99">
        <v>7</v>
      </c>
      <c r="D78" s="80"/>
      <c r="E78" s="98" t="s">
        <v>112</v>
      </c>
      <c r="F78" s="99">
        <v>15</v>
      </c>
    </row>
    <row r="79" spans="2:6" ht="14.25" customHeight="1" x14ac:dyDescent="0.25">
      <c r="B79" s="102" t="s">
        <v>6</v>
      </c>
      <c r="C79" s="97">
        <v>8</v>
      </c>
      <c r="D79" s="80"/>
      <c r="E79" s="103" t="s">
        <v>6</v>
      </c>
      <c r="F79" s="104">
        <v>27</v>
      </c>
    </row>
    <row r="80" spans="2:6" ht="14.25" customHeight="1" x14ac:dyDescent="0.25">
      <c r="B80" s="98" t="s">
        <v>110</v>
      </c>
      <c r="C80" s="99">
        <v>4</v>
      </c>
      <c r="D80" s="80"/>
      <c r="E80" s="98" t="s">
        <v>110</v>
      </c>
      <c r="F80" s="99">
        <v>11</v>
      </c>
    </row>
    <row r="81" spans="2:6" ht="14.25" customHeight="1" x14ac:dyDescent="0.25">
      <c r="B81" s="98" t="s">
        <v>111</v>
      </c>
      <c r="C81" s="99">
        <v>3</v>
      </c>
      <c r="D81" s="80"/>
      <c r="E81" s="98" t="s">
        <v>111</v>
      </c>
      <c r="F81" s="99">
        <v>12</v>
      </c>
    </row>
    <row r="82" spans="2:6" ht="14.25" customHeight="1" x14ac:dyDescent="0.25">
      <c r="B82" s="98" t="s">
        <v>112</v>
      </c>
      <c r="C82" s="99">
        <v>1</v>
      </c>
      <c r="D82" s="80"/>
      <c r="E82" s="98" t="s">
        <v>112</v>
      </c>
      <c r="F82" s="99">
        <v>4</v>
      </c>
    </row>
    <row r="83" spans="2:6" ht="14.25" customHeight="1" x14ac:dyDescent="0.25">
      <c r="B83" s="101" t="s">
        <v>4</v>
      </c>
      <c r="C83" s="97">
        <v>47</v>
      </c>
      <c r="D83" s="80"/>
      <c r="E83" s="103" t="s">
        <v>83</v>
      </c>
      <c r="F83" s="104">
        <v>21</v>
      </c>
    </row>
    <row r="84" spans="2:6" ht="14.25" customHeight="1" x14ac:dyDescent="0.25">
      <c r="B84" s="98" t="s">
        <v>110</v>
      </c>
      <c r="C84" s="99">
        <v>17</v>
      </c>
      <c r="D84" s="80"/>
      <c r="E84" s="98" t="s">
        <v>110</v>
      </c>
      <c r="F84" s="99">
        <v>17</v>
      </c>
    </row>
    <row r="85" spans="2:6" ht="14.25" customHeight="1" x14ac:dyDescent="0.25">
      <c r="B85" s="98" t="s">
        <v>111</v>
      </c>
      <c r="C85" s="99">
        <v>25</v>
      </c>
      <c r="D85" s="80"/>
      <c r="E85" s="98" t="s">
        <v>111</v>
      </c>
      <c r="F85" s="99">
        <v>2</v>
      </c>
    </row>
    <row r="86" spans="2:6" ht="14.25" customHeight="1" x14ac:dyDescent="0.25">
      <c r="B86" s="98" t="s">
        <v>112</v>
      </c>
      <c r="C86" s="99">
        <v>5</v>
      </c>
      <c r="D86" s="80"/>
      <c r="E86" s="98" t="s">
        <v>112</v>
      </c>
      <c r="F86" s="99">
        <v>2</v>
      </c>
    </row>
    <row r="87" spans="2:6" ht="14.25" customHeight="1" x14ac:dyDescent="0.25">
      <c r="B87" s="96" t="s">
        <v>85</v>
      </c>
      <c r="C87" s="97">
        <v>2</v>
      </c>
      <c r="D87" s="80"/>
      <c r="E87" s="103" t="s">
        <v>79</v>
      </c>
      <c r="F87" s="104">
        <v>14</v>
      </c>
    </row>
    <row r="88" spans="2:6" ht="14.25" customHeight="1" x14ac:dyDescent="0.25">
      <c r="B88" s="98" t="s">
        <v>112</v>
      </c>
      <c r="C88" s="99">
        <v>2</v>
      </c>
      <c r="D88" s="80"/>
      <c r="E88" s="98" t="s">
        <v>110</v>
      </c>
      <c r="F88" s="99">
        <v>5</v>
      </c>
    </row>
    <row r="89" spans="2:6" ht="14.25" customHeight="1" x14ac:dyDescent="0.25">
      <c r="B89" s="107" t="s">
        <v>120</v>
      </c>
      <c r="C89" s="108">
        <f>C75+C79+C83+C87</f>
        <v>92</v>
      </c>
      <c r="D89" s="80"/>
      <c r="E89" s="98" t="s">
        <v>111</v>
      </c>
      <c r="F89" s="99">
        <v>5</v>
      </c>
    </row>
    <row r="90" spans="2:6" ht="14.25" customHeight="1" x14ac:dyDescent="0.25">
      <c r="D90" s="80"/>
      <c r="E90" s="98" t="s">
        <v>112</v>
      </c>
      <c r="F90" s="99">
        <v>4</v>
      </c>
    </row>
    <row r="91" spans="2:6" ht="14.25" customHeight="1" x14ac:dyDescent="0.25">
      <c r="D91" s="80"/>
      <c r="E91" s="103" t="s">
        <v>2</v>
      </c>
      <c r="F91" s="104">
        <v>21</v>
      </c>
    </row>
    <row r="92" spans="2:6" ht="14.25" customHeight="1" x14ac:dyDescent="0.25">
      <c r="D92" s="80"/>
      <c r="E92" s="98" t="s">
        <v>110</v>
      </c>
      <c r="F92" s="99">
        <v>6</v>
      </c>
    </row>
    <row r="93" spans="2:6" ht="14.25" customHeight="1" x14ac:dyDescent="0.25">
      <c r="D93" s="80"/>
      <c r="E93" s="98" t="s">
        <v>111</v>
      </c>
      <c r="F93" s="99">
        <v>10</v>
      </c>
    </row>
    <row r="94" spans="2:6" ht="14.25" customHeight="1" x14ac:dyDescent="0.25">
      <c r="D94" s="80"/>
      <c r="E94" s="98" t="s">
        <v>112</v>
      </c>
      <c r="F94" s="99">
        <v>5</v>
      </c>
    </row>
    <row r="95" spans="2:6" ht="14.25" customHeight="1" x14ac:dyDescent="0.25">
      <c r="D95" s="80"/>
      <c r="E95" s="103" t="s">
        <v>114</v>
      </c>
      <c r="F95" s="104">
        <v>1</v>
      </c>
    </row>
    <row r="96" spans="2:6" ht="14.25" customHeight="1" x14ac:dyDescent="0.25">
      <c r="D96" s="80"/>
      <c r="E96" s="98" t="s">
        <v>111</v>
      </c>
      <c r="F96" s="99">
        <v>1</v>
      </c>
    </row>
    <row r="97" spans="2:6" ht="14.25" customHeight="1" x14ac:dyDescent="0.25">
      <c r="D97" s="80"/>
      <c r="E97" s="103" t="s">
        <v>104</v>
      </c>
      <c r="F97" s="104">
        <v>25</v>
      </c>
    </row>
    <row r="98" spans="2:6" ht="14.25" customHeight="1" x14ac:dyDescent="0.25">
      <c r="D98" s="80"/>
      <c r="E98" s="98" t="s">
        <v>110</v>
      </c>
      <c r="F98" s="99">
        <v>9</v>
      </c>
    </row>
    <row r="99" spans="2:6" ht="14.25" customHeight="1" x14ac:dyDescent="0.25">
      <c r="D99" s="80"/>
      <c r="E99" s="98" t="s">
        <v>111</v>
      </c>
      <c r="F99" s="99">
        <v>9</v>
      </c>
    </row>
    <row r="100" spans="2:6" ht="14.25" customHeight="1" x14ac:dyDescent="0.25">
      <c r="D100" s="80"/>
      <c r="E100" s="98" t="s">
        <v>112</v>
      </c>
      <c r="F100" s="99">
        <v>7</v>
      </c>
    </row>
    <row r="101" spans="2:6" ht="14.25" customHeight="1" x14ac:dyDescent="0.25">
      <c r="D101" s="80"/>
      <c r="E101" s="103" t="s">
        <v>82</v>
      </c>
      <c r="F101" s="104">
        <v>12</v>
      </c>
    </row>
    <row r="102" spans="2:6" ht="14.25" customHeight="1" x14ac:dyDescent="0.25">
      <c r="D102" s="80"/>
      <c r="E102" s="98" t="s">
        <v>110</v>
      </c>
      <c r="F102" s="99">
        <v>4</v>
      </c>
    </row>
    <row r="103" spans="2:6" ht="14.25" customHeight="1" x14ac:dyDescent="0.25">
      <c r="D103" s="80"/>
      <c r="E103" s="98" t="s">
        <v>111</v>
      </c>
      <c r="F103" s="99">
        <v>5</v>
      </c>
    </row>
    <row r="104" spans="2:6" ht="14.25" customHeight="1" x14ac:dyDescent="0.25">
      <c r="D104" s="80"/>
      <c r="E104" s="98" t="s">
        <v>112</v>
      </c>
      <c r="F104" s="99">
        <v>3</v>
      </c>
    </row>
    <row r="105" spans="2:6" ht="14.25" customHeight="1" x14ac:dyDescent="0.25">
      <c r="D105" s="80"/>
      <c r="E105" s="107" t="s">
        <v>121</v>
      </c>
      <c r="F105" s="108">
        <f>F75+F79+F83+F87+F91+F95+F97+F101</f>
        <v>161</v>
      </c>
    </row>
    <row r="106" spans="2:6" ht="14.25" customHeight="1" x14ac:dyDescent="0.25">
      <c r="D106" s="80"/>
    </row>
    <row r="107" spans="2:6" ht="14.25" customHeight="1" x14ac:dyDescent="0.25">
      <c r="B107" s="1" t="s">
        <v>116</v>
      </c>
      <c r="D107" s="80"/>
      <c r="E107" s="109" t="s">
        <v>118</v>
      </c>
    </row>
    <row r="108" spans="2:6" ht="14.25" customHeight="1" x14ac:dyDescent="0.25">
      <c r="B108" s="103" t="s">
        <v>6</v>
      </c>
      <c r="C108" s="104">
        <v>17</v>
      </c>
      <c r="D108" s="80"/>
      <c r="E108" s="103" t="s">
        <v>105</v>
      </c>
      <c r="F108" s="104">
        <v>1</v>
      </c>
    </row>
    <row r="109" spans="2:6" ht="14.25" customHeight="1" x14ac:dyDescent="0.25">
      <c r="B109" s="98" t="s">
        <v>110</v>
      </c>
      <c r="C109" s="99">
        <v>5</v>
      </c>
      <c r="D109" s="80"/>
      <c r="E109" s="98" t="s">
        <v>110</v>
      </c>
      <c r="F109" s="99">
        <v>1</v>
      </c>
    </row>
    <row r="110" spans="2:6" ht="14.25" customHeight="1" x14ac:dyDescent="0.25">
      <c r="B110" s="98" t="s">
        <v>111</v>
      </c>
      <c r="C110" s="99">
        <v>9</v>
      </c>
      <c r="D110" s="80"/>
      <c r="E110" s="103" t="s">
        <v>10</v>
      </c>
      <c r="F110" s="104">
        <v>3</v>
      </c>
    </row>
    <row r="111" spans="2:6" ht="14.25" customHeight="1" x14ac:dyDescent="0.25">
      <c r="B111" s="98" t="s">
        <v>112</v>
      </c>
      <c r="C111" s="99">
        <v>3</v>
      </c>
      <c r="D111" s="80"/>
      <c r="E111" s="98" t="s">
        <v>110</v>
      </c>
      <c r="F111" s="99">
        <v>1</v>
      </c>
    </row>
    <row r="112" spans="2:6" ht="14.25" customHeight="1" x14ac:dyDescent="0.25">
      <c r="B112" s="103" t="s">
        <v>117</v>
      </c>
      <c r="C112" s="104">
        <v>4</v>
      </c>
      <c r="D112" s="80"/>
      <c r="E112" s="98" t="s">
        <v>112</v>
      </c>
      <c r="F112" s="99">
        <v>2</v>
      </c>
    </row>
    <row r="113" spans="2:6" ht="14.25" customHeight="1" x14ac:dyDescent="0.25">
      <c r="B113" s="98" t="s">
        <v>111</v>
      </c>
      <c r="C113" s="99">
        <v>2</v>
      </c>
      <c r="D113" s="80"/>
      <c r="E113" s="103" t="s">
        <v>6</v>
      </c>
      <c r="F113" s="104">
        <v>4</v>
      </c>
    </row>
    <row r="114" spans="2:6" ht="14.25" customHeight="1" x14ac:dyDescent="0.25">
      <c r="B114" s="98" t="s">
        <v>110</v>
      </c>
      <c r="C114" s="99">
        <v>2</v>
      </c>
      <c r="D114" s="80"/>
      <c r="E114" s="98" t="s">
        <v>110</v>
      </c>
      <c r="F114" s="99">
        <v>3</v>
      </c>
    </row>
    <row r="115" spans="2:6" ht="14.25" customHeight="1" x14ac:dyDescent="0.25">
      <c r="B115" s="107" t="s">
        <v>120</v>
      </c>
      <c r="C115" s="108">
        <f>C108+C112</f>
        <v>21</v>
      </c>
      <c r="D115" s="80"/>
      <c r="E115" s="98" t="s">
        <v>111</v>
      </c>
      <c r="F115" s="99">
        <v>1</v>
      </c>
    </row>
    <row r="116" spans="2:6" ht="14.25" customHeight="1" x14ac:dyDescent="0.25">
      <c r="D116" s="80"/>
      <c r="E116" s="103" t="s">
        <v>78</v>
      </c>
      <c r="F116" s="104">
        <v>3</v>
      </c>
    </row>
    <row r="117" spans="2:6" ht="14.25" customHeight="1" x14ac:dyDescent="0.25">
      <c r="D117" s="80"/>
      <c r="E117" s="98" t="s">
        <v>111</v>
      </c>
      <c r="F117" s="99">
        <v>2</v>
      </c>
    </row>
    <row r="118" spans="2:6" ht="14.25" customHeight="1" x14ac:dyDescent="0.25">
      <c r="D118" s="80"/>
      <c r="E118" s="98" t="s">
        <v>112</v>
      </c>
      <c r="F118" s="99">
        <v>1</v>
      </c>
    </row>
    <row r="119" spans="2:6" ht="14.25" customHeight="1" x14ac:dyDescent="0.25">
      <c r="D119" s="80"/>
      <c r="E119" s="107" t="s">
        <v>120</v>
      </c>
      <c r="F119" s="108">
        <f>F108+F110+F113+F116</f>
        <v>11</v>
      </c>
    </row>
    <row r="120" spans="2:6" ht="14.25" customHeight="1" x14ac:dyDescent="0.25">
      <c r="D120" s="80"/>
    </row>
    <row r="121" spans="2:6" ht="14.25" customHeight="1" x14ac:dyDescent="0.25">
      <c r="D121" s="80"/>
    </row>
    <row r="122" spans="2:6" ht="14.25" customHeight="1" x14ac:dyDescent="0.25">
      <c r="D122" s="80"/>
    </row>
    <row r="123" spans="2:6" ht="14.25" customHeight="1" x14ac:dyDescent="0.25">
      <c r="B123" t="s">
        <v>119</v>
      </c>
      <c r="D123" s="80"/>
    </row>
    <row r="124" spans="2:6" ht="14.25" customHeight="1" x14ac:dyDescent="0.25">
      <c r="B124" s="103" t="s">
        <v>84</v>
      </c>
      <c r="C124" s="104">
        <v>11</v>
      </c>
      <c r="D124" s="80"/>
    </row>
    <row r="125" spans="2:6" ht="14.25" customHeight="1" x14ac:dyDescent="0.25">
      <c r="B125" s="98" t="s">
        <v>110</v>
      </c>
      <c r="C125" s="99">
        <v>5</v>
      </c>
      <c r="D125" s="80"/>
    </row>
    <row r="126" spans="2:6" ht="14.25" customHeight="1" x14ac:dyDescent="0.25">
      <c r="B126" s="98" t="s">
        <v>111</v>
      </c>
      <c r="C126" s="99">
        <v>6</v>
      </c>
      <c r="D126" s="80"/>
    </row>
    <row r="127" spans="2:6" ht="14.25" customHeight="1" x14ac:dyDescent="0.25">
      <c r="B127" s="105" t="s">
        <v>16</v>
      </c>
      <c r="C127" s="106">
        <f>C125+C126</f>
        <v>11</v>
      </c>
      <c r="D127" s="80"/>
    </row>
    <row r="128" spans="2:6" ht="14.25" customHeight="1" x14ac:dyDescent="0.25">
      <c r="D128" s="80"/>
    </row>
    <row r="129" spans="2:10" ht="14.25" customHeight="1" x14ac:dyDescent="0.25">
      <c r="D129" s="80"/>
    </row>
    <row r="130" spans="2:10" ht="14.25" customHeight="1" x14ac:dyDescent="0.25">
      <c r="D130" s="80"/>
    </row>
    <row r="131" spans="2:10" ht="14.25" customHeight="1" x14ac:dyDescent="0.25">
      <c r="D131" s="80"/>
    </row>
    <row r="132" spans="2:10" ht="18.75" x14ac:dyDescent="0.3">
      <c r="B132" s="36" t="s">
        <v>34</v>
      </c>
      <c r="C132" s="37"/>
      <c r="D132" s="37"/>
      <c r="E132" s="37"/>
      <c r="F132" s="37"/>
      <c r="G132" s="37"/>
      <c r="H132" s="37"/>
      <c r="I132" s="37"/>
      <c r="J132" s="37"/>
    </row>
    <row r="134" spans="2:10" ht="18.75" customHeight="1" x14ac:dyDescent="0.25">
      <c r="B134" s="85" t="s">
        <v>35</v>
      </c>
      <c r="C134" s="132" t="s">
        <v>107</v>
      </c>
      <c r="D134" s="132" t="s">
        <v>31</v>
      </c>
    </row>
    <row r="135" spans="2:10" ht="29.25" customHeight="1" x14ac:dyDescent="0.25">
      <c r="B135" s="81" t="s">
        <v>36</v>
      </c>
      <c r="C135" s="132"/>
      <c r="D135" s="132" t="s">
        <v>31</v>
      </c>
    </row>
    <row r="136" spans="2:10" ht="14.25" customHeight="1" x14ac:dyDescent="0.25">
      <c r="B136" s="40" t="s">
        <v>84</v>
      </c>
      <c r="C136" s="90">
        <v>11</v>
      </c>
      <c r="D136" s="87">
        <f t="shared" ref="D136:D159" si="2">C136/$C$159</f>
        <v>3.7162162162162164E-2</v>
      </c>
    </row>
    <row r="137" spans="2:10" ht="14.25" customHeight="1" x14ac:dyDescent="0.25">
      <c r="B137" s="79" t="s">
        <v>106</v>
      </c>
      <c r="C137" s="41">
        <v>11</v>
      </c>
      <c r="D137" s="89">
        <f t="shared" si="2"/>
        <v>3.7162162162162164E-2</v>
      </c>
    </row>
    <row r="138" spans="2:10" ht="14.25" customHeight="1" x14ac:dyDescent="0.25">
      <c r="B138" s="40" t="s">
        <v>81</v>
      </c>
      <c r="C138" s="90">
        <v>161</v>
      </c>
      <c r="D138" s="87">
        <f t="shared" si="2"/>
        <v>0.54391891891891897</v>
      </c>
    </row>
    <row r="139" spans="2:10" ht="14.25" customHeight="1" x14ac:dyDescent="0.25">
      <c r="B139" s="79" t="s">
        <v>13</v>
      </c>
      <c r="C139" s="41">
        <v>12</v>
      </c>
      <c r="D139" s="89">
        <f t="shared" si="2"/>
        <v>4.0540540540540543E-2</v>
      </c>
    </row>
    <row r="140" spans="2:10" ht="14.25" customHeight="1" x14ac:dyDescent="0.25">
      <c r="B140" s="79" t="s">
        <v>10</v>
      </c>
      <c r="C140" s="41">
        <v>40</v>
      </c>
      <c r="D140" s="89">
        <f t="shared" si="2"/>
        <v>0.13513513513513514</v>
      </c>
    </row>
    <row r="141" spans="2:10" ht="14.25" customHeight="1" x14ac:dyDescent="0.25">
      <c r="B141" s="79" t="s">
        <v>6</v>
      </c>
      <c r="C141" s="41">
        <v>27</v>
      </c>
      <c r="D141" s="89">
        <f t="shared" si="2"/>
        <v>9.1216216216216214E-2</v>
      </c>
    </row>
    <row r="142" spans="2:10" ht="14.25" customHeight="1" x14ac:dyDescent="0.25">
      <c r="B142" s="79" t="s">
        <v>83</v>
      </c>
      <c r="C142" s="41">
        <v>21</v>
      </c>
      <c r="D142" s="89">
        <f t="shared" si="2"/>
        <v>7.0945945945945943E-2</v>
      </c>
    </row>
    <row r="143" spans="2:10" ht="14.25" customHeight="1" x14ac:dyDescent="0.25">
      <c r="B143" s="79" t="s">
        <v>79</v>
      </c>
      <c r="C143" s="41">
        <v>14</v>
      </c>
      <c r="D143" s="89">
        <f t="shared" si="2"/>
        <v>4.72972972972973E-2</v>
      </c>
    </row>
    <row r="144" spans="2:10" ht="14.25" customHeight="1" x14ac:dyDescent="0.25">
      <c r="B144" s="79" t="s">
        <v>2</v>
      </c>
      <c r="C144" s="41">
        <v>21</v>
      </c>
      <c r="D144" s="89">
        <f t="shared" si="2"/>
        <v>7.0945945945945943E-2</v>
      </c>
    </row>
    <row r="145" spans="2:4" ht="14.25" customHeight="1" x14ac:dyDescent="0.25">
      <c r="B145" s="79" t="s">
        <v>106</v>
      </c>
      <c r="C145" s="41">
        <v>26</v>
      </c>
      <c r="D145" s="89">
        <f t="shared" si="2"/>
        <v>8.7837837837837843E-2</v>
      </c>
    </row>
    <row r="146" spans="2:4" ht="14.25" customHeight="1" x14ac:dyDescent="0.25">
      <c r="B146" s="40" t="s">
        <v>80</v>
      </c>
      <c r="C146" s="90">
        <v>92</v>
      </c>
      <c r="D146" s="87">
        <f t="shared" si="2"/>
        <v>0.3108108108108108</v>
      </c>
    </row>
    <row r="147" spans="2:4" ht="14.25" customHeight="1" x14ac:dyDescent="0.25">
      <c r="B147" s="79" t="s">
        <v>10</v>
      </c>
      <c r="C147" s="41">
        <v>35</v>
      </c>
      <c r="D147" s="89">
        <f t="shared" si="2"/>
        <v>0.11824324324324324</v>
      </c>
    </row>
    <row r="148" spans="2:4" ht="14.25" customHeight="1" x14ac:dyDescent="0.25">
      <c r="B148" s="79" t="s">
        <v>6</v>
      </c>
      <c r="C148" s="41">
        <v>8</v>
      </c>
      <c r="D148" s="89">
        <f t="shared" si="2"/>
        <v>2.7027027027027029E-2</v>
      </c>
    </row>
    <row r="149" spans="2:4" ht="14.25" customHeight="1" x14ac:dyDescent="0.25">
      <c r="B149" s="79" t="s">
        <v>4</v>
      </c>
      <c r="C149" s="41">
        <v>47</v>
      </c>
      <c r="D149" s="89">
        <f t="shared" si="2"/>
        <v>0.15878378378378377</v>
      </c>
    </row>
    <row r="150" spans="2:4" ht="14.25" customHeight="1" x14ac:dyDescent="0.25">
      <c r="B150" s="92" t="s">
        <v>85</v>
      </c>
      <c r="C150" s="93">
        <v>2</v>
      </c>
      <c r="D150" s="94">
        <f t="shared" si="2"/>
        <v>6.7567567567567571E-3</v>
      </c>
    </row>
    <row r="151" spans="2:4" ht="14.25" customHeight="1" x14ac:dyDescent="0.25">
      <c r="B151" s="40" t="s">
        <v>5</v>
      </c>
      <c r="C151" s="90">
        <v>21</v>
      </c>
      <c r="D151" s="87">
        <f t="shared" si="2"/>
        <v>7.0945945945945943E-2</v>
      </c>
    </row>
    <row r="152" spans="2:4" ht="14.25" customHeight="1" x14ac:dyDescent="0.25">
      <c r="B152" s="79" t="s">
        <v>6</v>
      </c>
      <c r="C152" s="41">
        <v>17</v>
      </c>
      <c r="D152" s="89">
        <f t="shared" si="2"/>
        <v>5.7432432432432436E-2</v>
      </c>
    </row>
    <row r="153" spans="2:4" ht="14.25" customHeight="1" x14ac:dyDescent="0.25">
      <c r="B153" s="79" t="s">
        <v>108</v>
      </c>
      <c r="C153" s="41">
        <v>4</v>
      </c>
      <c r="D153" s="89">
        <f t="shared" si="2"/>
        <v>1.3513513513513514E-2</v>
      </c>
    </row>
    <row r="154" spans="2:4" ht="14.25" customHeight="1" x14ac:dyDescent="0.25">
      <c r="B154" s="40" t="s">
        <v>7</v>
      </c>
      <c r="C154" s="90">
        <v>11</v>
      </c>
      <c r="D154" s="87">
        <f t="shared" si="2"/>
        <v>3.7162162162162164E-2</v>
      </c>
    </row>
    <row r="155" spans="2:4" ht="14.25" customHeight="1" x14ac:dyDescent="0.25">
      <c r="B155" s="79" t="s">
        <v>10</v>
      </c>
      <c r="C155" s="41">
        <v>3</v>
      </c>
      <c r="D155" s="89">
        <f t="shared" si="2"/>
        <v>1.0135135135135136E-2</v>
      </c>
    </row>
    <row r="156" spans="2:4" ht="14.25" customHeight="1" x14ac:dyDescent="0.25">
      <c r="B156" s="79" t="s">
        <v>6</v>
      </c>
      <c r="C156" s="41">
        <v>4</v>
      </c>
      <c r="D156" s="89">
        <f t="shared" si="2"/>
        <v>1.3513513513513514E-2</v>
      </c>
    </row>
    <row r="157" spans="2:4" ht="14.25" customHeight="1" x14ac:dyDescent="0.25">
      <c r="B157" s="79" t="s">
        <v>78</v>
      </c>
      <c r="C157" s="41">
        <v>3</v>
      </c>
      <c r="D157" s="89">
        <f t="shared" si="2"/>
        <v>1.0135135135135136E-2</v>
      </c>
    </row>
    <row r="158" spans="2:4" s="88" customFormat="1" ht="14.25" customHeight="1" x14ac:dyDescent="0.25">
      <c r="B158" s="79" t="s">
        <v>105</v>
      </c>
      <c r="C158" s="41">
        <v>1</v>
      </c>
      <c r="D158" s="89">
        <f t="shared" si="2"/>
        <v>3.3783783783783786E-3</v>
      </c>
    </row>
    <row r="159" spans="2:4" ht="14.25" customHeight="1" x14ac:dyDescent="0.25">
      <c r="B159" s="86" t="s">
        <v>16</v>
      </c>
      <c r="C159" s="91">
        <f>C154+C151+C146+C138+C136</f>
        <v>296</v>
      </c>
      <c r="D159" s="87">
        <f t="shared" si="2"/>
        <v>1</v>
      </c>
    </row>
    <row r="160" spans="2:4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</sheetData>
  <sortState ref="B11:D16">
    <sortCondition ref="B11:B16"/>
  </sortState>
  <mergeCells count="6">
    <mergeCell ref="B1:D1"/>
    <mergeCell ref="B9:D9"/>
    <mergeCell ref="B40:D40"/>
    <mergeCell ref="F40:H40"/>
    <mergeCell ref="C134:C135"/>
    <mergeCell ref="D134:D13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9"/>
  <sheetViews>
    <sheetView zoomScale="50" zoomScaleNormal="50" workbookViewId="0">
      <selection activeCell="V5" sqref="V5"/>
    </sheetView>
  </sheetViews>
  <sheetFormatPr baseColWidth="10" defaultRowHeight="15" x14ac:dyDescent="0.25"/>
  <cols>
    <col min="1" max="1" width="44.5703125" customWidth="1"/>
    <col min="2" max="2" width="10.140625" customWidth="1"/>
    <col min="3" max="3" width="12" customWidth="1"/>
    <col min="4" max="4" width="10.140625" customWidth="1"/>
    <col min="5" max="6" width="11.5703125" customWidth="1"/>
    <col min="7" max="7" width="11.42578125" customWidth="1"/>
    <col min="8" max="8" width="10.140625" customWidth="1"/>
    <col min="9" max="9" width="11.42578125" customWidth="1"/>
    <col min="10" max="10" width="12.85546875" customWidth="1"/>
    <col min="11" max="11" width="10.7109375" customWidth="1"/>
    <col min="12" max="12" width="10.140625" customWidth="1"/>
    <col min="13" max="13" width="11.140625" customWidth="1"/>
    <col min="14" max="14" width="10.140625" customWidth="1"/>
    <col min="15" max="15" width="12.28515625" customWidth="1"/>
    <col min="16" max="16" width="10.140625" customWidth="1"/>
    <col min="17" max="17" width="18.42578125" customWidth="1"/>
    <col min="18" max="30" width="12.42578125" customWidth="1"/>
  </cols>
  <sheetData>
    <row r="1" spans="1:27" ht="23.25" x14ac:dyDescent="0.35">
      <c r="A1" s="127" t="s">
        <v>101</v>
      </c>
      <c r="B1" s="127"/>
      <c r="C1" s="127"/>
      <c r="D1" s="127"/>
      <c r="E1" s="127"/>
      <c r="F1" s="127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</row>
    <row r="2" spans="1:27" ht="18" x14ac:dyDescent="0.25">
      <c r="A2" s="52" t="s">
        <v>24</v>
      </c>
      <c r="B2" s="53"/>
      <c r="C2" s="52"/>
      <c r="D2" s="51"/>
      <c r="E2" s="51"/>
      <c r="F2" s="52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</row>
    <row r="3" spans="1:27" x14ac:dyDescent="0.25">
      <c r="A3" s="53" t="s">
        <v>130</v>
      </c>
      <c r="B3" s="53"/>
      <c r="C3" s="53"/>
      <c r="D3" s="51"/>
      <c r="E3" s="51"/>
      <c r="F3" s="53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</row>
    <row r="4" spans="1:27" x14ac:dyDescent="0.25">
      <c r="A4" s="53" t="s">
        <v>51</v>
      </c>
      <c r="B4" s="51"/>
      <c r="C4" s="53"/>
      <c r="D4" s="51"/>
      <c r="E4" s="51"/>
      <c r="F4" s="53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</row>
    <row r="5" spans="1:27" x14ac:dyDescent="0.25">
      <c r="A5" s="54" t="s">
        <v>26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</row>
    <row r="8" spans="1:27" ht="18.75" x14ac:dyDescent="0.25">
      <c r="A8" s="134" t="s">
        <v>131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</row>
    <row r="10" spans="1:27" ht="18.75" x14ac:dyDescent="0.25">
      <c r="A10" s="128" t="s">
        <v>122</v>
      </c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30"/>
    </row>
    <row r="11" spans="1:27" x14ac:dyDescent="0.25">
      <c r="A11" s="135" t="s">
        <v>52</v>
      </c>
      <c r="B11" s="138" t="s">
        <v>127</v>
      </c>
      <c r="C11" s="139"/>
      <c r="D11" s="138" t="s">
        <v>128</v>
      </c>
      <c r="E11" s="139"/>
      <c r="F11" s="138" t="s">
        <v>129</v>
      </c>
      <c r="G11" s="139"/>
      <c r="H11" s="138" t="s">
        <v>132</v>
      </c>
      <c r="I11" s="139"/>
      <c r="J11" s="76" t="s">
        <v>133</v>
      </c>
      <c r="K11" s="77"/>
      <c r="L11" s="76" t="s">
        <v>134</v>
      </c>
      <c r="M11" s="77"/>
      <c r="N11" s="76" t="s">
        <v>135</v>
      </c>
      <c r="O11" s="77"/>
      <c r="P11" s="76" t="s">
        <v>136</v>
      </c>
      <c r="Q11" s="77"/>
      <c r="R11" s="76" t="s">
        <v>137</v>
      </c>
      <c r="S11" s="77"/>
      <c r="T11" s="76" t="s">
        <v>138</v>
      </c>
      <c r="U11" s="77"/>
      <c r="V11" s="76" t="s">
        <v>139</v>
      </c>
      <c r="W11" s="77"/>
      <c r="X11" s="76" t="s">
        <v>140</v>
      </c>
      <c r="Y11" s="77"/>
      <c r="Z11" s="76" t="s">
        <v>141</v>
      </c>
      <c r="AA11" s="77"/>
    </row>
    <row r="12" spans="1:27" x14ac:dyDescent="0.25">
      <c r="A12" s="135"/>
      <c r="B12" s="55" t="s">
        <v>30</v>
      </c>
      <c r="C12" s="55" t="s">
        <v>54</v>
      </c>
      <c r="D12" s="55" t="s">
        <v>30</v>
      </c>
      <c r="E12" s="55" t="s">
        <v>54</v>
      </c>
      <c r="F12" s="55" t="s">
        <v>30</v>
      </c>
      <c r="G12" s="55" t="s">
        <v>54</v>
      </c>
      <c r="H12" s="55" t="s">
        <v>30</v>
      </c>
      <c r="I12" s="55" t="s">
        <v>54</v>
      </c>
      <c r="J12" s="55" t="s">
        <v>30</v>
      </c>
      <c r="K12" s="55" t="s">
        <v>54</v>
      </c>
      <c r="L12" s="55" t="s">
        <v>30</v>
      </c>
      <c r="M12" s="55" t="s">
        <v>54</v>
      </c>
      <c r="N12" s="55" t="s">
        <v>30</v>
      </c>
      <c r="O12" s="55" t="s">
        <v>54</v>
      </c>
      <c r="P12" s="55" t="s">
        <v>30</v>
      </c>
      <c r="Q12" s="55" t="s">
        <v>54</v>
      </c>
      <c r="R12" s="55" t="s">
        <v>30</v>
      </c>
      <c r="S12" s="55" t="s">
        <v>54</v>
      </c>
      <c r="T12" s="55" t="s">
        <v>30</v>
      </c>
      <c r="U12" s="55" t="s">
        <v>54</v>
      </c>
      <c r="V12" s="55" t="s">
        <v>30</v>
      </c>
      <c r="W12" s="55" t="s">
        <v>54</v>
      </c>
      <c r="X12" s="55" t="s">
        <v>30</v>
      </c>
      <c r="Y12" s="55" t="s">
        <v>54</v>
      </c>
      <c r="Z12" s="55" t="s">
        <v>30</v>
      </c>
      <c r="AA12" s="55" t="s">
        <v>54</v>
      </c>
    </row>
    <row r="13" spans="1:27" x14ac:dyDescent="0.25">
      <c r="A13" s="32" t="s">
        <v>11</v>
      </c>
      <c r="B13" s="33"/>
      <c r="C13" s="34" t="e">
        <f t="shared" ref="C13:C18" si="0">B13/$B$19</f>
        <v>#DIV/0!</v>
      </c>
      <c r="D13" s="33">
        <v>11</v>
      </c>
      <c r="E13" s="34">
        <f>D13/$D$19</f>
        <v>3.7162162162162164E-2</v>
      </c>
      <c r="F13" s="33"/>
      <c r="G13" s="34" t="e">
        <f>F13/$F$19</f>
        <v>#DIV/0!</v>
      </c>
      <c r="H13" s="33"/>
      <c r="I13" s="68" t="e">
        <f>H13/$H$19</f>
        <v>#DIV/0!</v>
      </c>
      <c r="J13" s="33"/>
      <c r="K13" s="68" t="e">
        <f>J13/$J$19</f>
        <v>#DIV/0!</v>
      </c>
      <c r="L13" s="67"/>
      <c r="M13" s="68" t="e">
        <f>L13/$L$19</f>
        <v>#DIV/0!</v>
      </c>
      <c r="N13" s="67"/>
      <c r="O13" s="68" t="e">
        <f>N13/$N$19</f>
        <v>#DIV/0!</v>
      </c>
      <c r="P13" s="67"/>
      <c r="Q13" s="68" t="e">
        <f>P13/$P$19</f>
        <v>#DIV/0!</v>
      </c>
      <c r="R13" s="33"/>
      <c r="S13" s="68" t="e">
        <f>R13/$R$19</f>
        <v>#DIV/0!</v>
      </c>
      <c r="T13" s="67"/>
      <c r="U13" s="68" t="e">
        <f>T13/T19</f>
        <v>#DIV/0!</v>
      </c>
      <c r="V13" s="67"/>
      <c r="W13" s="68">
        <v>0.05</v>
      </c>
      <c r="X13" s="67"/>
      <c r="Y13" s="68">
        <v>2.3099999999999999E-2</v>
      </c>
      <c r="Z13" s="67"/>
      <c r="AA13" s="66" t="e">
        <f t="shared" ref="AA13:AA18" si="1">Z13/$Z$19</f>
        <v>#DIV/0!</v>
      </c>
    </row>
    <row r="14" spans="1:27" x14ac:dyDescent="0.25">
      <c r="A14" s="32" t="s">
        <v>72</v>
      </c>
      <c r="B14" s="33"/>
      <c r="C14" s="34" t="e">
        <f t="shared" si="0"/>
        <v>#DIV/0!</v>
      </c>
      <c r="D14" s="78">
        <v>0</v>
      </c>
      <c r="E14" s="34">
        <f t="shared" ref="E14:E18" si="2">D14/$D$19</f>
        <v>0</v>
      </c>
      <c r="F14" s="33"/>
      <c r="G14" s="34" t="e">
        <f t="shared" ref="G14:G18" si="3">F14/$F$19</f>
        <v>#DIV/0!</v>
      </c>
      <c r="H14" s="73"/>
      <c r="I14" s="68" t="e">
        <f t="shared" ref="I14:I18" si="4">H14/$H$19</f>
        <v>#DIV/0!</v>
      </c>
      <c r="J14" s="73"/>
      <c r="K14" s="68" t="e">
        <f t="shared" ref="K14:K18" si="5">J14/$J$19</f>
        <v>#DIV/0!</v>
      </c>
      <c r="L14" s="67"/>
      <c r="M14" s="68" t="e">
        <f t="shared" ref="M14:M18" si="6">L14/$L$19</f>
        <v>#DIV/0!</v>
      </c>
      <c r="N14" s="67"/>
      <c r="O14" s="68" t="e">
        <f t="shared" ref="O14:O18" si="7">N14/$N$19</f>
        <v>#DIV/0!</v>
      </c>
      <c r="P14" s="67"/>
      <c r="Q14" s="68" t="e">
        <f t="shared" ref="Q14:Q18" si="8">P14/$P$19</f>
        <v>#DIV/0!</v>
      </c>
      <c r="R14" s="78"/>
      <c r="S14" s="68" t="e">
        <f t="shared" ref="S14:S18" si="9">R14/$R$19</f>
        <v>#DIV/0!</v>
      </c>
      <c r="T14" s="67"/>
      <c r="U14" s="68">
        <v>0</v>
      </c>
      <c r="V14" s="67"/>
      <c r="W14" s="68">
        <v>0</v>
      </c>
      <c r="X14" s="67"/>
      <c r="Y14" s="68">
        <v>0</v>
      </c>
      <c r="Z14" s="67"/>
      <c r="AA14" s="66" t="e">
        <f t="shared" si="1"/>
        <v>#DIV/0!</v>
      </c>
    </row>
    <row r="15" spans="1:27" x14ac:dyDescent="0.25">
      <c r="A15" s="32" t="s">
        <v>1</v>
      </c>
      <c r="B15" s="33"/>
      <c r="C15" s="34" t="e">
        <f t="shared" si="0"/>
        <v>#DIV/0!</v>
      </c>
      <c r="D15" s="33">
        <v>161</v>
      </c>
      <c r="E15" s="34">
        <f t="shared" si="2"/>
        <v>0.54391891891891897</v>
      </c>
      <c r="F15" s="33"/>
      <c r="G15" s="34" t="e">
        <f t="shared" si="3"/>
        <v>#DIV/0!</v>
      </c>
      <c r="H15" s="33"/>
      <c r="I15" s="68" t="e">
        <f t="shared" si="4"/>
        <v>#DIV/0!</v>
      </c>
      <c r="J15" s="33"/>
      <c r="K15" s="68" t="e">
        <f t="shared" si="5"/>
        <v>#DIV/0!</v>
      </c>
      <c r="L15" s="67"/>
      <c r="M15" s="68" t="e">
        <f t="shared" si="6"/>
        <v>#DIV/0!</v>
      </c>
      <c r="N15" s="67"/>
      <c r="O15" s="68" t="e">
        <f t="shared" si="7"/>
        <v>#DIV/0!</v>
      </c>
      <c r="P15" s="67"/>
      <c r="Q15" s="68" t="e">
        <f t="shared" si="8"/>
        <v>#DIV/0!</v>
      </c>
      <c r="R15" s="33"/>
      <c r="S15" s="68" t="e">
        <f t="shared" si="9"/>
        <v>#DIV/0!</v>
      </c>
      <c r="T15" s="67"/>
      <c r="U15" s="68">
        <v>0.48730000000000001</v>
      </c>
      <c r="V15" s="67"/>
      <c r="W15" s="68">
        <v>0.50900000000000001</v>
      </c>
      <c r="X15" s="67"/>
      <c r="Y15" s="68">
        <v>0.54459999999999997</v>
      </c>
      <c r="Z15" s="67"/>
      <c r="AA15" s="66" t="e">
        <f t="shared" si="1"/>
        <v>#DIV/0!</v>
      </c>
    </row>
    <row r="16" spans="1:27" x14ac:dyDescent="0.25">
      <c r="A16" s="32" t="s">
        <v>5</v>
      </c>
      <c r="B16" s="33"/>
      <c r="C16" s="34" t="e">
        <f t="shared" si="0"/>
        <v>#DIV/0!</v>
      </c>
      <c r="D16" s="33">
        <v>21</v>
      </c>
      <c r="E16" s="34">
        <f t="shared" si="2"/>
        <v>7.0945945945945943E-2</v>
      </c>
      <c r="F16" s="33"/>
      <c r="G16" s="34" t="e">
        <f t="shared" si="3"/>
        <v>#DIV/0!</v>
      </c>
      <c r="H16" s="33"/>
      <c r="I16" s="68" t="e">
        <f t="shared" si="4"/>
        <v>#DIV/0!</v>
      </c>
      <c r="J16" s="33"/>
      <c r="K16" s="68" t="e">
        <f t="shared" si="5"/>
        <v>#DIV/0!</v>
      </c>
      <c r="L16" s="67"/>
      <c r="M16" s="68" t="e">
        <f t="shared" si="6"/>
        <v>#DIV/0!</v>
      </c>
      <c r="N16" s="67"/>
      <c r="O16" s="68" t="e">
        <f t="shared" si="7"/>
        <v>#DIV/0!</v>
      </c>
      <c r="P16" s="67"/>
      <c r="Q16" s="68" t="e">
        <f t="shared" si="8"/>
        <v>#DIV/0!</v>
      </c>
      <c r="R16" s="33"/>
      <c r="S16" s="68" t="e">
        <f t="shared" si="9"/>
        <v>#DIV/0!</v>
      </c>
      <c r="T16" s="67"/>
      <c r="U16" s="68">
        <v>0.36830000000000002</v>
      </c>
      <c r="V16" s="67"/>
      <c r="W16" s="68">
        <v>8.1000000000000003E-2</v>
      </c>
      <c r="X16" s="67"/>
      <c r="Y16" s="68">
        <v>6.93E-2</v>
      </c>
      <c r="Z16" s="67"/>
      <c r="AA16" s="66" t="e">
        <f t="shared" si="1"/>
        <v>#DIV/0!</v>
      </c>
    </row>
    <row r="17" spans="1:27" x14ac:dyDescent="0.25">
      <c r="A17" s="32" t="s">
        <v>7</v>
      </c>
      <c r="B17" s="33"/>
      <c r="C17" s="34" t="e">
        <f t="shared" si="0"/>
        <v>#DIV/0!</v>
      </c>
      <c r="D17" s="33">
        <v>11</v>
      </c>
      <c r="E17" s="34">
        <f t="shared" si="2"/>
        <v>3.7162162162162164E-2</v>
      </c>
      <c r="F17" s="33"/>
      <c r="G17" s="34" t="e">
        <f t="shared" si="3"/>
        <v>#DIV/0!</v>
      </c>
      <c r="H17" s="33"/>
      <c r="I17" s="68" t="e">
        <f t="shared" si="4"/>
        <v>#DIV/0!</v>
      </c>
      <c r="J17" s="33"/>
      <c r="K17" s="68" t="e">
        <f t="shared" si="5"/>
        <v>#DIV/0!</v>
      </c>
      <c r="L17" s="67"/>
      <c r="M17" s="68" t="e">
        <f t="shared" si="6"/>
        <v>#DIV/0!</v>
      </c>
      <c r="N17" s="67"/>
      <c r="O17" s="68" t="e">
        <f t="shared" si="7"/>
        <v>#DIV/0!</v>
      </c>
      <c r="P17" s="67"/>
      <c r="Q17" s="68" t="e">
        <f t="shared" si="8"/>
        <v>#DIV/0!</v>
      </c>
      <c r="R17" s="33"/>
      <c r="S17" s="68" t="e">
        <f t="shared" si="9"/>
        <v>#DIV/0!</v>
      </c>
      <c r="T17" s="67"/>
      <c r="U17" s="68">
        <v>7.0999999999999994E-2</v>
      </c>
      <c r="V17" s="67"/>
      <c r="W17" s="68">
        <v>1.9E-2</v>
      </c>
      <c r="X17" s="67"/>
      <c r="Y17" s="68">
        <v>2.64E-2</v>
      </c>
      <c r="Z17" s="67"/>
      <c r="AA17" s="66" t="e">
        <f t="shared" si="1"/>
        <v>#DIV/0!</v>
      </c>
    </row>
    <row r="18" spans="1:27" x14ac:dyDescent="0.25">
      <c r="A18" s="32" t="s">
        <v>3</v>
      </c>
      <c r="B18" s="33"/>
      <c r="C18" s="34" t="e">
        <f t="shared" si="0"/>
        <v>#DIV/0!</v>
      </c>
      <c r="D18" s="33">
        <v>92</v>
      </c>
      <c r="E18" s="34">
        <f t="shared" si="2"/>
        <v>0.3108108108108108</v>
      </c>
      <c r="F18" s="33"/>
      <c r="G18" s="34" t="e">
        <f t="shared" si="3"/>
        <v>#DIV/0!</v>
      </c>
      <c r="H18" s="33"/>
      <c r="I18" s="68" t="e">
        <f t="shared" si="4"/>
        <v>#DIV/0!</v>
      </c>
      <c r="J18" s="33"/>
      <c r="K18" s="68" t="e">
        <f t="shared" si="5"/>
        <v>#DIV/0!</v>
      </c>
      <c r="L18" s="67"/>
      <c r="M18" s="68" t="e">
        <f t="shared" si="6"/>
        <v>#DIV/0!</v>
      </c>
      <c r="N18" s="67"/>
      <c r="O18" s="68" t="e">
        <f t="shared" si="7"/>
        <v>#DIV/0!</v>
      </c>
      <c r="P18" s="67"/>
      <c r="Q18" s="68" t="e">
        <f t="shared" si="8"/>
        <v>#DIV/0!</v>
      </c>
      <c r="R18" s="33"/>
      <c r="S18" s="68" t="e">
        <f t="shared" si="9"/>
        <v>#DIV/0!</v>
      </c>
      <c r="T18" s="67"/>
      <c r="U18" s="68">
        <v>3.3700000000000001E-2</v>
      </c>
      <c r="V18" s="67"/>
      <c r="W18" s="68">
        <v>0.34100000000000003</v>
      </c>
      <c r="X18" s="67"/>
      <c r="Y18" s="68">
        <v>0.33</v>
      </c>
      <c r="Z18" s="67"/>
      <c r="AA18" s="66" t="e">
        <f t="shared" si="1"/>
        <v>#DIV/0!</v>
      </c>
    </row>
    <row r="19" spans="1:27" x14ac:dyDescent="0.25">
      <c r="A19" s="31" t="s">
        <v>16</v>
      </c>
      <c r="B19" s="31"/>
      <c r="C19" s="35" t="e">
        <f t="shared" ref="C19:AA19" si="10">SUM(C13:C18)</f>
        <v>#DIV/0!</v>
      </c>
      <c r="D19" s="31">
        <f t="shared" si="10"/>
        <v>296</v>
      </c>
      <c r="E19" s="35">
        <f t="shared" si="10"/>
        <v>1</v>
      </c>
      <c r="F19" s="31">
        <f t="shared" si="10"/>
        <v>0</v>
      </c>
      <c r="G19" s="35" t="e">
        <f t="shared" si="10"/>
        <v>#DIV/0!</v>
      </c>
      <c r="H19" s="31">
        <f t="shared" si="10"/>
        <v>0</v>
      </c>
      <c r="I19" s="35" t="e">
        <f t="shared" si="10"/>
        <v>#DIV/0!</v>
      </c>
      <c r="J19" s="31">
        <f t="shared" si="10"/>
        <v>0</v>
      </c>
      <c r="K19" s="35" t="e">
        <f t="shared" si="10"/>
        <v>#DIV/0!</v>
      </c>
      <c r="L19" s="31">
        <f t="shared" si="10"/>
        <v>0</v>
      </c>
      <c r="M19" s="35" t="e">
        <f t="shared" si="10"/>
        <v>#DIV/0!</v>
      </c>
      <c r="N19" s="31">
        <f t="shared" si="10"/>
        <v>0</v>
      </c>
      <c r="O19" s="35" t="e">
        <f t="shared" si="10"/>
        <v>#DIV/0!</v>
      </c>
      <c r="P19" s="31">
        <f t="shared" si="10"/>
        <v>0</v>
      </c>
      <c r="Q19" s="35" t="e">
        <f t="shared" si="10"/>
        <v>#DIV/0!</v>
      </c>
      <c r="R19" s="31">
        <f t="shared" si="10"/>
        <v>0</v>
      </c>
      <c r="S19" s="35" t="e">
        <f t="shared" si="10"/>
        <v>#DIV/0!</v>
      </c>
      <c r="T19" s="31">
        <f>SUM(T13:T18)</f>
        <v>0</v>
      </c>
      <c r="U19" s="35" t="e">
        <f t="shared" si="10"/>
        <v>#DIV/0!</v>
      </c>
      <c r="V19" s="31">
        <f t="shared" si="10"/>
        <v>0</v>
      </c>
      <c r="W19" s="35">
        <f t="shared" si="10"/>
        <v>1</v>
      </c>
      <c r="X19" s="31">
        <f t="shared" si="10"/>
        <v>0</v>
      </c>
      <c r="Y19" s="35">
        <f t="shared" si="10"/>
        <v>0.99340000000000006</v>
      </c>
      <c r="Z19" s="31">
        <f t="shared" si="10"/>
        <v>0</v>
      </c>
      <c r="AA19" s="35" t="e">
        <f t="shared" si="10"/>
        <v>#DIV/0!</v>
      </c>
    </row>
    <row r="52" spans="1:27" ht="18.75" x14ac:dyDescent="0.25">
      <c r="A52" s="74" t="s">
        <v>32</v>
      </c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</row>
    <row r="53" spans="1:27" x14ac:dyDescent="0.25">
      <c r="A53" s="135" t="s">
        <v>52</v>
      </c>
      <c r="B53" s="76" t="s">
        <v>86</v>
      </c>
      <c r="C53" s="77"/>
      <c r="D53" s="76" t="s">
        <v>87</v>
      </c>
      <c r="E53" s="77"/>
      <c r="F53" s="76" t="s">
        <v>88</v>
      </c>
      <c r="G53" s="77"/>
      <c r="H53" s="76" t="s">
        <v>89</v>
      </c>
      <c r="I53" s="77"/>
      <c r="J53" s="76" t="s">
        <v>90</v>
      </c>
      <c r="K53" s="77"/>
      <c r="L53" s="76" t="s">
        <v>91</v>
      </c>
      <c r="M53" s="77"/>
      <c r="N53" s="76" t="s">
        <v>92</v>
      </c>
      <c r="O53" s="77"/>
      <c r="P53" s="76" t="s">
        <v>93</v>
      </c>
      <c r="Q53" s="77"/>
      <c r="R53" s="76" t="s">
        <v>94</v>
      </c>
      <c r="S53" s="77"/>
      <c r="T53" s="76" t="s">
        <v>95</v>
      </c>
      <c r="U53" s="77"/>
      <c r="V53" s="76" t="s">
        <v>96</v>
      </c>
      <c r="W53" s="77"/>
      <c r="X53" s="76" t="s">
        <v>97</v>
      </c>
      <c r="Y53" s="77"/>
      <c r="Z53" s="76" t="s">
        <v>98</v>
      </c>
      <c r="AA53" s="77"/>
    </row>
    <row r="54" spans="1:27" x14ac:dyDescent="0.25">
      <c r="A54" s="135"/>
      <c r="B54" s="55" t="s">
        <v>30</v>
      </c>
      <c r="C54" s="55" t="s">
        <v>54</v>
      </c>
      <c r="D54" s="55" t="s">
        <v>30</v>
      </c>
      <c r="E54" s="55" t="s">
        <v>54</v>
      </c>
      <c r="F54" s="55" t="s">
        <v>30</v>
      </c>
      <c r="G54" s="55" t="s">
        <v>54</v>
      </c>
      <c r="H54" s="55" t="s">
        <v>30</v>
      </c>
      <c r="I54" s="55" t="s">
        <v>54</v>
      </c>
      <c r="J54" s="55" t="s">
        <v>30</v>
      </c>
      <c r="K54" s="55" t="s">
        <v>54</v>
      </c>
      <c r="L54" s="55" t="s">
        <v>30</v>
      </c>
      <c r="M54" s="55" t="s">
        <v>54</v>
      </c>
      <c r="N54" s="55" t="s">
        <v>30</v>
      </c>
      <c r="O54" s="55" t="s">
        <v>54</v>
      </c>
      <c r="P54" s="55" t="s">
        <v>30</v>
      </c>
      <c r="Q54" s="55" t="s">
        <v>54</v>
      </c>
      <c r="R54" s="55" t="s">
        <v>30</v>
      </c>
      <c r="S54" s="55" t="s">
        <v>54</v>
      </c>
      <c r="T54" s="55" t="s">
        <v>30</v>
      </c>
      <c r="U54" s="55" t="s">
        <v>54</v>
      </c>
      <c r="V54" s="55" t="s">
        <v>30</v>
      </c>
      <c r="W54" s="55" t="s">
        <v>54</v>
      </c>
      <c r="X54" s="55" t="s">
        <v>30</v>
      </c>
      <c r="Y54" s="55" t="s">
        <v>54</v>
      </c>
      <c r="Z54" s="55" t="s">
        <v>30</v>
      </c>
      <c r="AA54" s="55" t="s">
        <v>54</v>
      </c>
    </row>
    <row r="55" spans="1:27" x14ac:dyDescent="0.25">
      <c r="A55" s="70" t="s">
        <v>10</v>
      </c>
      <c r="B55" s="67">
        <v>63</v>
      </c>
      <c r="C55" s="68">
        <f>B55/$B$59</f>
        <v>0.37058823529411766</v>
      </c>
      <c r="D55" s="67">
        <v>63</v>
      </c>
      <c r="E55" s="68">
        <f>D55/$D$59</f>
        <v>0.40384615384615385</v>
      </c>
      <c r="F55" s="69">
        <v>75</v>
      </c>
      <c r="G55" s="68">
        <f>F55/$F$59</f>
        <v>0.43103448275862066</v>
      </c>
      <c r="H55" s="39">
        <v>103</v>
      </c>
      <c r="I55" s="34">
        <f>H55/$H$59</f>
        <v>0.3946360153256705</v>
      </c>
      <c r="J55" s="67">
        <v>75</v>
      </c>
      <c r="K55" s="68">
        <f>J55/$J$59</f>
        <v>0.4437869822485207</v>
      </c>
      <c r="L55" s="67">
        <v>57</v>
      </c>
      <c r="M55" s="68">
        <f>L55/$L$59</f>
        <v>0.37748344370860926</v>
      </c>
      <c r="N55" s="67">
        <v>35</v>
      </c>
      <c r="O55" s="68">
        <f>N55/$N$59</f>
        <v>0.37234042553191488</v>
      </c>
      <c r="P55" s="67">
        <v>45</v>
      </c>
      <c r="Q55" s="68">
        <f>P55/$P$59</f>
        <v>0.45454545454545453</v>
      </c>
      <c r="R55" s="39">
        <v>57</v>
      </c>
      <c r="S55" s="68">
        <f>R55/$R$59</f>
        <v>0.40714285714285714</v>
      </c>
      <c r="T55" s="67">
        <v>43</v>
      </c>
      <c r="U55" s="68">
        <v>0.33100000000000002</v>
      </c>
      <c r="V55" s="67">
        <v>36</v>
      </c>
      <c r="W55" s="68">
        <v>0.33029999999999998</v>
      </c>
      <c r="X55" s="67">
        <v>37</v>
      </c>
      <c r="Y55" s="68">
        <v>0.37</v>
      </c>
      <c r="Z55" s="67">
        <f>SUM(B55,D55,F55,H55,J55,L55,N55,P55,R55,T55,V55,X55)</f>
        <v>689</v>
      </c>
      <c r="AA55" s="68">
        <f>Z55/$Z$59</f>
        <v>0.39942028985507244</v>
      </c>
    </row>
    <row r="56" spans="1:27" x14ac:dyDescent="0.25">
      <c r="A56" s="70" t="s">
        <v>6</v>
      </c>
      <c r="B56" s="67">
        <v>12</v>
      </c>
      <c r="C56" s="68">
        <f>B56/$B$59</f>
        <v>7.0588235294117646E-2</v>
      </c>
      <c r="D56" s="67">
        <v>13</v>
      </c>
      <c r="E56" s="68">
        <f t="shared" ref="E56:E58" si="11">D56/$D$59</f>
        <v>8.3333333333333329E-2</v>
      </c>
      <c r="F56" s="69">
        <v>9</v>
      </c>
      <c r="G56" s="68">
        <f t="shared" ref="G56:G58" si="12">F56/$F$59</f>
        <v>5.1724137931034482E-2</v>
      </c>
      <c r="H56" s="39">
        <v>85</v>
      </c>
      <c r="I56" s="34">
        <f t="shared" ref="I56:I58" si="13">H56/$H$59</f>
        <v>0.32567049808429116</v>
      </c>
      <c r="J56" s="67">
        <v>12</v>
      </c>
      <c r="K56" s="68">
        <f t="shared" ref="K56:K58" si="14">J56/$J$59</f>
        <v>7.1005917159763315E-2</v>
      </c>
      <c r="L56" s="67">
        <v>19</v>
      </c>
      <c r="M56" s="68">
        <f t="shared" ref="M56:M58" si="15">L56/$L$59</f>
        <v>0.12582781456953643</v>
      </c>
      <c r="N56" s="67">
        <v>16</v>
      </c>
      <c r="O56" s="68">
        <f t="shared" ref="O56:O58" si="16">N56/$N$59</f>
        <v>0.1702127659574468</v>
      </c>
      <c r="P56" s="67">
        <v>5</v>
      </c>
      <c r="Q56" s="68">
        <f t="shared" ref="Q56:Q58" si="17">P56/$P$59</f>
        <v>5.0505050505050504E-2</v>
      </c>
      <c r="R56" s="39">
        <v>21</v>
      </c>
      <c r="S56" s="68">
        <f t="shared" ref="S56:S58" si="18">R56/$R$59</f>
        <v>0.15</v>
      </c>
      <c r="T56" s="67">
        <v>14</v>
      </c>
      <c r="U56" s="68">
        <v>0.1077</v>
      </c>
      <c r="V56" s="67">
        <v>10</v>
      </c>
      <c r="W56" s="68">
        <v>9.1700000000000004E-2</v>
      </c>
      <c r="X56" s="67">
        <v>10</v>
      </c>
      <c r="Y56" s="68">
        <v>0.1</v>
      </c>
      <c r="Z56" s="67">
        <f>SUM(B56,D56,F56,H56,J56,L56,N56,P56,R56,T56,V56,X56)</f>
        <v>226</v>
      </c>
      <c r="AA56" s="68">
        <f>Z56/$Z$59</f>
        <v>0.1310144927536232</v>
      </c>
    </row>
    <row r="57" spans="1:27" x14ac:dyDescent="0.25">
      <c r="A57" s="70" t="s">
        <v>4</v>
      </c>
      <c r="B57" s="67">
        <v>95</v>
      </c>
      <c r="C57" s="68">
        <f>B57/$B$59</f>
        <v>0.55882352941176472</v>
      </c>
      <c r="D57" s="67">
        <v>73</v>
      </c>
      <c r="E57" s="68">
        <f t="shared" si="11"/>
        <v>0.46794871794871795</v>
      </c>
      <c r="F57" s="69">
        <v>90</v>
      </c>
      <c r="G57" s="68">
        <f t="shared" si="12"/>
        <v>0.51724137931034486</v>
      </c>
      <c r="H57" s="39">
        <v>68</v>
      </c>
      <c r="I57" s="34">
        <f t="shared" si="13"/>
        <v>0.26053639846743293</v>
      </c>
      <c r="J57" s="67">
        <v>78</v>
      </c>
      <c r="K57" s="68">
        <f t="shared" si="14"/>
        <v>0.46153846153846156</v>
      </c>
      <c r="L57" s="67">
        <v>71</v>
      </c>
      <c r="M57" s="68">
        <f t="shared" si="15"/>
        <v>0.47019867549668876</v>
      </c>
      <c r="N57" s="67">
        <v>43</v>
      </c>
      <c r="O57" s="68">
        <f t="shared" si="16"/>
        <v>0.45744680851063829</v>
      </c>
      <c r="P57" s="67">
        <v>45</v>
      </c>
      <c r="Q57" s="68">
        <f t="shared" si="17"/>
        <v>0.45454545454545453</v>
      </c>
      <c r="R57" s="39">
        <v>61</v>
      </c>
      <c r="S57" s="68">
        <f t="shared" si="18"/>
        <v>0.43571428571428572</v>
      </c>
      <c r="T57" s="67">
        <v>71</v>
      </c>
      <c r="U57" s="68">
        <v>0.54620000000000002</v>
      </c>
      <c r="V57" s="67">
        <v>62</v>
      </c>
      <c r="W57" s="68">
        <v>0.56869999999999998</v>
      </c>
      <c r="X57" s="67">
        <v>53</v>
      </c>
      <c r="Y57" s="68">
        <v>0.53</v>
      </c>
      <c r="Z57" s="67">
        <f>SUM(B57,D57,F57,H57,J57,L57,N57,P57,R57,T57,V57,X57)</f>
        <v>810</v>
      </c>
      <c r="AA57" s="68">
        <f>Z57/$Z$59</f>
        <v>0.46956521739130436</v>
      </c>
    </row>
    <row r="58" spans="1:27" x14ac:dyDescent="0.25">
      <c r="A58" s="70" t="s">
        <v>85</v>
      </c>
      <c r="B58" s="67">
        <v>0</v>
      </c>
      <c r="C58" s="68">
        <f>B58/$B$59</f>
        <v>0</v>
      </c>
      <c r="D58" s="67">
        <v>7</v>
      </c>
      <c r="E58" s="68">
        <f t="shared" si="11"/>
        <v>4.4871794871794872E-2</v>
      </c>
      <c r="F58" s="69">
        <v>1</v>
      </c>
      <c r="G58" s="68">
        <f t="shared" si="12"/>
        <v>5.7471264367816091E-3</v>
      </c>
      <c r="H58" s="39">
        <v>5</v>
      </c>
      <c r="I58" s="34">
        <f t="shared" si="13"/>
        <v>1.9157088122605363E-2</v>
      </c>
      <c r="J58" s="67">
        <v>4</v>
      </c>
      <c r="K58" s="68">
        <f t="shared" si="14"/>
        <v>2.3668639053254437E-2</v>
      </c>
      <c r="L58" s="67">
        <v>4</v>
      </c>
      <c r="M58" s="68">
        <f t="shared" si="15"/>
        <v>2.6490066225165563E-2</v>
      </c>
      <c r="N58" s="67">
        <v>0</v>
      </c>
      <c r="O58" s="68">
        <f t="shared" si="16"/>
        <v>0</v>
      </c>
      <c r="P58" s="67">
        <v>4</v>
      </c>
      <c r="Q58" s="68">
        <f t="shared" si="17"/>
        <v>4.0404040404040407E-2</v>
      </c>
      <c r="R58" s="39">
        <v>1</v>
      </c>
      <c r="S58" s="68">
        <f t="shared" si="18"/>
        <v>7.1428571428571426E-3</v>
      </c>
      <c r="T58" s="67">
        <v>2</v>
      </c>
      <c r="U58" s="68">
        <v>1.5100000000000001E-2</v>
      </c>
      <c r="V58" s="67">
        <v>1</v>
      </c>
      <c r="W58" s="68">
        <v>9.2999999999999992E-3</v>
      </c>
      <c r="X58" s="67">
        <v>0</v>
      </c>
      <c r="Y58" s="68">
        <v>0</v>
      </c>
      <c r="Z58" s="67">
        <f>SUM(B58,D58,F58,H58,J58,L58,N58,P58,R58,T58,V58,X58)</f>
        <v>29</v>
      </c>
      <c r="AA58" s="68">
        <f>Z58/$Z$59</f>
        <v>1.6811594202898551E-2</v>
      </c>
    </row>
    <row r="59" spans="1:27" x14ac:dyDescent="0.25">
      <c r="A59" s="71" t="s">
        <v>16</v>
      </c>
      <c r="B59" s="65">
        <f>SUM(B55:B58)</f>
        <v>170</v>
      </c>
      <c r="C59" s="35">
        <f t="shared" ref="C59:AA59" si="19">SUM(C55:C57)</f>
        <v>1</v>
      </c>
      <c r="D59" s="65">
        <f>SUM(D55:D58)</f>
        <v>156</v>
      </c>
      <c r="E59" s="35">
        <f>SUM(E55:E58)</f>
        <v>0.99999999999999989</v>
      </c>
      <c r="F59" s="65">
        <f t="shared" si="19"/>
        <v>174</v>
      </c>
      <c r="G59" s="35">
        <f t="shared" si="19"/>
        <v>1</v>
      </c>
      <c r="H59" s="65">
        <f>SUM(H55:H58)</f>
        <v>261</v>
      </c>
      <c r="I59" s="35">
        <f>SUM(I55:I58)</f>
        <v>1</v>
      </c>
      <c r="J59" s="65">
        <f>SUM(J55:J58)</f>
        <v>169</v>
      </c>
      <c r="K59" s="35">
        <f>SUM(K55:K58)</f>
        <v>1</v>
      </c>
      <c r="L59" s="65">
        <f>SUM(L55:L58)</f>
        <v>151</v>
      </c>
      <c r="M59" s="35">
        <f t="shared" si="19"/>
        <v>0.97350993377483452</v>
      </c>
      <c r="N59" s="65">
        <f>SUM(N55:N58)</f>
        <v>94</v>
      </c>
      <c r="O59" s="35">
        <f t="shared" si="19"/>
        <v>1</v>
      </c>
      <c r="P59" s="65">
        <f>SUM(P55:P58)</f>
        <v>99</v>
      </c>
      <c r="Q59" s="35">
        <f>SUM(Q55:Q58)</f>
        <v>1</v>
      </c>
      <c r="R59" s="65">
        <f>SUM(R55:R58)</f>
        <v>140</v>
      </c>
      <c r="S59" s="35">
        <f>SUM(S55:S58)</f>
        <v>1</v>
      </c>
      <c r="T59" s="65">
        <f>SUM(T55:T58)</f>
        <v>130</v>
      </c>
      <c r="U59" s="35">
        <v>1</v>
      </c>
      <c r="V59" s="65">
        <f>SUM(V55:V58)</f>
        <v>109</v>
      </c>
      <c r="W59" s="35">
        <f>SUM(W55:W58)</f>
        <v>0.99999999999999989</v>
      </c>
      <c r="X59" s="65">
        <f>SUM(X55:X58)</f>
        <v>100</v>
      </c>
      <c r="Y59" s="35">
        <f>SUM(Y55:Y58)</f>
        <v>1</v>
      </c>
      <c r="Z59" s="65">
        <f t="shared" si="19"/>
        <v>1725</v>
      </c>
      <c r="AA59" s="35">
        <f t="shared" si="19"/>
        <v>1</v>
      </c>
    </row>
    <row r="78" spans="1:31" ht="18.75" x14ac:dyDescent="0.3">
      <c r="A78" s="133" t="s">
        <v>75</v>
      </c>
      <c r="B78" s="133"/>
      <c r="C78" s="133"/>
      <c r="D78" s="133"/>
      <c r="E78" s="133"/>
      <c r="F78" s="133"/>
      <c r="G78" s="133"/>
      <c r="H78" s="133"/>
      <c r="I78" s="133"/>
      <c r="J78" s="133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  <c r="V78" s="133"/>
      <c r="W78" s="133"/>
      <c r="X78" s="133"/>
      <c r="Y78" s="133"/>
      <c r="Z78" s="133"/>
      <c r="AA78" s="133"/>
      <c r="AB78" s="133"/>
      <c r="AC78" s="133"/>
      <c r="AD78" s="133"/>
      <c r="AE78" s="133"/>
    </row>
    <row r="80" spans="1:31" ht="18.75" x14ac:dyDescent="0.25">
      <c r="A80" s="74" t="s">
        <v>53</v>
      </c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</row>
    <row r="81" spans="1:15" ht="18.75" x14ac:dyDescent="0.25">
      <c r="A81" s="136" t="s">
        <v>0</v>
      </c>
      <c r="B81" s="74" t="s">
        <v>99</v>
      </c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</row>
    <row r="82" spans="1:15" ht="25.5" customHeight="1" x14ac:dyDescent="0.25">
      <c r="A82" s="137"/>
      <c r="B82" s="31" t="s">
        <v>38</v>
      </c>
      <c r="C82" s="31" t="s">
        <v>39</v>
      </c>
      <c r="D82" s="31" t="s">
        <v>40</v>
      </c>
      <c r="E82" s="31" t="s">
        <v>41</v>
      </c>
      <c r="F82" s="31" t="s">
        <v>42</v>
      </c>
      <c r="G82" s="31" t="s">
        <v>43</v>
      </c>
      <c r="H82" s="31" t="s">
        <v>44</v>
      </c>
      <c r="I82" s="31" t="s">
        <v>45</v>
      </c>
      <c r="J82" s="31" t="s">
        <v>46</v>
      </c>
      <c r="K82" s="31" t="s">
        <v>47</v>
      </c>
      <c r="L82" s="31" t="s">
        <v>48</v>
      </c>
      <c r="M82" s="31" t="s">
        <v>49</v>
      </c>
      <c r="N82" s="31" t="s">
        <v>57</v>
      </c>
      <c r="O82" s="31" t="s">
        <v>54</v>
      </c>
    </row>
    <row r="83" spans="1:15" x14ac:dyDescent="0.25">
      <c r="A83" s="32" t="s">
        <v>15</v>
      </c>
      <c r="B83" s="33">
        <v>1</v>
      </c>
      <c r="C83" s="33">
        <v>1</v>
      </c>
      <c r="D83" s="33">
        <v>0</v>
      </c>
      <c r="E83" s="33">
        <v>1</v>
      </c>
      <c r="F83" s="33">
        <v>3</v>
      </c>
      <c r="G83" s="33">
        <v>1</v>
      </c>
      <c r="H83" s="33">
        <v>1</v>
      </c>
      <c r="I83" s="33">
        <v>1</v>
      </c>
      <c r="J83" s="75">
        <v>2</v>
      </c>
      <c r="K83" s="33">
        <v>5</v>
      </c>
      <c r="L83" s="33">
        <v>4</v>
      </c>
      <c r="M83" s="33">
        <v>1</v>
      </c>
      <c r="N83" s="33">
        <f>SUM(B83:M83)</f>
        <v>21</v>
      </c>
      <c r="O83" s="34">
        <f t="shared" ref="O83:O93" si="20">N83/$N$97</f>
        <v>4.9845715642060293E-3</v>
      </c>
    </row>
    <row r="84" spans="1:15" x14ac:dyDescent="0.25">
      <c r="A84" s="32" t="s">
        <v>10</v>
      </c>
      <c r="B84" s="33">
        <v>123</v>
      </c>
      <c r="C84" s="33">
        <f>47+63</f>
        <v>110</v>
      </c>
      <c r="D84" s="33">
        <v>153</v>
      </c>
      <c r="E84" s="33">
        <v>103</v>
      </c>
      <c r="F84" s="33">
        <v>111</v>
      </c>
      <c r="G84" s="33">
        <v>110</v>
      </c>
      <c r="H84" s="33">
        <v>75</v>
      </c>
      <c r="I84" s="33">
        <v>90</v>
      </c>
      <c r="J84" s="33">
        <v>102</v>
      </c>
      <c r="K84" s="33">
        <v>77</v>
      </c>
      <c r="L84" s="33">
        <v>85</v>
      </c>
      <c r="M84" s="33">
        <v>35</v>
      </c>
      <c r="N84" s="33">
        <f t="shared" ref="N84:N96" si="21">SUM(B84:M84)</f>
        <v>1174</v>
      </c>
      <c r="O84" s="34">
        <f t="shared" si="20"/>
        <v>0.27866128649418465</v>
      </c>
    </row>
    <row r="85" spans="1:15" x14ac:dyDescent="0.25">
      <c r="A85" s="32" t="s">
        <v>6</v>
      </c>
      <c r="B85" s="33">
        <v>76</v>
      </c>
      <c r="C85" s="33">
        <f>47+13</f>
        <v>60</v>
      </c>
      <c r="D85" s="33">
        <v>82</v>
      </c>
      <c r="E85" s="33">
        <v>85</v>
      </c>
      <c r="F85" s="33">
        <v>102</v>
      </c>
      <c r="G85" s="33">
        <v>75</v>
      </c>
      <c r="H85" s="33">
        <v>58</v>
      </c>
      <c r="I85" s="33">
        <v>52</v>
      </c>
      <c r="J85" s="33">
        <v>74</v>
      </c>
      <c r="K85" s="33">
        <v>43</v>
      </c>
      <c r="L85" s="33">
        <v>61</v>
      </c>
      <c r="M85" s="33">
        <v>16</v>
      </c>
      <c r="N85" s="33">
        <f t="shared" si="21"/>
        <v>784</v>
      </c>
      <c r="O85" s="34">
        <f t="shared" si="20"/>
        <v>0.18609067173035843</v>
      </c>
    </row>
    <row r="86" spans="1:15" x14ac:dyDescent="0.25">
      <c r="A86" s="32" t="s">
        <v>14</v>
      </c>
      <c r="B86" s="33">
        <v>2</v>
      </c>
      <c r="C86" s="33">
        <v>2</v>
      </c>
      <c r="D86" s="33">
        <v>2</v>
      </c>
      <c r="E86" s="33">
        <v>3</v>
      </c>
      <c r="F86" s="33">
        <v>2</v>
      </c>
      <c r="G86" s="33">
        <v>3</v>
      </c>
      <c r="H86" s="33">
        <v>1</v>
      </c>
      <c r="I86" s="33">
        <v>1</v>
      </c>
      <c r="J86" s="33">
        <v>0</v>
      </c>
      <c r="K86" s="33">
        <v>0</v>
      </c>
      <c r="L86" s="33">
        <v>2</v>
      </c>
      <c r="M86" s="33">
        <v>0</v>
      </c>
      <c r="N86" s="33">
        <f t="shared" si="21"/>
        <v>18</v>
      </c>
      <c r="O86" s="34">
        <f t="shared" si="20"/>
        <v>4.2724899121765964E-3</v>
      </c>
    </row>
    <row r="87" spans="1:15" x14ac:dyDescent="0.25">
      <c r="A87" s="32" t="s">
        <v>55</v>
      </c>
      <c r="B87" s="33">
        <v>1</v>
      </c>
      <c r="C87" s="33">
        <v>4</v>
      </c>
      <c r="D87" s="33">
        <v>1</v>
      </c>
      <c r="E87" s="75">
        <v>0</v>
      </c>
      <c r="F87" s="33">
        <v>1</v>
      </c>
      <c r="G87" s="33">
        <v>0</v>
      </c>
      <c r="H87" s="33">
        <v>0</v>
      </c>
      <c r="I87" s="33">
        <v>0</v>
      </c>
      <c r="J87" s="33">
        <v>0</v>
      </c>
      <c r="K87" s="33">
        <v>0</v>
      </c>
      <c r="L87" s="33">
        <v>0</v>
      </c>
      <c r="M87" s="33">
        <v>0</v>
      </c>
      <c r="N87" s="33">
        <f t="shared" si="21"/>
        <v>7</v>
      </c>
      <c r="O87" s="34">
        <f t="shared" si="20"/>
        <v>1.6615238547353431E-3</v>
      </c>
    </row>
    <row r="88" spans="1:15" x14ac:dyDescent="0.25">
      <c r="A88" s="32" t="s">
        <v>8</v>
      </c>
      <c r="B88" s="33">
        <v>52</v>
      </c>
      <c r="C88" s="33">
        <v>46</v>
      </c>
      <c r="D88" s="33">
        <v>41</v>
      </c>
      <c r="E88" s="33">
        <v>39</v>
      </c>
      <c r="F88" s="33">
        <v>42</v>
      </c>
      <c r="G88" s="33">
        <v>36</v>
      </c>
      <c r="H88" s="33">
        <v>38</v>
      </c>
      <c r="I88" s="33">
        <v>24</v>
      </c>
      <c r="J88" s="33">
        <v>30</v>
      </c>
      <c r="K88" s="33">
        <v>25</v>
      </c>
      <c r="L88" s="33">
        <v>31</v>
      </c>
      <c r="M88" s="33">
        <v>32</v>
      </c>
      <c r="N88" s="33">
        <f t="shared" si="21"/>
        <v>436</v>
      </c>
      <c r="O88" s="34">
        <f t="shared" si="20"/>
        <v>0.10348920009494422</v>
      </c>
    </row>
    <row r="89" spans="1:15" x14ac:dyDescent="0.25">
      <c r="A89" s="56" t="s">
        <v>56</v>
      </c>
      <c r="B89" s="33">
        <v>1</v>
      </c>
      <c r="C89" s="33">
        <v>0</v>
      </c>
      <c r="D89" s="33">
        <v>0</v>
      </c>
      <c r="E89" s="75">
        <v>0</v>
      </c>
      <c r="F89" s="33">
        <v>0</v>
      </c>
      <c r="G89" s="33">
        <v>0</v>
      </c>
      <c r="H89" s="33">
        <v>0</v>
      </c>
      <c r="I89" s="33">
        <v>0</v>
      </c>
      <c r="J89" s="33">
        <v>0</v>
      </c>
      <c r="K89" s="33">
        <v>0</v>
      </c>
      <c r="L89" s="33">
        <v>0</v>
      </c>
      <c r="M89" s="33">
        <v>0</v>
      </c>
      <c r="N89" s="33">
        <f t="shared" si="21"/>
        <v>1</v>
      </c>
      <c r="O89" s="34">
        <f t="shared" si="20"/>
        <v>2.3736055067647758E-4</v>
      </c>
    </row>
    <row r="90" spans="1:15" x14ac:dyDescent="0.25">
      <c r="A90" s="56" t="s">
        <v>9</v>
      </c>
      <c r="B90" s="33">
        <v>3</v>
      </c>
      <c r="C90" s="33">
        <v>10</v>
      </c>
      <c r="D90" s="33">
        <v>10</v>
      </c>
      <c r="E90" s="33">
        <v>10</v>
      </c>
      <c r="F90" s="33">
        <v>16</v>
      </c>
      <c r="G90" s="33">
        <v>5</v>
      </c>
      <c r="H90" s="33">
        <v>9</v>
      </c>
      <c r="I90" s="33">
        <v>6</v>
      </c>
      <c r="J90" s="33">
        <v>10</v>
      </c>
      <c r="K90" s="33">
        <v>11</v>
      </c>
      <c r="L90" s="33">
        <v>13</v>
      </c>
      <c r="M90" s="33">
        <v>18</v>
      </c>
      <c r="N90" s="33">
        <f t="shared" si="21"/>
        <v>121</v>
      </c>
      <c r="O90" s="34">
        <f t="shared" si="20"/>
        <v>2.8720626631853787E-2</v>
      </c>
    </row>
    <row r="91" spans="1:15" x14ac:dyDescent="0.25">
      <c r="A91" s="56" t="s">
        <v>2</v>
      </c>
      <c r="B91" s="33">
        <v>25</v>
      </c>
      <c r="C91" s="33">
        <v>30</v>
      </c>
      <c r="D91" s="33">
        <v>29</v>
      </c>
      <c r="E91" s="33">
        <v>24</v>
      </c>
      <c r="F91" s="33">
        <v>33</v>
      </c>
      <c r="G91" s="33">
        <v>20</v>
      </c>
      <c r="H91" s="33">
        <v>16</v>
      </c>
      <c r="I91" s="33">
        <v>23</v>
      </c>
      <c r="J91" s="33">
        <v>27</v>
      </c>
      <c r="K91" s="33">
        <v>29</v>
      </c>
      <c r="L91" s="33">
        <v>20</v>
      </c>
      <c r="M91" s="33">
        <v>19</v>
      </c>
      <c r="N91" s="33">
        <f t="shared" si="21"/>
        <v>295</v>
      </c>
      <c r="O91" s="34">
        <f t="shared" si="20"/>
        <v>7.0021362449560878E-2</v>
      </c>
    </row>
    <row r="92" spans="1:15" x14ac:dyDescent="0.25">
      <c r="A92" s="56" t="s">
        <v>4</v>
      </c>
      <c r="B92" s="33">
        <v>95</v>
      </c>
      <c r="C92" s="33">
        <v>73</v>
      </c>
      <c r="D92" s="33">
        <v>90</v>
      </c>
      <c r="E92" s="33">
        <v>68</v>
      </c>
      <c r="F92" s="33">
        <v>78</v>
      </c>
      <c r="G92" s="33">
        <v>74</v>
      </c>
      <c r="H92" s="33">
        <v>43</v>
      </c>
      <c r="I92" s="33">
        <v>48</v>
      </c>
      <c r="J92" s="33">
        <v>61</v>
      </c>
      <c r="K92" s="33">
        <v>71</v>
      </c>
      <c r="L92" s="33">
        <v>62</v>
      </c>
      <c r="M92" s="33">
        <v>0</v>
      </c>
      <c r="N92" s="33">
        <f t="shared" si="21"/>
        <v>763</v>
      </c>
      <c r="O92" s="34">
        <f t="shared" si="20"/>
        <v>0.18110610016615239</v>
      </c>
    </row>
    <row r="93" spans="1:15" x14ac:dyDescent="0.25">
      <c r="A93" s="56" t="s">
        <v>85</v>
      </c>
      <c r="B93" s="33">
        <v>0</v>
      </c>
      <c r="C93" s="33">
        <v>7</v>
      </c>
      <c r="D93" s="33">
        <v>1</v>
      </c>
      <c r="E93" s="33">
        <v>5</v>
      </c>
      <c r="F93" s="33">
        <v>4</v>
      </c>
      <c r="G93" s="33">
        <v>4</v>
      </c>
      <c r="H93" s="33">
        <v>0</v>
      </c>
      <c r="I93" s="33">
        <v>4</v>
      </c>
      <c r="J93" s="33">
        <v>1</v>
      </c>
      <c r="K93" s="33">
        <v>2</v>
      </c>
      <c r="L93" s="33">
        <v>1</v>
      </c>
      <c r="M93" s="33">
        <v>0</v>
      </c>
      <c r="N93" s="33">
        <f t="shared" si="21"/>
        <v>29</v>
      </c>
      <c r="O93" s="34">
        <f t="shared" si="20"/>
        <v>6.8834559696178497E-3</v>
      </c>
    </row>
    <row r="94" spans="1:15" x14ac:dyDescent="0.25">
      <c r="A94" s="56" t="s">
        <v>12</v>
      </c>
      <c r="B94" s="33">
        <v>12</v>
      </c>
      <c r="C94" s="33">
        <v>17</v>
      </c>
      <c r="D94" s="33">
        <v>4</v>
      </c>
      <c r="E94" s="33">
        <v>33</v>
      </c>
      <c r="F94" s="33">
        <v>20</v>
      </c>
      <c r="G94" s="33">
        <v>12</v>
      </c>
      <c r="H94" s="33">
        <v>8</v>
      </c>
      <c r="I94" s="33">
        <v>17</v>
      </c>
      <c r="J94" s="33">
        <v>35</v>
      </c>
      <c r="K94" s="33">
        <v>79</v>
      </c>
      <c r="L94" s="33">
        <v>29</v>
      </c>
      <c r="M94" s="33">
        <v>164</v>
      </c>
      <c r="N94" s="33">
        <f t="shared" si="21"/>
        <v>430</v>
      </c>
      <c r="O94" s="34">
        <f>N94/$N$97</f>
        <v>0.10206503679088536</v>
      </c>
    </row>
    <row r="95" spans="1:15" x14ac:dyDescent="0.25">
      <c r="A95" s="56" t="s">
        <v>13</v>
      </c>
      <c r="B95" s="33">
        <v>9</v>
      </c>
      <c r="C95" s="33">
        <v>9</v>
      </c>
      <c r="D95" s="33">
        <v>15</v>
      </c>
      <c r="E95" s="33">
        <v>14</v>
      </c>
      <c r="F95" s="33">
        <v>6</v>
      </c>
      <c r="G95" s="33">
        <v>10</v>
      </c>
      <c r="H95" s="33">
        <v>8</v>
      </c>
      <c r="I95" s="33">
        <v>9</v>
      </c>
      <c r="J95" s="33">
        <v>15</v>
      </c>
      <c r="K95" s="33">
        <v>11</v>
      </c>
      <c r="L95" s="33">
        <v>12</v>
      </c>
      <c r="M95" s="33">
        <v>15</v>
      </c>
      <c r="N95" s="33">
        <f t="shared" si="21"/>
        <v>133</v>
      </c>
      <c r="O95" s="34">
        <f>N95/$N$97</f>
        <v>3.1568953239971519E-2</v>
      </c>
    </row>
    <row r="96" spans="1:15" x14ac:dyDescent="0.25">
      <c r="A96" s="56" t="s">
        <v>37</v>
      </c>
      <c r="B96" s="33">
        <v>0</v>
      </c>
      <c r="C96" s="33">
        <v>0</v>
      </c>
      <c r="D96" s="33">
        <v>0</v>
      </c>
      <c r="E96" s="33">
        <v>0</v>
      </c>
      <c r="F96" s="33">
        <v>0</v>
      </c>
      <c r="G96" s="33">
        <v>0</v>
      </c>
      <c r="H96" s="33">
        <v>0</v>
      </c>
      <c r="I96" s="33">
        <v>0</v>
      </c>
      <c r="J96" s="33">
        <v>0</v>
      </c>
      <c r="K96" s="33">
        <v>0</v>
      </c>
      <c r="L96" s="33">
        <v>0</v>
      </c>
      <c r="M96" s="33">
        <v>1</v>
      </c>
      <c r="N96" s="33">
        <f t="shared" si="21"/>
        <v>1</v>
      </c>
      <c r="O96" s="34">
        <f>N96/$N$97</f>
        <v>2.3736055067647758E-4</v>
      </c>
    </row>
    <row r="97" spans="1:18" x14ac:dyDescent="0.25">
      <c r="A97" s="31" t="s">
        <v>16</v>
      </c>
      <c r="B97" s="31">
        <f>SUM(B83:B96)</f>
        <v>400</v>
      </c>
      <c r="C97" s="83">
        <f t="shared" ref="C97:J97" si="22">SUM(C83:C96)</f>
        <v>369</v>
      </c>
      <c r="D97" s="83">
        <f>SUM(D83:D96)</f>
        <v>428</v>
      </c>
      <c r="E97" s="83">
        <f t="shared" si="22"/>
        <v>385</v>
      </c>
      <c r="F97" s="83">
        <f>SUM(F83:F96)</f>
        <v>418</v>
      </c>
      <c r="G97" s="83">
        <f t="shared" si="22"/>
        <v>350</v>
      </c>
      <c r="H97" s="83">
        <f t="shared" si="22"/>
        <v>257</v>
      </c>
      <c r="I97" s="83">
        <f t="shared" si="22"/>
        <v>275</v>
      </c>
      <c r="J97" s="83">
        <f t="shared" si="22"/>
        <v>357</v>
      </c>
      <c r="K97" s="31">
        <f>SUM(K83:K96)</f>
        <v>353</v>
      </c>
      <c r="L97" s="31">
        <f>SUM(L83:L96)</f>
        <v>320</v>
      </c>
      <c r="M97" s="31">
        <f>SUM(M83:M96)</f>
        <v>301</v>
      </c>
      <c r="N97" s="31">
        <f>SUM(N83:N96)</f>
        <v>4213</v>
      </c>
      <c r="O97" s="35">
        <f>SUM(O83:O96)</f>
        <v>1.0000000000000002</v>
      </c>
    </row>
    <row r="100" spans="1:18" ht="18.75" x14ac:dyDescent="0.25">
      <c r="A100" s="74" t="s">
        <v>76</v>
      </c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</row>
    <row r="101" spans="1:18" ht="36" customHeight="1" x14ac:dyDescent="0.25">
      <c r="A101" s="58" t="s">
        <v>58</v>
      </c>
      <c r="B101" s="57" t="s">
        <v>59</v>
      </c>
      <c r="C101" s="44" t="s">
        <v>60</v>
      </c>
      <c r="D101" s="57" t="s">
        <v>61</v>
      </c>
      <c r="E101" s="57" t="s">
        <v>62</v>
      </c>
      <c r="F101" s="57" t="s">
        <v>63</v>
      </c>
      <c r="G101" s="57" t="s">
        <v>64</v>
      </c>
      <c r="H101" s="57" t="s">
        <v>65</v>
      </c>
      <c r="I101" s="57" t="s">
        <v>66</v>
      </c>
      <c r="J101" s="57" t="s">
        <v>67</v>
      </c>
      <c r="K101" s="57" t="s">
        <v>68</v>
      </c>
      <c r="L101" s="57" t="s">
        <v>69</v>
      </c>
      <c r="M101" s="57" t="s">
        <v>70</v>
      </c>
      <c r="N101" s="57" t="s">
        <v>50</v>
      </c>
      <c r="O101" s="57" t="s">
        <v>54</v>
      </c>
      <c r="P101" s="50"/>
      <c r="Q101" s="50"/>
      <c r="R101" s="50"/>
    </row>
    <row r="102" spans="1:18" x14ac:dyDescent="0.25">
      <c r="A102" s="43" t="s">
        <v>11</v>
      </c>
      <c r="B102" s="72">
        <v>7</v>
      </c>
      <c r="C102" s="45">
        <v>16</v>
      </c>
      <c r="D102" s="72">
        <v>15</v>
      </c>
      <c r="E102" s="45">
        <v>17</v>
      </c>
      <c r="F102" s="45">
        <v>21</v>
      </c>
      <c r="G102" s="45">
        <v>16</v>
      </c>
      <c r="H102" s="45">
        <v>11</v>
      </c>
      <c r="I102" s="84">
        <v>14</v>
      </c>
      <c r="J102" s="72">
        <v>14</v>
      </c>
      <c r="K102" s="72">
        <v>14</v>
      </c>
      <c r="L102" s="72">
        <v>16</v>
      </c>
      <c r="M102" s="72">
        <v>7</v>
      </c>
      <c r="N102" s="72">
        <f t="shared" ref="N102:N137" si="23">SUM(B102:M102)</f>
        <v>168</v>
      </c>
      <c r="O102" s="46">
        <f t="shared" ref="O102:O137" si="24">N102/$N$138</f>
        <v>3.9876572513648234E-2</v>
      </c>
      <c r="P102" s="50"/>
      <c r="Q102" s="50"/>
      <c r="R102" s="50"/>
    </row>
    <row r="103" spans="1:18" ht="14.25" customHeight="1" x14ac:dyDescent="0.25">
      <c r="A103" s="47" t="s">
        <v>10</v>
      </c>
      <c r="B103" s="59">
        <v>2</v>
      </c>
      <c r="C103" s="48">
        <v>6</v>
      </c>
      <c r="D103" s="59">
        <v>6</v>
      </c>
      <c r="E103" s="48">
        <v>5</v>
      </c>
      <c r="F103" s="41">
        <v>0</v>
      </c>
      <c r="G103" s="59">
        <v>7</v>
      </c>
      <c r="H103" s="48">
        <v>5</v>
      </c>
      <c r="I103" s="59">
        <v>4</v>
      </c>
      <c r="J103" s="59">
        <v>14</v>
      </c>
      <c r="K103" s="59">
        <v>14</v>
      </c>
      <c r="L103" s="59">
        <v>2</v>
      </c>
      <c r="M103" s="59">
        <v>2</v>
      </c>
      <c r="N103" s="84">
        <f t="shared" si="23"/>
        <v>67</v>
      </c>
      <c r="O103" s="60">
        <f t="shared" si="24"/>
        <v>1.5903156895323997E-2</v>
      </c>
      <c r="P103" s="50"/>
      <c r="Q103" s="50"/>
      <c r="R103" s="50"/>
    </row>
    <row r="104" spans="1:18" x14ac:dyDescent="0.25">
      <c r="A104" s="47" t="s">
        <v>6</v>
      </c>
      <c r="B104" s="59">
        <v>2</v>
      </c>
      <c r="C104" s="48">
        <v>2</v>
      </c>
      <c r="D104" s="59">
        <v>6</v>
      </c>
      <c r="E104" s="48">
        <v>2</v>
      </c>
      <c r="F104" s="41">
        <v>21</v>
      </c>
      <c r="G104" s="59">
        <v>2</v>
      </c>
      <c r="H104" s="48">
        <v>1</v>
      </c>
      <c r="I104" s="59">
        <v>4</v>
      </c>
      <c r="J104" s="59">
        <v>0</v>
      </c>
      <c r="K104" s="59">
        <v>0</v>
      </c>
      <c r="L104" s="59">
        <v>6</v>
      </c>
      <c r="M104" s="59">
        <v>0</v>
      </c>
      <c r="N104" s="84">
        <f t="shared" si="23"/>
        <v>46</v>
      </c>
      <c r="O104" s="60">
        <f t="shared" si="24"/>
        <v>1.0918585331117968E-2</v>
      </c>
      <c r="P104" s="50"/>
      <c r="Q104" s="50"/>
      <c r="R104" s="50"/>
    </row>
    <row r="105" spans="1:18" x14ac:dyDescent="0.25">
      <c r="A105" s="47" t="s">
        <v>8</v>
      </c>
      <c r="B105" s="59">
        <v>2</v>
      </c>
      <c r="C105" s="48">
        <v>4</v>
      </c>
      <c r="D105" s="59">
        <v>3</v>
      </c>
      <c r="E105" s="48">
        <v>3</v>
      </c>
      <c r="F105" s="41">
        <v>0</v>
      </c>
      <c r="G105" s="59">
        <v>1</v>
      </c>
      <c r="H105" s="48">
        <v>3</v>
      </c>
      <c r="I105" s="59">
        <v>1</v>
      </c>
      <c r="J105" s="59">
        <v>0</v>
      </c>
      <c r="K105" s="59">
        <v>0</v>
      </c>
      <c r="L105" s="59">
        <v>1</v>
      </c>
      <c r="M105" s="59">
        <v>0</v>
      </c>
      <c r="N105" s="84">
        <f t="shared" si="23"/>
        <v>18</v>
      </c>
      <c r="O105" s="60">
        <f t="shared" si="24"/>
        <v>4.2724899121765964E-3</v>
      </c>
      <c r="P105" s="50"/>
      <c r="Q105" s="50"/>
      <c r="R105" s="50"/>
    </row>
    <row r="106" spans="1:18" x14ac:dyDescent="0.25">
      <c r="A106" s="47" t="s">
        <v>2</v>
      </c>
      <c r="B106" s="59">
        <v>0</v>
      </c>
      <c r="C106" s="48">
        <v>0</v>
      </c>
      <c r="D106" s="59">
        <v>0</v>
      </c>
      <c r="E106" s="48">
        <v>2</v>
      </c>
      <c r="F106" s="41">
        <v>0</v>
      </c>
      <c r="G106" s="59">
        <v>0</v>
      </c>
      <c r="H106" s="48">
        <v>0</v>
      </c>
      <c r="I106" s="59">
        <v>2</v>
      </c>
      <c r="J106" s="59">
        <v>0</v>
      </c>
      <c r="K106" s="59">
        <v>0</v>
      </c>
      <c r="L106" s="59">
        <v>1</v>
      </c>
      <c r="M106" s="59">
        <v>0</v>
      </c>
      <c r="N106" s="84">
        <f t="shared" si="23"/>
        <v>5</v>
      </c>
      <c r="O106" s="60">
        <f t="shared" si="24"/>
        <v>1.1868027533823878E-3</v>
      </c>
      <c r="P106" s="50"/>
      <c r="Q106" s="50"/>
      <c r="R106" s="50"/>
    </row>
    <row r="107" spans="1:18" x14ac:dyDescent="0.25">
      <c r="A107" s="47" t="s">
        <v>4</v>
      </c>
      <c r="B107" s="59">
        <v>0</v>
      </c>
      <c r="C107" s="48">
        <v>0</v>
      </c>
      <c r="D107" s="59">
        <v>0</v>
      </c>
      <c r="E107" s="48">
        <v>3</v>
      </c>
      <c r="F107" s="48">
        <v>0</v>
      </c>
      <c r="G107" s="59">
        <v>0</v>
      </c>
      <c r="H107" s="48">
        <v>0</v>
      </c>
      <c r="I107" s="59">
        <v>3</v>
      </c>
      <c r="J107" s="59">
        <v>0</v>
      </c>
      <c r="K107" s="59">
        <v>0</v>
      </c>
      <c r="L107" s="59">
        <v>2</v>
      </c>
      <c r="M107" s="59">
        <v>1</v>
      </c>
      <c r="N107" s="84">
        <f t="shared" si="23"/>
        <v>9</v>
      </c>
      <c r="O107" s="60">
        <f t="shared" si="24"/>
        <v>2.1362449560882982E-3</v>
      </c>
      <c r="P107" s="50"/>
      <c r="Q107" s="50"/>
      <c r="R107" s="50"/>
    </row>
    <row r="108" spans="1:18" x14ac:dyDescent="0.25">
      <c r="A108" s="47" t="s">
        <v>12</v>
      </c>
      <c r="B108" s="59">
        <v>1</v>
      </c>
      <c r="C108" s="48">
        <v>4</v>
      </c>
      <c r="D108" s="59">
        <v>0</v>
      </c>
      <c r="E108" s="48">
        <v>2</v>
      </c>
      <c r="F108" s="48">
        <v>0</v>
      </c>
      <c r="G108" s="59">
        <v>6</v>
      </c>
      <c r="H108" s="48">
        <v>2</v>
      </c>
      <c r="I108" s="59">
        <v>0</v>
      </c>
      <c r="J108" s="59">
        <v>0</v>
      </c>
      <c r="K108" s="59">
        <v>0</v>
      </c>
      <c r="L108" s="59">
        <v>4</v>
      </c>
      <c r="M108" s="59">
        <v>4</v>
      </c>
      <c r="N108" s="84">
        <f t="shared" si="23"/>
        <v>23</v>
      </c>
      <c r="O108" s="60">
        <f t="shared" si="24"/>
        <v>5.4592926655589839E-3</v>
      </c>
      <c r="P108" s="50"/>
      <c r="Q108" s="50"/>
      <c r="R108" s="50"/>
    </row>
    <row r="109" spans="1:18" x14ac:dyDescent="0.25">
      <c r="A109" s="43" t="s">
        <v>1</v>
      </c>
      <c r="B109" s="72">
        <v>162</v>
      </c>
      <c r="C109" s="45">
        <v>158</v>
      </c>
      <c r="D109" s="72">
        <v>181</v>
      </c>
      <c r="E109" s="45">
        <v>100</v>
      </c>
      <c r="F109" s="45">
        <f>SUM(F110:F117)</f>
        <v>173</v>
      </c>
      <c r="G109" s="45">
        <v>138</v>
      </c>
      <c r="H109" s="45">
        <v>113</v>
      </c>
      <c r="I109" s="84">
        <v>126</v>
      </c>
      <c r="J109" s="72">
        <v>162</v>
      </c>
      <c r="K109" s="72">
        <v>154</v>
      </c>
      <c r="L109" s="72">
        <v>163</v>
      </c>
      <c r="M109" s="72">
        <v>165</v>
      </c>
      <c r="N109" s="84">
        <f t="shared" si="23"/>
        <v>1795</v>
      </c>
      <c r="O109" s="46">
        <f t="shared" si="24"/>
        <v>0.42606218846427724</v>
      </c>
      <c r="P109" s="50"/>
      <c r="Q109" s="50"/>
      <c r="R109" s="50"/>
    </row>
    <row r="110" spans="1:18" x14ac:dyDescent="0.25">
      <c r="A110" s="47" t="s">
        <v>10</v>
      </c>
      <c r="B110" s="59">
        <v>47</v>
      </c>
      <c r="C110" s="48">
        <v>34</v>
      </c>
      <c r="D110" s="59">
        <v>62</v>
      </c>
      <c r="E110" s="48">
        <v>0</v>
      </c>
      <c r="F110" s="41">
        <v>34</v>
      </c>
      <c r="G110" s="59">
        <v>38</v>
      </c>
      <c r="H110" s="48">
        <v>29</v>
      </c>
      <c r="I110" s="59">
        <v>30</v>
      </c>
      <c r="J110" s="59">
        <v>41</v>
      </c>
      <c r="K110" s="59">
        <v>34</v>
      </c>
      <c r="L110" s="59">
        <v>48</v>
      </c>
      <c r="M110" s="59">
        <v>35</v>
      </c>
      <c r="N110" s="84">
        <f t="shared" si="23"/>
        <v>432</v>
      </c>
      <c r="O110" s="60">
        <f t="shared" si="24"/>
        <v>0.10253975789223831</v>
      </c>
      <c r="P110" s="50"/>
      <c r="Q110" s="50"/>
      <c r="R110" s="50"/>
    </row>
    <row r="111" spans="1:18" x14ac:dyDescent="0.25">
      <c r="A111" s="47" t="s">
        <v>6</v>
      </c>
      <c r="B111" s="59">
        <v>21</v>
      </c>
      <c r="C111" s="48">
        <v>22</v>
      </c>
      <c r="D111" s="59">
        <v>24</v>
      </c>
      <c r="E111" s="48">
        <v>0</v>
      </c>
      <c r="F111" s="41">
        <v>24</v>
      </c>
      <c r="G111" s="59">
        <v>21</v>
      </c>
      <c r="H111" s="48">
        <v>15</v>
      </c>
      <c r="I111" s="59">
        <v>20</v>
      </c>
      <c r="J111" s="59">
        <v>18</v>
      </c>
      <c r="K111" s="59">
        <v>29</v>
      </c>
      <c r="L111" s="59">
        <v>25</v>
      </c>
      <c r="M111" s="59">
        <v>16</v>
      </c>
      <c r="N111" s="84">
        <f t="shared" si="23"/>
        <v>235</v>
      </c>
      <c r="O111" s="60">
        <f t="shared" si="24"/>
        <v>5.5779729408972231E-2</v>
      </c>
      <c r="P111" s="50"/>
      <c r="Q111" s="50"/>
      <c r="R111" s="50"/>
    </row>
    <row r="112" spans="1:18" x14ac:dyDescent="0.25">
      <c r="A112" s="47" t="s">
        <v>8</v>
      </c>
      <c r="B112" s="59">
        <v>44</v>
      </c>
      <c r="C112" s="48">
        <v>38</v>
      </c>
      <c r="D112" s="59">
        <v>36</v>
      </c>
      <c r="E112" s="48">
        <v>38</v>
      </c>
      <c r="F112" s="41">
        <v>39</v>
      </c>
      <c r="G112" s="59">
        <v>34</v>
      </c>
      <c r="H112" s="48">
        <v>31</v>
      </c>
      <c r="I112" s="59">
        <v>21</v>
      </c>
      <c r="J112" s="59">
        <v>28</v>
      </c>
      <c r="K112" s="59">
        <v>25</v>
      </c>
      <c r="L112" s="59">
        <v>31</v>
      </c>
      <c r="M112" s="59">
        <v>32</v>
      </c>
      <c r="N112" s="84">
        <f t="shared" si="23"/>
        <v>397</v>
      </c>
      <c r="O112" s="60">
        <f t="shared" si="24"/>
        <v>9.4232138618561598E-2</v>
      </c>
      <c r="P112" s="50"/>
      <c r="Q112" s="50"/>
      <c r="R112" s="50"/>
    </row>
    <row r="113" spans="1:18" x14ac:dyDescent="0.25">
      <c r="A113" s="47" t="s">
        <v>56</v>
      </c>
      <c r="B113" s="59">
        <v>1</v>
      </c>
      <c r="C113" s="48">
        <v>0</v>
      </c>
      <c r="D113" s="62">
        <v>0</v>
      </c>
      <c r="E113" s="48">
        <v>0</v>
      </c>
      <c r="F113" s="48">
        <v>0</v>
      </c>
      <c r="G113" s="59">
        <v>0</v>
      </c>
      <c r="H113" s="48">
        <v>0</v>
      </c>
      <c r="I113" s="59">
        <v>0</v>
      </c>
      <c r="J113" s="59">
        <v>0</v>
      </c>
      <c r="K113" s="59">
        <v>1</v>
      </c>
      <c r="L113" s="59">
        <v>0</v>
      </c>
      <c r="M113" s="59">
        <v>0</v>
      </c>
      <c r="N113" s="84">
        <f t="shared" si="23"/>
        <v>2</v>
      </c>
      <c r="O113" s="60">
        <f t="shared" si="24"/>
        <v>4.7472110135295516E-4</v>
      </c>
      <c r="P113" s="50"/>
      <c r="Q113" s="50"/>
      <c r="R113" s="50"/>
    </row>
    <row r="114" spans="1:18" x14ac:dyDescent="0.25">
      <c r="A114" s="47" t="s">
        <v>9</v>
      </c>
      <c r="B114" s="59">
        <v>3</v>
      </c>
      <c r="C114" s="48">
        <v>10</v>
      </c>
      <c r="D114" s="59">
        <v>10</v>
      </c>
      <c r="E114" s="48">
        <v>10</v>
      </c>
      <c r="F114" s="41">
        <v>16</v>
      </c>
      <c r="G114" s="59">
        <v>5</v>
      </c>
      <c r="H114" s="48">
        <v>9</v>
      </c>
      <c r="I114" s="59">
        <v>6</v>
      </c>
      <c r="J114" s="59">
        <v>10</v>
      </c>
      <c r="K114" s="59">
        <v>11</v>
      </c>
      <c r="L114" s="59">
        <v>13</v>
      </c>
      <c r="M114" s="59">
        <v>18</v>
      </c>
      <c r="N114" s="84">
        <f t="shared" si="23"/>
        <v>121</v>
      </c>
      <c r="O114" s="60">
        <f t="shared" si="24"/>
        <v>2.8720626631853787E-2</v>
      </c>
      <c r="P114" s="50"/>
      <c r="Q114" s="50"/>
      <c r="R114" s="50"/>
    </row>
    <row r="115" spans="1:18" x14ac:dyDescent="0.25">
      <c r="A115" s="47" t="s">
        <v>2</v>
      </c>
      <c r="B115" s="59">
        <v>25</v>
      </c>
      <c r="C115" s="48">
        <v>30</v>
      </c>
      <c r="D115" s="59">
        <v>29</v>
      </c>
      <c r="E115" s="48">
        <v>24</v>
      </c>
      <c r="F115" s="41">
        <v>33</v>
      </c>
      <c r="G115" s="59">
        <v>20</v>
      </c>
      <c r="H115" s="48">
        <v>16</v>
      </c>
      <c r="I115" s="59">
        <v>23</v>
      </c>
      <c r="J115" s="59">
        <v>27</v>
      </c>
      <c r="K115" s="59">
        <v>29</v>
      </c>
      <c r="L115" s="59">
        <v>20</v>
      </c>
      <c r="M115" s="59">
        <v>19</v>
      </c>
      <c r="N115" s="84">
        <f t="shared" si="23"/>
        <v>295</v>
      </c>
      <c r="O115" s="60">
        <f t="shared" si="24"/>
        <v>7.0021362449560878E-2</v>
      </c>
      <c r="P115" s="50"/>
      <c r="Q115" s="50"/>
      <c r="R115" s="50"/>
    </row>
    <row r="116" spans="1:18" x14ac:dyDescent="0.25">
      <c r="A116" s="47" t="s">
        <v>12</v>
      </c>
      <c r="B116" s="59">
        <v>12</v>
      </c>
      <c r="C116" s="48">
        <v>15</v>
      </c>
      <c r="D116" s="59">
        <v>5</v>
      </c>
      <c r="E116" s="48">
        <v>14</v>
      </c>
      <c r="F116" s="41">
        <v>21</v>
      </c>
      <c r="G116" s="59">
        <v>10</v>
      </c>
      <c r="H116" s="48">
        <v>5</v>
      </c>
      <c r="I116" s="59">
        <v>17</v>
      </c>
      <c r="J116" s="59">
        <v>23</v>
      </c>
      <c r="K116" s="59">
        <v>14</v>
      </c>
      <c r="L116" s="59">
        <v>14</v>
      </c>
      <c r="M116" s="59">
        <v>30</v>
      </c>
      <c r="N116" s="84">
        <f t="shared" si="23"/>
        <v>180</v>
      </c>
      <c r="O116" s="60">
        <f t="shared" si="24"/>
        <v>4.2724899121765962E-2</v>
      </c>
      <c r="P116" s="50"/>
      <c r="Q116" s="50"/>
      <c r="R116" s="50"/>
    </row>
    <row r="117" spans="1:18" x14ac:dyDescent="0.25">
      <c r="A117" s="47" t="s">
        <v>13</v>
      </c>
      <c r="B117" s="59">
        <v>9</v>
      </c>
      <c r="C117" s="48">
        <v>9</v>
      </c>
      <c r="D117" s="59">
        <v>15</v>
      </c>
      <c r="E117" s="48">
        <v>14</v>
      </c>
      <c r="F117" s="41">
        <v>6</v>
      </c>
      <c r="G117" s="59">
        <v>10</v>
      </c>
      <c r="H117" s="48">
        <v>8</v>
      </c>
      <c r="I117" s="59">
        <v>9</v>
      </c>
      <c r="J117" s="59">
        <v>15</v>
      </c>
      <c r="K117" s="59">
        <v>11</v>
      </c>
      <c r="L117" s="59">
        <v>12</v>
      </c>
      <c r="M117" s="59">
        <v>15</v>
      </c>
      <c r="N117" s="84">
        <f t="shared" si="23"/>
        <v>133</v>
      </c>
      <c r="O117" s="60">
        <f t="shared" si="24"/>
        <v>3.1568953239971519E-2</v>
      </c>
      <c r="P117" s="50"/>
      <c r="Q117" s="50"/>
      <c r="R117" s="50"/>
    </row>
    <row r="118" spans="1:18" x14ac:dyDescent="0.25">
      <c r="A118" s="43" t="s">
        <v>5</v>
      </c>
      <c r="B118" s="72">
        <v>45</v>
      </c>
      <c r="C118" s="45">
        <v>30</v>
      </c>
      <c r="D118" s="72">
        <v>49</v>
      </c>
      <c r="E118" s="45">
        <v>2</v>
      </c>
      <c r="F118" s="45">
        <v>42</v>
      </c>
      <c r="G118" s="45">
        <v>35</v>
      </c>
      <c r="H118" s="45">
        <v>24</v>
      </c>
      <c r="I118" s="84">
        <v>27</v>
      </c>
      <c r="J118" s="72">
        <v>35</v>
      </c>
      <c r="K118" s="72">
        <v>43</v>
      </c>
      <c r="L118" s="72">
        <v>26</v>
      </c>
      <c r="M118" s="72">
        <v>21</v>
      </c>
      <c r="N118" s="84">
        <f t="shared" si="23"/>
        <v>379</v>
      </c>
      <c r="O118" s="46">
        <f t="shared" si="24"/>
        <v>8.9959648706384995E-2</v>
      </c>
      <c r="P118" s="50"/>
      <c r="Q118" s="50"/>
      <c r="R118" s="50"/>
    </row>
    <row r="119" spans="1:18" x14ac:dyDescent="0.25">
      <c r="A119" s="47" t="s">
        <v>10</v>
      </c>
      <c r="B119" s="59">
        <v>7</v>
      </c>
      <c r="C119" s="48">
        <v>6</v>
      </c>
      <c r="D119" s="59">
        <v>7</v>
      </c>
      <c r="E119" s="48">
        <v>0</v>
      </c>
      <c r="F119" s="41">
        <v>1</v>
      </c>
      <c r="G119" s="59">
        <v>6</v>
      </c>
      <c r="H119" s="48">
        <v>2</v>
      </c>
      <c r="I119" s="59">
        <v>7</v>
      </c>
      <c r="J119" s="59">
        <v>3</v>
      </c>
      <c r="K119" s="59">
        <v>3</v>
      </c>
      <c r="L119" s="59">
        <v>0</v>
      </c>
      <c r="M119" s="59">
        <v>3</v>
      </c>
      <c r="N119" s="84">
        <f t="shared" si="23"/>
        <v>45</v>
      </c>
      <c r="O119" s="60">
        <f t="shared" si="24"/>
        <v>1.0681224780441491E-2</v>
      </c>
      <c r="P119" s="50"/>
      <c r="Q119" s="50"/>
      <c r="R119" s="50"/>
    </row>
    <row r="120" spans="1:18" x14ac:dyDescent="0.25">
      <c r="A120" s="47" t="s">
        <v>6</v>
      </c>
      <c r="B120" s="59">
        <v>37</v>
      </c>
      <c r="C120" s="48">
        <v>22</v>
      </c>
      <c r="D120" s="59">
        <v>41</v>
      </c>
      <c r="E120" s="48">
        <v>0</v>
      </c>
      <c r="F120" s="41">
        <v>41</v>
      </c>
      <c r="G120" s="59">
        <v>29</v>
      </c>
      <c r="H120" s="48">
        <v>19</v>
      </c>
      <c r="I120" s="59">
        <v>20</v>
      </c>
      <c r="J120" s="59">
        <v>32</v>
      </c>
      <c r="K120" s="59">
        <v>21</v>
      </c>
      <c r="L120" s="59">
        <v>24</v>
      </c>
      <c r="M120" s="59">
        <v>16</v>
      </c>
      <c r="N120" s="84">
        <f t="shared" si="23"/>
        <v>302</v>
      </c>
      <c r="O120" s="60">
        <f t="shared" si="24"/>
        <v>7.1682886304296228E-2</v>
      </c>
      <c r="P120" s="50"/>
      <c r="Q120" s="50"/>
      <c r="R120" s="50"/>
    </row>
    <row r="121" spans="1:18" x14ac:dyDescent="0.25">
      <c r="A121" s="47" t="s">
        <v>8</v>
      </c>
      <c r="B121" s="59">
        <v>1</v>
      </c>
      <c r="C121" s="48">
        <v>2</v>
      </c>
      <c r="D121" s="59">
        <v>1</v>
      </c>
      <c r="E121" s="48">
        <v>1</v>
      </c>
      <c r="F121" s="41">
        <v>0</v>
      </c>
      <c r="G121" s="59">
        <v>0</v>
      </c>
      <c r="H121" s="48">
        <v>1</v>
      </c>
      <c r="I121" s="59">
        <v>0</v>
      </c>
      <c r="J121" s="59">
        <v>0</v>
      </c>
      <c r="K121" s="59">
        <v>21</v>
      </c>
      <c r="L121" s="59">
        <v>0</v>
      </c>
      <c r="M121" s="59">
        <v>1</v>
      </c>
      <c r="N121" s="84">
        <f t="shared" si="23"/>
        <v>28</v>
      </c>
      <c r="O121" s="60">
        <f t="shared" si="24"/>
        <v>6.6460954189413723E-3</v>
      </c>
      <c r="P121" s="50"/>
      <c r="Q121" s="50"/>
      <c r="R121" s="50"/>
    </row>
    <row r="122" spans="1:18" x14ac:dyDescent="0.25">
      <c r="A122" s="47" t="s">
        <v>12</v>
      </c>
      <c r="B122" s="59">
        <v>0</v>
      </c>
      <c r="C122" s="48">
        <v>0</v>
      </c>
      <c r="D122" s="59">
        <v>0</v>
      </c>
      <c r="E122" s="48">
        <v>1</v>
      </c>
      <c r="F122" s="48">
        <v>0</v>
      </c>
      <c r="G122" s="59">
        <v>0</v>
      </c>
      <c r="H122" s="48">
        <v>2</v>
      </c>
      <c r="I122" s="59">
        <v>0</v>
      </c>
      <c r="J122" s="59">
        <v>0</v>
      </c>
      <c r="K122" s="59">
        <v>1</v>
      </c>
      <c r="L122" s="59">
        <v>2</v>
      </c>
      <c r="M122" s="59">
        <v>1</v>
      </c>
      <c r="N122" s="84">
        <f t="shared" si="23"/>
        <v>7</v>
      </c>
      <c r="O122" s="60">
        <f t="shared" si="24"/>
        <v>1.6615238547353431E-3</v>
      </c>
      <c r="P122" s="50"/>
      <c r="Q122" s="50"/>
      <c r="R122" s="50"/>
    </row>
    <row r="123" spans="1:18" x14ac:dyDescent="0.25">
      <c r="A123" s="43" t="s">
        <v>7</v>
      </c>
      <c r="B123" s="72">
        <v>16</v>
      </c>
      <c r="C123" s="45">
        <v>9</v>
      </c>
      <c r="D123" s="72">
        <v>8</v>
      </c>
      <c r="E123" s="45">
        <v>5</v>
      </c>
      <c r="F123" s="45">
        <v>13</v>
      </c>
      <c r="G123" s="45">
        <v>10</v>
      </c>
      <c r="H123" s="45">
        <v>15</v>
      </c>
      <c r="I123" s="84">
        <v>9</v>
      </c>
      <c r="J123" s="72">
        <v>6</v>
      </c>
      <c r="K123" s="72">
        <v>12</v>
      </c>
      <c r="L123" s="72">
        <v>6</v>
      </c>
      <c r="M123" s="72">
        <v>8</v>
      </c>
      <c r="N123" s="84">
        <f t="shared" si="23"/>
        <v>117</v>
      </c>
      <c r="O123" s="46">
        <f t="shared" si="24"/>
        <v>2.7771184429147874E-2</v>
      </c>
      <c r="P123" s="50"/>
      <c r="Q123" s="50"/>
      <c r="R123" s="50"/>
    </row>
    <row r="124" spans="1:18" x14ac:dyDescent="0.25">
      <c r="A124" s="47" t="s">
        <v>15</v>
      </c>
      <c r="B124" s="59">
        <v>0</v>
      </c>
      <c r="C124" s="48">
        <v>0</v>
      </c>
      <c r="D124" s="59">
        <v>0</v>
      </c>
      <c r="E124" s="48">
        <v>0</v>
      </c>
      <c r="F124" s="48">
        <v>1</v>
      </c>
      <c r="G124" s="59">
        <v>0</v>
      </c>
      <c r="H124" s="48">
        <v>0</v>
      </c>
      <c r="I124" s="59">
        <v>0</v>
      </c>
      <c r="J124" s="59">
        <v>0</v>
      </c>
      <c r="K124" s="59">
        <v>0</v>
      </c>
      <c r="L124" s="59">
        <v>1</v>
      </c>
      <c r="M124" s="59">
        <v>0</v>
      </c>
      <c r="N124" s="84">
        <f t="shared" si="23"/>
        <v>2</v>
      </c>
      <c r="O124" s="60">
        <f t="shared" si="24"/>
        <v>4.7472110135295516E-4</v>
      </c>
      <c r="P124" s="50"/>
      <c r="Q124" s="50"/>
      <c r="R124" s="50"/>
    </row>
    <row r="125" spans="1:18" x14ac:dyDescent="0.25">
      <c r="A125" s="47" t="s">
        <v>10</v>
      </c>
      <c r="B125" s="59">
        <v>5</v>
      </c>
      <c r="C125" s="48">
        <v>1</v>
      </c>
      <c r="D125" s="59">
        <v>3</v>
      </c>
      <c r="E125" s="48">
        <v>0</v>
      </c>
      <c r="F125" s="41">
        <v>1</v>
      </c>
      <c r="G125" s="59">
        <v>2</v>
      </c>
      <c r="H125" s="48">
        <v>4</v>
      </c>
      <c r="I125" s="59">
        <v>4</v>
      </c>
      <c r="J125" s="59">
        <v>1</v>
      </c>
      <c r="K125" s="59">
        <v>0</v>
      </c>
      <c r="L125" s="59">
        <v>1</v>
      </c>
      <c r="M125" s="59">
        <v>0</v>
      </c>
      <c r="N125" s="84">
        <f t="shared" si="23"/>
        <v>22</v>
      </c>
      <c r="O125" s="60">
        <f t="shared" si="24"/>
        <v>5.2219321148825066E-3</v>
      </c>
      <c r="P125" s="50"/>
      <c r="Q125" s="50"/>
      <c r="R125" s="50"/>
    </row>
    <row r="126" spans="1:18" x14ac:dyDescent="0.25">
      <c r="A126" s="47" t="s">
        <v>6</v>
      </c>
      <c r="B126" s="59">
        <v>4</v>
      </c>
      <c r="C126" s="48">
        <v>1</v>
      </c>
      <c r="D126" s="59">
        <v>2</v>
      </c>
      <c r="E126" s="48">
        <v>0</v>
      </c>
      <c r="F126" s="41">
        <v>4</v>
      </c>
      <c r="G126" s="59">
        <v>4</v>
      </c>
      <c r="H126" s="48">
        <v>7</v>
      </c>
      <c r="I126" s="59">
        <v>3</v>
      </c>
      <c r="J126" s="59">
        <v>3</v>
      </c>
      <c r="K126" s="59">
        <v>4</v>
      </c>
      <c r="L126" s="59">
        <v>2</v>
      </c>
      <c r="M126" s="59">
        <v>4</v>
      </c>
      <c r="N126" s="84">
        <f t="shared" si="23"/>
        <v>38</v>
      </c>
      <c r="O126" s="60">
        <f t="shared" si="24"/>
        <v>9.0197009257061474E-3</v>
      </c>
      <c r="P126" s="50"/>
      <c r="Q126" s="50"/>
      <c r="R126" s="50"/>
    </row>
    <row r="127" spans="1:18" x14ac:dyDescent="0.25">
      <c r="A127" s="47" t="s">
        <v>14</v>
      </c>
      <c r="B127" s="59">
        <v>2</v>
      </c>
      <c r="C127" s="48">
        <v>2</v>
      </c>
      <c r="D127" s="59">
        <v>2</v>
      </c>
      <c r="E127" s="48">
        <v>3</v>
      </c>
      <c r="F127" s="41">
        <v>2</v>
      </c>
      <c r="G127" s="59">
        <v>3</v>
      </c>
      <c r="H127" s="48">
        <v>1</v>
      </c>
      <c r="I127" s="59">
        <v>0</v>
      </c>
      <c r="J127" s="59">
        <v>0</v>
      </c>
      <c r="K127" s="59">
        <v>2</v>
      </c>
      <c r="L127" s="59">
        <v>2</v>
      </c>
      <c r="M127" s="59">
        <v>2</v>
      </c>
      <c r="N127" s="84">
        <f t="shared" si="23"/>
        <v>21</v>
      </c>
      <c r="O127" s="60">
        <f t="shared" si="24"/>
        <v>4.9845715642060293E-3</v>
      </c>
      <c r="P127" s="50"/>
      <c r="Q127" s="50"/>
      <c r="R127" s="50"/>
    </row>
    <row r="128" spans="1:18" x14ac:dyDescent="0.25">
      <c r="A128" s="47" t="s">
        <v>8</v>
      </c>
      <c r="B128" s="59">
        <v>4</v>
      </c>
      <c r="C128" s="48">
        <v>2</v>
      </c>
      <c r="D128" s="59">
        <v>1</v>
      </c>
      <c r="E128" s="48">
        <v>2</v>
      </c>
      <c r="F128" s="41">
        <v>3</v>
      </c>
      <c r="G128" s="59">
        <v>1</v>
      </c>
      <c r="H128" s="48">
        <v>3</v>
      </c>
      <c r="I128" s="59">
        <v>1</v>
      </c>
      <c r="J128" s="59">
        <v>2</v>
      </c>
      <c r="K128" s="59">
        <v>6</v>
      </c>
      <c r="L128" s="59">
        <v>0</v>
      </c>
      <c r="M128" s="59">
        <v>2</v>
      </c>
      <c r="N128" s="84">
        <f t="shared" si="23"/>
        <v>27</v>
      </c>
      <c r="O128" s="60">
        <f t="shared" si="24"/>
        <v>6.4087348682648941E-3</v>
      </c>
      <c r="P128" s="50"/>
      <c r="Q128" s="50"/>
      <c r="R128" s="50"/>
    </row>
    <row r="129" spans="1:18" x14ac:dyDescent="0.25">
      <c r="A129" s="47" t="s">
        <v>12</v>
      </c>
      <c r="B129" s="59">
        <v>1</v>
      </c>
      <c r="C129" s="48">
        <v>3</v>
      </c>
      <c r="D129" s="59">
        <v>0</v>
      </c>
      <c r="E129" s="48">
        <v>0</v>
      </c>
      <c r="F129" s="48">
        <v>2</v>
      </c>
      <c r="G129" s="59">
        <v>0</v>
      </c>
      <c r="H129" s="48">
        <v>0</v>
      </c>
      <c r="I129" s="59">
        <v>1</v>
      </c>
      <c r="J129" s="59">
        <v>0</v>
      </c>
      <c r="K129" s="59">
        <v>0</v>
      </c>
      <c r="L129" s="59">
        <v>0</v>
      </c>
      <c r="M129" s="59">
        <v>0</v>
      </c>
      <c r="N129" s="84">
        <f t="shared" si="23"/>
        <v>7</v>
      </c>
      <c r="O129" s="60">
        <f t="shared" si="24"/>
        <v>1.6615238547353431E-3</v>
      </c>
      <c r="P129" s="50"/>
      <c r="Q129" s="50"/>
      <c r="R129" s="50"/>
    </row>
    <row r="130" spans="1:18" x14ac:dyDescent="0.25">
      <c r="A130" s="47" t="s">
        <v>37</v>
      </c>
      <c r="B130" s="59">
        <v>0</v>
      </c>
      <c r="C130" s="48">
        <v>0</v>
      </c>
      <c r="D130" s="59">
        <v>0</v>
      </c>
      <c r="E130" s="48">
        <v>0</v>
      </c>
      <c r="F130" s="48">
        <v>0</v>
      </c>
      <c r="G130" s="59">
        <v>0</v>
      </c>
      <c r="H130" s="48">
        <v>0</v>
      </c>
      <c r="I130" s="59">
        <v>0</v>
      </c>
      <c r="J130" s="59">
        <v>0</v>
      </c>
      <c r="K130" s="59">
        <v>0</v>
      </c>
      <c r="L130" s="59">
        <v>0</v>
      </c>
      <c r="M130" s="59">
        <v>0</v>
      </c>
      <c r="N130" s="84">
        <f t="shared" si="23"/>
        <v>0</v>
      </c>
      <c r="O130" s="60">
        <f t="shared" si="24"/>
        <v>0</v>
      </c>
      <c r="P130" s="50"/>
      <c r="Q130" s="50"/>
      <c r="R130" s="50"/>
    </row>
    <row r="131" spans="1:18" x14ac:dyDescent="0.25">
      <c r="A131" s="43" t="s">
        <v>3</v>
      </c>
      <c r="B131" s="72">
        <v>170</v>
      </c>
      <c r="C131" s="45">
        <v>156</v>
      </c>
      <c r="D131" s="72">
        <v>175</v>
      </c>
      <c r="E131" s="45">
        <v>261</v>
      </c>
      <c r="F131" s="45">
        <v>169</v>
      </c>
      <c r="G131" s="45">
        <v>151</v>
      </c>
      <c r="H131" s="45">
        <v>94</v>
      </c>
      <c r="I131" s="84">
        <v>99</v>
      </c>
      <c r="J131" s="72">
        <v>140</v>
      </c>
      <c r="K131" s="72">
        <v>130</v>
      </c>
      <c r="L131" s="72">
        <v>109</v>
      </c>
      <c r="M131" s="72">
        <v>100</v>
      </c>
      <c r="N131" s="84">
        <f t="shared" si="23"/>
        <v>1754</v>
      </c>
      <c r="O131" s="46">
        <f t="shared" si="24"/>
        <v>0.41633040588654163</v>
      </c>
      <c r="P131" s="50"/>
      <c r="Q131" s="50"/>
      <c r="R131" s="50"/>
    </row>
    <row r="132" spans="1:18" x14ac:dyDescent="0.25">
      <c r="A132" s="47" t="s">
        <v>10</v>
      </c>
      <c r="B132" s="59">
        <v>63</v>
      </c>
      <c r="C132" s="48">
        <v>63</v>
      </c>
      <c r="D132" s="59">
        <v>75</v>
      </c>
      <c r="E132" s="48">
        <v>103</v>
      </c>
      <c r="F132" s="41">
        <v>75</v>
      </c>
      <c r="G132" s="59">
        <v>57</v>
      </c>
      <c r="H132" s="48">
        <v>35</v>
      </c>
      <c r="I132" s="59">
        <v>45</v>
      </c>
      <c r="J132" s="59">
        <v>57</v>
      </c>
      <c r="K132" s="59">
        <v>43</v>
      </c>
      <c r="L132" s="59">
        <v>36</v>
      </c>
      <c r="M132" s="59">
        <v>37</v>
      </c>
      <c r="N132" s="84">
        <f t="shared" si="23"/>
        <v>689</v>
      </c>
      <c r="O132" s="60">
        <f t="shared" si="24"/>
        <v>0.16354141941609304</v>
      </c>
      <c r="P132" s="50"/>
      <c r="Q132" s="50"/>
      <c r="R132" s="50"/>
    </row>
    <row r="133" spans="1:18" x14ac:dyDescent="0.25">
      <c r="A133" s="47" t="s">
        <v>6</v>
      </c>
      <c r="B133" s="59">
        <v>12</v>
      </c>
      <c r="C133" s="48">
        <v>13</v>
      </c>
      <c r="D133" s="59">
        <v>9</v>
      </c>
      <c r="E133" s="48">
        <v>85</v>
      </c>
      <c r="F133" s="41">
        <v>12</v>
      </c>
      <c r="G133" s="59">
        <v>19</v>
      </c>
      <c r="H133" s="48">
        <v>16</v>
      </c>
      <c r="I133" s="59">
        <v>5</v>
      </c>
      <c r="J133" s="59">
        <v>21</v>
      </c>
      <c r="K133" s="59">
        <v>14</v>
      </c>
      <c r="L133" s="59">
        <v>10</v>
      </c>
      <c r="M133" s="59">
        <v>10</v>
      </c>
      <c r="N133" s="84">
        <f t="shared" si="23"/>
        <v>226</v>
      </c>
      <c r="O133" s="60">
        <f t="shared" si="24"/>
        <v>5.364348445288393E-2</v>
      </c>
      <c r="P133" s="50"/>
      <c r="Q133" s="50"/>
      <c r="R133" s="50"/>
    </row>
    <row r="134" spans="1:18" x14ac:dyDescent="0.25">
      <c r="A134" s="47" t="s">
        <v>4</v>
      </c>
      <c r="B134" s="59">
        <v>95</v>
      </c>
      <c r="C134" s="48">
        <v>73</v>
      </c>
      <c r="D134" s="59">
        <v>90</v>
      </c>
      <c r="E134" s="48">
        <v>68</v>
      </c>
      <c r="F134" s="41">
        <v>78</v>
      </c>
      <c r="G134" s="59">
        <v>71</v>
      </c>
      <c r="H134" s="48">
        <v>43</v>
      </c>
      <c r="I134" s="59">
        <v>45</v>
      </c>
      <c r="J134" s="59">
        <v>61</v>
      </c>
      <c r="K134" s="59">
        <v>71</v>
      </c>
      <c r="L134" s="59">
        <v>62</v>
      </c>
      <c r="M134" s="59">
        <v>53</v>
      </c>
      <c r="N134" s="84">
        <f t="shared" si="23"/>
        <v>810</v>
      </c>
      <c r="O134" s="60">
        <f t="shared" si="24"/>
        <v>0.19226204604794683</v>
      </c>
      <c r="P134" s="50"/>
      <c r="Q134" s="50"/>
      <c r="R134" s="50"/>
    </row>
    <row r="135" spans="1:18" x14ac:dyDescent="0.25">
      <c r="A135" s="47" t="s">
        <v>85</v>
      </c>
      <c r="B135" s="59">
        <v>0</v>
      </c>
      <c r="C135" s="48">
        <v>7</v>
      </c>
      <c r="D135" s="59">
        <v>1</v>
      </c>
      <c r="E135" s="48">
        <v>5</v>
      </c>
      <c r="F135" s="41">
        <v>4</v>
      </c>
      <c r="G135" s="59">
        <v>4</v>
      </c>
      <c r="H135" s="48">
        <v>0</v>
      </c>
      <c r="I135" s="59">
        <v>4</v>
      </c>
      <c r="J135" s="59">
        <v>1</v>
      </c>
      <c r="K135" s="59">
        <v>2</v>
      </c>
      <c r="L135" s="59">
        <v>1</v>
      </c>
      <c r="M135" s="59">
        <v>0</v>
      </c>
      <c r="N135" s="84">
        <f t="shared" si="23"/>
        <v>29</v>
      </c>
      <c r="O135" s="60">
        <f t="shared" si="24"/>
        <v>6.8834559696178497E-3</v>
      </c>
      <c r="P135" s="50"/>
      <c r="Q135" s="50"/>
      <c r="R135" s="50"/>
    </row>
    <row r="136" spans="1:18" x14ac:dyDescent="0.25">
      <c r="A136" s="43" t="s">
        <v>71</v>
      </c>
      <c r="B136" s="72">
        <v>0</v>
      </c>
      <c r="C136" s="45">
        <v>0</v>
      </c>
      <c r="D136" s="72">
        <v>0</v>
      </c>
      <c r="E136" s="45">
        <v>0</v>
      </c>
      <c r="F136" s="45">
        <v>0</v>
      </c>
      <c r="G136" s="45">
        <v>0</v>
      </c>
      <c r="H136" s="45">
        <v>0</v>
      </c>
      <c r="I136" s="84">
        <v>0</v>
      </c>
      <c r="J136" s="72">
        <v>0</v>
      </c>
      <c r="K136" s="72">
        <v>0</v>
      </c>
      <c r="L136" s="72">
        <v>0</v>
      </c>
      <c r="M136" s="72">
        <v>0</v>
      </c>
      <c r="N136" s="84">
        <f t="shared" si="23"/>
        <v>0</v>
      </c>
      <c r="O136" s="46">
        <f t="shared" si="24"/>
        <v>0</v>
      </c>
      <c r="P136" s="50"/>
      <c r="Q136" s="50"/>
      <c r="R136" s="50"/>
    </row>
    <row r="137" spans="1:18" x14ac:dyDescent="0.25">
      <c r="A137" s="47" t="s">
        <v>12</v>
      </c>
      <c r="B137" s="59">
        <v>0</v>
      </c>
      <c r="C137" s="48">
        <v>0</v>
      </c>
      <c r="D137" s="59">
        <v>0</v>
      </c>
      <c r="E137" s="48">
        <v>0</v>
      </c>
      <c r="F137" s="48">
        <v>0</v>
      </c>
      <c r="G137" s="59">
        <v>0</v>
      </c>
      <c r="H137" s="48">
        <v>0</v>
      </c>
      <c r="I137" s="59">
        <v>0</v>
      </c>
      <c r="J137" s="59">
        <v>0</v>
      </c>
      <c r="K137" s="59">
        <v>0</v>
      </c>
      <c r="L137" s="59">
        <v>0</v>
      </c>
      <c r="M137" s="59">
        <v>0</v>
      </c>
      <c r="N137" s="84">
        <f t="shared" si="23"/>
        <v>0</v>
      </c>
      <c r="O137" s="60">
        <f t="shared" si="24"/>
        <v>0</v>
      </c>
      <c r="P137" s="50"/>
      <c r="Q137" s="50"/>
      <c r="R137" s="50"/>
    </row>
    <row r="138" spans="1:18" x14ac:dyDescent="0.25">
      <c r="A138" s="49" t="s">
        <v>16</v>
      </c>
      <c r="B138" s="57">
        <f>SUM(B102,B109,B118,B123,B131,B136)</f>
        <v>400</v>
      </c>
      <c r="C138" s="84">
        <f>SUM(C102,C109,C118,C123,C131,C136)</f>
        <v>369</v>
      </c>
      <c r="D138" s="84">
        <f>SUM(D102,D109,D118,D123,D131,D136)</f>
        <v>428</v>
      </c>
      <c r="E138" s="84">
        <f>SUM(E102,E109,E118,E123,E131,E136)</f>
        <v>385</v>
      </c>
      <c r="F138" s="84">
        <v>418</v>
      </c>
      <c r="G138" s="84">
        <f t="shared" ref="G138:L138" si="25">SUM(G102,G109,G118,G123,G131,G136)</f>
        <v>350</v>
      </c>
      <c r="H138" s="84">
        <f t="shared" si="25"/>
        <v>257</v>
      </c>
      <c r="I138" s="84">
        <f t="shared" si="25"/>
        <v>275</v>
      </c>
      <c r="J138" s="84">
        <f t="shared" si="25"/>
        <v>357</v>
      </c>
      <c r="K138" s="84">
        <f t="shared" si="25"/>
        <v>353</v>
      </c>
      <c r="L138" s="84">
        <f t="shared" si="25"/>
        <v>320</v>
      </c>
      <c r="M138" s="84">
        <v>301</v>
      </c>
      <c r="N138" s="57">
        <f>SUM(B138:M138)</f>
        <v>4213</v>
      </c>
      <c r="O138" s="61">
        <v>1</v>
      </c>
      <c r="P138" s="50"/>
      <c r="Q138" s="50"/>
      <c r="R138" s="50"/>
    </row>
    <row r="139" spans="1:18" x14ac:dyDescent="0.25">
      <c r="A139" s="50"/>
      <c r="B139" s="50"/>
      <c r="C139" s="50"/>
      <c r="Q139" s="50"/>
      <c r="R139" s="50"/>
    </row>
  </sheetData>
  <sortState ref="A14:Q18">
    <sortCondition ref="A13:A18"/>
  </sortState>
  <mergeCells count="11">
    <mergeCell ref="A1:F1"/>
    <mergeCell ref="A78:AE78"/>
    <mergeCell ref="A8:AA8"/>
    <mergeCell ref="A11:A12"/>
    <mergeCell ref="A81:A82"/>
    <mergeCell ref="A53:A54"/>
    <mergeCell ref="A10:AA10"/>
    <mergeCell ref="B11:C11"/>
    <mergeCell ref="D11:E11"/>
    <mergeCell ref="F11:G11"/>
    <mergeCell ref="H11:I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Requerimientos Febrero_2024</vt:lpstr>
      <vt:lpstr>Historico Gob.ec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ASQUI ARROBA ADOLFO OTTOMAR</dc:creator>
  <cp:lastModifiedBy>RUIZ RUANO LOURDES CONSUELO</cp:lastModifiedBy>
  <dcterms:created xsi:type="dcterms:W3CDTF">2022-03-04T19:21:28Z</dcterms:created>
  <dcterms:modified xsi:type="dcterms:W3CDTF">2024-03-20T20:22:56Z</dcterms:modified>
</cp:coreProperties>
</file>