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6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7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3.xml" ContentType="application/vnd.openxmlformats-officedocument.drawing+xml"/>
  <Override PartName="/xl/charts/chart8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9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10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11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2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3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4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LOURDES\MATEO-LU 2022\01.  Estadísticas\6. ATENCION USUARIO\2025\2. FEBRERO\"/>
    </mc:Choice>
  </mc:AlternateContent>
  <bookViews>
    <workbookView xWindow="0" yWindow="0" windowWidth="19200" windowHeight="7185" tabRatio="840"/>
  </bookViews>
  <sheets>
    <sheet name="Indice" sheetId="3" r:id="rId1"/>
    <sheet name="Requerimientos Febrero 2025" sheetId="4" r:id="rId2"/>
    <sheet name="Historico Gob.ec" sheetId="5" r:id="rId3"/>
  </sheets>
  <externalReferences>
    <externalReference r:id="rId4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" i="5" l="1"/>
  <c r="J59" i="4"/>
  <c r="K59" i="4" s="1"/>
  <c r="I59" i="4"/>
  <c r="H59" i="4"/>
  <c r="J58" i="4"/>
  <c r="K58" i="4" s="1"/>
  <c r="J57" i="4"/>
  <c r="K57" i="4" s="1"/>
  <c r="J56" i="4"/>
  <c r="K56" i="4" s="1"/>
  <c r="J55" i="4"/>
  <c r="K55" i="4" s="1"/>
  <c r="J54" i="4"/>
  <c r="K54" i="4" s="1"/>
  <c r="J53" i="4"/>
  <c r="K53" i="4" s="1"/>
  <c r="J52" i="4"/>
  <c r="K52" i="4" s="1"/>
  <c r="J51" i="4"/>
  <c r="K51" i="4" s="1"/>
  <c r="J50" i="4"/>
  <c r="K50" i="4" s="1"/>
  <c r="J49" i="4"/>
  <c r="K49" i="4" s="1"/>
  <c r="T61" i="5" l="1"/>
  <c r="X61" i="5"/>
  <c r="V61" i="5"/>
  <c r="R61" i="5"/>
  <c r="P61" i="5"/>
  <c r="N61" i="5"/>
  <c r="L61" i="5"/>
  <c r="J61" i="5"/>
  <c r="H61" i="5"/>
  <c r="F61" i="5"/>
  <c r="D61" i="5"/>
  <c r="B61" i="5"/>
  <c r="Z60" i="5"/>
  <c r="Z59" i="5"/>
  <c r="Z58" i="5"/>
  <c r="Z57" i="5"/>
  <c r="Z56" i="5"/>
  <c r="Z55" i="5"/>
  <c r="Z61" i="5" l="1"/>
  <c r="D122" i="4" l="1"/>
  <c r="B187" i="5" l="1"/>
  <c r="C98" i="4"/>
  <c r="D98" i="4"/>
  <c r="E95" i="4"/>
  <c r="E96" i="4"/>
  <c r="E97" i="4"/>
  <c r="E98" i="4" l="1"/>
  <c r="C91" i="4" l="1"/>
  <c r="D91" i="4"/>
  <c r="E76" i="4"/>
  <c r="E80" i="4"/>
  <c r="E84" i="4"/>
  <c r="E88" i="4"/>
  <c r="E91" i="4" l="1"/>
  <c r="C163" i="4"/>
  <c r="D149" i="4" s="1"/>
  <c r="I131" i="4"/>
  <c r="I111" i="4"/>
  <c r="J128" i="4"/>
  <c r="J124" i="4"/>
  <c r="J120" i="4"/>
  <c r="J116" i="4"/>
  <c r="J108" i="4"/>
  <c r="J104" i="4"/>
  <c r="J100" i="4"/>
  <c r="J96" i="4"/>
  <c r="J92" i="4"/>
  <c r="J88" i="4"/>
  <c r="J84" i="4"/>
  <c r="J80" i="4"/>
  <c r="D143" i="4" l="1"/>
  <c r="D145" i="4"/>
  <c r="D144" i="4"/>
  <c r="D147" i="4"/>
  <c r="D146" i="4"/>
  <c r="D142" i="4"/>
  <c r="D139" i="4"/>
  <c r="D141" i="4"/>
  <c r="D163" i="4"/>
  <c r="D162" i="4"/>
  <c r="D161" i="4"/>
  <c r="D160" i="4"/>
  <c r="D159" i="4"/>
  <c r="D158" i="4"/>
  <c r="D156" i="4"/>
  <c r="D155" i="4"/>
  <c r="D154" i="4"/>
  <c r="D152" i="4"/>
  <c r="D151" i="4"/>
  <c r="D150" i="4"/>
  <c r="E127" i="4"/>
  <c r="D130" i="4"/>
  <c r="E118" i="4"/>
  <c r="E111" i="4"/>
  <c r="E107" i="4"/>
  <c r="E103" i="4"/>
  <c r="D114" i="4"/>
  <c r="E43" i="4" l="1"/>
  <c r="E44" i="4"/>
  <c r="E45" i="4"/>
  <c r="E42" i="4"/>
  <c r="D46" i="4"/>
  <c r="E12" i="4"/>
  <c r="E13" i="4"/>
  <c r="E14" i="4"/>
  <c r="E15" i="4"/>
  <c r="E16" i="4"/>
  <c r="E11" i="4"/>
  <c r="H131" i="4" l="1"/>
  <c r="J131" i="4" s="1"/>
  <c r="C114" i="4" l="1"/>
  <c r="E114" i="4" s="1"/>
  <c r="B73" i="5" l="1"/>
  <c r="C46" i="4" l="1"/>
  <c r="E46" i="4" s="1"/>
  <c r="F42" i="4" l="1"/>
  <c r="F43" i="4"/>
  <c r="F45" i="4"/>
  <c r="F44" i="4"/>
  <c r="B156" i="4"/>
  <c r="B155" i="4"/>
  <c r="B154" i="4"/>
  <c r="B152" i="4"/>
  <c r="B151" i="4"/>
  <c r="B150" i="4"/>
  <c r="B149" i="4"/>
  <c r="B147" i="4"/>
  <c r="B146" i="4"/>
  <c r="B145" i="4"/>
  <c r="B143" i="4"/>
  <c r="B142" i="4"/>
  <c r="B141" i="4"/>
  <c r="F46" i="4" l="1"/>
  <c r="C122" i="4"/>
  <c r="E122" i="4" s="1"/>
  <c r="H111" i="4" l="1"/>
  <c r="J111" i="4" s="1"/>
  <c r="C130" i="4" l="1"/>
  <c r="E130" i="4" s="1"/>
  <c r="Z18" i="5" l="1"/>
  <c r="Z17" i="5"/>
  <c r="Z16" i="5"/>
  <c r="Z15" i="5"/>
  <c r="Z14" i="5"/>
  <c r="Z13" i="5"/>
  <c r="B19" i="5"/>
  <c r="Z72" i="5" l="1"/>
  <c r="Y73" i="5"/>
  <c r="X73" i="5"/>
  <c r="W73" i="5" l="1"/>
  <c r="V73" i="5"/>
  <c r="T73" i="5" l="1"/>
  <c r="P73" i="5" l="1"/>
  <c r="Q70" i="5" s="1"/>
  <c r="Q69" i="5" l="1"/>
  <c r="Q72" i="5"/>
  <c r="Q71" i="5"/>
  <c r="R73" i="5"/>
  <c r="S70" i="5" s="1"/>
  <c r="Q73" i="5" l="1"/>
  <c r="S69" i="5"/>
  <c r="S72" i="5"/>
  <c r="S71" i="5"/>
  <c r="N73" i="5"/>
  <c r="O70" i="5" s="1"/>
  <c r="S73" i="5" l="1"/>
  <c r="O69" i="5"/>
  <c r="O72" i="5"/>
  <c r="O71" i="5"/>
  <c r="L73" i="5"/>
  <c r="M70" i="5" s="1"/>
  <c r="M69" i="5" l="1"/>
  <c r="M72" i="5"/>
  <c r="M71" i="5"/>
  <c r="F123" i="5"/>
  <c r="J73" i="5"/>
  <c r="K70" i="5" s="1"/>
  <c r="K69" i="5" l="1"/>
  <c r="K72" i="5"/>
  <c r="K71" i="5"/>
  <c r="H73" i="5"/>
  <c r="I70" i="5" s="1"/>
  <c r="K73" i="5" l="1"/>
  <c r="I69" i="5"/>
  <c r="I72" i="5"/>
  <c r="I71" i="5"/>
  <c r="I73" i="5"/>
  <c r="N107" i="5"/>
  <c r="N149" i="5" l="1"/>
  <c r="C99" i="5"/>
  <c r="C98" i="5"/>
  <c r="D73" i="5"/>
  <c r="E70" i="5" s="1"/>
  <c r="C72" i="5"/>
  <c r="E69" i="5" l="1"/>
  <c r="E72" i="5"/>
  <c r="E71" i="5"/>
  <c r="C152" i="5"/>
  <c r="D152" i="5"/>
  <c r="E152" i="5"/>
  <c r="G152" i="5"/>
  <c r="H152" i="5"/>
  <c r="I152" i="5"/>
  <c r="J152" i="5"/>
  <c r="K152" i="5"/>
  <c r="L152" i="5"/>
  <c r="B152" i="5"/>
  <c r="N146" i="5"/>
  <c r="N117" i="5"/>
  <c r="N118" i="5"/>
  <c r="N119" i="5"/>
  <c r="N120" i="5"/>
  <c r="N121" i="5"/>
  <c r="N122" i="5"/>
  <c r="N123" i="5"/>
  <c r="N124" i="5"/>
  <c r="N125" i="5"/>
  <c r="N126" i="5"/>
  <c r="N127" i="5"/>
  <c r="N128" i="5"/>
  <c r="N129" i="5"/>
  <c r="N130" i="5"/>
  <c r="N131" i="5"/>
  <c r="N132" i="5"/>
  <c r="N133" i="5"/>
  <c r="N134" i="5"/>
  <c r="N135" i="5"/>
  <c r="N136" i="5"/>
  <c r="N137" i="5"/>
  <c r="N138" i="5"/>
  <c r="N139" i="5"/>
  <c r="N140" i="5"/>
  <c r="N141" i="5"/>
  <c r="N142" i="5"/>
  <c r="N143" i="5"/>
  <c r="N144" i="5"/>
  <c r="N145" i="5"/>
  <c r="N147" i="5"/>
  <c r="N148" i="5"/>
  <c r="N150" i="5"/>
  <c r="N151" i="5"/>
  <c r="N98" i="5"/>
  <c r="N99" i="5"/>
  <c r="N100" i="5"/>
  <c r="N101" i="5"/>
  <c r="N102" i="5"/>
  <c r="N103" i="5"/>
  <c r="N104" i="5"/>
  <c r="N105" i="5"/>
  <c r="N106" i="5"/>
  <c r="N108" i="5"/>
  <c r="N109" i="5"/>
  <c r="N110" i="5"/>
  <c r="N97" i="5"/>
  <c r="E73" i="5" l="1"/>
  <c r="N152" i="5"/>
  <c r="O149" i="5" s="1"/>
  <c r="N111" i="5"/>
  <c r="O107" i="5" s="1"/>
  <c r="O105" i="5" l="1"/>
  <c r="M111" i="5"/>
  <c r="L111" i="5"/>
  <c r="K111" i="5"/>
  <c r="J111" i="5"/>
  <c r="I111" i="5"/>
  <c r="H111" i="5"/>
  <c r="G111" i="5"/>
  <c r="F111" i="5"/>
  <c r="E111" i="5"/>
  <c r="D111" i="5"/>
  <c r="C111" i="5"/>
  <c r="B111" i="5"/>
  <c r="O73" i="5"/>
  <c r="M73" i="5"/>
  <c r="F73" i="5"/>
  <c r="C71" i="5"/>
  <c r="Z71" i="5"/>
  <c r="Z70" i="5"/>
  <c r="C70" i="5"/>
  <c r="Z69" i="5"/>
  <c r="C69" i="5"/>
  <c r="X19" i="5"/>
  <c r="V19" i="5"/>
  <c r="T19" i="5"/>
  <c r="R19" i="5"/>
  <c r="P19" i="5"/>
  <c r="N19" i="5"/>
  <c r="L19" i="5"/>
  <c r="J19" i="5"/>
  <c r="H19" i="5"/>
  <c r="C17" i="5"/>
  <c r="C17" i="4"/>
  <c r="Z73" i="5" l="1"/>
  <c r="U14" i="5"/>
  <c r="U15" i="5"/>
  <c r="U16" i="5"/>
  <c r="U13" i="5"/>
  <c r="U19" i="5" s="1"/>
  <c r="U17" i="5"/>
  <c r="U18" i="5"/>
  <c r="Y14" i="5"/>
  <c r="Y15" i="5"/>
  <c r="Y17" i="5"/>
  <c r="Y18" i="5"/>
  <c r="Y13" i="5"/>
  <c r="Y16" i="5"/>
  <c r="W14" i="5"/>
  <c r="W15" i="5"/>
  <c r="W16" i="5"/>
  <c r="W18" i="5"/>
  <c r="W17" i="5"/>
  <c r="W13" i="5"/>
  <c r="W19" i="5" s="1"/>
  <c r="O14" i="5"/>
  <c r="O15" i="5"/>
  <c r="O16" i="5"/>
  <c r="O17" i="5"/>
  <c r="O18" i="5"/>
  <c r="O13" i="5"/>
  <c r="Q13" i="5"/>
  <c r="Q14" i="5"/>
  <c r="Q15" i="5"/>
  <c r="Q16" i="5"/>
  <c r="Q17" i="5"/>
  <c r="Q18" i="5"/>
  <c r="S14" i="5"/>
  <c r="S15" i="5"/>
  <c r="S16" i="5"/>
  <c r="S17" i="5"/>
  <c r="S18" i="5"/>
  <c r="S13" i="5"/>
  <c r="I15" i="5"/>
  <c r="I16" i="5"/>
  <c r="I17" i="5"/>
  <c r="I18" i="5"/>
  <c r="I13" i="5"/>
  <c r="I14" i="5"/>
  <c r="K15" i="5"/>
  <c r="K16" i="5"/>
  <c r="K17" i="5"/>
  <c r="K18" i="5"/>
  <c r="K13" i="5"/>
  <c r="K14" i="5"/>
  <c r="M16" i="5"/>
  <c r="M17" i="5"/>
  <c r="M18" i="5"/>
  <c r="M13" i="5"/>
  <c r="M14" i="5"/>
  <c r="M15" i="5"/>
  <c r="E13" i="5"/>
  <c r="E17" i="5"/>
  <c r="E18" i="5"/>
  <c r="E14" i="5"/>
  <c r="E15" i="5"/>
  <c r="E16" i="5"/>
  <c r="G17" i="5"/>
  <c r="G13" i="5"/>
  <c r="G15" i="5"/>
  <c r="G18" i="5"/>
  <c r="G16" i="5"/>
  <c r="G14" i="5"/>
  <c r="G71" i="5"/>
  <c r="G70" i="5"/>
  <c r="G72" i="5"/>
  <c r="G69" i="5"/>
  <c r="C73" i="5"/>
  <c r="C18" i="5"/>
  <c r="N116" i="5"/>
  <c r="O106" i="5"/>
  <c r="O99" i="5"/>
  <c r="O108" i="5"/>
  <c r="O100" i="5"/>
  <c r="O109" i="5"/>
  <c r="O101" i="5"/>
  <c r="O110" i="5"/>
  <c r="O98" i="5"/>
  <c r="O102" i="5"/>
  <c r="O103" i="5"/>
  <c r="O104" i="5"/>
  <c r="O97" i="5"/>
  <c r="Z19" i="5"/>
  <c r="AA14" i="5" s="1"/>
  <c r="C14" i="5"/>
  <c r="C15" i="5"/>
  <c r="C16" i="5"/>
  <c r="C13" i="5"/>
  <c r="Y19" i="5" l="1"/>
  <c r="S19" i="5"/>
  <c r="O19" i="5"/>
  <c r="I19" i="5"/>
  <c r="AA70" i="5"/>
  <c r="AA72" i="5"/>
  <c r="Q19" i="5"/>
  <c r="G19" i="5"/>
  <c r="G73" i="5"/>
  <c r="E19" i="5"/>
  <c r="C19" i="5"/>
  <c r="O119" i="5"/>
  <c r="O122" i="5"/>
  <c r="O133" i="5"/>
  <c r="O131" i="5"/>
  <c r="O121" i="5"/>
  <c r="O116" i="5"/>
  <c r="O125" i="5"/>
  <c r="O132" i="5"/>
  <c r="O151" i="5"/>
  <c r="O137" i="5"/>
  <c r="O138" i="5"/>
  <c r="O111" i="5"/>
  <c r="AA69" i="5"/>
  <c r="AA71" i="5"/>
  <c r="AA16" i="5"/>
  <c r="AA15" i="5"/>
  <c r="AA18" i="5"/>
  <c r="AA17" i="5"/>
  <c r="AA13" i="5"/>
  <c r="D17" i="4"/>
  <c r="E17" i="4" s="1"/>
  <c r="F17" i="4" l="1"/>
  <c r="F13" i="4"/>
  <c r="F12" i="4"/>
  <c r="F14" i="4"/>
  <c r="F16" i="4"/>
  <c r="F11" i="4"/>
  <c r="F15" i="4"/>
  <c r="AA73" i="5"/>
  <c r="O128" i="5"/>
  <c r="O147" i="5"/>
  <c r="O118" i="5"/>
  <c r="O124" i="5"/>
  <c r="O120" i="5"/>
  <c r="O146" i="5"/>
  <c r="O142" i="5"/>
  <c r="O148" i="5"/>
  <c r="O145" i="5"/>
  <c r="O130" i="5"/>
  <c r="O126" i="5"/>
  <c r="O127" i="5"/>
  <c r="AA19" i="5"/>
  <c r="O123" i="5"/>
  <c r="O144" i="5"/>
  <c r="O150" i="5"/>
  <c r="O129" i="5"/>
  <c r="O134" i="5"/>
  <c r="O136" i="5"/>
  <c r="O141" i="5"/>
  <c r="O140" i="5"/>
  <c r="O143" i="5"/>
  <c r="O117" i="5"/>
  <c r="O135" i="5"/>
  <c r="O139" i="5"/>
</calcChain>
</file>

<file path=xl/sharedStrings.xml><?xml version="1.0" encoding="utf-8"?>
<sst xmlns="http://schemas.openxmlformats.org/spreadsheetml/2006/main" count="449" uniqueCount="170">
  <si>
    <t>Operador de Telecomunicaciones</t>
  </si>
  <si>
    <t>Servicio Acceso a Internet</t>
  </si>
  <si>
    <t>Megadatos - Netlife</t>
  </si>
  <si>
    <t>Telefonía Celular</t>
  </si>
  <si>
    <t>Movistar - Otecel S.A.</t>
  </si>
  <si>
    <t>Servicio de Telefonía Fija</t>
  </si>
  <si>
    <t>Cnt Ep</t>
  </si>
  <si>
    <t>Servicio de Televisión Pagada</t>
  </si>
  <si>
    <t>Grupo Tv Cable</t>
  </si>
  <si>
    <t>Iplanet - Fibramax</t>
  </si>
  <si>
    <t>Claro - Conecel S.A.</t>
  </si>
  <si>
    <t>Información de Telecomunicaciones</t>
  </si>
  <si>
    <t>Otros Operadores</t>
  </si>
  <si>
    <t>Puntonet</t>
  </si>
  <si>
    <t>Direct Tv</t>
  </si>
  <si>
    <t>Cable Unión</t>
  </si>
  <si>
    <t>Total general</t>
  </si>
  <si>
    <r>
      <rPr>
        <b/>
        <sz val="11"/>
        <color indexed="56"/>
        <rFont val="Arial"/>
        <family val="2"/>
      </rPr>
      <t>Fuente:</t>
    </r>
    <r>
      <rPr>
        <sz val="11"/>
        <color indexed="56"/>
        <rFont val="Arial"/>
        <family val="2"/>
      </rPr>
      <t xml:space="preserve"> Plataforma GOB.EC</t>
    </r>
  </si>
  <si>
    <t xml:space="preserve">  </t>
  </si>
  <si>
    <t>Archivo</t>
  </si>
  <si>
    <t>Descripción</t>
  </si>
  <si>
    <t>Requerimientos mensuales de los Servicios de telecomunicaciones</t>
  </si>
  <si>
    <t>Información estadística de requerimientos de servicios, por operador, categoría de reclamo, vulnerabilidad, canal de atención, evolución e históricos.</t>
  </si>
  <si>
    <t>Histórico Requermientos Plataforma GOB.EC</t>
  </si>
  <si>
    <t>ATENCIÓN AL USUARIO DE LOS SERVICIOS DE TELECOMUNICACIONES</t>
  </si>
  <si>
    <t>Requerimientos Generales de los Servicios de Telecomunicaciones</t>
  </si>
  <si>
    <t>Plataforma de Reclamos GOB.EC</t>
  </si>
  <si>
    <t>RECLAMOS POR SERVICIOS DE TELECOMUNICACIONES</t>
  </si>
  <si>
    <t>Servicios de Telecomunicaciones</t>
  </si>
  <si>
    <t>Cantidad</t>
  </si>
  <si>
    <t>Porcentaje</t>
  </si>
  <si>
    <t>RECLAMOS POR OPERADORES SERVICIO MÓVIL AVANZADO</t>
  </si>
  <si>
    <t>Operador de SMA</t>
  </si>
  <si>
    <t>REQUERIMIENTOS OPERADORES Y CATEGORIA SERVICIOS DE TELECOMUNICACIONES</t>
  </si>
  <si>
    <t>RECLAMOS SERVICIOS - OPERADORES DE TELECOMUNICACIONES</t>
  </si>
  <si>
    <t>Servicio / Operador</t>
  </si>
  <si>
    <t>Univisa - Teccial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</si>
  <si>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</si>
  <si>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</si>
  <si>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</si>
  <si>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</si>
  <si>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</si>
  <si>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</si>
  <si>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</si>
  <si>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</si>
  <si>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</si>
  <si>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</si>
  <si>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</si>
  <si>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</si>
  <si>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</si>
  <si>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Requerimientos Históricos de los Servicios de Telecomunicaciones</t>
  </si>
  <si>
    <t>Descripción de Tramite</t>
  </si>
  <si>
    <t>RECLAMOS POR OPERADORES DE SERVICIOS DE TELECOMUNICACIONES</t>
  </si>
  <si>
    <t>%</t>
  </si>
  <si>
    <t>Etapa Ep</t>
  </si>
  <si>
    <t>Hughes Ecuador</t>
  </si>
  <si>
    <t>Total</t>
  </si>
  <si>
    <t>SERVICIO / OPERADOR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</si>
  <si>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</si>
  <si>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</si>
  <si>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</si>
  <si>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</si>
  <si>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</si>
  <si>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</si>
  <si>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</si>
  <si>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</si>
  <si>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</si>
  <si>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</si>
  <si>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</si>
  <si>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</si>
  <si>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Televisión Abierta</t>
  </si>
  <si>
    <t>Radiodifusión AM - FM</t>
  </si>
  <si>
    <t>REQUERIMIENTOS POR OPERADORES Y CATEGORÍAS DE RECLAMOS</t>
  </si>
  <si>
    <t>REQUERIMIENTOS OPERADORES Y CATEGORIAS DE RECLAMOS</t>
  </si>
  <si>
    <t>DirecTV</t>
  </si>
  <si>
    <t>Grupo TV Cable</t>
  </si>
  <si>
    <t>Servicio de Telefonía Celular</t>
  </si>
  <si>
    <t>Servicio de Acceso a Internet</t>
  </si>
  <si>
    <t>Puntonet - Celerity</t>
  </si>
  <si>
    <t>Fibramax - Iplanet</t>
  </si>
  <si>
    <t>Otros Servicios de Telecomunicaciones</t>
  </si>
  <si>
    <t>Tuenti</t>
  </si>
  <si>
    <t>Enero 2023</t>
  </si>
  <si>
    <t>Febrero 2023</t>
  </si>
  <si>
    <t>Marzo 2023</t>
  </si>
  <si>
    <t>Abril 2023</t>
  </si>
  <si>
    <t>Mayo 2023</t>
  </si>
  <si>
    <t>Junio 2023</t>
  </si>
  <si>
    <t>Julio 2023</t>
  </si>
  <si>
    <t>Agosto 2023</t>
  </si>
  <si>
    <t>Septiembre 2023</t>
  </si>
  <si>
    <t>Octubre 2023</t>
  </si>
  <si>
    <t>Noviembre 2023</t>
  </si>
  <si>
    <t>Diciembre 2023</t>
  </si>
  <si>
    <t>Total 2023</t>
  </si>
  <si>
    <t>AÑO 2023</t>
  </si>
  <si>
    <t xml:space="preserve">Información histórica de reclamos ingresados en la plataforma GOB.EC </t>
  </si>
  <si>
    <t xml:space="preserve">MATRICES ESTADÍSTICAS </t>
  </si>
  <si>
    <t>Categoria: Atención de Reclamos de Servicios de Telecomunicaciones</t>
  </si>
  <si>
    <t>Indicador: Reclamos ingresados por el canal virtual - Plataforma GOB.EC</t>
  </si>
  <si>
    <t>Otros Operadores de Acceso a Internet</t>
  </si>
  <si>
    <t>Cable Unión - AlfaTV</t>
  </si>
  <si>
    <t>Reclamos Contractuales</t>
  </si>
  <si>
    <t>Reclamos de Facturación</t>
  </si>
  <si>
    <t>Reclamos Técnicos</t>
  </si>
  <si>
    <t>RECLAMOS SMA por Categoría</t>
  </si>
  <si>
    <t>Opticom - Dynacom</t>
  </si>
  <si>
    <t>RECLAMOS TELEFONÍA FIJA por Categorías</t>
  </si>
  <si>
    <t>RECLAMOS TELEVISIÓN PAGADA por Categorías</t>
  </si>
  <si>
    <t>INFORMACIÓN por Categorías</t>
  </si>
  <si>
    <t>TOTAL GENERAL</t>
  </si>
  <si>
    <t>Enero 2024</t>
  </si>
  <si>
    <t>Febrero 2024</t>
  </si>
  <si>
    <t>Marzo 2024</t>
  </si>
  <si>
    <t>Abril 2024</t>
  </si>
  <si>
    <t>Mayo 2024</t>
  </si>
  <si>
    <t>Junio 2024</t>
  </si>
  <si>
    <t>Julio 2024</t>
  </si>
  <si>
    <t>Agosto 2024</t>
  </si>
  <si>
    <t>Septiembre 2024</t>
  </si>
  <si>
    <t>Octubre 2024</t>
  </si>
  <si>
    <t>Noviembre 2024</t>
  </si>
  <si>
    <t>Diciembre 2024</t>
  </si>
  <si>
    <t>Total 2024</t>
  </si>
  <si>
    <t>RECLAMOS POR OPERADOR TELEFONÍA FIJA</t>
  </si>
  <si>
    <t>CNT EP</t>
  </si>
  <si>
    <t>Grupo Tvcable</t>
  </si>
  <si>
    <t>HISTORICO DE RECLAMOS TOTALES  POR SERVICIOS DE TELECOMUNICACIONES PLATAFORMA GOB.EC AÑO 2024</t>
  </si>
  <si>
    <t>CANTIDAD</t>
  </si>
  <si>
    <t>Directv</t>
  </si>
  <si>
    <t>RECLAMOS TELEVISIÓN PAGADA</t>
  </si>
  <si>
    <t>Claro</t>
  </si>
  <si>
    <t>Xtrim - Grup TVCABLE</t>
  </si>
  <si>
    <t xml:space="preserve">Tuenti </t>
  </si>
  <si>
    <t>Información</t>
  </si>
  <si>
    <t>Claro - Conecel</t>
  </si>
  <si>
    <t>Xtrim - Grupo TVCABLE</t>
  </si>
  <si>
    <t>INFORMACIÓN HISTÓRICA AÑO 2023</t>
  </si>
  <si>
    <t>Alfa TV -Cable Unión</t>
  </si>
  <si>
    <t>HISTÓRICO DE RECLAMOS DE SERVICIOS DE TELECOMUNICACIONES Y OPERADORES  DE SERVICIOS  DE TELECOMUNICACIONES AÑO 2023</t>
  </si>
  <si>
    <t>Quipux</t>
  </si>
  <si>
    <t>SD Quipux</t>
  </si>
  <si>
    <t>Gob.Ec</t>
  </si>
  <si>
    <t>REQUERIMIENTOS POR SERVICIOS DE TELECOMUNICACIONES (Se incluye Gob.ec - SD Quipux)</t>
  </si>
  <si>
    <t>Grupo TV Cable - otros</t>
  </si>
  <si>
    <t xml:space="preserve">Quipux </t>
  </si>
  <si>
    <t>Gob.ec</t>
  </si>
  <si>
    <t>RECLAMOS POR SERVICIOS</t>
  </si>
  <si>
    <t>Mes: Enero 2025</t>
  </si>
  <si>
    <t>Enero 2025</t>
  </si>
  <si>
    <t>Febrero 2025</t>
  </si>
  <si>
    <t>Marzo 2025</t>
  </si>
  <si>
    <t>Abril 2025</t>
  </si>
  <si>
    <t>Mayo 2025</t>
  </si>
  <si>
    <t>Junio 2025</t>
  </si>
  <si>
    <t>Julio 2025</t>
  </si>
  <si>
    <t>Agosto 2025</t>
  </si>
  <si>
    <t>Septiembre 2025</t>
  </si>
  <si>
    <t>Octubre 2025</t>
  </si>
  <si>
    <t>Noviembre 2025</t>
  </si>
  <si>
    <t>Diciembre 2025</t>
  </si>
  <si>
    <t>Total 2025</t>
  </si>
  <si>
    <t>HISTORICO DE RECLAMOS TOTALES  POR SERVICIOS DE TELECOMUNICACIONES PLATAFORMA GOB.EC AÑO 2025</t>
  </si>
  <si>
    <t>REQUERIMIENTOS POR SERVICIOS DE TELECOMUNICACIONES PLATAFORMA GOB.EC AÑO 2025</t>
  </si>
  <si>
    <t>RECLAMOS SAI</t>
  </si>
  <si>
    <t>GOB.EC</t>
  </si>
  <si>
    <t>QUIPUX</t>
  </si>
  <si>
    <t>Saitel</t>
  </si>
  <si>
    <t>Mes: Febrero 2025</t>
  </si>
  <si>
    <r>
      <t>Fecha de publicación</t>
    </r>
    <r>
      <rPr>
        <sz val="11"/>
        <color theme="3" tint="-0.499984740745262"/>
        <rFont val="Arial"/>
        <family val="2"/>
      </rPr>
      <t>: Febrero 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</si>
</sst>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Arial"/>
      <family val="2"/>
    </font>
    <font>
      <b/>
      <sz val="11"/>
      <color theme="0"/>
      <name val="Arial"/>
      <family val="2"/>
    </font>
    <font>
      <sz val="11"/>
      <color indexed="56"/>
      <name val="Arial"/>
      <family val="2"/>
    </font>
    <font>
      <b/>
      <sz val="11"/>
      <color indexed="56"/>
      <name val="Arial"/>
      <family val="2"/>
    </font>
    <font>
      <b/>
      <sz val="11"/>
      <color theme="3" tint="-0.499984740745262"/>
      <name val="Arial"/>
      <family val="2"/>
    </font>
    <font>
      <sz val="11"/>
      <color theme="3" tint="-0.499984740745262"/>
      <name val="Arial"/>
      <family val="2"/>
    </font>
    <font>
      <sz val="11"/>
      <color theme="0"/>
      <name val="Arial"/>
      <family val="2"/>
    </font>
    <font>
      <sz val="10"/>
      <color theme="0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b/>
      <sz val="14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1"/>
      <color rgb="FFFFFFFF"/>
      <name val="Calibri"/>
      <family val="2"/>
    </font>
    <font>
      <b/>
      <sz val="9"/>
      <color theme="0"/>
      <name val="Calibri"/>
      <family val="2"/>
      <scheme val="minor"/>
    </font>
    <font>
      <b/>
      <sz val="12"/>
      <color theme="0"/>
      <name val="Arial"/>
      <family val="2"/>
    </font>
    <font>
      <b/>
      <sz val="16"/>
      <color theme="0"/>
      <name val="Arial"/>
      <family val="2"/>
    </font>
    <font>
      <b/>
      <sz val="18"/>
      <color theme="0"/>
      <name val="Arial"/>
      <family val="2"/>
    </font>
    <font>
      <sz val="11"/>
      <name val="Calibri"/>
      <family val="2"/>
      <scheme val="minor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1"/>
      <color theme="1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8" tint="-0.249977111117893"/>
        <bgColor theme="4" tint="0.79998168889431442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CCFF"/>
        <bgColor theme="4" tint="0.79998168889431442"/>
      </patternFill>
    </fill>
    <fill>
      <patternFill patternType="solid">
        <fgColor theme="7" tint="0.39997558519241921"/>
        <bgColor theme="4" tint="0.7999816888943144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-0.249977111117893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12" fillId="0" borderId="0" applyNumberFormat="0" applyFill="0" applyBorder="0" applyAlignment="0" applyProtection="0"/>
    <xf numFmtId="0" fontId="24" fillId="0" borderId="0"/>
  </cellStyleXfs>
  <cellXfs count="203">
    <xf numFmtId="0" fontId="0" fillId="0" borderId="0" xfId="0"/>
    <xf numFmtId="0" fontId="3" fillId="0" borderId="0" xfId="0" applyFont="1"/>
    <xf numFmtId="0" fontId="0" fillId="0" borderId="0" xfId="0" applyAlignment="1">
      <alignment horizontal="left"/>
    </xf>
    <xf numFmtId="0" fontId="0" fillId="0" borderId="0" xfId="0" applyNumberFormat="1"/>
    <xf numFmtId="0" fontId="1" fillId="2" borderId="2" xfId="2" applyFill="1" applyBorder="1"/>
    <xf numFmtId="0" fontId="1" fillId="2" borderId="3" xfId="2" applyFill="1" applyBorder="1"/>
    <xf numFmtId="0" fontId="1" fillId="3" borderId="4" xfId="2" applyFill="1" applyBorder="1"/>
    <xf numFmtId="0" fontId="4" fillId="3" borderId="0" xfId="2" applyFont="1" applyFill="1" applyBorder="1"/>
    <xf numFmtId="0" fontId="1" fillId="3" borderId="0" xfId="2" applyFill="1" applyBorder="1"/>
    <xf numFmtId="0" fontId="2" fillId="3" borderId="0" xfId="2" applyFont="1" applyFill="1" applyBorder="1"/>
    <xf numFmtId="0" fontId="5" fillId="3" borderId="0" xfId="2" applyFont="1" applyFill="1" applyBorder="1"/>
    <xf numFmtId="0" fontId="1" fillId="4" borderId="1" xfId="2" applyFill="1" applyBorder="1"/>
    <xf numFmtId="0" fontId="6" fillId="4" borderId="2" xfId="2" applyFont="1" applyFill="1" applyBorder="1"/>
    <xf numFmtId="0" fontId="1" fillId="4" borderId="2" xfId="2" applyFill="1" applyBorder="1"/>
    <xf numFmtId="0" fontId="1" fillId="4" borderId="4" xfId="2" applyFill="1" applyBorder="1"/>
    <xf numFmtId="0" fontId="8" fillId="4" borderId="0" xfId="2" applyFont="1" applyFill="1" applyBorder="1"/>
    <xf numFmtId="0" fontId="1" fillId="4" borderId="0" xfId="2" applyFill="1" applyBorder="1"/>
    <xf numFmtId="0" fontId="1" fillId="4" borderId="5" xfId="2" applyFill="1" applyBorder="1"/>
    <xf numFmtId="0" fontId="1" fillId="4" borderId="6" xfId="2" applyFill="1" applyBorder="1"/>
    <xf numFmtId="0" fontId="8" fillId="4" borderId="7" xfId="2" applyFont="1" applyFill="1" applyBorder="1"/>
    <xf numFmtId="0" fontId="1" fillId="4" borderId="7" xfId="2" applyFill="1" applyBorder="1"/>
    <xf numFmtId="0" fontId="1" fillId="4" borderId="8" xfId="2" applyFill="1" applyBorder="1"/>
    <xf numFmtId="0" fontId="1" fillId="2" borderId="1" xfId="2" applyFill="1" applyBorder="1"/>
    <xf numFmtId="0" fontId="8" fillId="2" borderId="2" xfId="2" applyFont="1" applyFill="1" applyBorder="1"/>
    <xf numFmtId="0" fontId="11" fillId="6" borderId="0" xfId="0" applyFont="1" applyFill="1" applyBorder="1" applyAlignment="1">
      <alignment horizontal="center" vertical="top"/>
    </xf>
    <xf numFmtId="0" fontId="11" fillId="6" borderId="5" xfId="0" applyFont="1" applyFill="1" applyBorder="1" applyAlignment="1">
      <alignment horizontal="center" vertical="top"/>
    </xf>
    <xf numFmtId="0" fontId="0" fillId="0" borderId="7" xfId="0" applyBorder="1"/>
    <xf numFmtId="0" fontId="0" fillId="0" borderId="14" xfId="0" applyBorder="1"/>
    <xf numFmtId="0" fontId="0" fillId="0" borderId="8" xfId="0" applyBorder="1"/>
    <xf numFmtId="0" fontId="14" fillId="3" borderId="0" xfId="0" applyFont="1" applyFill="1" applyAlignment="1">
      <alignment vertical="center"/>
    </xf>
    <xf numFmtId="0" fontId="15" fillId="3" borderId="0" xfId="0" applyFont="1" applyFill="1" applyAlignment="1">
      <alignment vertical="center"/>
    </xf>
    <xf numFmtId="0" fontId="2" fillId="3" borderId="18" xfId="0" applyFont="1" applyFill="1" applyBorder="1" applyAlignment="1">
      <alignment horizontal="center" vertical="center"/>
    </xf>
    <xf numFmtId="0" fontId="0" fillId="0" borderId="18" xfId="0" applyBorder="1" applyAlignment="1">
      <alignment horizontal="left" vertical="center"/>
    </xf>
    <xf numFmtId="0" fontId="0" fillId="0" borderId="18" xfId="0" applyBorder="1" applyAlignment="1">
      <alignment horizontal="center" vertical="center"/>
    </xf>
    <xf numFmtId="10" fontId="0" fillId="0" borderId="18" xfId="1" applyNumberFormat="1" applyFont="1" applyBorder="1" applyAlignment="1">
      <alignment horizontal="center" vertical="center"/>
    </xf>
    <xf numFmtId="10" fontId="2" fillId="3" borderId="18" xfId="0" applyNumberFormat="1" applyFont="1" applyFill="1" applyBorder="1" applyAlignment="1">
      <alignment horizontal="center" vertical="center"/>
    </xf>
    <xf numFmtId="0" fontId="14" fillId="3" borderId="0" xfId="0" applyFont="1" applyFill="1"/>
    <xf numFmtId="0" fontId="0" fillId="3" borderId="0" xfId="0" applyFill="1"/>
    <xf numFmtId="0" fontId="0" fillId="0" borderId="18" xfId="0" applyFont="1" applyBorder="1" applyAlignment="1">
      <alignment horizontal="left" vertical="center"/>
    </xf>
    <xf numFmtId="0" fontId="0" fillId="0" borderId="18" xfId="0" applyFont="1" applyBorder="1" applyAlignment="1">
      <alignment horizontal="center" vertical="center"/>
    </xf>
    <xf numFmtId="0" fontId="2" fillId="3" borderId="18" xfId="0" applyFont="1" applyFill="1" applyBorder="1" applyAlignment="1">
      <alignment horizontal="left"/>
    </xf>
    <xf numFmtId="0" fontId="0" fillId="0" borderId="18" xfId="0" applyNumberFormat="1" applyBorder="1" applyAlignment="1">
      <alignment horizontal="center" vertical="center"/>
    </xf>
    <xf numFmtId="0" fontId="16" fillId="7" borderId="18" xfId="0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horizontal="left" vertical="center" wrapText="1"/>
    </xf>
    <xf numFmtId="0" fontId="2" fillId="8" borderId="18" xfId="0" applyFont="1" applyFill="1" applyBorder="1" applyAlignment="1">
      <alignment horizontal="center" vertical="center" wrapText="1"/>
    </xf>
    <xf numFmtId="0" fontId="2" fillId="3" borderId="18" xfId="0" applyNumberFormat="1" applyFont="1" applyFill="1" applyBorder="1" applyAlignment="1">
      <alignment horizontal="center" vertical="center" wrapText="1"/>
    </xf>
    <xf numFmtId="10" fontId="2" fillId="3" borderId="18" xfId="1" applyNumberFormat="1" applyFont="1" applyFill="1" applyBorder="1" applyAlignment="1">
      <alignment horizontal="center" vertical="center" wrapText="1"/>
    </xf>
    <xf numFmtId="0" fontId="0" fillId="0" borderId="18" xfId="0" applyBorder="1" applyAlignment="1">
      <alignment horizontal="left" vertical="center" wrapText="1"/>
    </xf>
    <xf numFmtId="0" fontId="0" fillId="0" borderId="18" xfId="0" applyNumberFormat="1" applyBorder="1" applyAlignment="1">
      <alignment horizontal="center" vertical="center" wrapText="1"/>
    </xf>
    <xf numFmtId="0" fontId="2" fillId="8" borderId="18" xfId="0" applyFont="1" applyFill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1" fillId="3" borderId="0" xfId="2" applyFill="1"/>
    <xf numFmtId="0" fontId="4" fillId="3" borderId="0" xfId="2" applyFont="1" applyFill="1"/>
    <xf numFmtId="0" fontId="5" fillId="3" borderId="0" xfId="2" applyFont="1" applyFill="1"/>
    <xf numFmtId="0" fontId="2" fillId="3" borderId="0" xfId="2" applyFont="1" applyFill="1"/>
    <xf numFmtId="0" fontId="17" fillId="3" borderId="18" xfId="0" applyFont="1" applyFill="1" applyBorder="1" applyAlignment="1">
      <alignment horizontal="center" vertical="center"/>
    </xf>
    <xf numFmtId="0" fontId="0" fillId="0" borderId="18" xfId="0" applyBorder="1"/>
    <xf numFmtId="0" fontId="2" fillId="3" borderId="18" xfId="0" applyFont="1" applyFill="1" applyBorder="1" applyAlignment="1">
      <alignment horizontal="center" vertical="center" wrapText="1"/>
    </xf>
    <xf numFmtId="0" fontId="2" fillId="8" borderId="18" xfId="0" applyFont="1" applyFill="1" applyBorder="1" applyAlignment="1">
      <alignment vertical="center" wrapText="1"/>
    </xf>
    <xf numFmtId="0" fontId="0" fillId="0" borderId="18" xfId="0" applyBorder="1" applyAlignment="1">
      <alignment horizontal="center" vertical="center" wrapText="1"/>
    </xf>
    <xf numFmtId="10" fontId="1" fillId="0" borderId="18" xfId="1" applyNumberFormat="1" applyFont="1" applyBorder="1" applyAlignment="1">
      <alignment horizontal="center" vertical="center" wrapText="1"/>
    </xf>
    <xf numFmtId="9" fontId="2" fillId="3" borderId="18" xfId="0" applyNumberFormat="1" applyFont="1" applyFill="1" applyBorder="1" applyAlignment="1">
      <alignment horizontal="center" vertical="center" wrapText="1"/>
    </xf>
    <xf numFmtId="0" fontId="0" fillId="0" borderId="20" xfId="0" applyFill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/>
    </xf>
    <xf numFmtId="10" fontId="0" fillId="0" borderId="18" xfId="1" applyNumberFormat="1" applyFont="1" applyBorder="1"/>
    <xf numFmtId="0" fontId="0" fillId="0" borderId="18" xfId="0" applyBorder="1" applyAlignment="1">
      <alignment horizontal="center"/>
    </xf>
    <xf numFmtId="10" fontId="0" fillId="0" borderId="18" xfId="1" applyNumberFormat="1" applyFont="1" applyBorder="1" applyAlignment="1">
      <alignment horizontal="center"/>
    </xf>
    <xf numFmtId="0" fontId="0" fillId="0" borderId="18" xfId="0" applyFont="1" applyBorder="1" applyAlignment="1">
      <alignment horizontal="center"/>
    </xf>
    <xf numFmtId="0" fontId="0" fillId="0" borderId="18" xfId="0" applyBorder="1" applyAlignment="1">
      <alignment vertical="center"/>
    </xf>
    <xf numFmtId="0" fontId="16" fillId="7" borderId="18" xfId="0" applyFont="1" applyFill="1" applyBorder="1" applyAlignment="1">
      <alignment vertical="center"/>
    </xf>
    <xf numFmtId="0" fontId="2" fillId="3" borderId="18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4" fillId="3" borderId="18" xfId="0" applyFont="1" applyFill="1" applyBorder="1" applyAlignment="1">
      <alignment vertical="center"/>
    </xf>
    <xf numFmtId="0" fontId="0" fillId="0" borderId="20" xfId="0" applyFill="1" applyBorder="1" applyAlignment="1">
      <alignment horizontal="center" vertical="center"/>
    </xf>
    <xf numFmtId="17" fontId="2" fillId="3" borderId="18" xfId="0" quotePrefix="1" applyNumberFormat="1" applyFont="1" applyFill="1" applyBorder="1" applyAlignment="1">
      <alignment vertical="center"/>
    </xf>
    <xf numFmtId="0" fontId="2" fillId="3" borderId="18" xfId="0" applyFont="1" applyFill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18" xfId="0" applyBorder="1" applyAlignment="1">
      <alignment horizontal="left" indent="1"/>
    </xf>
    <xf numFmtId="10" fontId="0" fillId="0" borderId="0" xfId="1" applyNumberFormat="1" applyFont="1"/>
    <xf numFmtId="0" fontId="2" fillId="8" borderId="18" xfId="0" applyFont="1" applyFill="1" applyBorder="1"/>
    <xf numFmtId="0" fontId="2" fillId="3" borderId="18" xfId="0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horizontal="center" vertical="center" wrapText="1"/>
    </xf>
    <xf numFmtId="0" fontId="14" fillId="3" borderId="18" xfId="0" applyFont="1" applyFill="1" applyBorder="1" applyAlignment="1">
      <alignment horizontal="center" vertical="center" wrapText="1"/>
    </xf>
    <xf numFmtId="0" fontId="2" fillId="8" borderId="18" xfId="0" applyFont="1" applyFill="1" applyBorder="1" applyAlignment="1">
      <alignment horizontal="left"/>
    </xf>
    <xf numFmtId="10" fontId="2" fillId="3" borderId="18" xfId="1" applyNumberFormat="1" applyFont="1" applyFill="1" applyBorder="1" applyAlignment="1">
      <alignment horizontal="center" vertical="center"/>
    </xf>
    <xf numFmtId="0" fontId="0" fillId="0" borderId="0" xfId="0" applyBorder="1"/>
    <xf numFmtId="10" fontId="21" fillId="2" borderId="18" xfId="1" applyNumberFormat="1" applyFont="1" applyFill="1" applyBorder="1" applyAlignment="1">
      <alignment horizontal="center" vertical="center"/>
    </xf>
    <xf numFmtId="0" fontId="2" fillId="3" borderId="18" xfId="0" applyNumberFormat="1" applyFont="1" applyFill="1" applyBorder="1" applyAlignment="1">
      <alignment horizontal="center" vertical="center"/>
    </xf>
    <xf numFmtId="0" fontId="2" fillId="8" borderId="18" xfId="0" applyNumberFormat="1" applyFont="1" applyFill="1" applyBorder="1" applyAlignment="1">
      <alignment horizontal="center" vertical="center"/>
    </xf>
    <xf numFmtId="0" fontId="0" fillId="0" borderId="20" xfId="0" applyFill="1" applyBorder="1" applyAlignment="1">
      <alignment horizontal="left" indent="1"/>
    </xf>
    <xf numFmtId="0" fontId="0" fillId="0" borderId="20" xfId="0" applyNumberFormat="1" applyFill="1" applyBorder="1" applyAlignment="1">
      <alignment horizontal="center" vertical="center"/>
    </xf>
    <xf numFmtId="0" fontId="0" fillId="0" borderId="22" xfId="0" applyBorder="1" applyAlignment="1">
      <alignment horizontal="left" indent="1"/>
    </xf>
    <xf numFmtId="0" fontId="0" fillId="0" borderId="22" xfId="0" applyBorder="1" applyAlignment="1">
      <alignment horizontal="left" indent="2"/>
    </xf>
    <xf numFmtId="0" fontId="3" fillId="0" borderId="0" xfId="0" applyFont="1" applyAlignment="1">
      <alignment horizontal="left" indent="1"/>
    </xf>
    <xf numFmtId="0" fontId="3" fillId="0" borderId="0" xfId="0" applyNumberFormat="1" applyFont="1"/>
    <xf numFmtId="0" fontId="0" fillId="0" borderId="0" xfId="0" applyAlignment="1">
      <alignment horizontal="left" indent="2"/>
    </xf>
    <xf numFmtId="0" fontId="22" fillId="0" borderId="22" xfId="0" applyFont="1" applyBorder="1" applyAlignment="1">
      <alignment horizontal="left" vertical="center"/>
    </xf>
    <xf numFmtId="0" fontId="22" fillId="0" borderId="22" xfId="0" applyFont="1" applyBorder="1" applyAlignment="1">
      <alignment horizontal="center" vertical="center"/>
    </xf>
    <xf numFmtId="0" fontId="22" fillId="2" borderId="22" xfId="0" applyFont="1" applyFill="1" applyBorder="1" applyAlignment="1">
      <alignment horizontal="left" vertical="center"/>
    </xf>
    <xf numFmtId="0" fontId="22" fillId="2" borderId="22" xfId="0" applyFont="1" applyFill="1" applyBorder="1" applyAlignment="1">
      <alignment horizontal="center" vertical="center"/>
    </xf>
    <xf numFmtId="0" fontId="3" fillId="11" borderId="22" xfId="0" applyFont="1" applyFill="1" applyBorder="1" applyAlignment="1">
      <alignment horizontal="left"/>
    </xf>
    <xf numFmtId="0" fontId="3" fillId="6" borderId="22" xfId="0" applyFont="1" applyFill="1" applyBorder="1" applyAlignment="1">
      <alignment horizontal="left" indent="1"/>
    </xf>
    <xf numFmtId="0" fontId="3" fillId="11" borderId="22" xfId="0" applyFont="1" applyFill="1" applyBorder="1" applyAlignment="1">
      <alignment horizontal="left" indent="1"/>
    </xf>
    <xf numFmtId="0" fontId="3" fillId="13" borderId="22" xfId="0" applyFont="1" applyFill="1" applyBorder="1" applyAlignment="1">
      <alignment horizontal="left"/>
    </xf>
    <xf numFmtId="0" fontId="3" fillId="11" borderId="22" xfId="0" applyFont="1" applyFill="1" applyBorder="1" applyAlignment="1">
      <alignment horizontal="center"/>
    </xf>
    <xf numFmtId="0" fontId="3" fillId="9" borderId="22" xfId="0" applyFont="1" applyFill="1" applyBorder="1"/>
    <xf numFmtId="0" fontId="23" fillId="9" borderId="22" xfId="0" applyFont="1" applyFill="1" applyBorder="1" applyAlignment="1">
      <alignment horizontal="left" vertical="center"/>
    </xf>
    <xf numFmtId="0" fontId="23" fillId="9" borderId="22" xfId="0" applyFont="1" applyFill="1" applyBorder="1" applyAlignment="1">
      <alignment horizontal="center" vertical="center"/>
    </xf>
    <xf numFmtId="0" fontId="3" fillId="12" borderId="22" xfId="0" applyFont="1" applyFill="1" applyBorder="1" applyAlignment="1">
      <alignment horizontal="left"/>
    </xf>
    <xf numFmtId="0" fontId="3" fillId="16" borderId="22" xfId="0" applyFont="1" applyFill="1" applyBorder="1" applyAlignment="1">
      <alignment horizontal="left"/>
    </xf>
    <xf numFmtId="0" fontId="3" fillId="17" borderId="22" xfId="0" applyFont="1" applyFill="1" applyBorder="1" applyAlignment="1">
      <alignment horizontal="left"/>
    </xf>
    <xf numFmtId="0" fontId="3" fillId="15" borderId="22" xfId="0" applyFont="1" applyFill="1" applyBorder="1" applyAlignment="1">
      <alignment horizontal="center"/>
    </xf>
    <xf numFmtId="0" fontId="3" fillId="14" borderId="22" xfId="0" applyFont="1" applyFill="1" applyBorder="1" applyAlignment="1">
      <alignment horizontal="left" indent="1"/>
    </xf>
    <xf numFmtId="0" fontId="3" fillId="18" borderId="22" xfId="0" applyFont="1" applyFill="1" applyBorder="1" applyAlignment="1">
      <alignment horizontal="left"/>
    </xf>
    <xf numFmtId="0" fontId="3" fillId="19" borderId="22" xfId="0" applyFont="1" applyFill="1" applyBorder="1" applyAlignment="1">
      <alignment horizontal="left"/>
    </xf>
    <xf numFmtId="0" fontId="3" fillId="9" borderId="22" xfId="0" applyFont="1" applyFill="1" applyBorder="1" applyAlignment="1">
      <alignment horizontal="left" indent="1"/>
    </xf>
    <xf numFmtId="0" fontId="3" fillId="19" borderId="22" xfId="0" applyNumberFormat="1" applyFont="1" applyFill="1" applyBorder="1" applyAlignment="1">
      <alignment horizontal="center"/>
    </xf>
    <xf numFmtId="0" fontId="23" fillId="10" borderId="22" xfId="0" applyFont="1" applyFill="1" applyBorder="1" applyAlignment="1">
      <alignment horizontal="left" vertical="center"/>
    </xf>
    <xf numFmtId="0" fontId="0" fillId="0" borderId="22" xfId="0" applyNumberFormat="1" applyBorder="1" applyAlignment="1">
      <alignment horizontal="center"/>
    </xf>
    <xf numFmtId="0" fontId="3" fillId="12" borderId="22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23" fillId="10" borderId="22" xfId="0" applyFont="1" applyFill="1" applyBorder="1" applyAlignment="1">
      <alignment horizontal="center" vertical="center"/>
    </xf>
    <xf numFmtId="0" fontId="3" fillId="13" borderId="22" xfId="0" applyNumberFormat="1" applyFont="1" applyFill="1" applyBorder="1" applyAlignment="1">
      <alignment horizontal="center"/>
    </xf>
    <xf numFmtId="0" fontId="3" fillId="6" borderId="22" xfId="0" applyFont="1" applyFill="1" applyBorder="1" applyAlignment="1">
      <alignment horizontal="center"/>
    </xf>
    <xf numFmtId="0" fontId="3" fillId="17" borderId="22" xfId="0" applyNumberFormat="1" applyFont="1" applyFill="1" applyBorder="1" applyAlignment="1">
      <alignment horizontal="center"/>
    </xf>
    <xf numFmtId="0" fontId="3" fillId="14" borderId="22" xfId="0" applyNumberFormat="1" applyFont="1" applyFill="1" applyBorder="1" applyAlignment="1">
      <alignment horizontal="center"/>
    </xf>
    <xf numFmtId="0" fontId="3" fillId="18" borderId="22" xfId="0" applyNumberFormat="1" applyFont="1" applyFill="1" applyBorder="1" applyAlignment="1">
      <alignment horizontal="center"/>
    </xf>
    <xf numFmtId="0" fontId="3" fillId="9" borderId="22" xfId="0" applyFont="1" applyFill="1" applyBorder="1" applyAlignment="1">
      <alignment horizontal="center"/>
    </xf>
    <xf numFmtId="0" fontId="0" fillId="0" borderId="22" xfId="0" applyNumberFormat="1" applyFill="1" applyBorder="1" applyAlignment="1">
      <alignment horizontal="center"/>
    </xf>
    <xf numFmtId="0" fontId="2" fillId="3" borderId="18" xfId="0" applyFont="1" applyFill="1" applyBorder="1" applyAlignment="1">
      <alignment horizontal="center" vertical="center"/>
    </xf>
    <xf numFmtId="10" fontId="21" fillId="3" borderId="18" xfId="1" applyNumberFormat="1" applyFont="1" applyFill="1" applyBorder="1" applyAlignment="1">
      <alignment horizontal="center" vertical="center"/>
    </xf>
    <xf numFmtId="1" fontId="0" fillId="0" borderId="18" xfId="1" applyNumberFormat="1" applyFont="1" applyBorder="1" applyAlignment="1">
      <alignment horizontal="center" vertical="center"/>
    </xf>
    <xf numFmtId="0" fontId="3" fillId="10" borderId="22" xfId="0" applyFont="1" applyFill="1" applyBorder="1" applyAlignment="1">
      <alignment horizontal="center"/>
    </xf>
    <xf numFmtId="0" fontId="3" fillId="13" borderId="22" xfId="0" applyFont="1" applyFill="1" applyBorder="1" applyAlignment="1">
      <alignment horizontal="center"/>
    </xf>
    <xf numFmtId="0" fontId="3" fillId="16" borderId="22" xfId="0" applyFont="1" applyFill="1" applyBorder="1" applyAlignment="1">
      <alignment horizontal="center"/>
    </xf>
    <xf numFmtId="0" fontId="3" fillId="19" borderId="22" xfId="0" applyFont="1" applyFill="1" applyBorder="1" applyAlignment="1">
      <alignment horizontal="center"/>
    </xf>
    <xf numFmtId="1" fontId="3" fillId="11" borderId="22" xfId="0" applyNumberFormat="1" applyFont="1" applyFill="1" applyBorder="1" applyAlignment="1">
      <alignment horizontal="center"/>
    </xf>
    <xf numFmtId="1" fontId="23" fillId="10" borderId="22" xfId="0" applyNumberFormat="1" applyFont="1" applyFill="1" applyBorder="1" applyAlignment="1">
      <alignment horizontal="center" vertical="center"/>
    </xf>
    <xf numFmtId="1" fontId="23" fillId="9" borderId="22" xfId="0" applyNumberFormat="1" applyFont="1" applyFill="1" applyBorder="1" applyAlignment="1">
      <alignment horizontal="center" vertical="center"/>
    </xf>
    <xf numFmtId="1" fontId="3" fillId="9" borderId="22" xfId="0" applyNumberFormat="1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1" fontId="0" fillId="0" borderId="24" xfId="0" applyNumberFormat="1" applyBorder="1" applyAlignment="1">
      <alignment horizontal="center" vertical="center"/>
    </xf>
    <xf numFmtId="1" fontId="0" fillId="0" borderId="23" xfId="0" applyNumberFormat="1" applyBorder="1" applyAlignment="1">
      <alignment horizontal="center" vertical="center"/>
    </xf>
    <xf numFmtId="1" fontId="0" fillId="0" borderId="25" xfId="0" applyNumberFormat="1" applyBorder="1" applyAlignment="1">
      <alignment horizontal="center" vertical="center"/>
    </xf>
    <xf numFmtId="0" fontId="3" fillId="6" borderId="22" xfId="0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 vertical="center"/>
    </xf>
    <xf numFmtId="0" fontId="0" fillId="0" borderId="22" xfId="0" applyBorder="1"/>
    <xf numFmtId="0" fontId="0" fillId="0" borderId="22" xfId="0" applyBorder="1" applyAlignment="1">
      <alignment horizontal="left" vertical="center"/>
    </xf>
    <xf numFmtId="0" fontId="0" fillId="0" borderId="22" xfId="0" applyNumberFormat="1" applyBorder="1"/>
    <xf numFmtId="10" fontId="0" fillId="0" borderId="15" xfId="1" applyNumberFormat="1" applyFont="1" applyBorder="1" applyAlignment="1">
      <alignment horizontal="center" vertical="center"/>
    </xf>
    <xf numFmtId="0" fontId="0" fillId="0" borderId="0" xfId="0" applyBorder="1" applyAlignment="1">
      <alignment horizontal="left"/>
    </xf>
    <xf numFmtId="0" fontId="0" fillId="0" borderId="0" xfId="0" applyNumberFormat="1" applyBorder="1"/>
    <xf numFmtId="0" fontId="0" fillId="0" borderId="0" xfId="0" applyBorder="1" applyAlignment="1">
      <alignment horizontal="left" indent="1"/>
    </xf>
    <xf numFmtId="164" fontId="0" fillId="0" borderId="22" xfId="0" applyNumberFormat="1" applyBorder="1"/>
    <xf numFmtId="0" fontId="2" fillId="20" borderId="22" xfId="0" applyFont="1" applyFill="1" applyBorder="1" applyAlignment="1">
      <alignment horizontal="left" indent="1"/>
    </xf>
    <xf numFmtId="0" fontId="2" fillId="20" borderId="22" xfId="0" applyFont="1" applyFill="1" applyBorder="1"/>
    <xf numFmtId="164" fontId="2" fillId="20" borderId="22" xfId="0" applyNumberFormat="1" applyFont="1" applyFill="1" applyBorder="1"/>
    <xf numFmtId="0" fontId="2" fillId="20" borderId="22" xfId="0" applyFont="1" applyFill="1" applyBorder="1" applyAlignment="1">
      <alignment horizontal="center"/>
    </xf>
    <xf numFmtId="0" fontId="3" fillId="0" borderId="26" xfId="0" applyFont="1" applyBorder="1" applyAlignment="1">
      <alignment horizontal="left"/>
    </xf>
    <xf numFmtId="0" fontId="3" fillId="0" borderId="26" xfId="0" applyNumberFormat="1" applyFont="1" applyBorder="1"/>
    <xf numFmtId="0" fontId="0" fillId="0" borderId="0" xfId="0" applyAlignment="1">
      <alignment horizontal="left" indent="1"/>
    </xf>
    <xf numFmtId="0" fontId="0" fillId="0" borderId="0" xfId="0" applyBorder="1" applyAlignment="1">
      <alignment horizontal="left" vertical="center"/>
    </xf>
    <xf numFmtId="0" fontId="19" fillId="3" borderId="0" xfId="2" applyFont="1" applyFill="1" applyBorder="1" applyAlignment="1">
      <alignment horizontal="center"/>
    </xf>
    <xf numFmtId="0" fontId="18" fillId="3" borderId="4" xfId="2" applyFont="1" applyFill="1" applyBorder="1" applyAlignment="1">
      <alignment horizontal="center"/>
    </xf>
    <xf numFmtId="0" fontId="18" fillId="3" borderId="0" xfId="2" applyFont="1" applyFill="1" applyBorder="1" applyAlignment="1">
      <alignment horizontal="center"/>
    </xf>
    <xf numFmtId="0" fontId="5" fillId="3" borderId="4" xfId="2" applyFont="1" applyFill="1" applyBorder="1" applyAlignment="1">
      <alignment horizontal="center"/>
    </xf>
    <xf numFmtId="0" fontId="5" fillId="3" borderId="0" xfId="2" applyFont="1" applyFill="1" applyBorder="1" applyAlignment="1">
      <alignment horizontal="center"/>
    </xf>
    <xf numFmtId="0" fontId="12" fillId="0" borderId="4" xfId="3" applyBorder="1" applyAlignment="1" applyProtection="1">
      <alignment horizontal="left" vertical="top"/>
    </xf>
    <xf numFmtId="0" fontId="12" fillId="0" borderId="0" xfId="3" applyBorder="1" applyAlignment="1" applyProtection="1">
      <alignment horizontal="left" vertical="top"/>
    </xf>
    <xf numFmtId="0" fontId="12" fillId="0" borderId="12" xfId="3" applyBorder="1" applyAlignment="1" applyProtection="1">
      <alignment horizontal="left" vertical="top"/>
    </xf>
    <xf numFmtId="0" fontId="13" fillId="0" borderId="13" xfId="0" applyFont="1" applyBorder="1" applyAlignment="1">
      <alignment horizontal="left" vertical="top" wrapText="1"/>
    </xf>
    <xf numFmtId="0" fontId="13" fillId="0" borderId="0" xfId="0" applyFont="1" applyBorder="1" applyAlignment="1">
      <alignment horizontal="left" vertical="top" wrapText="1"/>
    </xf>
    <xf numFmtId="0" fontId="13" fillId="0" borderId="5" xfId="0" applyFont="1" applyBorder="1" applyAlignment="1">
      <alignment horizontal="left" vertical="top" wrapText="1"/>
    </xf>
    <xf numFmtId="0" fontId="10" fillId="5" borderId="9" xfId="0" applyFont="1" applyFill="1" applyBorder="1" applyAlignment="1">
      <alignment horizontal="center" vertical="top"/>
    </xf>
    <xf numFmtId="0" fontId="10" fillId="5" borderId="10" xfId="0" applyFont="1" applyFill="1" applyBorder="1" applyAlignment="1">
      <alignment horizontal="center" vertical="top"/>
    </xf>
    <xf numFmtId="0" fontId="11" fillId="5" borderId="2" xfId="0" applyFont="1" applyFill="1" applyBorder="1" applyAlignment="1">
      <alignment horizontal="center" vertical="top"/>
    </xf>
    <xf numFmtId="0" fontId="11" fillId="5" borderId="3" xfId="0" applyFont="1" applyFill="1" applyBorder="1" applyAlignment="1">
      <alignment horizontal="center" vertical="top"/>
    </xf>
    <xf numFmtId="0" fontId="0" fillId="6" borderId="11" xfId="0" applyFill="1" applyBorder="1" applyAlignment="1">
      <alignment horizontal="center" vertical="top"/>
    </xf>
    <xf numFmtId="0" fontId="0" fillId="6" borderId="12" xfId="0" applyFill="1" applyBorder="1" applyAlignment="1">
      <alignment horizontal="center" vertical="top"/>
    </xf>
    <xf numFmtId="0" fontId="0" fillId="0" borderId="24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20" fillId="3" borderId="0" xfId="2" applyFont="1" applyFill="1" applyBorder="1" applyAlignment="1">
      <alignment horizontal="center"/>
    </xf>
    <xf numFmtId="0" fontId="2" fillId="8" borderId="18" xfId="0" applyFont="1" applyFill="1" applyBorder="1" applyAlignment="1">
      <alignment horizontal="center" vertical="center" wrapText="1"/>
    </xf>
    <xf numFmtId="0" fontId="14" fillId="3" borderId="0" xfId="0" applyFont="1" applyFill="1" applyAlignment="1">
      <alignment horizontal="left"/>
    </xf>
    <xf numFmtId="0" fontId="14" fillId="3" borderId="18" xfId="0" applyFont="1" applyFill="1" applyBorder="1" applyAlignment="1">
      <alignment horizontal="center" vertical="center"/>
    </xf>
    <xf numFmtId="0" fontId="14" fillId="3" borderId="15" xfId="0" applyFont="1" applyFill="1" applyBorder="1" applyAlignment="1">
      <alignment horizontal="center" vertical="center"/>
    </xf>
    <xf numFmtId="0" fontId="14" fillId="3" borderId="16" xfId="0" applyFont="1" applyFill="1" applyBorder="1" applyAlignment="1">
      <alignment horizontal="center" vertical="center"/>
    </xf>
    <xf numFmtId="0" fontId="14" fillId="3" borderId="17" xfId="0" applyFont="1" applyFill="1" applyBorder="1" applyAlignment="1">
      <alignment horizontal="center" vertical="center"/>
    </xf>
    <xf numFmtId="0" fontId="3" fillId="11" borderId="22" xfId="0" applyFont="1" applyFill="1" applyBorder="1" applyAlignment="1">
      <alignment horizontal="center"/>
    </xf>
    <xf numFmtId="0" fontId="3" fillId="16" borderId="22" xfId="0" applyFont="1" applyFill="1" applyBorder="1" applyAlignment="1">
      <alignment horizontal="center"/>
    </xf>
    <xf numFmtId="0" fontId="3" fillId="6" borderId="22" xfId="0" applyFont="1" applyFill="1" applyBorder="1" applyAlignment="1">
      <alignment horizontal="center"/>
    </xf>
    <xf numFmtId="0" fontId="3" fillId="9" borderId="22" xfId="0" applyFont="1" applyFill="1" applyBorder="1" applyAlignment="1">
      <alignment horizontal="center"/>
    </xf>
    <xf numFmtId="1" fontId="0" fillId="0" borderId="24" xfId="1" applyNumberFormat="1" applyFont="1" applyBorder="1" applyAlignment="1">
      <alignment horizontal="center" vertical="center"/>
    </xf>
    <xf numFmtId="1" fontId="0" fillId="0" borderId="23" xfId="1" applyNumberFormat="1" applyFont="1" applyBorder="1" applyAlignment="1">
      <alignment horizontal="center" vertical="center"/>
    </xf>
    <xf numFmtId="1" fontId="0" fillId="0" borderId="25" xfId="1" applyNumberFormat="1" applyFont="1" applyBorder="1" applyAlignment="1">
      <alignment horizontal="center" vertical="center"/>
    </xf>
    <xf numFmtId="0" fontId="2" fillId="3" borderId="19" xfId="0" applyFont="1" applyFill="1" applyBorder="1" applyAlignment="1">
      <alignment horizontal="center" vertical="center"/>
    </xf>
    <xf numFmtId="0" fontId="2" fillId="3" borderId="21" xfId="0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horizontal="center" vertical="center"/>
    </xf>
    <xf numFmtId="17" fontId="2" fillId="3" borderId="15" xfId="0" quotePrefix="1" applyNumberFormat="1" applyFont="1" applyFill="1" applyBorder="1" applyAlignment="1">
      <alignment horizontal="center" vertical="center"/>
    </xf>
    <xf numFmtId="17" fontId="2" fillId="3" borderId="17" xfId="0" quotePrefix="1" applyNumberFormat="1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/>
    </xf>
    <xf numFmtId="0" fontId="14" fillId="3" borderId="0" xfId="0" applyFont="1" applyFill="1" applyAlignment="1">
      <alignment horizontal="left" vertical="center"/>
    </xf>
  </cellXfs>
  <cellStyles count="5">
    <cellStyle name="Hipervínculo" xfId="3" builtinId="8"/>
    <cellStyle name="Normal" xfId="0" builtinId="0"/>
    <cellStyle name="Normal 2" xfId="4"/>
    <cellStyle name="Normal 43" xfId="2"/>
    <cellStyle name="Porcentaje" xfId="1" builtinId="5"/>
  </cellStyles>
  <dxfs count="0"/>
  <tableStyles count="0" defaultTableStyle="TableStyleMedium2" defaultPivotStyle="PivotStyleLight16"/>
  <colors>
    <mruColors>
      <color rgb="FFFFCCFF"/>
      <color rgb="FFFF3300"/>
      <color rgb="FFFF7C80"/>
      <color rgb="FFCC6600"/>
      <color rgb="FFFFCCCC"/>
      <color rgb="FFCC0000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sz="1400"/>
            </a:pPr>
            <a:r>
              <a:rPr lang="en-US" sz="1400"/>
              <a:t>RECLAMOS INGRESADOS DE LOS SERVICIOS </a:t>
            </a:r>
          </a:p>
          <a:p>
            <a:pPr>
              <a:defRPr sz="1400"/>
            </a:pPr>
            <a:r>
              <a:rPr lang="en-US" sz="1400"/>
              <a:t>DE TELECOMUNICACIONES - GOB.EC</a:t>
            </a:r>
          </a:p>
        </c:rich>
      </c:tx>
      <c:layout>
        <c:manualLayout>
          <c:xMode val="edge"/>
          <c:yMode val="edge"/>
          <c:x val="0.33181348215323164"/>
          <c:y val="1.4174716212694408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6.0479812190086156E-2"/>
          <c:y val="0.12494675355409206"/>
          <c:w val="0.91941455624697943"/>
          <c:h val="0.738768895994828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'Requerimientos Febrero 2025'!$E$10</c:f>
              <c:strCache>
                <c:ptCount val="1"/>
                <c:pt idx="0">
                  <c:v>Total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E028-4052-81CF-4EFDB77C1296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DAE5-40D8-83E5-8E0AA073D26C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4">
                  <a:lumMod val="75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7D3C-43CE-AB7C-5B56A190DB21}"/>
              </c:ext>
            </c:extLst>
          </c:dPt>
          <c:dPt>
            <c:idx val="5"/>
            <c:invertIfNegative val="0"/>
            <c:bubble3D val="0"/>
            <c:spPr>
              <a:solidFill>
                <a:srgbClr val="FF00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7D3C-43CE-AB7C-5B56A190DB2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'Requerimientos Febrero 2025'!$B$11:$B$16</c:f>
              <c:strCache>
                <c:ptCount val="6"/>
                <c:pt idx="0">
                  <c:v>Información de Telecomunicaciones</c:v>
                </c:pt>
                <c:pt idx="1">
                  <c:v>Radiodifusión AM - FM</c:v>
                </c:pt>
                <c:pt idx="2">
                  <c:v>Servicio Acceso a Internet</c:v>
                </c:pt>
                <c:pt idx="3">
                  <c:v>Servicio de Telefonía Fija</c:v>
                </c:pt>
                <c:pt idx="4">
                  <c:v>Servicio de Televisión Pagada</c:v>
                </c:pt>
                <c:pt idx="5">
                  <c:v>Servicio de Telefonía Celular</c:v>
                </c:pt>
              </c:strCache>
            </c:strRef>
          </c:cat>
          <c:val>
            <c:numRef>
              <c:f>'Requerimientos Febrero 2025'!$E$11:$E$16</c:f>
              <c:numCache>
                <c:formatCode>General</c:formatCode>
                <c:ptCount val="6"/>
                <c:pt idx="0">
                  <c:v>17</c:v>
                </c:pt>
                <c:pt idx="1">
                  <c:v>0</c:v>
                </c:pt>
                <c:pt idx="2">
                  <c:v>229</c:v>
                </c:pt>
                <c:pt idx="3">
                  <c:v>14</c:v>
                </c:pt>
                <c:pt idx="4">
                  <c:v>13</c:v>
                </c:pt>
                <c:pt idx="5">
                  <c:v>117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FD7C-4AFD-96DE-A3EE0B88D7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-30"/>
        <c:axId val="216795488"/>
        <c:axId val="216793312"/>
      </c:barChart>
      <c:catAx>
        <c:axId val="216795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1100" b="1"/>
            </a:pPr>
            <a:endParaRPr lang="es-EC"/>
          </a:p>
        </c:txPr>
        <c:crossAx val="216793312"/>
        <c:crosses val="autoZero"/>
        <c:auto val="1"/>
        <c:lblAlgn val="ctr"/>
        <c:lblOffset val="100"/>
        <c:noMultiLvlLbl val="0"/>
      </c:catAx>
      <c:valAx>
        <c:axId val="2167933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es-EC"/>
          </a:p>
        </c:txPr>
        <c:crossAx val="216795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900"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'Historico Gob.ec'!$A$97:$A$110</c:f>
              <c:strCache>
                <c:ptCount val="14"/>
                <c:pt idx="0">
                  <c:v>Cable Unión</c:v>
                </c:pt>
                <c:pt idx="1">
                  <c:v>Claro - Conecel S.A.</c:v>
                </c:pt>
                <c:pt idx="2">
                  <c:v>Cnt Ep</c:v>
                </c:pt>
                <c:pt idx="3">
                  <c:v>Direct Tv</c:v>
                </c:pt>
                <c:pt idx="4">
                  <c:v>Etapa Ep</c:v>
                </c:pt>
                <c:pt idx="5">
                  <c:v>Grupo Tv Cable</c:v>
                </c:pt>
                <c:pt idx="6">
                  <c:v>Hughes Ecuador</c:v>
                </c:pt>
                <c:pt idx="7">
                  <c:v>Iplanet - Fibramax</c:v>
                </c:pt>
                <c:pt idx="8">
                  <c:v>Megadatos - Netlife</c:v>
                </c:pt>
                <c:pt idx="9">
                  <c:v>Movistar - Otecel S.A.</c:v>
                </c:pt>
                <c:pt idx="10">
                  <c:v>Tuenti</c:v>
                </c:pt>
                <c:pt idx="11">
                  <c:v>Otros Operadores</c:v>
                </c:pt>
                <c:pt idx="12">
                  <c:v>Puntonet</c:v>
                </c:pt>
                <c:pt idx="13">
                  <c:v>Univisa - Teccial</c:v>
                </c:pt>
              </c:strCache>
            </c:strRef>
          </c:cat>
          <c:val>
            <c:numRef>
              <c:f>'Historico Gob.ec'!$O$97:$O$110</c:f>
              <c:numCache>
                <c:formatCode>0.00%</c:formatCode>
                <c:ptCount val="14"/>
                <c:pt idx="0">
                  <c:v>4.9845715642060293E-3</c:v>
                </c:pt>
                <c:pt idx="1">
                  <c:v>0.27866128649418465</c:v>
                </c:pt>
                <c:pt idx="2">
                  <c:v>0.18609067173035843</c:v>
                </c:pt>
                <c:pt idx="3">
                  <c:v>4.2724899121765964E-3</c:v>
                </c:pt>
                <c:pt idx="4">
                  <c:v>1.6615238547353431E-3</c:v>
                </c:pt>
                <c:pt idx="5">
                  <c:v>0.10348920009494422</c:v>
                </c:pt>
                <c:pt idx="6">
                  <c:v>2.3736055067647758E-4</c:v>
                </c:pt>
                <c:pt idx="7">
                  <c:v>2.8720626631853787E-2</c:v>
                </c:pt>
                <c:pt idx="8">
                  <c:v>7.0021362449560878E-2</c:v>
                </c:pt>
                <c:pt idx="9">
                  <c:v>0.18110610016615239</c:v>
                </c:pt>
                <c:pt idx="10">
                  <c:v>6.8834559696178497E-3</c:v>
                </c:pt>
                <c:pt idx="11">
                  <c:v>0.10206503679088536</c:v>
                </c:pt>
                <c:pt idx="12">
                  <c:v>3.1568953239971519E-2</c:v>
                </c:pt>
                <c:pt idx="13">
                  <c:v>2.3736055067647758E-4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C28-485B-8019-6E33F73B29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0"/>
        <c:overlap val="100"/>
        <c:axId val="409105120"/>
        <c:axId val="409094240"/>
      </c:barChart>
      <c:barChart>
        <c:barDir val="bar"/>
        <c:grouping val="stacked"/>
        <c:varyColors val="0"/>
        <c:ser>
          <c:idx val="0"/>
          <c:order val="0"/>
          <c:spPr>
            <a:solidFill>
              <a:schemeClr val="accent5">
                <a:lumMod val="75000"/>
              </a:schemeClr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4C28-485B-8019-6E33F73B29FC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4">
                  <a:lumMod val="75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4C28-485B-8019-6E33F73B29FC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4C28-485B-8019-6E33F73B29FC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8-4C28-485B-8019-6E33F73B29FC}"/>
              </c:ext>
            </c:extLst>
          </c:dPt>
          <c:dPt>
            <c:idx val="7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A-4C28-485B-8019-6E33F73B29FC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C-4C28-485B-8019-6E33F73B29FC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E-4C28-485B-8019-6E33F73B29FC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0-4C28-485B-8019-6E33F73B29FC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2-4C28-485B-8019-6E33F73B29FC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4-4C28-485B-8019-6E33F73B29FC}"/>
              </c:ext>
            </c:extLst>
          </c:dPt>
          <c:dLbls>
            <c:dLbl>
              <c:idx val="0"/>
              <c:layout>
                <c:manualLayout>
                  <c:x val="3.7981112213116161E-2"/>
                  <c:y val="0"/>
                </c:manualLayout>
              </c:layout>
              <c:tx>
                <c:rich>
                  <a:bodyPr/>
                  <a:lstStyle/>
                  <a:p>
                    <a:fld id="{000AFFD7-D0E1-4D47-AECB-0FA2D0A43794}" type="CELLRANGE">
                      <a:rPr lang="en-US" baseline="0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2A544804-DE18-43FA-B3F3-99DCB67CAFED}" type="VALUE">
                      <a:rPr lang="en-US" baseline="0"/>
                      <a:pPr/>
                      <a:t>[VALOR]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5-4C28-485B-8019-6E33F73B29FC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1"/>
              <c:layout>
                <c:manualLayout>
                  <c:x val="0.18952869965246996"/>
                  <c:y val="2.0970699681727125E-5"/>
                </c:manualLayout>
              </c:layout>
              <c:tx>
                <c:rich>
                  <a:bodyPr/>
                  <a:lstStyle/>
                  <a:p>
                    <a:fld id="{5A34C3D0-E790-446D-A3B4-D2F28642D56E}" type="CELLRANGE">
                      <a:rPr lang="en-US" baseline="0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7D1322FA-0351-4826-8EC7-F134F5036B1E}" type="VALUE">
                      <a:rPr lang="en-US" baseline="0"/>
                      <a:pPr/>
                      <a:t>[VALOR]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4C28-485B-8019-6E33F73B29FC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2"/>
              <c:layout>
                <c:manualLayout>
                  <c:x val="0.1622829340014964"/>
                  <c:y val="0"/>
                </c:manualLayout>
              </c:layout>
              <c:tx>
                <c:rich>
                  <a:bodyPr/>
                  <a:lstStyle/>
                  <a:p>
                    <a:fld id="{9B21E68B-D562-4E14-8015-D1FD66F1AB8E}" type="CELLRANGE">
                      <a:rPr lang="en-US" baseline="0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8089E00B-4C19-4C19-94DC-FC1019A29069}" type="VALUE">
                      <a:rPr lang="en-US" baseline="0"/>
                      <a:pPr/>
                      <a:t>[VALOR]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4C28-485B-8019-6E33F73B29FC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3"/>
              <c:layout>
                <c:manualLayout>
                  <c:x val="4.3735826184800451E-2"/>
                  <c:y val="0"/>
                </c:manualLayout>
              </c:layout>
              <c:tx>
                <c:rich>
                  <a:bodyPr/>
                  <a:lstStyle/>
                  <a:p>
                    <a:fld id="{103A0CC2-7720-46F1-8A89-610E3C3672B6}" type="CELLRANGE">
                      <a:rPr lang="en-US" baseline="0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7DD5AA4C-13E7-4D18-AFE2-78402819AC06}" type="VALUE">
                      <a:rPr lang="en-US" baseline="0"/>
                      <a:pPr/>
                      <a:t>[VALOR]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4C28-485B-8019-6E33F73B29FC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4"/>
              <c:layout>
                <c:manualLayout>
                  <c:x val="4.3735826184800472E-2"/>
                  <c:y val="-3.5944589858078308E-3"/>
                </c:manualLayout>
              </c:layout>
              <c:tx>
                <c:rich>
                  <a:bodyPr/>
                  <a:lstStyle/>
                  <a:p>
                    <a:fld id="{435A1CD3-F548-4FEE-A7FA-06AE25ED758A}" type="CELLRANGE">
                      <a:rPr lang="en-US" baseline="0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C2F3D4C1-7E42-4628-999A-A61655BB99EE}" type="VALUE">
                      <a:rPr lang="en-US" baseline="0"/>
                      <a:pPr/>
                      <a:t>[VALOR]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6-4C28-485B-8019-6E33F73B29FC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5"/>
              <c:layout>
                <c:manualLayout>
                  <c:x val="0.10013202310730629"/>
                  <c:y val="-6.589765348449391E-17"/>
                </c:manualLayout>
              </c:layout>
              <c:tx>
                <c:rich>
                  <a:bodyPr/>
                  <a:lstStyle/>
                  <a:p>
                    <a:fld id="{F5D875BE-5FC2-43C2-B234-862E73C631B6}" type="CELLRANGE">
                      <a:rPr lang="en-US" baseline="0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6BD0E869-7029-4ED1-8A0A-F03992E5EA3E}" type="VALUE">
                      <a:rPr lang="en-US" baseline="0"/>
                      <a:pPr/>
                      <a:t>[VALOR]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4C28-485B-8019-6E33F73B29FC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6"/>
              <c:layout>
                <c:manualLayout>
                  <c:x val="4.2584883390463575E-2"/>
                  <c:y val="0"/>
                </c:manualLayout>
              </c:layout>
              <c:tx>
                <c:rich>
                  <a:bodyPr/>
                  <a:lstStyle/>
                  <a:p>
                    <a:fld id="{3B23CC42-1F8F-4476-93FD-446D25E9810B}" type="CELLRANGE">
                      <a:rPr lang="en-US" baseline="0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E5E34F29-4736-4370-B7C4-8A0E665060DA}" type="VALUE">
                      <a:rPr lang="en-US" baseline="0"/>
                      <a:pPr/>
                      <a:t>[VALOR]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7-4C28-485B-8019-6E33F73B29FC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7"/>
              <c:layout>
                <c:manualLayout>
                  <c:x val="4.4886768979137306E-2"/>
                  <c:y val="0"/>
                </c:manualLayout>
              </c:layout>
              <c:tx>
                <c:rich>
                  <a:bodyPr/>
                  <a:lstStyle/>
                  <a:p>
                    <a:fld id="{AE619602-910B-44BC-A55F-664DE90AC431}" type="CELLRANGE">
                      <a:rPr lang="en-US" baseline="0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ED42611A-EB19-4A36-A8F4-F9D473EC92D5}" type="VALUE">
                      <a:rPr lang="en-US" baseline="0"/>
                      <a:pPr/>
                      <a:t>[VALOR]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4C28-485B-8019-6E33F73B29FC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8"/>
              <c:layout>
                <c:manualLayout>
                  <c:x val="5.9849025305516362E-2"/>
                  <c:y val="0"/>
                </c:manualLayout>
              </c:layout>
              <c:tx>
                <c:rich>
                  <a:bodyPr/>
                  <a:lstStyle/>
                  <a:p>
                    <a:fld id="{E9422BEB-7C01-4F90-B49A-25EC655DAA05}" type="CELLRANGE">
                      <a:rPr lang="en-US" baseline="0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E04ACF0E-C777-4C66-8516-8E89A95B9016}" type="VALUE">
                      <a:rPr lang="en-US" baseline="0"/>
                      <a:pPr/>
                      <a:t>[VALOR]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C-4C28-485B-8019-6E33F73B29FC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9"/>
              <c:layout>
                <c:manualLayout>
                  <c:x val="0.11934895959635307"/>
                  <c:y val="0"/>
                </c:manualLayout>
              </c:layout>
              <c:tx>
                <c:rich>
                  <a:bodyPr/>
                  <a:lstStyle/>
                  <a:p>
                    <a:fld id="{B2C0EF19-C0B2-4F02-A683-E3C33DF1BA12}" type="CELLRANGE">
                      <a:rPr lang="en-US" baseline="0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71E462EA-D55D-43C6-BBF2-5277A4420C7E}" type="VALUE">
                      <a:rPr lang="en-US" baseline="0"/>
                      <a:pPr/>
                      <a:t>[VALOR]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E-4C28-485B-8019-6E33F73B29FC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8-4C28-485B-8019-6E33F73B29FC}"/>
                </c:ex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6.2150910894190114E-2"/>
                  <c:y val="0"/>
                </c:manualLayout>
              </c:layout>
              <c:tx>
                <c:rich>
                  <a:bodyPr/>
                  <a:lstStyle/>
                  <a:p>
                    <a:fld id="{225FBBDC-ACF4-4861-8599-1EEFC2047EB8}" type="CELLRANGE">
                      <a:rPr lang="en-US" baseline="0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6C97238B-CC1A-4B91-88A7-86E7AD3FBDF4}" type="VALUE">
                      <a:rPr lang="en-US" baseline="0"/>
                      <a:pPr/>
                      <a:t>[VALOR]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0-4C28-485B-8019-6E33F73B29FC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12"/>
              <c:layout>
                <c:manualLayout>
                  <c:x val="4.1369977052677614E-2"/>
                  <c:y val="0"/>
                </c:manualLayout>
              </c:layout>
              <c:tx>
                <c:rich>
                  <a:bodyPr/>
                  <a:lstStyle/>
                  <a:p>
                    <a:fld id="{4319E57A-8010-4203-A0D1-32449B28574D}" type="CELLRANGE">
                      <a:rPr lang="en-US" baseline="0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5FFB86CF-2D05-4085-87C4-6FA10CB0A86F}" type="VALUE">
                      <a:rPr lang="en-US" baseline="0"/>
                      <a:pPr/>
                      <a:t>[VALOR]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2-4C28-485B-8019-6E33F73B29FC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13"/>
              <c:layout>
                <c:manualLayout>
                  <c:x val="4.2584883390463596E-2"/>
                  <c:y val="0"/>
                </c:manualLayout>
              </c:layout>
              <c:tx>
                <c:rich>
                  <a:bodyPr/>
                  <a:lstStyle/>
                  <a:p>
                    <a:fld id="{5B0C06A4-8D21-40C9-913A-E91D457CAF5C}" type="CELLRANGE">
                      <a:rPr lang="en-US" baseline="0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1381B033-EB4A-450E-B24C-81B2F6663949}" type="VALUE">
                      <a:rPr lang="en-US" baseline="0"/>
                      <a:pPr/>
                      <a:t>[VALOR]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4-4C28-485B-8019-6E33F73B29FC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'Historico Gob.ec'!$A$97:$A$110</c:f>
              <c:strCache>
                <c:ptCount val="14"/>
                <c:pt idx="0">
                  <c:v>Cable Unión</c:v>
                </c:pt>
                <c:pt idx="1">
                  <c:v>Claro - Conecel S.A.</c:v>
                </c:pt>
                <c:pt idx="2">
                  <c:v>Cnt Ep</c:v>
                </c:pt>
                <c:pt idx="3">
                  <c:v>Direct Tv</c:v>
                </c:pt>
                <c:pt idx="4">
                  <c:v>Etapa Ep</c:v>
                </c:pt>
                <c:pt idx="5">
                  <c:v>Grupo Tv Cable</c:v>
                </c:pt>
                <c:pt idx="6">
                  <c:v>Hughes Ecuador</c:v>
                </c:pt>
                <c:pt idx="7">
                  <c:v>Iplanet - Fibramax</c:v>
                </c:pt>
                <c:pt idx="8">
                  <c:v>Megadatos - Netlife</c:v>
                </c:pt>
                <c:pt idx="9">
                  <c:v>Movistar - Otecel S.A.</c:v>
                </c:pt>
                <c:pt idx="10">
                  <c:v>Tuenti</c:v>
                </c:pt>
                <c:pt idx="11">
                  <c:v>Otros Operadores</c:v>
                </c:pt>
                <c:pt idx="12">
                  <c:v>Puntonet</c:v>
                </c:pt>
                <c:pt idx="13">
                  <c:v>Univisa - Teccial</c:v>
                </c:pt>
              </c:strCache>
            </c:strRef>
          </c:cat>
          <c:val>
            <c:numRef>
              <c:f>'Historico Gob.ec'!$N$97:$N$110</c:f>
              <c:numCache>
                <c:formatCode>General</c:formatCode>
                <c:ptCount val="14"/>
                <c:pt idx="0">
                  <c:v>21</c:v>
                </c:pt>
                <c:pt idx="1">
                  <c:v>1174</c:v>
                </c:pt>
                <c:pt idx="2">
                  <c:v>784</c:v>
                </c:pt>
                <c:pt idx="3">
                  <c:v>18</c:v>
                </c:pt>
                <c:pt idx="4">
                  <c:v>7</c:v>
                </c:pt>
                <c:pt idx="5">
                  <c:v>436</c:v>
                </c:pt>
                <c:pt idx="6">
                  <c:v>1</c:v>
                </c:pt>
                <c:pt idx="7">
                  <c:v>121</c:v>
                </c:pt>
                <c:pt idx="8">
                  <c:v>295</c:v>
                </c:pt>
                <c:pt idx="9">
                  <c:v>763</c:v>
                </c:pt>
                <c:pt idx="10">
                  <c:v>29</c:v>
                </c:pt>
                <c:pt idx="11">
                  <c:v>430</c:v>
                </c:pt>
                <c:pt idx="12">
                  <c:v>133</c:v>
                </c:pt>
                <c:pt idx="13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A-4C28-485B-8019-6E33F73B29FC}"/>
            </c:ext>
            <c:ext xmlns:c15="http://schemas.microsoft.com/office/drawing/2012/chart" uri="{02D57815-91ED-43cb-92C2-25804820EDAC}">
              <c15:datalabelsRange>
                <c15:f>'Historico Gob.ec'!$O$97:$O$111</c15:f>
                <c15:dlblRangeCache>
                  <c:ptCount val="15"/>
                  <c:pt idx="0">
                    <c:v>0,50%</c:v>
                  </c:pt>
                  <c:pt idx="1">
                    <c:v>27,87%</c:v>
                  </c:pt>
                  <c:pt idx="2">
                    <c:v>18,61%</c:v>
                  </c:pt>
                  <c:pt idx="3">
                    <c:v>0,43%</c:v>
                  </c:pt>
                  <c:pt idx="4">
                    <c:v>0,17%</c:v>
                  </c:pt>
                  <c:pt idx="5">
                    <c:v>10,35%</c:v>
                  </c:pt>
                  <c:pt idx="6">
                    <c:v>0,02%</c:v>
                  </c:pt>
                  <c:pt idx="7">
                    <c:v>2,87%</c:v>
                  </c:pt>
                  <c:pt idx="8">
                    <c:v>7,00%</c:v>
                  </c:pt>
                  <c:pt idx="9">
                    <c:v>18,11%</c:v>
                  </c:pt>
                  <c:pt idx="10">
                    <c:v>0,69%</c:v>
                  </c:pt>
                  <c:pt idx="11">
                    <c:v>10,21%</c:v>
                  </c:pt>
                  <c:pt idx="12">
                    <c:v>3,16%</c:v>
                  </c:pt>
                  <c:pt idx="13">
                    <c:v>0,02%</c:v>
                  </c:pt>
                  <c:pt idx="14">
                    <c:v>100,00%</c:v>
                  </c:pt>
                </c15:dlblRangeCache>
              </c15:datalabelsRang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409092608"/>
        <c:axId val="409105664"/>
      </c:barChart>
      <c:catAx>
        <c:axId val="4091051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409094240"/>
        <c:crosses val="autoZero"/>
        <c:auto val="1"/>
        <c:lblAlgn val="ctr"/>
        <c:lblOffset val="100"/>
        <c:noMultiLvlLbl val="0"/>
      </c:catAx>
      <c:valAx>
        <c:axId val="4090942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409105120"/>
        <c:crosses val="autoZero"/>
        <c:crossBetween val="between"/>
      </c:valAx>
      <c:valAx>
        <c:axId val="409105664"/>
        <c:scaling>
          <c:orientation val="minMax"/>
        </c:scaling>
        <c:delete val="0"/>
        <c:axPos val="t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409092608"/>
        <c:crosses val="max"/>
        <c:crossBetween val="between"/>
      </c:valAx>
      <c:catAx>
        <c:axId val="40909260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40910566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 b="1"/>
              <a:t>RECLAMOS EN CANTIDAD</a:t>
            </a:r>
            <a:r>
              <a:rPr lang="es-EC" b="1" baseline="0"/>
              <a:t> POR SERVICIOS DE TELECOMUNICACIONES</a:t>
            </a:r>
            <a:endParaRPr lang="es-EC" b="1"/>
          </a:p>
        </c:rich>
      </c:tx>
      <c:layout>
        <c:manualLayout>
          <c:xMode val="edge"/>
          <c:yMode val="edge"/>
          <c:x val="0.38983271598207619"/>
          <c:y val="1.85185185185185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'Historico Gob.ec'!$A$13</c:f>
              <c:strCache>
                <c:ptCount val="1"/>
                <c:pt idx="0">
                  <c:v>Información de Telecomunicaciones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'Historico Gob.ec'!$B$11:$Y$12</c15:sqref>
                  </c15:fullRef>
                </c:ext>
              </c:extLst>
              <c:f>('Historico Gob.ec'!$B$11:$B$12,'Historico Gob.ec'!$D$11:$D$12,'Historico Gob.ec'!$F$11:$F$12,'Historico Gob.ec'!$H$11:$H$12,'Historico Gob.ec'!$J$11:$J$12,'Historico Gob.ec'!$L$11:$L$12,'Historico Gob.ec'!$N$11:$N$12,'Historico Gob.ec'!$P$11:$P$12,'Historico Gob.ec'!$R$11:$R$12,'Historico Gob.ec'!$T$11:$T$12,'Historico Gob.ec'!$V$11:$V$12,'Historico Gob.ec'!$X$11:$X$12)</c:f>
              <c:multiLvlStrCache>
                <c:ptCount val="12"/>
                <c:lvl>
                  <c:pt idx="0">
                    <c:v>Cantidad</c:v>
                  </c:pt>
                  <c:pt idx="1">
                    <c:v>Cantidad</c:v>
                  </c:pt>
                  <c:pt idx="2">
                    <c:v>Cantidad</c:v>
                  </c:pt>
                  <c:pt idx="3">
                    <c:v>Cantidad</c:v>
                  </c:pt>
                  <c:pt idx="4">
                    <c:v>Cantidad</c:v>
                  </c:pt>
                  <c:pt idx="5">
                    <c:v>Cantidad</c:v>
                  </c:pt>
                  <c:pt idx="6">
                    <c:v>Cantidad</c:v>
                  </c:pt>
                  <c:pt idx="7">
                    <c:v>Cantidad</c:v>
                  </c:pt>
                  <c:pt idx="8">
                    <c:v>Cantidad</c:v>
                  </c:pt>
                  <c:pt idx="9">
                    <c:v>Cantidad</c:v>
                  </c:pt>
                  <c:pt idx="10">
                    <c:v>Cantidad</c:v>
                  </c:pt>
                  <c:pt idx="11">
                    <c:v>Cantidad</c:v>
                  </c:pt>
                </c:lvl>
                <c:lvl>
                  <c:pt idx="0">
                    <c:v>Enero 2025</c:v>
                  </c:pt>
                  <c:pt idx="1">
                    <c:v>Febrero 2025</c:v>
                  </c:pt>
                  <c:pt idx="2">
                    <c:v>Marzo 2025</c:v>
                  </c:pt>
                  <c:pt idx="3">
                    <c:v>Abril 2025</c:v>
                  </c:pt>
                  <c:pt idx="4">
                    <c:v>Mayo 2025</c:v>
                  </c:pt>
                  <c:pt idx="5">
                    <c:v>Junio 2025</c:v>
                  </c:pt>
                  <c:pt idx="6">
                    <c:v>Julio 2025</c:v>
                  </c:pt>
                  <c:pt idx="7">
                    <c:v>Agosto 2025</c:v>
                  </c:pt>
                  <c:pt idx="8">
                    <c:v>Septiembre 2025</c:v>
                  </c:pt>
                  <c:pt idx="9">
                    <c:v>Octubre 2025</c:v>
                  </c:pt>
                  <c:pt idx="10">
                    <c:v>Noviembre 2025</c:v>
                  </c:pt>
                  <c:pt idx="11">
                    <c:v>Diciembre 2025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'Historico Gob.ec'!$B$13:$Y$13</c15:sqref>
                  </c15:fullRef>
                </c:ext>
              </c:extLst>
              <c:f>('Historico Gob.ec'!$B$13,'Historico Gob.ec'!$D$13,'Historico Gob.ec'!$F$13,'Historico Gob.ec'!$H$13,'Historico Gob.ec'!$J$13,'Historico Gob.ec'!$L$13,'Historico Gob.ec'!$N$13,'Historico Gob.ec'!$P$13,'Historico Gob.ec'!$R$13,'Historico Gob.ec'!$T$13,'Historico Gob.ec'!$V$13,'Historico Gob.ec'!$X$13)</c:f>
              <c:numCache>
                <c:formatCode>0.00%</c:formatCode>
                <c:ptCount val="12"/>
                <c:pt idx="0" formatCode="General">
                  <c:v>14</c:v>
                </c:pt>
                <c:pt idx="1" formatCode="General">
                  <c:v>17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54F-4E6F-8787-D235C304BFA4}"/>
            </c:ext>
          </c:extLst>
        </c:ser>
        <c:ser>
          <c:idx val="1"/>
          <c:order val="1"/>
          <c:tx>
            <c:strRef>
              <c:f>'Historico Gob.ec'!$A$14</c:f>
              <c:strCache>
                <c:ptCount val="1"/>
                <c:pt idx="0">
                  <c:v>Radiodifusión AM - FM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extLst>
                <c:ext xmlns:c15="http://schemas.microsoft.com/office/drawing/2012/chart" uri="{02D57815-91ED-43cb-92C2-25804820EDAC}">
                  <c15:fullRef>
                    <c15:sqref>'Historico Gob.ec'!$B$11:$Y$12</c15:sqref>
                  </c15:fullRef>
                </c:ext>
              </c:extLst>
              <c:f>('Historico Gob.ec'!$B$11:$B$12,'Historico Gob.ec'!$D$11:$D$12,'Historico Gob.ec'!$F$11:$F$12,'Historico Gob.ec'!$H$11:$H$12,'Historico Gob.ec'!$J$11:$J$12,'Historico Gob.ec'!$L$11:$L$12,'Historico Gob.ec'!$N$11:$N$12,'Historico Gob.ec'!$P$11:$P$12,'Historico Gob.ec'!$R$11:$R$12,'Historico Gob.ec'!$T$11:$T$12,'Historico Gob.ec'!$V$11:$V$12,'Historico Gob.ec'!$X$11:$X$12)</c:f>
              <c:multiLvlStrCache>
                <c:ptCount val="12"/>
                <c:lvl>
                  <c:pt idx="0">
                    <c:v>Cantidad</c:v>
                  </c:pt>
                  <c:pt idx="1">
                    <c:v>Cantidad</c:v>
                  </c:pt>
                  <c:pt idx="2">
                    <c:v>Cantidad</c:v>
                  </c:pt>
                  <c:pt idx="3">
                    <c:v>Cantidad</c:v>
                  </c:pt>
                  <c:pt idx="4">
                    <c:v>Cantidad</c:v>
                  </c:pt>
                  <c:pt idx="5">
                    <c:v>Cantidad</c:v>
                  </c:pt>
                  <c:pt idx="6">
                    <c:v>Cantidad</c:v>
                  </c:pt>
                  <c:pt idx="7">
                    <c:v>Cantidad</c:v>
                  </c:pt>
                  <c:pt idx="8">
                    <c:v>Cantidad</c:v>
                  </c:pt>
                  <c:pt idx="9">
                    <c:v>Cantidad</c:v>
                  </c:pt>
                  <c:pt idx="10">
                    <c:v>Cantidad</c:v>
                  </c:pt>
                  <c:pt idx="11">
                    <c:v>Cantidad</c:v>
                  </c:pt>
                </c:lvl>
                <c:lvl>
                  <c:pt idx="0">
                    <c:v>Enero 2025</c:v>
                  </c:pt>
                  <c:pt idx="1">
                    <c:v>Febrero 2025</c:v>
                  </c:pt>
                  <c:pt idx="2">
                    <c:v>Marzo 2025</c:v>
                  </c:pt>
                  <c:pt idx="3">
                    <c:v>Abril 2025</c:v>
                  </c:pt>
                  <c:pt idx="4">
                    <c:v>Mayo 2025</c:v>
                  </c:pt>
                  <c:pt idx="5">
                    <c:v>Junio 2025</c:v>
                  </c:pt>
                  <c:pt idx="6">
                    <c:v>Julio 2025</c:v>
                  </c:pt>
                  <c:pt idx="7">
                    <c:v>Agosto 2025</c:v>
                  </c:pt>
                  <c:pt idx="8">
                    <c:v>Septiembre 2025</c:v>
                  </c:pt>
                  <c:pt idx="9">
                    <c:v>Octubre 2025</c:v>
                  </c:pt>
                  <c:pt idx="10">
                    <c:v>Noviembre 2025</c:v>
                  </c:pt>
                  <c:pt idx="11">
                    <c:v>Diciembre 2025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'Historico Gob.ec'!$B$14:$Y$14</c15:sqref>
                  </c15:fullRef>
                </c:ext>
              </c:extLst>
              <c:f>('Historico Gob.ec'!$B$14,'Historico Gob.ec'!$D$14,'Historico Gob.ec'!$F$14,'Historico Gob.ec'!$H$14,'Historico Gob.ec'!$J$14,'Historico Gob.ec'!$L$14,'Historico Gob.ec'!$N$14,'Historico Gob.ec'!$P$14,'Historico Gob.ec'!$R$14,'Historico Gob.ec'!$T$14,'Historico Gob.ec'!$V$14,'Historico Gob.ec'!$X$14)</c:f>
              <c:numCache>
                <c:formatCode>0.00%</c:formatCode>
                <c:ptCount val="12"/>
                <c:pt idx="0" formatCode="General">
                  <c:v>0</c:v>
                </c:pt>
                <c:pt idx="1" formatCode="General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54F-4E6F-8787-D235C304BFA4}"/>
            </c:ext>
          </c:extLst>
        </c:ser>
        <c:ser>
          <c:idx val="2"/>
          <c:order val="2"/>
          <c:tx>
            <c:strRef>
              <c:f>'Historico Gob.ec'!$A$15</c:f>
              <c:strCache>
                <c:ptCount val="1"/>
                <c:pt idx="0">
                  <c:v>Servicio Acceso a Internet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'Historico Gob.ec'!$B$11:$Y$12</c15:sqref>
                  </c15:fullRef>
                </c:ext>
              </c:extLst>
              <c:f>('Historico Gob.ec'!$B$11:$B$12,'Historico Gob.ec'!$D$11:$D$12,'Historico Gob.ec'!$F$11:$F$12,'Historico Gob.ec'!$H$11:$H$12,'Historico Gob.ec'!$J$11:$J$12,'Historico Gob.ec'!$L$11:$L$12,'Historico Gob.ec'!$N$11:$N$12,'Historico Gob.ec'!$P$11:$P$12,'Historico Gob.ec'!$R$11:$R$12,'Historico Gob.ec'!$T$11:$T$12,'Historico Gob.ec'!$V$11:$V$12,'Historico Gob.ec'!$X$11:$X$12)</c:f>
              <c:multiLvlStrCache>
                <c:ptCount val="12"/>
                <c:lvl>
                  <c:pt idx="0">
                    <c:v>Cantidad</c:v>
                  </c:pt>
                  <c:pt idx="1">
                    <c:v>Cantidad</c:v>
                  </c:pt>
                  <c:pt idx="2">
                    <c:v>Cantidad</c:v>
                  </c:pt>
                  <c:pt idx="3">
                    <c:v>Cantidad</c:v>
                  </c:pt>
                  <c:pt idx="4">
                    <c:v>Cantidad</c:v>
                  </c:pt>
                  <c:pt idx="5">
                    <c:v>Cantidad</c:v>
                  </c:pt>
                  <c:pt idx="6">
                    <c:v>Cantidad</c:v>
                  </c:pt>
                  <c:pt idx="7">
                    <c:v>Cantidad</c:v>
                  </c:pt>
                  <c:pt idx="8">
                    <c:v>Cantidad</c:v>
                  </c:pt>
                  <c:pt idx="9">
                    <c:v>Cantidad</c:v>
                  </c:pt>
                  <c:pt idx="10">
                    <c:v>Cantidad</c:v>
                  </c:pt>
                  <c:pt idx="11">
                    <c:v>Cantidad</c:v>
                  </c:pt>
                </c:lvl>
                <c:lvl>
                  <c:pt idx="0">
                    <c:v>Enero 2025</c:v>
                  </c:pt>
                  <c:pt idx="1">
                    <c:v>Febrero 2025</c:v>
                  </c:pt>
                  <c:pt idx="2">
                    <c:v>Marzo 2025</c:v>
                  </c:pt>
                  <c:pt idx="3">
                    <c:v>Abril 2025</c:v>
                  </c:pt>
                  <c:pt idx="4">
                    <c:v>Mayo 2025</c:v>
                  </c:pt>
                  <c:pt idx="5">
                    <c:v>Junio 2025</c:v>
                  </c:pt>
                  <c:pt idx="6">
                    <c:v>Julio 2025</c:v>
                  </c:pt>
                  <c:pt idx="7">
                    <c:v>Agosto 2025</c:v>
                  </c:pt>
                  <c:pt idx="8">
                    <c:v>Septiembre 2025</c:v>
                  </c:pt>
                  <c:pt idx="9">
                    <c:v>Octubre 2025</c:v>
                  </c:pt>
                  <c:pt idx="10">
                    <c:v>Noviembre 2025</c:v>
                  </c:pt>
                  <c:pt idx="11">
                    <c:v>Diciembre 2025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'Historico Gob.ec'!$B$15:$Y$15</c15:sqref>
                  </c15:fullRef>
                </c:ext>
              </c:extLst>
              <c:f>('Historico Gob.ec'!$B$15,'Historico Gob.ec'!$D$15,'Historico Gob.ec'!$F$15,'Historico Gob.ec'!$H$15,'Historico Gob.ec'!$J$15,'Historico Gob.ec'!$L$15,'Historico Gob.ec'!$N$15,'Historico Gob.ec'!$P$15,'Historico Gob.ec'!$R$15,'Historico Gob.ec'!$T$15,'Historico Gob.ec'!$V$15,'Historico Gob.ec'!$X$15)</c:f>
              <c:numCache>
                <c:formatCode>0.00%</c:formatCode>
                <c:ptCount val="12"/>
                <c:pt idx="0" formatCode="General">
                  <c:v>259</c:v>
                </c:pt>
                <c:pt idx="1" formatCode="General">
                  <c:v>229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54F-4E6F-8787-D235C304BFA4}"/>
            </c:ext>
          </c:extLst>
        </c:ser>
        <c:ser>
          <c:idx val="3"/>
          <c:order val="3"/>
          <c:tx>
            <c:strRef>
              <c:f>'Historico Gob.ec'!$A$16</c:f>
              <c:strCache>
                <c:ptCount val="1"/>
                <c:pt idx="0">
                  <c:v>Servicio de Telefonía Fija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'Historico Gob.ec'!$B$11:$Y$12</c15:sqref>
                  </c15:fullRef>
                </c:ext>
              </c:extLst>
              <c:f>('Historico Gob.ec'!$B$11:$B$12,'Historico Gob.ec'!$D$11:$D$12,'Historico Gob.ec'!$F$11:$F$12,'Historico Gob.ec'!$H$11:$H$12,'Historico Gob.ec'!$J$11:$J$12,'Historico Gob.ec'!$L$11:$L$12,'Historico Gob.ec'!$N$11:$N$12,'Historico Gob.ec'!$P$11:$P$12,'Historico Gob.ec'!$R$11:$R$12,'Historico Gob.ec'!$T$11:$T$12,'Historico Gob.ec'!$V$11:$V$12,'Historico Gob.ec'!$X$11:$X$12)</c:f>
              <c:multiLvlStrCache>
                <c:ptCount val="12"/>
                <c:lvl>
                  <c:pt idx="0">
                    <c:v>Cantidad</c:v>
                  </c:pt>
                  <c:pt idx="1">
                    <c:v>Cantidad</c:v>
                  </c:pt>
                  <c:pt idx="2">
                    <c:v>Cantidad</c:v>
                  </c:pt>
                  <c:pt idx="3">
                    <c:v>Cantidad</c:v>
                  </c:pt>
                  <c:pt idx="4">
                    <c:v>Cantidad</c:v>
                  </c:pt>
                  <c:pt idx="5">
                    <c:v>Cantidad</c:v>
                  </c:pt>
                  <c:pt idx="6">
                    <c:v>Cantidad</c:v>
                  </c:pt>
                  <c:pt idx="7">
                    <c:v>Cantidad</c:v>
                  </c:pt>
                  <c:pt idx="8">
                    <c:v>Cantidad</c:v>
                  </c:pt>
                  <c:pt idx="9">
                    <c:v>Cantidad</c:v>
                  </c:pt>
                  <c:pt idx="10">
                    <c:v>Cantidad</c:v>
                  </c:pt>
                  <c:pt idx="11">
                    <c:v>Cantidad</c:v>
                  </c:pt>
                </c:lvl>
                <c:lvl>
                  <c:pt idx="0">
                    <c:v>Enero 2025</c:v>
                  </c:pt>
                  <c:pt idx="1">
                    <c:v>Febrero 2025</c:v>
                  </c:pt>
                  <c:pt idx="2">
                    <c:v>Marzo 2025</c:v>
                  </c:pt>
                  <c:pt idx="3">
                    <c:v>Abril 2025</c:v>
                  </c:pt>
                  <c:pt idx="4">
                    <c:v>Mayo 2025</c:v>
                  </c:pt>
                  <c:pt idx="5">
                    <c:v>Junio 2025</c:v>
                  </c:pt>
                  <c:pt idx="6">
                    <c:v>Julio 2025</c:v>
                  </c:pt>
                  <c:pt idx="7">
                    <c:v>Agosto 2025</c:v>
                  </c:pt>
                  <c:pt idx="8">
                    <c:v>Septiembre 2025</c:v>
                  </c:pt>
                  <c:pt idx="9">
                    <c:v>Octubre 2025</c:v>
                  </c:pt>
                  <c:pt idx="10">
                    <c:v>Noviembre 2025</c:v>
                  </c:pt>
                  <c:pt idx="11">
                    <c:v>Diciembre 2025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'Historico Gob.ec'!$B$16:$Y$16</c15:sqref>
                  </c15:fullRef>
                </c:ext>
              </c:extLst>
              <c:f>('Historico Gob.ec'!$B$16,'Historico Gob.ec'!$D$16,'Historico Gob.ec'!$F$16,'Historico Gob.ec'!$H$16,'Historico Gob.ec'!$J$16,'Historico Gob.ec'!$L$16,'Historico Gob.ec'!$N$16,'Historico Gob.ec'!$P$16,'Historico Gob.ec'!$R$16,'Historico Gob.ec'!$T$16,'Historico Gob.ec'!$V$16,'Historico Gob.ec'!$X$16)</c:f>
              <c:numCache>
                <c:formatCode>0.00%</c:formatCode>
                <c:ptCount val="12"/>
                <c:pt idx="0" formatCode="General">
                  <c:v>26</c:v>
                </c:pt>
                <c:pt idx="1" formatCode="General">
                  <c:v>14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54F-4E6F-8787-D235C304BFA4}"/>
            </c:ext>
          </c:extLst>
        </c:ser>
        <c:ser>
          <c:idx val="4"/>
          <c:order val="4"/>
          <c:tx>
            <c:strRef>
              <c:f>'Historico Gob.ec'!$A$17</c:f>
              <c:strCache>
                <c:ptCount val="1"/>
                <c:pt idx="0">
                  <c:v>Servicio de Televisión Pagada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'Historico Gob.ec'!$B$11:$Y$12</c15:sqref>
                  </c15:fullRef>
                </c:ext>
              </c:extLst>
              <c:f>('Historico Gob.ec'!$B$11:$B$12,'Historico Gob.ec'!$D$11:$D$12,'Historico Gob.ec'!$F$11:$F$12,'Historico Gob.ec'!$H$11:$H$12,'Historico Gob.ec'!$J$11:$J$12,'Historico Gob.ec'!$L$11:$L$12,'Historico Gob.ec'!$N$11:$N$12,'Historico Gob.ec'!$P$11:$P$12,'Historico Gob.ec'!$R$11:$R$12,'Historico Gob.ec'!$T$11:$T$12,'Historico Gob.ec'!$V$11:$V$12,'Historico Gob.ec'!$X$11:$X$12)</c:f>
              <c:multiLvlStrCache>
                <c:ptCount val="12"/>
                <c:lvl>
                  <c:pt idx="0">
                    <c:v>Cantidad</c:v>
                  </c:pt>
                  <c:pt idx="1">
                    <c:v>Cantidad</c:v>
                  </c:pt>
                  <c:pt idx="2">
                    <c:v>Cantidad</c:v>
                  </c:pt>
                  <c:pt idx="3">
                    <c:v>Cantidad</c:v>
                  </c:pt>
                  <c:pt idx="4">
                    <c:v>Cantidad</c:v>
                  </c:pt>
                  <c:pt idx="5">
                    <c:v>Cantidad</c:v>
                  </c:pt>
                  <c:pt idx="6">
                    <c:v>Cantidad</c:v>
                  </c:pt>
                  <c:pt idx="7">
                    <c:v>Cantidad</c:v>
                  </c:pt>
                  <c:pt idx="8">
                    <c:v>Cantidad</c:v>
                  </c:pt>
                  <c:pt idx="9">
                    <c:v>Cantidad</c:v>
                  </c:pt>
                  <c:pt idx="10">
                    <c:v>Cantidad</c:v>
                  </c:pt>
                  <c:pt idx="11">
                    <c:v>Cantidad</c:v>
                  </c:pt>
                </c:lvl>
                <c:lvl>
                  <c:pt idx="0">
                    <c:v>Enero 2025</c:v>
                  </c:pt>
                  <c:pt idx="1">
                    <c:v>Febrero 2025</c:v>
                  </c:pt>
                  <c:pt idx="2">
                    <c:v>Marzo 2025</c:v>
                  </c:pt>
                  <c:pt idx="3">
                    <c:v>Abril 2025</c:v>
                  </c:pt>
                  <c:pt idx="4">
                    <c:v>Mayo 2025</c:v>
                  </c:pt>
                  <c:pt idx="5">
                    <c:v>Junio 2025</c:v>
                  </c:pt>
                  <c:pt idx="6">
                    <c:v>Julio 2025</c:v>
                  </c:pt>
                  <c:pt idx="7">
                    <c:v>Agosto 2025</c:v>
                  </c:pt>
                  <c:pt idx="8">
                    <c:v>Septiembre 2025</c:v>
                  </c:pt>
                  <c:pt idx="9">
                    <c:v>Octubre 2025</c:v>
                  </c:pt>
                  <c:pt idx="10">
                    <c:v>Noviembre 2025</c:v>
                  </c:pt>
                  <c:pt idx="11">
                    <c:v>Diciembre 2025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'Historico Gob.ec'!$B$17:$Y$17</c15:sqref>
                  </c15:fullRef>
                </c:ext>
              </c:extLst>
              <c:f>('Historico Gob.ec'!$B$17,'Historico Gob.ec'!$D$17,'Historico Gob.ec'!$F$17,'Historico Gob.ec'!$H$17,'Historico Gob.ec'!$J$17,'Historico Gob.ec'!$L$17,'Historico Gob.ec'!$N$17,'Historico Gob.ec'!$P$17,'Historico Gob.ec'!$R$17,'Historico Gob.ec'!$T$17,'Historico Gob.ec'!$V$17,'Historico Gob.ec'!$X$17)</c:f>
              <c:numCache>
                <c:formatCode>0.00%</c:formatCode>
                <c:ptCount val="12"/>
                <c:pt idx="0" formatCode="General">
                  <c:v>8</c:v>
                </c:pt>
                <c:pt idx="1" formatCode="General">
                  <c:v>13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54F-4E6F-8787-D235C304BFA4}"/>
            </c:ext>
          </c:extLst>
        </c:ser>
        <c:ser>
          <c:idx val="5"/>
          <c:order val="5"/>
          <c:tx>
            <c:strRef>
              <c:f>'Historico Gob.ec'!$A$18</c:f>
              <c:strCache>
                <c:ptCount val="1"/>
                <c:pt idx="0">
                  <c:v>Telefonía Celular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'Historico Gob.ec'!$B$11:$Y$12</c15:sqref>
                  </c15:fullRef>
                </c:ext>
              </c:extLst>
              <c:f>('Historico Gob.ec'!$B$11:$B$12,'Historico Gob.ec'!$D$11:$D$12,'Historico Gob.ec'!$F$11:$F$12,'Historico Gob.ec'!$H$11:$H$12,'Historico Gob.ec'!$J$11:$J$12,'Historico Gob.ec'!$L$11:$L$12,'Historico Gob.ec'!$N$11:$N$12,'Historico Gob.ec'!$P$11:$P$12,'Historico Gob.ec'!$R$11:$R$12,'Historico Gob.ec'!$T$11:$T$12,'Historico Gob.ec'!$V$11:$V$12,'Historico Gob.ec'!$X$11:$X$12)</c:f>
              <c:multiLvlStrCache>
                <c:ptCount val="12"/>
                <c:lvl>
                  <c:pt idx="0">
                    <c:v>Cantidad</c:v>
                  </c:pt>
                  <c:pt idx="1">
                    <c:v>Cantidad</c:v>
                  </c:pt>
                  <c:pt idx="2">
                    <c:v>Cantidad</c:v>
                  </c:pt>
                  <c:pt idx="3">
                    <c:v>Cantidad</c:v>
                  </c:pt>
                  <c:pt idx="4">
                    <c:v>Cantidad</c:v>
                  </c:pt>
                  <c:pt idx="5">
                    <c:v>Cantidad</c:v>
                  </c:pt>
                  <c:pt idx="6">
                    <c:v>Cantidad</c:v>
                  </c:pt>
                  <c:pt idx="7">
                    <c:v>Cantidad</c:v>
                  </c:pt>
                  <c:pt idx="8">
                    <c:v>Cantidad</c:v>
                  </c:pt>
                  <c:pt idx="9">
                    <c:v>Cantidad</c:v>
                  </c:pt>
                  <c:pt idx="10">
                    <c:v>Cantidad</c:v>
                  </c:pt>
                  <c:pt idx="11">
                    <c:v>Cantidad</c:v>
                  </c:pt>
                </c:lvl>
                <c:lvl>
                  <c:pt idx="0">
                    <c:v>Enero 2025</c:v>
                  </c:pt>
                  <c:pt idx="1">
                    <c:v>Febrero 2025</c:v>
                  </c:pt>
                  <c:pt idx="2">
                    <c:v>Marzo 2025</c:v>
                  </c:pt>
                  <c:pt idx="3">
                    <c:v>Abril 2025</c:v>
                  </c:pt>
                  <c:pt idx="4">
                    <c:v>Mayo 2025</c:v>
                  </c:pt>
                  <c:pt idx="5">
                    <c:v>Junio 2025</c:v>
                  </c:pt>
                  <c:pt idx="6">
                    <c:v>Julio 2025</c:v>
                  </c:pt>
                  <c:pt idx="7">
                    <c:v>Agosto 2025</c:v>
                  </c:pt>
                  <c:pt idx="8">
                    <c:v>Septiembre 2025</c:v>
                  </c:pt>
                  <c:pt idx="9">
                    <c:v>Octubre 2025</c:v>
                  </c:pt>
                  <c:pt idx="10">
                    <c:v>Noviembre 2025</c:v>
                  </c:pt>
                  <c:pt idx="11">
                    <c:v>Diciembre 2025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'Historico Gob.ec'!$B$18:$Y$18</c15:sqref>
                  </c15:fullRef>
                </c:ext>
              </c:extLst>
              <c:f>('Historico Gob.ec'!$B$18,'Historico Gob.ec'!$D$18,'Historico Gob.ec'!$F$18,'Historico Gob.ec'!$H$18,'Historico Gob.ec'!$J$18,'Historico Gob.ec'!$L$18,'Historico Gob.ec'!$N$18,'Historico Gob.ec'!$P$18,'Historico Gob.ec'!$R$18,'Historico Gob.ec'!$T$18,'Historico Gob.ec'!$V$18,'Historico Gob.ec'!$X$18)</c:f>
              <c:numCache>
                <c:formatCode>0.00%</c:formatCode>
                <c:ptCount val="12"/>
                <c:pt idx="0" formatCode="General">
                  <c:v>143</c:v>
                </c:pt>
                <c:pt idx="1" formatCode="General">
                  <c:v>117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54F-4E6F-8787-D235C304BF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09104032"/>
        <c:axId val="409099136"/>
      </c:barChart>
      <c:catAx>
        <c:axId val="409104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409099136"/>
        <c:crosses val="autoZero"/>
        <c:auto val="1"/>
        <c:lblAlgn val="ctr"/>
        <c:lblOffset val="100"/>
        <c:noMultiLvlLbl val="0"/>
      </c:catAx>
      <c:valAx>
        <c:axId val="4090991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4091040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 b="1"/>
              <a:t>RECLAMOS EN</a:t>
            </a:r>
            <a:r>
              <a:rPr lang="es-EC" b="1" baseline="0"/>
              <a:t> PORCENTAJE POR SERVICIOS DE TELECOMUNICACIONES</a:t>
            </a:r>
            <a:endParaRPr lang="es-EC" b="1"/>
          </a:p>
        </c:rich>
      </c:tx>
      <c:layout>
        <c:manualLayout>
          <c:xMode val="edge"/>
          <c:yMode val="edge"/>
          <c:x val="0.38983271598207619"/>
          <c:y val="1.85185185185185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'Historico Gob.ec'!$A$13</c:f>
              <c:strCache>
                <c:ptCount val="1"/>
                <c:pt idx="0">
                  <c:v>Información de Telecomunicaciones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'Historico Gob.ec'!$B$11:$Y$12</c15:sqref>
                  </c15:fullRef>
                </c:ext>
              </c:extLst>
              <c:f>('Historico Gob.ec'!$C$11:$C$12,'Historico Gob.ec'!$E$11:$E$12,'Historico Gob.ec'!$G$11:$G$12,'Historico Gob.ec'!$I$11:$I$12,'Historico Gob.ec'!$K$11:$K$12,'Historico Gob.ec'!$M$11:$M$12,'Historico Gob.ec'!$O$11:$O$12,'Historico Gob.ec'!$Q$11:$Q$12,'Historico Gob.ec'!$S$11:$S$12,'Historico Gob.ec'!$U$11:$U$12,'Historico Gob.ec'!$W$11:$W$12,'Historico Gob.ec'!$Y$11:$Y$12)</c:f>
              <c:multiLvlStrCache>
                <c:ptCount val="12"/>
                <c:lvl>
                  <c:pt idx="0">
                    <c:v>%</c:v>
                  </c:pt>
                  <c:pt idx="1">
                    <c:v>%</c:v>
                  </c:pt>
                  <c:pt idx="2">
                    <c:v>%</c:v>
                  </c:pt>
                  <c:pt idx="3">
                    <c:v>%</c:v>
                  </c:pt>
                  <c:pt idx="4">
                    <c:v>%</c:v>
                  </c:pt>
                  <c:pt idx="5">
                    <c:v>%</c:v>
                  </c:pt>
                  <c:pt idx="6">
                    <c:v>%</c:v>
                  </c:pt>
                  <c:pt idx="7">
                    <c:v>%</c:v>
                  </c:pt>
                  <c:pt idx="8">
                    <c:v>%</c:v>
                  </c:pt>
                  <c:pt idx="9">
                    <c:v>%</c:v>
                  </c:pt>
                  <c:pt idx="10">
                    <c:v>%</c:v>
                  </c:pt>
                  <c:pt idx="11">
                    <c:v>%</c:v>
                  </c:pt>
                </c:lvl>
                <c:lvl/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'Historico Gob.ec'!$B$13:$Y$13</c15:sqref>
                  </c15:fullRef>
                </c:ext>
              </c:extLst>
              <c:f>('Historico Gob.ec'!$C$13,'Historico Gob.ec'!$E$13,'Historico Gob.ec'!$G$13,'Historico Gob.ec'!$I$13,'Historico Gob.ec'!$K$13,'Historico Gob.ec'!$M$13,'Historico Gob.ec'!$O$13,'Historico Gob.ec'!$Q$13,'Historico Gob.ec'!$S$13,'Historico Gob.ec'!$U$13,'Historico Gob.ec'!$W$13,'Historico Gob.ec'!$Y$13)</c:f>
              <c:numCache>
                <c:formatCode>0.00%</c:formatCode>
                <c:ptCount val="12"/>
                <c:pt idx="0">
                  <c:v>3.111111111111111E-2</c:v>
                </c:pt>
                <c:pt idx="1">
                  <c:v>4.3589743589743588E-2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D35-476D-82D7-E5637884A233}"/>
            </c:ext>
          </c:extLst>
        </c:ser>
        <c:ser>
          <c:idx val="1"/>
          <c:order val="1"/>
          <c:tx>
            <c:strRef>
              <c:f>'Historico Gob.ec'!$A$14</c:f>
              <c:strCache>
                <c:ptCount val="1"/>
                <c:pt idx="0">
                  <c:v>Radiodifusión AM - FM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extLst>
                <c:ext xmlns:c15="http://schemas.microsoft.com/office/drawing/2012/chart" uri="{02D57815-91ED-43cb-92C2-25804820EDAC}">
                  <c15:fullRef>
                    <c15:sqref>'Historico Gob.ec'!$B$11:$Y$12</c15:sqref>
                  </c15:fullRef>
                </c:ext>
              </c:extLst>
              <c:f>('Historico Gob.ec'!$C$11:$C$12,'Historico Gob.ec'!$E$11:$E$12,'Historico Gob.ec'!$G$11:$G$12,'Historico Gob.ec'!$I$11:$I$12,'Historico Gob.ec'!$K$11:$K$12,'Historico Gob.ec'!$M$11:$M$12,'Historico Gob.ec'!$O$11:$O$12,'Historico Gob.ec'!$Q$11:$Q$12,'Historico Gob.ec'!$S$11:$S$12,'Historico Gob.ec'!$U$11:$U$12,'Historico Gob.ec'!$W$11:$W$12,'Historico Gob.ec'!$Y$11:$Y$12)</c:f>
              <c:multiLvlStrCache>
                <c:ptCount val="12"/>
                <c:lvl>
                  <c:pt idx="0">
                    <c:v>%</c:v>
                  </c:pt>
                  <c:pt idx="1">
                    <c:v>%</c:v>
                  </c:pt>
                  <c:pt idx="2">
                    <c:v>%</c:v>
                  </c:pt>
                  <c:pt idx="3">
                    <c:v>%</c:v>
                  </c:pt>
                  <c:pt idx="4">
                    <c:v>%</c:v>
                  </c:pt>
                  <c:pt idx="5">
                    <c:v>%</c:v>
                  </c:pt>
                  <c:pt idx="6">
                    <c:v>%</c:v>
                  </c:pt>
                  <c:pt idx="7">
                    <c:v>%</c:v>
                  </c:pt>
                  <c:pt idx="8">
                    <c:v>%</c:v>
                  </c:pt>
                  <c:pt idx="9">
                    <c:v>%</c:v>
                  </c:pt>
                  <c:pt idx="10">
                    <c:v>%</c:v>
                  </c:pt>
                  <c:pt idx="11">
                    <c:v>%</c:v>
                  </c:pt>
                </c:lvl>
                <c:lvl/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'Historico Gob.ec'!$B$14:$Y$14</c15:sqref>
                  </c15:fullRef>
                </c:ext>
              </c:extLst>
              <c:f>('Historico Gob.ec'!$C$14,'Historico Gob.ec'!$E$14,'Historico Gob.ec'!$G$14,'Historico Gob.ec'!$I$14,'Historico Gob.ec'!$K$14,'Historico Gob.ec'!$M$14,'Historico Gob.ec'!$O$14,'Historico Gob.ec'!$Q$14,'Historico Gob.ec'!$S$14,'Historico Gob.ec'!$U$14,'Historico Gob.ec'!$W$14,'Historico Gob.ec'!$Y$14)</c:f>
              <c:numCache>
                <c:formatCode>0.00%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D35-476D-82D7-E5637884A233}"/>
            </c:ext>
          </c:extLst>
        </c:ser>
        <c:ser>
          <c:idx val="2"/>
          <c:order val="2"/>
          <c:tx>
            <c:strRef>
              <c:f>'Historico Gob.ec'!$A$15</c:f>
              <c:strCache>
                <c:ptCount val="1"/>
                <c:pt idx="0">
                  <c:v>Servicio Acceso a Internet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4.4241668196545979E-3"/>
                  <c:y val="-2.77777777777778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 xmlns:c15="http://schemas.microsoft.com/office/drawing/2012/chart">
                <c:ext xmlns:c16="http://schemas.microsoft.com/office/drawing/2014/chart" uri="{C3380CC4-5D6E-409C-BE32-E72D297353CC}">
                  <c16:uniqueId val="{00000002-ED35-476D-82D7-E5637884A23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5.401021601109463E-4"/>
                  <c:y val="-3.29270844714906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A574-4BBF-A95B-2B5035ECDAAB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'Historico Gob.ec'!$B$11:$Y$12</c15:sqref>
                  </c15:fullRef>
                </c:ext>
              </c:extLst>
              <c:f>('Historico Gob.ec'!$C$11:$C$12,'Historico Gob.ec'!$E$11:$E$12,'Historico Gob.ec'!$G$11:$G$12,'Historico Gob.ec'!$I$11:$I$12,'Historico Gob.ec'!$K$11:$K$12,'Historico Gob.ec'!$M$11:$M$12,'Historico Gob.ec'!$O$11:$O$12,'Historico Gob.ec'!$Q$11:$Q$12,'Historico Gob.ec'!$S$11:$S$12,'Historico Gob.ec'!$U$11:$U$12,'Historico Gob.ec'!$W$11:$W$12,'Historico Gob.ec'!$Y$11:$Y$12)</c:f>
              <c:multiLvlStrCache>
                <c:ptCount val="12"/>
                <c:lvl>
                  <c:pt idx="0">
                    <c:v>%</c:v>
                  </c:pt>
                  <c:pt idx="1">
                    <c:v>%</c:v>
                  </c:pt>
                  <c:pt idx="2">
                    <c:v>%</c:v>
                  </c:pt>
                  <c:pt idx="3">
                    <c:v>%</c:v>
                  </c:pt>
                  <c:pt idx="4">
                    <c:v>%</c:v>
                  </c:pt>
                  <c:pt idx="5">
                    <c:v>%</c:v>
                  </c:pt>
                  <c:pt idx="6">
                    <c:v>%</c:v>
                  </c:pt>
                  <c:pt idx="7">
                    <c:v>%</c:v>
                  </c:pt>
                  <c:pt idx="8">
                    <c:v>%</c:v>
                  </c:pt>
                  <c:pt idx="9">
                    <c:v>%</c:v>
                  </c:pt>
                  <c:pt idx="10">
                    <c:v>%</c:v>
                  </c:pt>
                  <c:pt idx="11">
                    <c:v>%</c:v>
                  </c:pt>
                </c:lvl>
                <c:lvl/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'Historico Gob.ec'!$B$15:$Y$15</c15:sqref>
                  </c15:fullRef>
                </c:ext>
              </c:extLst>
              <c:f>('Historico Gob.ec'!$C$15,'Historico Gob.ec'!$E$15,'Historico Gob.ec'!$G$15,'Historico Gob.ec'!$I$15,'Historico Gob.ec'!$K$15,'Historico Gob.ec'!$M$15,'Historico Gob.ec'!$O$15,'Historico Gob.ec'!$Q$15,'Historico Gob.ec'!$S$15,'Historico Gob.ec'!$U$15,'Historico Gob.ec'!$W$15,'Historico Gob.ec'!$Y$15)</c:f>
              <c:numCache>
                <c:formatCode>0.00%</c:formatCode>
                <c:ptCount val="12"/>
                <c:pt idx="0">
                  <c:v>0.5755555555555556</c:v>
                </c:pt>
                <c:pt idx="1">
                  <c:v>0.5871794871794872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ED35-476D-82D7-E5637884A233}"/>
            </c:ext>
          </c:extLst>
        </c:ser>
        <c:ser>
          <c:idx val="3"/>
          <c:order val="3"/>
          <c:tx>
            <c:strRef>
              <c:f>'Historico Gob.ec'!$A$16</c:f>
              <c:strCache>
                <c:ptCount val="1"/>
                <c:pt idx="0">
                  <c:v>Servicio de Telefonía Fija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-1.85185185185186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ED35-476D-82D7-E5637884A23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3.817872125075724E-3"/>
                  <c:y val="-2.77777777777778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ED35-476D-82D7-E5637884A23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5.9995133394047488E-3"/>
                  <c:y val="-2.31481481481481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ED35-476D-82D7-E5637884A23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"/>
                  <c:y val="-2.77777777777777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ED35-476D-82D7-E5637884A23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2.1816412143289853E-3"/>
                  <c:y val="-2.31481481481482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ED35-476D-82D7-E5637884A23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1.0802043202218926E-3"/>
                  <c:y val="-7.0558038153194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A574-4BBF-A95B-2B5035ECDAAB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1.6203064803329975E-3"/>
                  <c:y val="-7.0558038153194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A574-4BBF-A95B-2B5035ECDAAB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1.6013830307988005E-16"/>
                  <c:y val="-5.55555555555555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ED35-476D-82D7-E5637884A23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'Historico Gob.ec'!$B$11:$Y$12</c15:sqref>
                  </c15:fullRef>
                </c:ext>
              </c:extLst>
              <c:f>('Historico Gob.ec'!$C$11:$C$12,'Historico Gob.ec'!$E$11:$E$12,'Historico Gob.ec'!$G$11:$G$12,'Historico Gob.ec'!$I$11:$I$12,'Historico Gob.ec'!$K$11:$K$12,'Historico Gob.ec'!$M$11:$M$12,'Historico Gob.ec'!$O$11:$O$12,'Historico Gob.ec'!$Q$11:$Q$12,'Historico Gob.ec'!$S$11:$S$12,'Historico Gob.ec'!$U$11:$U$12,'Historico Gob.ec'!$W$11:$W$12,'Historico Gob.ec'!$Y$11:$Y$12)</c:f>
              <c:multiLvlStrCache>
                <c:ptCount val="12"/>
                <c:lvl>
                  <c:pt idx="0">
                    <c:v>%</c:v>
                  </c:pt>
                  <c:pt idx="1">
                    <c:v>%</c:v>
                  </c:pt>
                  <c:pt idx="2">
                    <c:v>%</c:v>
                  </c:pt>
                  <c:pt idx="3">
                    <c:v>%</c:v>
                  </c:pt>
                  <c:pt idx="4">
                    <c:v>%</c:v>
                  </c:pt>
                  <c:pt idx="5">
                    <c:v>%</c:v>
                  </c:pt>
                  <c:pt idx="6">
                    <c:v>%</c:v>
                  </c:pt>
                  <c:pt idx="7">
                    <c:v>%</c:v>
                  </c:pt>
                  <c:pt idx="8">
                    <c:v>%</c:v>
                  </c:pt>
                  <c:pt idx="9">
                    <c:v>%</c:v>
                  </c:pt>
                  <c:pt idx="10">
                    <c:v>%</c:v>
                  </c:pt>
                  <c:pt idx="11">
                    <c:v>%</c:v>
                  </c:pt>
                </c:lvl>
                <c:lvl/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'Historico Gob.ec'!$B$16:$Y$16</c15:sqref>
                  </c15:fullRef>
                </c:ext>
              </c:extLst>
              <c:f>('Historico Gob.ec'!$C$16,'Historico Gob.ec'!$E$16,'Historico Gob.ec'!$G$16,'Historico Gob.ec'!$I$16,'Historico Gob.ec'!$K$16,'Historico Gob.ec'!$M$16,'Historico Gob.ec'!$O$16,'Historico Gob.ec'!$Q$16,'Historico Gob.ec'!$S$16,'Historico Gob.ec'!$U$16,'Historico Gob.ec'!$W$16,'Historico Gob.ec'!$Y$16)</c:f>
              <c:numCache>
                <c:formatCode>0.00%</c:formatCode>
                <c:ptCount val="12"/>
                <c:pt idx="0">
                  <c:v>5.7777777777777775E-2</c:v>
                </c:pt>
                <c:pt idx="1">
                  <c:v>3.5897435897435895E-2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ED35-476D-82D7-E5637884A233}"/>
            </c:ext>
          </c:extLst>
        </c:ser>
        <c:ser>
          <c:idx val="4"/>
          <c:order val="4"/>
          <c:tx>
            <c:strRef>
              <c:f>'Historico Gob.ec'!$A$17</c:f>
              <c:strCache>
                <c:ptCount val="1"/>
                <c:pt idx="0">
                  <c:v>Servicio de Televisión Pagada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Lbl>
              <c:idx val="8"/>
              <c:layout>
                <c:manualLayout>
                  <c:x val="9.1817367218860885E-3"/>
                  <c:y val="-8.46696457838331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A574-4BBF-A95B-2B5035ECDAAB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2.1604086404437852E-3"/>
                  <c:y val="-9.4077384204259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A574-4BBF-A95B-2B5035ECDAAB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'Historico Gob.ec'!$B$11:$Y$12</c15:sqref>
                  </c15:fullRef>
                </c:ext>
              </c:extLst>
              <c:f>('Historico Gob.ec'!$C$11:$C$12,'Historico Gob.ec'!$E$11:$E$12,'Historico Gob.ec'!$G$11:$G$12,'Historico Gob.ec'!$I$11:$I$12,'Historico Gob.ec'!$K$11:$K$12,'Historico Gob.ec'!$M$11:$M$12,'Historico Gob.ec'!$O$11:$O$12,'Historico Gob.ec'!$Q$11:$Q$12,'Historico Gob.ec'!$S$11:$S$12,'Historico Gob.ec'!$U$11:$U$12,'Historico Gob.ec'!$W$11:$W$12,'Historico Gob.ec'!$Y$11:$Y$12)</c:f>
              <c:multiLvlStrCache>
                <c:ptCount val="12"/>
                <c:lvl>
                  <c:pt idx="0">
                    <c:v>%</c:v>
                  </c:pt>
                  <c:pt idx="1">
                    <c:v>%</c:v>
                  </c:pt>
                  <c:pt idx="2">
                    <c:v>%</c:v>
                  </c:pt>
                  <c:pt idx="3">
                    <c:v>%</c:v>
                  </c:pt>
                  <c:pt idx="4">
                    <c:v>%</c:v>
                  </c:pt>
                  <c:pt idx="5">
                    <c:v>%</c:v>
                  </c:pt>
                  <c:pt idx="6">
                    <c:v>%</c:v>
                  </c:pt>
                  <c:pt idx="7">
                    <c:v>%</c:v>
                  </c:pt>
                  <c:pt idx="8">
                    <c:v>%</c:v>
                  </c:pt>
                  <c:pt idx="9">
                    <c:v>%</c:v>
                  </c:pt>
                  <c:pt idx="10">
                    <c:v>%</c:v>
                  </c:pt>
                  <c:pt idx="11">
                    <c:v>%</c:v>
                  </c:pt>
                </c:lvl>
                <c:lvl/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'Historico Gob.ec'!$B$17:$Y$17</c15:sqref>
                  </c15:fullRef>
                </c:ext>
              </c:extLst>
              <c:f>('Historico Gob.ec'!$C$17,'Historico Gob.ec'!$E$17,'Historico Gob.ec'!$G$17,'Historico Gob.ec'!$I$17,'Historico Gob.ec'!$K$17,'Historico Gob.ec'!$M$17,'Historico Gob.ec'!$O$17,'Historico Gob.ec'!$Q$17,'Historico Gob.ec'!$S$17,'Historico Gob.ec'!$U$17,'Historico Gob.ec'!$W$17,'Historico Gob.ec'!$Y$17)</c:f>
              <c:numCache>
                <c:formatCode>0.00%</c:formatCode>
                <c:ptCount val="12"/>
                <c:pt idx="0">
                  <c:v>1.7777777777777778E-2</c:v>
                </c:pt>
                <c:pt idx="1">
                  <c:v>3.3333333333333333E-2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ED35-476D-82D7-E5637884A233}"/>
            </c:ext>
          </c:extLst>
        </c:ser>
        <c:ser>
          <c:idx val="5"/>
          <c:order val="5"/>
          <c:tx>
            <c:strRef>
              <c:f>'Historico Gob.ec'!$A$18</c:f>
              <c:strCache>
                <c:ptCount val="1"/>
                <c:pt idx="0">
                  <c:v>Telefonía Celular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Lbl>
              <c:idx val="10"/>
              <c:layout>
                <c:manualLayout>
                  <c:x val="4.8609194409985172E-3"/>
                  <c:y val="-9.4077384204259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A574-4BBF-A95B-2B5035ECDAAB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2.7005108005547316E-3"/>
                  <c:y val="-7.99657765736201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A574-4BBF-A95B-2B5035ECDAAB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'Historico Gob.ec'!$B$11:$Y$12</c15:sqref>
                  </c15:fullRef>
                </c:ext>
              </c:extLst>
              <c:f>('Historico Gob.ec'!$C$11:$C$12,'Historico Gob.ec'!$E$11:$E$12,'Historico Gob.ec'!$G$11:$G$12,'Historico Gob.ec'!$I$11:$I$12,'Historico Gob.ec'!$K$11:$K$12,'Historico Gob.ec'!$M$11:$M$12,'Historico Gob.ec'!$O$11:$O$12,'Historico Gob.ec'!$Q$11:$Q$12,'Historico Gob.ec'!$S$11:$S$12,'Historico Gob.ec'!$U$11:$U$12,'Historico Gob.ec'!$W$11:$W$12,'Historico Gob.ec'!$Y$11:$Y$12)</c:f>
              <c:multiLvlStrCache>
                <c:ptCount val="12"/>
                <c:lvl>
                  <c:pt idx="0">
                    <c:v>%</c:v>
                  </c:pt>
                  <c:pt idx="1">
                    <c:v>%</c:v>
                  </c:pt>
                  <c:pt idx="2">
                    <c:v>%</c:v>
                  </c:pt>
                  <c:pt idx="3">
                    <c:v>%</c:v>
                  </c:pt>
                  <c:pt idx="4">
                    <c:v>%</c:v>
                  </c:pt>
                  <c:pt idx="5">
                    <c:v>%</c:v>
                  </c:pt>
                  <c:pt idx="6">
                    <c:v>%</c:v>
                  </c:pt>
                  <c:pt idx="7">
                    <c:v>%</c:v>
                  </c:pt>
                  <c:pt idx="8">
                    <c:v>%</c:v>
                  </c:pt>
                  <c:pt idx="9">
                    <c:v>%</c:v>
                  </c:pt>
                  <c:pt idx="10">
                    <c:v>%</c:v>
                  </c:pt>
                  <c:pt idx="11">
                    <c:v>%</c:v>
                  </c:pt>
                </c:lvl>
                <c:lvl/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'Historico Gob.ec'!$B$18:$Y$18</c15:sqref>
                  </c15:fullRef>
                </c:ext>
              </c:extLst>
              <c:f>('Historico Gob.ec'!$C$18,'Historico Gob.ec'!$E$18,'Historico Gob.ec'!$G$18,'Historico Gob.ec'!$I$18,'Historico Gob.ec'!$K$18,'Historico Gob.ec'!$M$18,'Historico Gob.ec'!$O$18,'Historico Gob.ec'!$Q$18,'Historico Gob.ec'!$S$18,'Historico Gob.ec'!$U$18,'Historico Gob.ec'!$W$18,'Historico Gob.ec'!$Y$18)</c:f>
              <c:numCache>
                <c:formatCode>0.00%</c:formatCode>
                <c:ptCount val="12"/>
                <c:pt idx="0">
                  <c:v>0.31777777777777777</c:v>
                </c:pt>
                <c:pt idx="1">
                  <c:v>0.3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ED35-476D-82D7-E5637884A2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09106752"/>
        <c:axId val="409102944"/>
        <c:extLst xmlns:c16r2="http://schemas.microsoft.com/office/drawing/2015/06/chart">
          <c:ext xmlns:c15="http://schemas.microsoft.com/office/drawing/2012/chart" uri="{02D57815-91ED-43cb-92C2-25804820EDAC}">
            <c15:filteredBarSeries>
              <c15:ser>
                <c:idx val="6"/>
                <c:order val="6"/>
                <c:tx>
                  <c:strRef>
                    <c:extLst xmlns:c16r2="http://schemas.microsoft.com/office/drawing/2015/06/chart">
                      <c:ext uri="{02D57815-91ED-43cb-92C2-25804820EDAC}">
                        <c15:formulaRef>
                          <c15:sqref>'Historico Gob.ec'!$A$19</c15:sqref>
                        </c15:formulaRef>
                      </c:ext>
                    </c:extLst>
                    <c:strCache>
                      <c:ptCount val="1"/>
                      <c:pt idx="0">
                        <c:v>Total general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1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EC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>
                      <c:ext uri="{02D57815-91ED-43cb-92C2-25804820EDAC}">
                        <c15:fullRef>
                          <c15:sqref>'Historico Gob.ec'!$B$11:$Y$12</c15:sqref>
                        </c15:fullRef>
                        <c15:formulaRef>
                          <c15:sqref>('Historico Gob.ec'!$C$11:$C$12,'Historico Gob.ec'!$E$11:$E$12,'Historico Gob.ec'!$G$11:$G$12,'Historico Gob.ec'!$I$11:$I$12,'Historico Gob.ec'!$K$11:$K$12,'Historico Gob.ec'!$M$11:$M$12,'Historico Gob.ec'!$O$11:$O$12,'Historico Gob.ec'!$Q$11:$Q$12,'Historico Gob.ec'!$S$11:$S$12,'Historico Gob.ec'!$U$11:$U$12,'Historico Gob.ec'!$W$11:$W$12,'Historico Gob.ec'!$Y$11:$Y$12)</c15:sqref>
                        </c15:formulaRef>
                      </c:ext>
                    </c:extLst>
                    <c:multiLvlStrCache>
                      <c:ptCount val="12"/>
                      <c:lvl>
                        <c:pt idx="0">
                          <c:v>%</c:v>
                        </c:pt>
                        <c:pt idx="1">
                          <c:v>%</c:v>
                        </c:pt>
                        <c:pt idx="2">
                          <c:v>%</c:v>
                        </c:pt>
                        <c:pt idx="3">
                          <c:v>%</c:v>
                        </c:pt>
                        <c:pt idx="4">
                          <c:v>%</c:v>
                        </c:pt>
                        <c:pt idx="5">
                          <c:v>%</c:v>
                        </c:pt>
                        <c:pt idx="6">
                          <c:v>%</c:v>
                        </c:pt>
                        <c:pt idx="7">
                          <c:v>%</c:v>
                        </c:pt>
                        <c:pt idx="8">
                          <c:v>%</c:v>
                        </c:pt>
                        <c:pt idx="9">
                          <c:v>%</c:v>
                        </c:pt>
                        <c:pt idx="10">
                          <c:v>%</c:v>
                        </c:pt>
                        <c:pt idx="11">
                          <c:v>%</c:v>
                        </c:pt>
                      </c:lvl>
                      <c:lvl/>
                    </c:multiLvlStrCache>
                  </c:multiLvlStrRef>
                </c:cat>
                <c:val>
                  <c:numRef>
                    <c:extLst>
                      <c:ext uri="{02D57815-91ED-43cb-92C2-25804820EDAC}">
                        <c15:fullRef>
                          <c15:sqref>'Historico Gob.ec'!$B$19:$Y$19</c15:sqref>
                        </c15:fullRef>
                        <c15:formulaRef>
                          <c15:sqref>('Historico Gob.ec'!$C$19,'Historico Gob.ec'!$E$19,'Historico Gob.ec'!$G$19,'Historico Gob.ec'!$I$19,'Historico Gob.ec'!$K$19,'Historico Gob.ec'!$M$19,'Historico Gob.ec'!$O$19,'Historico Gob.ec'!$Q$19,'Historico Gob.ec'!$S$19,'Historico Gob.ec'!$U$19,'Historico Gob.ec'!$W$19,'Historico Gob.ec'!$Y$19)</c15:sqref>
                        </c15:formulaRef>
                      </c:ext>
                    </c:extLst>
                    <c:numCache>
                      <c:formatCode>0.00%</c:formatCode>
                      <c:ptCount val="12"/>
                      <c:pt idx="0">
                        <c:v>1</c:v>
                      </c:pt>
                      <c:pt idx="1">
                        <c:v>1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1</c:v>
                      </c:pt>
                      <c:pt idx="5">
                        <c:v>1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</c:numCache>
                  </c:numRef>
                </c:val>
                <c:extLst xmlns:c16r2="http://schemas.microsoft.com/office/drawing/2015/06/chart">
                  <c:ext xmlns:c16="http://schemas.microsoft.com/office/drawing/2014/chart" uri="{C3380CC4-5D6E-409C-BE32-E72D297353CC}">
                    <c16:uniqueId val="{0000000D-ED35-476D-82D7-E5637884A233}"/>
                  </c:ext>
                </c:extLst>
              </c15:ser>
            </c15:filteredBarSeries>
          </c:ext>
        </c:extLst>
      </c:barChart>
      <c:catAx>
        <c:axId val="409106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409102944"/>
        <c:crosses val="autoZero"/>
        <c:auto val="1"/>
        <c:lblAlgn val="ctr"/>
        <c:lblOffset val="100"/>
        <c:noMultiLvlLbl val="0"/>
      </c:catAx>
      <c:valAx>
        <c:axId val="4091029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409106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1278224675689988"/>
          <c:y val="0.87729841061533975"/>
          <c:w val="0.55034944128445906"/>
          <c:h val="9.492381160688247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 sz="1600" b="1"/>
              <a:t>HISTÓRICO DE RECLAMOS DE SERVICIOS DE TELECOMUNICACIONES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'Historico Gob.ec'!$A$116</c:f>
              <c:strCache>
                <c:ptCount val="1"/>
                <c:pt idx="0">
                  <c:v>Información de Telecomunicaciones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'Historico Gob.ec'!$B$115:$M$115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'Historico Gob.ec'!$B$116:$M$116</c:f>
              <c:numCache>
                <c:formatCode>General</c:formatCode>
                <c:ptCount val="12"/>
                <c:pt idx="0">
                  <c:v>7</c:v>
                </c:pt>
                <c:pt idx="1">
                  <c:v>16</c:v>
                </c:pt>
                <c:pt idx="2">
                  <c:v>15</c:v>
                </c:pt>
                <c:pt idx="3">
                  <c:v>17</c:v>
                </c:pt>
                <c:pt idx="4">
                  <c:v>21</c:v>
                </c:pt>
                <c:pt idx="5">
                  <c:v>16</c:v>
                </c:pt>
                <c:pt idx="6">
                  <c:v>11</c:v>
                </c:pt>
                <c:pt idx="7">
                  <c:v>14</c:v>
                </c:pt>
                <c:pt idx="8">
                  <c:v>14</c:v>
                </c:pt>
                <c:pt idx="9">
                  <c:v>14</c:v>
                </c:pt>
                <c:pt idx="10">
                  <c:v>16</c:v>
                </c:pt>
                <c:pt idx="11">
                  <c:v>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B9E-4872-91A4-16AF3AA29A0D}"/>
            </c:ext>
          </c:extLst>
        </c:ser>
        <c:ser>
          <c:idx val="1"/>
          <c:order val="1"/>
          <c:tx>
            <c:strRef>
              <c:f>'Historico Gob.ec'!$A$123</c:f>
              <c:strCache>
                <c:ptCount val="1"/>
                <c:pt idx="0">
                  <c:v>Servicio Acceso a Internet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'Historico Gob.ec'!$B$115:$M$115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'Historico Gob.ec'!$B$123:$M$123</c:f>
              <c:numCache>
                <c:formatCode>General</c:formatCode>
                <c:ptCount val="12"/>
                <c:pt idx="0">
                  <c:v>162</c:v>
                </c:pt>
                <c:pt idx="1">
                  <c:v>158</c:v>
                </c:pt>
                <c:pt idx="2">
                  <c:v>181</c:v>
                </c:pt>
                <c:pt idx="3">
                  <c:v>100</c:v>
                </c:pt>
                <c:pt idx="4">
                  <c:v>173</c:v>
                </c:pt>
                <c:pt idx="5">
                  <c:v>138</c:v>
                </c:pt>
                <c:pt idx="6">
                  <c:v>113</c:v>
                </c:pt>
                <c:pt idx="7">
                  <c:v>126</c:v>
                </c:pt>
                <c:pt idx="8">
                  <c:v>162</c:v>
                </c:pt>
                <c:pt idx="9">
                  <c:v>154</c:v>
                </c:pt>
                <c:pt idx="10">
                  <c:v>163</c:v>
                </c:pt>
                <c:pt idx="11">
                  <c:v>165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B9E-4872-91A4-16AF3AA29A0D}"/>
            </c:ext>
          </c:extLst>
        </c:ser>
        <c:ser>
          <c:idx val="2"/>
          <c:order val="2"/>
          <c:tx>
            <c:strRef>
              <c:f>'Historico Gob.ec'!$A$132</c:f>
              <c:strCache>
                <c:ptCount val="1"/>
                <c:pt idx="0">
                  <c:v>Servicio de Telefonía Fija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'Historico Gob.ec'!$B$115:$M$115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'Historico Gob.ec'!$B$132:$M$132</c:f>
              <c:numCache>
                <c:formatCode>General</c:formatCode>
                <c:ptCount val="12"/>
                <c:pt idx="0">
                  <c:v>45</c:v>
                </c:pt>
                <c:pt idx="1">
                  <c:v>30</c:v>
                </c:pt>
                <c:pt idx="2">
                  <c:v>49</c:v>
                </c:pt>
                <c:pt idx="3">
                  <c:v>2</c:v>
                </c:pt>
                <c:pt idx="4">
                  <c:v>42</c:v>
                </c:pt>
                <c:pt idx="5">
                  <c:v>35</c:v>
                </c:pt>
                <c:pt idx="6">
                  <c:v>24</c:v>
                </c:pt>
                <c:pt idx="7">
                  <c:v>27</c:v>
                </c:pt>
                <c:pt idx="8">
                  <c:v>35</c:v>
                </c:pt>
                <c:pt idx="9">
                  <c:v>43</c:v>
                </c:pt>
                <c:pt idx="10">
                  <c:v>26</c:v>
                </c:pt>
                <c:pt idx="11">
                  <c:v>21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1B9E-4872-91A4-16AF3AA29A0D}"/>
            </c:ext>
          </c:extLst>
        </c:ser>
        <c:ser>
          <c:idx val="3"/>
          <c:order val="3"/>
          <c:tx>
            <c:strRef>
              <c:f>'Historico Gob.ec'!$A$137</c:f>
              <c:strCache>
                <c:ptCount val="1"/>
                <c:pt idx="0">
                  <c:v>Servicio de Televisión Pagada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'Historico Gob.ec'!$B$115:$M$115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'Historico Gob.ec'!$B$137:$M$137</c:f>
              <c:numCache>
                <c:formatCode>General</c:formatCode>
                <c:ptCount val="12"/>
                <c:pt idx="0">
                  <c:v>16</c:v>
                </c:pt>
                <c:pt idx="1">
                  <c:v>9</c:v>
                </c:pt>
                <c:pt idx="2">
                  <c:v>8</c:v>
                </c:pt>
                <c:pt idx="3">
                  <c:v>5</c:v>
                </c:pt>
                <c:pt idx="4">
                  <c:v>13</c:v>
                </c:pt>
                <c:pt idx="5">
                  <c:v>10</c:v>
                </c:pt>
                <c:pt idx="6">
                  <c:v>15</c:v>
                </c:pt>
                <c:pt idx="7">
                  <c:v>9</c:v>
                </c:pt>
                <c:pt idx="8">
                  <c:v>6</c:v>
                </c:pt>
                <c:pt idx="9">
                  <c:v>12</c:v>
                </c:pt>
                <c:pt idx="10">
                  <c:v>6</c:v>
                </c:pt>
                <c:pt idx="11">
                  <c:v>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1B9E-4872-91A4-16AF3AA29A0D}"/>
            </c:ext>
          </c:extLst>
        </c:ser>
        <c:ser>
          <c:idx val="4"/>
          <c:order val="4"/>
          <c:tx>
            <c:strRef>
              <c:f>'Historico Gob.ec'!$A$145</c:f>
              <c:strCache>
                <c:ptCount val="1"/>
                <c:pt idx="0">
                  <c:v>Telefonía Celular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'Historico Gob.ec'!$B$115:$M$115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'Historico Gob.ec'!$B$145:$M$145</c:f>
              <c:numCache>
                <c:formatCode>General</c:formatCode>
                <c:ptCount val="12"/>
                <c:pt idx="0">
                  <c:v>170</c:v>
                </c:pt>
                <c:pt idx="1">
                  <c:v>156</c:v>
                </c:pt>
                <c:pt idx="2">
                  <c:v>175</c:v>
                </c:pt>
                <c:pt idx="3">
                  <c:v>261</c:v>
                </c:pt>
                <c:pt idx="4">
                  <c:v>169</c:v>
                </c:pt>
                <c:pt idx="5">
                  <c:v>151</c:v>
                </c:pt>
                <c:pt idx="6">
                  <c:v>94</c:v>
                </c:pt>
                <c:pt idx="7">
                  <c:v>99</c:v>
                </c:pt>
                <c:pt idx="8">
                  <c:v>140</c:v>
                </c:pt>
                <c:pt idx="9">
                  <c:v>130</c:v>
                </c:pt>
                <c:pt idx="10">
                  <c:v>109</c:v>
                </c:pt>
                <c:pt idx="11">
                  <c:v>100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1B9E-4872-91A4-16AF3AA29A0D}"/>
            </c:ext>
          </c:extLst>
        </c:ser>
        <c:ser>
          <c:idx val="5"/>
          <c:order val="5"/>
          <c:tx>
            <c:strRef>
              <c:f>'Historico Gob.ec'!$A$150</c:f>
              <c:strCache>
                <c:ptCount val="1"/>
                <c:pt idx="0">
                  <c:v>Televisión Abierta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'Historico Gob.ec'!$B$115:$M$115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'Historico Gob.ec'!$B$150:$M$150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1B9E-4872-91A4-16AF3AA29A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09107296"/>
        <c:axId val="409098048"/>
      </c:barChart>
      <c:catAx>
        <c:axId val="4091072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409098048"/>
        <c:crosses val="autoZero"/>
        <c:auto val="1"/>
        <c:lblAlgn val="ctr"/>
        <c:lblOffset val="100"/>
        <c:noMultiLvlLbl val="0"/>
      </c:catAx>
      <c:valAx>
        <c:axId val="4090980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4091072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RECLAMOS POR SERVICIOS (EneDic. 2024)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'Historico Gob.ec'!$A$181:$A$186</c:f>
              <c:strCache>
                <c:ptCount val="6"/>
                <c:pt idx="0">
                  <c:v>Información de Telecomunicaciones</c:v>
                </c:pt>
                <c:pt idx="1">
                  <c:v>Radiodifusión AM - FM</c:v>
                </c:pt>
                <c:pt idx="2">
                  <c:v>Servicio Acceso a Internet</c:v>
                </c:pt>
                <c:pt idx="3">
                  <c:v>Servicio de Telefonía Fija</c:v>
                </c:pt>
                <c:pt idx="4">
                  <c:v>Servicio de Televisión Pagada</c:v>
                </c:pt>
                <c:pt idx="5">
                  <c:v>Telefonía Celular</c:v>
                </c:pt>
              </c:strCache>
            </c:strRef>
          </c:cat>
          <c:val>
            <c:numRef>
              <c:f>'Historico Gob.ec'!$B$181:$B$186</c:f>
              <c:numCache>
                <c:formatCode>General</c:formatCode>
                <c:ptCount val="6"/>
                <c:pt idx="0">
                  <c:v>144</c:v>
                </c:pt>
                <c:pt idx="1">
                  <c:v>0</c:v>
                </c:pt>
                <c:pt idx="2">
                  <c:v>2317</c:v>
                </c:pt>
                <c:pt idx="3">
                  <c:v>265</c:v>
                </c:pt>
                <c:pt idx="4">
                  <c:v>119</c:v>
                </c:pt>
                <c:pt idx="5">
                  <c:v>1531</c:v>
                </c:pt>
              </c:numCache>
            </c:numRef>
          </c:val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RECLAMOS INGRESADOS A OPERADORES</a:t>
            </a:r>
            <a:r>
              <a:rPr lang="en-US" b="1" baseline="0"/>
              <a:t> DEL</a:t>
            </a:r>
          </a:p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 baseline="0"/>
              <a:t> SERVICIO MOVIL AVANZADO</a:t>
            </a:r>
            <a:endParaRPr lang="en-US" b="1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chemeClr val="accent5"/>
            </a:solidFill>
            <a:ln>
              <a:solidFill>
                <a:schemeClr val="accent1">
                  <a:lumMod val="75000"/>
                </a:schemeClr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C00000"/>
              </a:solidFill>
              <a:ln>
                <a:solidFill>
                  <a:schemeClr val="accent1">
                    <a:lumMod val="75000"/>
                  </a:schemeClr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198D-4BA2-8565-D26F9CA9E775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  <a:ln>
                <a:solidFill>
                  <a:schemeClr val="accent1">
                    <a:lumMod val="75000"/>
                  </a:schemeClr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198D-4BA2-8565-D26F9CA9E775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solidFill>
                  <a:schemeClr val="accent1">
                    <a:lumMod val="75000"/>
                  </a:schemeClr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198D-4BA2-8565-D26F9CA9E775}"/>
              </c:ext>
            </c:extLst>
          </c:dPt>
          <c:dLbls>
            <c:dLbl>
              <c:idx val="0"/>
              <c:layout>
                <c:manualLayout>
                  <c:x val="0"/>
                  <c:y val="-1.1462174077166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198D-4BA2-8565-D26F9CA9E77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"/>
                  <c:y val="2.24034763106573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198D-4BA2-8565-D26F9CA9E77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2.1705427946439207E-3"/>
                  <c:y val="6.078634285999813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198D-4BA2-8565-D26F9CA9E77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/>
                </a:pPr>
                <a:endParaRPr lang="es-EC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'Requerimientos Febrero 2025'!$B$42:$B$46</c15:sqref>
                  </c15:fullRef>
                </c:ext>
              </c:extLst>
              <c:f>'Requerimientos Febrero 2025'!$B$42:$B$45</c:f>
              <c:strCache>
                <c:ptCount val="4"/>
                <c:pt idx="0">
                  <c:v>Claro - Conecel S.A.</c:v>
                </c:pt>
                <c:pt idx="1">
                  <c:v>Cnt Ep</c:v>
                </c:pt>
                <c:pt idx="2">
                  <c:v>Movistar - Otecel S.A.</c:v>
                </c:pt>
                <c:pt idx="3">
                  <c:v>Tuenti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'Requerimientos Febrero 2025'!$E$42:$E$46</c15:sqref>
                  </c15:fullRef>
                </c:ext>
              </c:extLst>
              <c:f>'Requerimientos Febrero 2025'!$E$42:$E$45</c:f>
              <c:numCache>
                <c:formatCode>0</c:formatCode>
                <c:ptCount val="4"/>
                <c:pt idx="0">
                  <c:v>48</c:v>
                </c:pt>
                <c:pt idx="1">
                  <c:v>6</c:v>
                </c:pt>
                <c:pt idx="2">
                  <c:v>63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6-9EF0-43E1-A67C-6AA9CB92673A}"/>
            </c:ext>
            <c:ext xmlns:c15="http://schemas.microsoft.com/office/drawing/2012/chart" uri="{02D57815-91ED-43cb-92C2-25804820EDAC}">
              <c15:categoryFilterExceptions>
                <c15:categoryFilterException>
                  <c15:sqref>'Requerimientos Febrero 2025'!$E$46</c15:sqref>
                  <c15:dLbl>
                    <c:idx val="3"/>
                    <c:layout>
                      <c:manualLayout>
                        <c:x val="0"/>
                        <c:y val="4.8274266947596562E-3"/>
                      </c:manualLayout>
                    </c:layout>
                    <c:dLblPos val="outEnd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 xmlns:c16r2="http://schemas.microsoft.com/office/drawing/2015/06/chart" xmlns:c16="http://schemas.microsoft.com/office/drawing/2014/chart">
                      <c:ext xmlns:c16="http://schemas.microsoft.com/office/drawing/2014/chart" uri="{C3380CC4-5D6E-409C-BE32-E72D297353CC}">
                        <c16:uniqueId val="{00000012-A3C2-468A-A6C2-4D4D64529614}"/>
                      </c:ext>
                      <c:ext uri="{CE6537A1-D6FC-4f65-9D91-7224C49458BB}"/>
                    </c:extLst>
                  </c15:dLbl>
                </c15:categoryFilterException>
              </c15:categoryFilterExceptions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30"/>
        <c:axId val="216786784"/>
        <c:axId val="216786240"/>
      </c:barChart>
      <c:catAx>
        <c:axId val="216786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216786240"/>
        <c:crosses val="autoZero"/>
        <c:auto val="1"/>
        <c:lblAlgn val="ctr"/>
        <c:lblOffset val="100"/>
        <c:noMultiLvlLbl val="0"/>
      </c:catAx>
      <c:valAx>
        <c:axId val="2167862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2167867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EC"/>
              <a:t>Información de Telecomunicaciones</a:t>
            </a:r>
          </a:p>
        </c:rich>
      </c:tx>
      <c:layout>
        <c:manualLayout>
          <c:xMode val="edge"/>
          <c:yMode val="edge"/>
          <c:x val="0.18499438459519679"/>
          <c:y val="7.496646958102681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plotArea>
      <c:layout/>
      <c:barChart>
        <c:barDir val="bar"/>
        <c:grouping val="clustered"/>
        <c:varyColors val="0"/>
        <c:ser>
          <c:idx val="1"/>
          <c:order val="0"/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'Requerimientos Febrero 2025'!$B$139</c:f>
              <c:strCache>
                <c:ptCount val="1"/>
                <c:pt idx="0">
                  <c:v>Información</c:v>
                </c:pt>
              </c:strCache>
            </c:strRef>
          </c:cat>
          <c:val>
            <c:numRef>
              <c:f>'Requerimientos Febrero 2025'!$D$139</c:f>
              <c:numCache>
                <c:formatCode>0.00%</c:formatCode>
                <c:ptCount val="1"/>
                <c:pt idx="0">
                  <c:v>4.3589743589743588E-2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2BBE-4A5E-8079-4DE8D1DBD001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15"/>
        <c:overlap val="-20"/>
        <c:axId val="216798208"/>
        <c:axId val="216791136"/>
      </c:barChart>
      <c:catAx>
        <c:axId val="21679820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216791136"/>
        <c:crosses val="autoZero"/>
        <c:auto val="1"/>
        <c:lblAlgn val="ctr"/>
        <c:lblOffset val="100"/>
        <c:noMultiLvlLbl val="0"/>
      </c:catAx>
      <c:valAx>
        <c:axId val="2167911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2167982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 b="1"/>
              <a:t>Servicio de Acceso a Internet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'Requerimientos Febrero 2025'!$B$141:$B$147</c:f>
              <c:strCache>
                <c:ptCount val="7"/>
                <c:pt idx="0">
                  <c:v>Puntonet - Celerity</c:v>
                </c:pt>
                <c:pt idx="1">
                  <c:v>Claro - Conecel S.A.</c:v>
                </c:pt>
                <c:pt idx="2">
                  <c:v>Cnt Ep</c:v>
                </c:pt>
                <c:pt idx="3">
                  <c:v>Fibramax - Iplanet</c:v>
                </c:pt>
                <c:pt idx="4">
                  <c:v>Grupo TV Cable</c:v>
                </c:pt>
                <c:pt idx="5">
                  <c:v>Megadatos - Netlife</c:v>
                </c:pt>
                <c:pt idx="6">
                  <c:v>Otros Operadores de Acceso a Internet</c:v>
                </c:pt>
              </c:strCache>
            </c:strRef>
          </c:cat>
          <c:val>
            <c:numRef>
              <c:f>'Requerimientos Febrero 2025'!$D$141:$D$147</c:f>
              <c:numCache>
                <c:formatCode>0.00%</c:formatCode>
                <c:ptCount val="7"/>
                <c:pt idx="0">
                  <c:v>4.8717948717948718E-2</c:v>
                </c:pt>
                <c:pt idx="1">
                  <c:v>0.16923076923076924</c:v>
                </c:pt>
                <c:pt idx="2">
                  <c:v>7.9487179487179482E-2</c:v>
                </c:pt>
                <c:pt idx="3">
                  <c:v>5.128205128205128E-2</c:v>
                </c:pt>
                <c:pt idx="4">
                  <c:v>8.2051282051282051E-2</c:v>
                </c:pt>
                <c:pt idx="5">
                  <c:v>7.4358974358974358E-2</c:v>
                </c:pt>
                <c:pt idx="6">
                  <c:v>8.2051282051282051E-2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4B1-4E1C-994E-97A236AE4C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216787328"/>
        <c:axId val="216792224"/>
      </c:barChart>
      <c:catAx>
        <c:axId val="2167873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216792224"/>
        <c:crosses val="autoZero"/>
        <c:auto val="1"/>
        <c:lblAlgn val="ctr"/>
        <c:lblOffset val="100"/>
        <c:noMultiLvlLbl val="0"/>
      </c:catAx>
      <c:valAx>
        <c:axId val="216792224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crossAx val="2167873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 b="1"/>
              <a:t>Servicio de Telefonía</a:t>
            </a:r>
            <a:r>
              <a:rPr lang="es-EC" b="1" baseline="0"/>
              <a:t> Fija</a:t>
            </a:r>
            <a:endParaRPr lang="es-EC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plotArea>
      <c:layout/>
      <c:barChart>
        <c:barDir val="bar"/>
        <c:grouping val="clustered"/>
        <c:varyColors val="0"/>
        <c:ser>
          <c:idx val="1"/>
          <c:order val="0"/>
          <c:spPr>
            <a:solidFill>
              <a:schemeClr val="bg2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'Requerimientos Febrero 2025'!$B$154:$B$156</c:f>
              <c:strCache>
                <c:ptCount val="3"/>
                <c:pt idx="0">
                  <c:v>Cnt Ep</c:v>
                </c:pt>
                <c:pt idx="1">
                  <c:v>Claro - Conecel</c:v>
                </c:pt>
                <c:pt idx="2">
                  <c:v>Xtrim - Grupo TVCABLE</c:v>
                </c:pt>
              </c:strCache>
            </c:strRef>
          </c:cat>
          <c:val>
            <c:numRef>
              <c:f>'Requerimientos Febrero 2025'!$D$154:$D$156</c:f>
              <c:numCache>
                <c:formatCode>0.00%</c:formatCode>
                <c:ptCount val="3"/>
                <c:pt idx="0">
                  <c:v>3.0769230769230771E-2</c:v>
                </c:pt>
                <c:pt idx="1">
                  <c:v>5.1282051282051282E-3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641-4D47-9A95-B4256BA49A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216788416"/>
        <c:axId val="216796576"/>
      </c:barChart>
      <c:catAx>
        <c:axId val="21678841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216796576"/>
        <c:crosses val="autoZero"/>
        <c:auto val="1"/>
        <c:lblAlgn val="ctr"/>
        <c:lblOffset val="100"/>
        <c:noMultiLvlLbl val="0"/>
      </c:catAx>
      <c:valAx>
        <c:axId val="216796576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crossAx val="2167884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 b="1"/>
              <a:t>Servicio de Televisión Pagada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'Requerimientos Febrero 2025'!$B$158:$B$161</c:f>
              <c:strCache>
                <c:ptCount val="4"/>
                <c:pt idx="0">
                  <c:v>Claro - Conecel S.A.</c:v>
                </c:pt>
                <c:pt idx="1">
                  <c:v>Alfa TV -Cable Unión</c:v>
                </c:pt>
                <c:pt idx="2">
                  <c:v>DirecTV</c:v>
                </c:pt>
                <c:pt idx="3">
                  <c:v>Grupo TV Cable</c:v>
                </c:pt>
              </c:strCache>
            </c:strRef>
          </c:cat>
          <c:val>
            <c:numRef>
              <c:f>'Requerimientos Febrero 2025'!$D$158:$D$161</c:f>
              <c:numCache>
                <c:formatCode>0.00%</c:formatCode>
                <c:ptCount val="4"/>
                <c:pt idx="0">
                  <c:v>7.6923076923076927E-3</c:v>
                </c:pt>
                <c:pt idx="1">
                  <c:v>5.1282051282051282E-3</c:v>
                </c:pt>
                <c:pt idx="2">
                  <c:v>1.0256410256410256E-2</c:v>
                </c:pt>
                <c:pt idx="3">
                  <c:v>5.1282051282051282E-3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829-4560-8857-CCB88DFB64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216797120"/>
        <c:axId val="216799840"/>
      </c:barChart>
      <c:catAx>
        <c:axId val="2167971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216799840"/>
        <c:crosses val="autoZero"/>
        <c:auto val="1"/>
        <c:lblAlgn val="ctr"/>
        <c:lblOffset val="100"/>
        <c:noMultiLvlLbl val="0"/>
      </c:catAx>
      <c:valAx>
        <c:axId val="216799840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crossAx val="2167971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 b="1"/>
              <a:t>Servicio de Telefonía Celular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plotArea>
      <c:layout/>
      <c:barChart>
        <c:barDir val="bar"/>
        <c:grouping val="clustered"/>
        <c:varyColors val="0"/>
        <c:ser>
          <c:idx val="1"/>
          <c:order val="0"/>
          <c:spPr>
            <a:solidFill>
              <a:srgbClr val="FF33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'Requerimientos Febrero 2025'!$B$149:$B$152</c:f>
              <c:strCache>
                <c:ptCount val="4"/>
                <c:pt idx="0">
                  <c:v>Claro - Conecel S.A.</c:v>
                </c:pt>
                <c:pt idx="1">
                  <c:v>Cnt Ep</c:v>
                </c:pt>
                <c:pt idx="2">
                  <c:v>Movistar - Otecel S.A.</c:v>
                </c:pt>
                <c:pt idx="3">
                  <c:v>Tuenti </c:v>
                </c:pt>
              </c:strCache>
            </c:strRef>
          </c:cat>
          <c:val>
            <c:numRef>
              <c:f>'Requerimientos Febrero 2025'!$D$149:$D$152</c:f>
              <c:numCache>
                <c:formatCode>0.00%</c:formatCode>
                <c:ptCount val="4"/>
                <c:pt idx="0">
                  <c:v>0.12307692307692308</c:v>
                </c:pt>
                <c:pt idx="1">
                  <c:v>1.5384615384615385E-2</c:v>
                </c:pt>
                <c:pt idx="2">
                  <c:v>0.16153846153846155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933-4DCB-BC2A-EAEE3BF583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216788960"/>
        <c:axId val="216789504"/>
      </c:barChart>
      <c:catAx>
        <c:axId val="2167889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216789504"/>
        <c:crosses val="autoZero"/>
        <c:auto val="1"/>
        <c:lblAlgn val="ctr"/>
        <c:lblOffset val="100"/>
        <c:noMultiLvlLbl val="0"/>
      </c:catAx>
      <c:valAx>
        <c:axId val="216789504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crossAx val="2167889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 b="1"/>
              <a:t>RECLAMOS POR OPERADORES</a:t>
            </a:r>
            <a:r>
              <a:rPr lang="es-EC" b="1" baseline="0"/>
              <a:t> DE SERVICIO MÓVIL AVANZADO</a:t>
            </a:r>
            <a:endParaRPr lang="es-EC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'[1]Historico GOB.EC'!$A$107</c:f>
              <c:strCache>
                <c:ptCount val="1"/>
                <c:pt idx="0">
                  <c:v>Claro - Conecel S.A.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0"/>
                  <c:y val="-0.1851851851851852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2F42-40C6-A889-DB6F9835240F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28575" cap="flat" cmpd="sng" algn="ctr">
                      <a:solidFill>
                        <a:srgbClr val="FF0000"/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'[1]Historico GOB.EC'!$B$104:$AA$106</c:f>
              <c:multiLvlStrCache>
                <c:ptCount val="26"/>
                <c:lvl>
                  <c:pt idx="0">
                    <c:v>Cantidad</c:v>
                  </c:pt>
                  <c:pt idx="1">
                    <c:v>Porcentaje</c:v>
                  </c:pt>
                  <c:pt idx="2">
                    <c:v>Cantidad</c:v>
                  </c:pt>
                  <c:pt idx="3">
                    <c:v>Porcentaje</c:v>
                  </c:pt>
                  <c:pt idx="4">
                    <c:v>Cantidad</c:v>
                  </c:pt>
                  <c:pt idx="5">
                    <c:v>Porcentaje</c:v>
                  </c:pt>
                  <c:pt idx="6">
                    <c:v>Cantidad</c:v>
                  </c:pt>
                  <c:pt idx="7">
                    <c:v>Porcentaje</c:v>
                  </c:pt>
                  <c:pt idx="8">
                    <c:v>Cantidad</c:v>
                  </c:pt>
                  <c:pt idx="9">
                    <c:v>Porcentaje</c:v>
                  </c:pt>
                  <c:pt idx="10">
                    <c:v>Cantidad</c:v>
                  </c:pt>
                  <c:pt idx="11">
                    <c:v>Porcentaje</c:v>
                  </c:pt>
                  <c:pt idx="12">
                    <c:v>Cantidad</c:v>
                  </c:pt>
                  <c:pt idx="13">
                    <c:v>Porcentaje</c:v>
                  </c:pt>
                  <c:pt idx="14">
                    <c:v>Cantidad</c:v>
                  </c:pt>
                  <c:pt idx="15">
                    <c:v>Porcentaje</c:v>
                  </c:pt>
                  <c:pt idx="16">
                    <c:v>Cantidad</c:v>
                  </c:pt>
                  <c:pt idx="17">
                    <c:v>Porcentaje</c:v>
                  </c:pt>
                  <c:pt idx="18">
                    <c:v>Cantidad</c:v>
                  </c:pt>
                  <c:pt idx="19">
                    <c:v>Porcentaje</c:v>
                  </c:pt>
                  <c:pt idx="20">
                    <c:v>Cantidad</c:v>
                  </c:pt>
                  <c:pt idx="21">
                    <c:v>Porcentaje</c:v>
                  </c:pt>
                  <c:pt idx="22">
                    <c:v>Cantidad</c:v>
                  </c:pt>
                  <c:pt idx="23">
                    <c:v>Porcentaje</c:v>
                  </c:pt>
                  <c:pt idx="24">
                    <c:v>Cantidad</c:v>
                  </c:pt>
                  <c:pt idx="25">
                    <c:v>Porcentaje</c:v>
                  </c:pt>
                </c:lvl>
                <c:lvl>
                  <c:pt idx="0">
                    <c:v>Enero 2022</c:v>
                  </c:pt>
                  <c:pt idx="1">
                    <c:v>0</c:v>
                  </c:pt>
                  <c:pt idx="2">
                    <c:v>Febrero 2022</c:v>
                  </c:pt>
                  <c:pt idx="3">
                    <c:v>0</c:v>
                  </c:pt>
                  <c:pt idx="4">
                    <c:v>Marzo 2022</c:v>
                  </c:pt>
                  <c:pt idx="5">
                    <c:v>0</c:v>
                  </c:pt>
                  <c:pt idx="6">
                    <c:v>Abril 2022</c:v>
                  </c:pt>
                  <c:pt idx="7">
                    <c:v>0</c:v>
                  </c:pt>
                  <c:pt idx="8">
                    <c:v>Mayo 2022</c:v>
                  </c:pt>
                  <c:pt idx="9">
                    <c:v>0</c:v>
                  </c:pt>
                  <c:pt idx="10">
                    <c:v>Junio 2022</c:v>
                  </c:pt>
                  <c:pt idx="11">
                    <c:v>0</c:v>
                  </c:pt>
                  <c:pt idx="12">
                    <c:v>Julio 2022</c:v>
                  </c:pt>
                  <c:pt idx="13">
                    <c:v>0</c:v>
                  </c:pt>
                  <c:pt idx="14">
                    <c:v>Agosto 2022</c:v>
                  </c:pt>
                  <c:pt idx="15">
                    <c:v>0</c:v>
                  </c:pt>
                  <c:pt idx="16">
                    <c:v>Septiembre 2022</c:v>
                  </c:pt>
                  <c:pt idx="17">
                    <c:v>0</c:v>
                  </c:pt>
                  <c:pt idx="18">
                    <c:v>Octubre 2022</c:v>
                  </c:pt>
                  <c:pt idx="19">
                    <c:v>0</c:v>
                  </c:pt>
                  <c:pt idx="20">
                    <c:v>Noviembre 2022</c:v>
                  </c:pt>
                  <c:pt idx="21">
                    <c:v>0</c:v>
                  </c:pt>
                  <c:pt idx="22">
                    <c:v>Diciembre 2022</c:v>
                  </c:pt>
                  <c:pt idx="23">
                    <c:v>0</c:v>
                  </c:pt>
                  <c:pt idx="24">
                    <c:v>Total 2022</c:v>
                  </c:pt>
                  <c:pt idx="25">
                    <c:v>0</c:v>
                  </c:pt>
                </c:lvl>
                <c:lvl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</c:lvl>
              </c:multiLvlStrCache>
            </c:multiLvlStrRef>
          </c:cat>
          <c:val>
            <c:numRef>
              <c:f>'[1]Historico GOB.EC'!$B$107:$AA$107</c:f>
              <c:numCache>
                <c:formatCode>General</c:formatCode>
                <c:ptCount val="26"/>
                <c:pt idx="0">
                  <c:v>93</c:v>
                </c:pt>
                <c:pt idx="1">
                  <c:v>0.39574468085106385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F42-40C6-A889-DB6F9835240F}"/>
            </c:ext>
          </c:extLst>
        </c:ser>
        <c:ser>
          <c:idx val="1"/>
          <c:order val="1"/>
          <c:tx>
            <c:strRef>
              <c:f>'[1]Historico GOB.EC'!$A$108</c:f>
              <c:strCache>
                <c:ptCount val="1"/>
                <c:pt idx="0">
                  <c:v>Cnt Ep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0"/>
                  <c:y val="-5.09259259259259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2F42-40C6-A889-DB6F9835240F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28575" cap="flat" cmpd="sng" algn="ctr">
                      <a:solidFill>
                        <a:schemeClr val="accent1">
                          <a:lumMod val="7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'[1]Historico GOB.EC'!$B$104:$AA$106</c:f>
              <c:multiLvlStrCache>
                <c:ptCount val="26"/>
                <c:lvl>
                  <c:pt idx="0">
                    <c:v>Cantidad</c:v>
                  </c:pt>
                  <c:pt idx="1">
                    <c:v>Porcentaje</c:v>
                  </c:pt>
                  <c:pt idx="2">
                    <c:v>Cantidad</c:v>
                  </c:pt>
                  <c:pt idx="3">
                    <c:v>Porcentaje</c:v>
                  </c:pt>
                  <c:pt idx="4">
                    <c:v>Cantidad</c:v>
                  </c:pt>
                  <c:pt idx="5">
                    <c:v>Porcentaje</c:v>
                  </c:pt>
                  <c:pt idx="6">
                    <c:v>Cantidad</c:v>
                  </c:pt>
                  <c:pt idx="7">
                    <c:v>Porcentaje</c:v>
                  </c:pt>
                  <c:pt idx="8">
                    <c:v>Cantidad</c:v>
                  </c:pt>
                  <c:pt idx="9">
                    <c:v>Porcentaje</c:v>
                  </c:pt>
                  <c:pt idx="10">
                    <c:v>Cantidad</c:v>
                  </c:pt>
                  <c:pt idx="11">
                    <c:v>Porcentaje</c:v>
                  </c:pt>
                  <c:pt idx="12">
                    <c:v>Cantidad</c:v>
                  </c:pt>
                  <c:pt idx="13">
                    <c:v>Porcentaje</c:v>
                  </c:pt>
                  <c:pt idx="14">
                    <c:v>Cantidad</c:v>
                  </c:pt>
                  <c:pt idx="15">
                    <c:v>Porcentaje</c:v>
                  </c:pt>
                  <c:pt idx="16">
                    <c:v>Cantidad</c:v>
                  </c:pt>
                  <c:pt idx="17">
                    <c:v>Porcentaje</c:v>
                  </c:pt>
                  <c:pt idx="18">
                    <c:v>Cantidad</c:v>
                  </c:pt>
                  <c:pt idx="19">
                    <c:v>Porcentaje</c:v>
                  </c:pt>
                  <c:pt idx="20">
                    <c:v>Cantidad</c:v>
                  </c:pt>
                  <c:pt idx="21">
                    <c:v>Porcentaje</c:v>
                  </c:pt>
                  <c:pt idx="22">
                    <c:v>Cantidad</c:v>
                  </c:pt>
                  <c:pt idx="23">
                    <c:v>Porcentaje</c:v>
                  </c:pt>
                  <c:pt idx="24">
                    <c:v>Cantidad</c:v>
                  </c:pt>
                  <c:pt idx="25">
                    <c:v>Porcentaje</c:v>
                  </c:pt>
                </c:lvl>
                <c:lvl>
                  <c:pt idx="0">
                    <c:v>Enero 2022</c:v>
                  </c:pt>
                  <c:pt idx="1">
                    <c:v>0</c:v>
                  </c:pt>
                  <c:pt idx="2">
                    <c:v>Febrero 2022</c:v>
                  </c:pt>
                  <c:pt idx="3">
                    <c:v>0</c:v>
                  </c:pt>
                  <c:pt idx="4">
                    <c:v>Marzo 2022</c:v>
                  </c:pt>
                  <c:pt idx="5">
                    <c:v>0</c:v>
                  </c:pt>
                  <c:pt idx="6">
                    <c:v>Abril 2022</c:v>
                  </c:pt>
                  <c:pt idx="7">
                    <c:v>0</c:v>
                  </c:pt>
                  <c:pt idx="8">
                    <c:v>Mayo 2022</c:v>
                  </c:pt>
                  <c:pt idx="9">
                    <c:v>0</c:v>
                  </c:pt>
                  <c:pt idx="10">
                    <c:v>Junio 2022</c:v>
                  </c:pt>
                  <c:pt idx="11">
                    <c:v>0</c:v>
                  </c:pt>
                  <c:pt idx="12">
                    <c:v>Julio 2022</c:v>
                  </c:pt>
                  <c:pt idx="13">
                    <c:v>0</c:v>
                  </c:pt>
                  <c:pt idx="14">
                    <c:v>Agosto 2022</c:v>
                  </c:pt>
                  <c:pt idx="15">
                    <c:v>0</c:v>
                  </c:pt>
                  <c:pt idx="16">
                    <c:v>Septiembre 2022</c:v>
                  </c:pt>
                  <c:pt idx="17">
                    <c:v>0</c:v>
                  </c:pt>
                  <c:pt idx="18">
                    <c:v>Octubre 2022</c:v>
                  </c:pt>
                  <c:pt idx="19">
                    <c:v>0</c:v>
                  </c:pt>
                  <c:pt idx="20">
                    <c:v>Noviembre 2022</c:v>
                  </c:pt>
                  <c:pt idx="21">
                    <c:v>0</c:v>
                  </c:pt>
                  <c:pt idx="22">
                    <c:v>Diciembre 2022</c:v>
                  </c:pt>
                  <c:pt idx="23">
                    <c:v>0</c:v>
                  </c:pt>
                  <c:pt idx="24">
                    <c:v>Total 2022</c:v>
                  </c:pt>
                  <c:pt idx="25">
                    <c:v>0</c:v>
                  </c:pt>
                </c:lvl>
                <c:lvl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</c:lvl>
              </c:multiLvlStrCache>
            </c:multiLvlStrRef>
          </c:cat>
          <c:val>
            <c:numRef>
              <c:f>'[1]Historico GOB.EC'!$B$108:$AA$108</c:f>
              <c:numCache>
                <c:formatCode>General</c:formatCode>
                <c:ptCount val="26"/>
                <c:pt idx="0">
                  <c:v>16</c:v>
                </c:pt>
                <c:pt idx="1">
                  <c:v>6.8085106382978725E-2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F42-40C6-A889-DB6F9835240F}"/>
            </c:ext>
          </c:extLst>
        </c:ser>
        <c:ser>
          <c:idx val="2"/>
          <c:order val="2"/>
          <c:tx>
            <c:strRef>
              <c:f>'[1]Historico GOB.EC'!$A$109</c:f>
              <c:strCache>
                <c:ptCount val="1"/>
                <c:pt idx="0">
                  <c:v>Movistar - Otecel S.A.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0"/>
                  <c:y val="-0.263888888888888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2F42-40C6-A889-DB6F9835240F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6.2620362376640971E-4"/>
                  <c:y val="-0.2129629629629629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0-2F42-40C6-A889-DB6F9835240F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28575" cap="flat" cmpd="sng" algn="ctr">
                      <a:solidFill>
                        <a:schemeClr val="accent6">
                          <a:lumMod val="7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'[1]Historico GOB.EC'!$B$104:$AA$106</c:f>
              <c:multiLvlStrCache>
                <c:ptCount val="26"/>
                <c:lvl>
                  <c:pt idx="0">
                    <c:v>Cantidad</c:v>
                  </c:pt>
                  <c:pt idx="1">
                    <c:v>Porcentaje</c:v>
                  </c:pt>
                  <c:pt idx="2">
                    <c:v>Cantidad</c:v>
                  </c:pt>
                  <c:pt idx="3">
                    <c:v>Porcentaje</c:v>
                  </c:pt>
                  <c:pt idx="4">
                    <c:v>Cantidad</c:v>
                  </c:pt>
                  <c:pt idx="5">
                    <c:v>Porcentaje</c:v>
                  </c:pt>
                  <c:pt idx="6">
                    <c:v>Cantidad</c:v>
                  </c:pt>
                  <c:pt idx="7">
                    <c:v>Porcentaje</c:v>
                  </c:pt>
                  <c:pt idx="8">
                    <c:v>Cantidad</c:v>
                  </c:pt>
                  <c:pt idx="9">
                    <c:v>Porcentaje</c:v>
                  </c:pt>
                  <c:pt idx="10">
                    <c:v>Cantidad</c:v>
                  </c:pt>
                  <c:pt idx="11">
                    <c:v>Porcentaje</c:v>
                  </c:pt>
                  <c:pt idx="12">
                    <c:v>Cantidad</c:v>
                  </c:pt>
                  <c:pt idx="13">
                    <c:v>Porcentaje</c:v>
                  </c:pt>
                  <c:pt idx="14">
                    <c:v>Cantidad</c:v>
                  </c:pt>
                  <c:pt idx="15">
                    <c:v>Porcentaje</c:v>
                  </c:pt>
                  <c:pt idx="16">
                    <c:v>Cantidad</c:v>
                  </c:pt>
                  <c:pt idx="17">
                    <c:v>Porcentaje</c:v>
                  </c:pt>
                  <c:pt idx="18">
                    <c:v>Cantidad</c:v>
                  </c:pt>
                  <c:pt idx="19">
                    <c:v>Porcentaje</c:v>
                  </c:pt>
                  <c:pt idx="20">
                    <c:v>Cantidad</c:v>
                  </c:pt>
                  <c:pt idx="21">
                    <c:v>Porcentaje</c:v>
                  </c:pt>
                  <c:pt idx="22">
                    <c:v>Cantidad</c:v>
                  </c:pt>
                  <c:pt idx="23">
                    <c:v>Porcentaje</c:v>
                  </c:pt>
                  <c:pt idx="24">
                    <c:v>Cantidad</c:v>
                  </c:pt>
                  <c:pt idx="25">
                    <c:v>Porcentaje</c:v>
                  </c:pt>
                </c:lvl>
                <c:lvl>
                  <c:pt idx="0">
                    <c:v>Enero 2022</c:v>
                  </c:pt>
                  <c:pt idx="1">
                    <c:v>0</c:v>
                  </c:pt>
                  <c:pt idx="2">
                    <c:v>Febrero 2022</c:v>
                  </c:pt>
                  <c:pt idx="3">
                    <c:v>0</c:v>
                  </c:pt>
                  <c:pt idx="4">
                    <c:v>Marzo 2022</c:v>
                  </c:pt>
                  <c:pt idx="5">
                    <c:v>0</c:v>
                  </c:pt>
                  <c:pt idx="6">
                    <c:v>Abril 2022</c:v>
                  </c:pt>
                  <c:pt idx="7">
                    <c:v>0</c:v>
                  </c:pt>
                  <c:pt idx="8">
                    <c:v>Mayo 2022</c:v>
                  </c:pt>
                  <c:pt idx="9">
                    <c:v>0</c:v>
                  </c:pt>
                  <c:pt idx="10">
                    <c:v>Junio 2022</c:v>
                  </c:pt>
                  <c:pt idx="11">
                    <c:v>0</c:v>
                  </c:pt>
                  <c:pt idx="12">
                    <c:v>Julio 2022</c:v>
                  </c:pt>
                  <c:pt idx="13">
                    <c:v>0</c:v>
                  </c:pt>
                  <c:pt idx="14">
                    <c:v>Agosto 2022</c:v>
                  </c:pt>
                  <c:pt idx="15">
                    <c:v>0</c:v>
                  </c:pt>
                  <c:pt idx="16">
                    <c:v>Septiembre 2022</c:v>
                  </c:pt>
                  <c:pt idx="17">
                    <c:v>0</c:v>
                  </c:pt>
                  <c:pt idx="18">
                    <c:v>Octubre 2022</c:v>
                  </c:pt>
                  <c:pt idx="19">
                    <c:v>0</c:v>
                  </c:pt>
                  <c:pt idx="20">
                    <c:v>Noviembre 2022</c:v>
                  </c:pt>
                  <c:pt idx="21">
                    <c:v>0</c:v>
                  </c:pt>
                  <c:pt idx="22">
                    <c:v>Diciembre 2022</c:v>
                  </c:pt>
                  <c:pt idx="23">
                    <c:v>0</c:v>
                  </c:pt>
                  <c:pt idx="24">
                    <c:v>Total 2022</c:v>
                  </c:pt>
                  <c:pt idx="25">
                    <c:v>0</c:v>
                  </c:pt>
                </c:lvl>
                <c:lvl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</c:lvl>
              </c:multiLvlStrCache>
            </c:multiLvlStrRef>
          </c:cat>
          <c:val>
            <c:numRef>
              <c:f>'[1]Historico GOB.EC'!$B$109:$AA$109</c:f>
              <c:numCache>
                <c:formatCode>General</c:formatCode>
                <c:ptCount val="26"/>
                <c:pt idx="0">
                  <c:v>126</c:v>
                </c:pt>
                <c:pt idx="1">
                  <c:v>0.53617021276595744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2F42-40C6-A889-DB6F9835240F}"/>
            </c:ext>
          </c:extLst>
        </c:ser>
        <c:ser>
          <c:idx val="3"/>
          <c:order val="3"/>
          <c:tx>
            <c:strRef>
              <c:f>'[1]Historico GOB.EC'!$A$110</c:f>
              <c:strCache>
                <c:ptCount val="1"/>
                <c:pt idx="0">
                  <c:v>Total general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0"/>
                  <c:y val="-0.5219771744052882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2F42-40C6-A889-DB6F9835240F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28575" cap="flat" cmpd="sng" algn="ctr">
                      <a:solidFill>
                        <a:schemeClr val="accent5">
                          <a:lumMod val="7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'[1]Historico GOB.EC'!$B$104:$AA$106</c:f>
              <c:multiLvlStrCache>
                <c:ptCount val="26"/>
                <c:lvl>
                  <c:pt idx="0">
                    <c:v>Cantidad</c:v>
                  </c:pt>
                  <c:pt idx="1">
                    <c:v>Porcentaje</c:v>
                  </c:pt>
                  <c:pt idx="2">
                    <c:v>Cantidad</c:v>
                  </c:pt>
                  <c:pt idx="3">
                    <c:v>Porcentaje</c:v>
                  </c:pt>
                  <c:pt idx="4">
                    <c:v>Cantidad</c:v>
                  </c:pt>
                  <c:pt idx="5">
                    <c:v>Porcentaje</c:v>
                  </c:pt>
                  <c:pt idx="6">
                    <c:v>Cantidad</c:v>
                  </c:pt>
                  <c:pt idx="7">
                    <c:v>Porcentaje</c:v>
                  </c:pt>
                  <c:pt idx="8">
                    <c:v>Cantidad</c:v>
                  </c:pt>
                  <c:pt idx="9">
                    <c:v>Porcentaje</c:v>
                  </c:pt>
                  <c:pt idx="10">
                    <c:v>Cantidad</c:v>
                  </c:pt>
                  <c:pt idx="11">
                    <c:v>Porcentaje</c:v>
                  </c:pt>
                  <c:pt idx="12">
                    <c:v>Cantidad</c:v>
                  </c:pt>
                  <c:pt idx="13">
                    <c:v>Porcentaje</c:v>
                  </c:pt>
                  <c:pt idx="14">
                    <c:v>Cantidad</c:v>
                  </c:pt>
                  <c:pt idx="15">
                    <c:v>Porcentaje</c:v>
                  </c:pt>
                  <c:pt idx="16">
                    <c:v>Cantidad</c:v>
                  </c:pt>
                  <c:pt idx="17">
                    <c:v>Porcentaje</c:v>
                  </c:pt>
                  <c:pt idx="18">
                    <c:v>Cantidad</c:v>
                  </c:pt>
                  <c:pt idx="19">
                    <c:v>Porcentaje</c:v>
                  </c:pt>
                  <c:pt idx="20">
                    <c:v>Cantidad</c:v>
                  </c:pt>
                  <c:pt idx="21">
                    <c:v>Porcentaje</c:v>
                  </c:pt>
                  <c:pt idx="22">
                    <c:v>Cantidad</c:v>
                  </c:pt>
                  <c:pt idx="23">
                    <c:v>Porcentaje</c:v>
                  </c:pt>
                  <c:pt idx="24">
                    <c:v>Cantidad</c:v>
                  </c:pt>
                  <c:pt idx="25">
                    <c:v>Porcentaje</c:v>
                  </c:pt>
                </c:lvl>
                <c:lvl>
                  <c:pt idx="0">
                    <c:v>Enero 2022</c:v>
                  </c:pt>
                  <c:pt idx="1">
                    <c:v>0</c:v>
                  </c:pt>
                  <c:pt idx="2">
                    <c:v>Febrero 2022</c:v>
                  </c:pt>
                  <c:pt idx="3">
                    <c:v>0</c:v>
                  </c:pt>
                  <c:pt idx="4">
                    <c:v>Marzo 2022</c:v>
                  </c:pt>
                  <c:pt idx="5">
                    <c:v>0</c:v>
                  </c:pt>
                  <c:pt idx="6">
                    <c:v>Abril 2022</c:v>
                  </c:pt>
                  <c:pt idx="7">
                    <c:v>0</c:v>
                  </c:pt>
                  <c:pt idx="8">
                    <c:v>Mayo 2022</c:v>
                  </c:pt>
                  <c:pt idx="9">
                    <c:v>0</c:v>
                  </c:pt>
                  <c:pt idx="10">
                    <c:v>Junio 2022</c:v>
                  </c:pt>
                  <c:pt idx="11">
                    <c:v>0</c:v>
                  </c:pt>
                  <c:pt idx="12">
                    <c:v>Julio 2022</c:v>
                  </c:pt>
                  <c:pt idx="13">
                    <c:v>0</c:v>
                  </c:pt>
                  <c:pt idx="14">
                    <c:v>Agosto 2022</c:v>
                  </c:pt>
                  <c:pt idx="15">
                    <c:v>0</c:v>
                  </c:pt>
                  <c:pt idx="16">
                    <c:v>Septiembre 2022</c:v>
                  </c:pt>
                  <c:pt idx="17">
                    <c:v>0</c:v>
                  </c:pt>
                  <c:pt idx="18">
                    <c:v>Octubre 2022</c:v>
                  </c:pt>
                  <c:pt idx="19">
                    <c:v>0</c:v>
                  </c:pt>
                  <c:pt idx="20">
                    <c:v>Noviembre 2022</c:v>
                  </c:pt>
                  <c:pt idx="21">
                    <c:v>0</c:v>
                  </c:pt>
                  <c:pt idx="22">
                    <c:v>Diciembre 2022</c:v>
                  </c:pt>
                  <c:pt idx="23">
                    <c:v>0</c:v>
                  </c:pt>
                  <c:pt idx="24">
                    <c:v>Total 2022</c:v>
                  </c:pt>
                  <c:pt idx="25">
                    <c:v>0</c:v>
                  </c:pt>
                </c:lvl>
                <c:lvl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</c:lvl>
              </c:multiLvlStrCache>
            </c:multiLvlStrRef>
          </c:cat>
          <c:val>
            <c:numRef>
              <c:f>'[1]Historico GOB.EC'!$B$110:$AA$110</c:f>
              <c:numCache>
                <c:formatCode>General</c:formatCode>
                <c:ptCount val="26"/>
                <c:pt idx="0">
                  <c:v>235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2F42-40C6-A889-DB6F983524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100"/>
        <c:axId val="216797664"/>
        <c:axId val="216800384"/>
      </c:barChart>
      <c:catAx>
        <c:axId val="2167976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216800384"/>
        <c:crosses val="autoZero"/>
        <c:auto val="1"/>
        <c:lblAlgn val="ctr"/>
        <c:lblOffset val="100"/>
        <c:noMultiLvlLbl val="0"/>
      </c:catAx>
      <c:valAx>
        <c:axId val="216800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2167976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 b="1"/>
              <a:t>RECLAMOS POR OPERADORES</a:t>
            </a:r>
            <a:r>
              <a:rPr lang="es-EC" b="1" baseline="0"/>
              <a:t> DE SERVICIO MÓVIL AVANZADO</a:t>
            </a:r>
            <a:endParaRPr lang="es-EC" b="1"/>
          </a:p>
        </c:rich>
      </c:tx>
      <c:layout>
        <c:manualLayout>
          <c:xMode val="edge"/>
          <c:yMode val="edge"/>
          <c:x val="0.64569114296752239"/>
          <c:y val="4.1950312992276185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'Historico Gob.ec'!$A$69</c:f>
              <c:strCache>
                <c:ptCount val="1"/>
                <c:pt idx="0">
                  <c:v>Claro - Conecel S.A.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0"/>
                  <c:y val="-0.1851851851851852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FE31-4EFB-957E-7698382459E3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"/>
                  <c:y val="-0.1594111893706495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5A7A-434E-BC7B-CDF7438EE3CE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"/>
                  <c:y val="-0.1803863458667876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5A7A-434E-BC7B-CDF7438EE3CE}"/>
                </c:ex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0"/>
                  <c:y val="-0.2307267214575190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5A7A-434E-BC7B-CDF7438EE3CE}"/>
                </c:ex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0"/>
                  <c:y val="-0.2684820031505675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5A7A-434E-BC7B-CDF7438EE3CE}"/>
                </c:ex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5.504774856737889E-4"/>
                  <c:y val="-0.2349217527567466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5A7A-434E-BC7B-CDF7438EE3CE}"/>
                </c:ex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5.5073484263452226E-4"/>
                  <c:y val="-0.276872065749022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5A7A-434E-BC7B-CDF7438EE3CE}"/>
                </c:ex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0"/>
                  <c:y val="-0.2391167840559742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5A7A-434E-BC7B-CDF7438EE3CE}"/>
                </c:ex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0"/>
                  <c:y val="-0.2097515649613809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5A7A-434E-BC7B-CDF7438EE3CE}"/>
                </c:ex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6050516878838314E-16"/>
                  <c:y val="-0.2433118153552018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5A7A-434E-BC7B-CDF7438EE3CE}"/>
                </c:ex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1.4688785673768118E-6"/>
                  <c:y val="-0.2852621283474780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5A7A-434E-BC7B-CDF7438EE3CE}"/>
                </c:ext>
                <c:ext xmlns:c15="http://schemas.microsoft.com/office/drawing/2012/chart" uri="{CE6537A1-D6FC-4f65-9D91-7224C49458BB}"/>
              </c:extLst>
            </c:dLbl>
            <c:dLbl>
              <c:idx val="23"/>
              <c:layout>
                <c:manualLayout>
                  <c:x val="0"/>
                  <c:y val="-0.2349217527567467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5A7A-434E-BC7B-CDF7438EE3CE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28575" cap="flat" cmpd="sng" algn="ctr">
                      <a:solidFill>
                        <a:srgbClr val="FF0000"/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'Historico Gob.ec'!$B$67:$Y$68</c:f>
              <c:multiLvlStrCache>
                <c:ptCount val="24"/>
                <c:lvl>
                  <c:pt idx="0">
                    <c:v>Cantidad</c:v>
                  </c:pt>
                  <c:pt idx="1">
                    <c:v>%</c:v>
                  </c:pt>
                  <c:pt idx="2">
                    <c:v>Cantidad</c:v>
                  </c:pt>
                  <c:pt idx="3">
                    <c:v>%</c:v>
                  </c:pt>
                  <c:pt idx="4">
                    <c:v>Cantidad</c:v>
                  </c:pt>
                  <c:pt idx="5">
                    <c:v>%</c:v>
                  </c:pt>
                  <c:pt idx="6">
                    <c:v>Cantidad</c:v>
                  </c:pt>
                  <c:pt idx="7">
                    <c:v>%</c:v>
                  </c:pt>
                  <c:pt idx="8">
                    <c:v>Cantidad</c:v>
                  </c:pt>
                  <c:pt idx="9">
                    <c:v>%</c:v>
                  </c:pt>
                  <c:pt idx="10">
                    <c:v>Cantidad</c:v>
                  </c:pt>
                  <c:pt idx="11">
                    <c:v>%</c:v>
                  </c:pt>
                  <c:pt idx="12">
                    <c:v>Cantidad</c:v>
                  </c:pt>
                  <c:pt idx="13">
                    <c:v>%</c:v>
                  </c:pt>
                  <c:pt idx="14">
                    <c:v>Cantidad</c:v>
                  </c:pt>
                  <c:pt idx="15">
                    <c:v>%</c:v>
                  </c:pt>
                  <c:pt idx="16">
                    <c:v>Cantidad</c:v>
                  </c:pt>
                  <c:pt idx="17">
                    <c:v>%</c:v>
                  </c:pt>
                  <c:pt idx="18">
                    <c:v>Cantidad</c:v>
                  </c:pt>
                  <c:pt idx="19">
                    <c:v>%</c:v>
                  </c:pt>
                  <c:pt idx="20">
                    <c:v>Cantidad</c:v>
                  </c:pt>
                  <c:pt idx="21">
                    <c:v>%</c:v>
                  </c:pt>
                  <c:pt idx="22">
                    <c:v>Cantidad</c:v>
                  </c:pt>
                  <c:pt idx="23">
                    <c:v>%</c:v>
                  </c:pt>
                </c:lvl>
                <c:lvl>
                  <c:pt idx="0">
                    <c:v>Enero 2023</c:v>
                  </c:pt>
                  <c:pt idx="2">
                    <c:v>Febrero 2023</c:v>
                  </c:pt>
                  <c:pt idx="4">
                    <c:v>Marzo 2023</c:v>
                  </c:pt>
                  <c:pt idx="6">
                    <c:v>Abril 2023</c:v>
                  </c:pt>
                  <c:pt idx="8">
                    <c:v>Mayo 2023</c:v>
                  </c:pt>
                  <c:pt idx="10">
                    <c:v>Junio 2023</c:v>
                  </c:pt>
                  <c:pt idx="12">
                    <c:v>Julio 2023</c:v>
                  </c:pt>
                  <c:pt idx="14">
                    <c:v>Agosto 2023</c:v>
                  </c:pt>
                  <c:pt idx="16">
                    <c:v>Septiembre 2023</c:v>
                  </c:pt>
                  <c:pt idx="18">
                    <c:v>Octubre 2023</c:v>
                  </c:pt>
                  <c:pt idx="20">
                    <c:v>Noviembre 2023</c:v>
                  </c:pt>
                  <c:pt idx="22">
                    <c:v>Diciembre 2023</c:v>
                  </c:pt>
                </c:lvl>
              </c:multiLvlStrCache>
            </c:multiLvlStrRef>
          </c:cat>
          <c:val>
            <c:numRef>
              <c:f>'Historico Gob.ec'!$B$69:$Y$69</c:f>
              <c:numCache>
                <c:formatCode>0.00%</c:formatCode>
                <c:ptCount val="24"/>
                <c:pt idx="0" formatCode="General">
                  <c:v>63</c:v>
                </c:pt>
                <c:pt idx="1">
                  <c:v>0.37058823529411766</c:v>
                </c:pt>
                <c:pt idx="2" formatCode="General">
                  <c:v>63</c:v>
                </c:pt>
                <c:pt idx="3">
                  <c:v>0.40384615384615385</c:v>
                </c:pt>
                <c:pt idx="4" formatCode="General">
                  <c:v>75</c:v>
                </c:pt>
                <c:pt idx="5">
                  <c:v>0.43103448275862066</c:v>
                </c:pt>
                <c:pt idx="6" formatCode="General">
                  <c:v>103</c:v>
                </c:pt>
                <c:pt idx="7">
                  <c:v>0.3946360153256705</c:v>
                </c:pt>
                <c:pt idx="8" formatCode="General">
                  <c:v>75</c:v>
                </c:pt>
                <c:pt idx="9">
                  <c:v>0.4437869822485207</c:v>
                </c:pt>
                <c:pt idx="10" formatCode="General">
                  <c:v>57</c:v>
                </c:pt>
                <c:pt idx="11">
                  <c:v>0.37748344370860926</c:v>
                </c:pt>
                <c:pt idx="12" formatCode="General">
                  <c:v>35</c:v>
                </c:pt>
                <c:pt idx="13">
                  <c:v>0.37234042553191488</c:v>
                </c:pt>
                <c:pt idx="14" formatCode="General">
                  <c:v>45</c:v>
                </c:pt>
                <c:pt idx="15">
                  <c:v>0.45454545454545453</c:v>
                </c:pt>
                <c:pt idx="16" formatCode="General">
                  <c:v>57</c:v>
                </c:pt>
                <c:pt idx="17">
                  <c:v>0.40714285714285714</c:v>
                </c:pt>
                <c:pt idx="18" formatCode="General">
                  <c:v>43</c:v>
                </c:pt>
                <c:pt idx="19">
                  <c:v>0.33100000000000002</c:v>
                </c:pt>
                <c:pt idx="20" formatCode="General">
                  <c:v>36</c:v>
                </c:pt>
                <c:pt idx="21">
                  <c:v>0.33029999999999998</c:v>
                </c:pt>
                <c:pt idx="22" formatCode="General">
                  <c:v>37</c:v>
                </c:pt>
                <c:pt idx="23">
                  <c:v>0.37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E31-4EFB-957E-7698382459E3}"/>
            </c:ext>
          </c:extLst>
        </c:ser>
        <c:ser>
          <c:idx val="1"/>
          <c:order val="1"/>
          <c:tx>
            <c:strRef>
              <c:f>'Historico Gob.ec'!$A$70</c:f>
              <c:strCache>
                <c:ptCount val="1"/>
                <c:pt idx="0">
                  <c:v>Cnt Ep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0"/>
                  <c:y val="-5.09259259259259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FE31-4EFB-957E-7698382459E3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"/>
                  <c:y val="-3.35602503938210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5A7A-434E-BC7B-CDF7438EE3CE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"/>
                  <c:y val="-6.29254694884142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C-5A7A-434E-BC7B-CDF7438EE3CE}"/>
                </c:ex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4.0452737146434949E-17"/>
                  <c:y val="-7.55105633860971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D-5A7A-434E-BC7B-CDF7438EE3CE}"/>
                </c:ex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0"/>
                  <c:y val="-1.6780125196910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E-5A7A-434E-BC7B-CDF7438EE3CE}"/>
                </c:ex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0"/>
                  <c:y val="-4.19503129922761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F-5A7A-434E-BC7B-CDF7438EE3CE}"/>
                </c:ex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0"/>
                  <c:y val="-5.03403755907315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0-5A7A-434E-BC7B-CDF7438EE3CE}"/>
                </c:ex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0"/>
                  <c:y val="-3.35602503938209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1-5A7A-434E-BC7B-CDF7438EE3CE}"/>
                </c:ex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8.0431771136738035E-17"/>
                  <c:y val="-2.51701877953656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2-5A7A-434E-BC7B-CDF7438EE3CE}"/>
                </c:ex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0"/>
                  <c:y val="-3.77552816930486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3-5A7A-434E-BC7B-CDF7438EE3CE}"/>
                </c:ex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0"/>
                  <c:y val="-1.67801251969104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4-5A7A-434E-BC7B-CDF7438EE3CE}"/>
                </c:ext>
                <c:ext xmlns:c15="http://schemas.microsoft.com/office/drawing/2012/chart" uri="{CE6537A1-D6FC-4f65-9D91-7224C49458BB}"/>
              </c:extLst>
            </c:dLbl>
            <c:dLbl>
              <c:idx val="23"/>
              <c:layout>
                <c:manualLayout>
                  <c:x val="0"/>
                  <c:y val="-1.67801251969104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5-5A7A-434E-BC7B-CDF7438EE3CE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28575" cap="flat" cmpd="sng" algn="ctr">
                      <a:solidFill>
                        <a:schemeClr val="accent1">
                          <a:lumMod val="7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'Historico Gob.ec'!$B$67:$Y$68</c:f>
              <c:multiLvlStrCache>
                <c:ptCount val="24"/>
                <c:lvl>
                  <c:pt idx="0">
                    <c:v>Cantidad</c:v>
                  </c:pt>
                  <c:pt idx="1">
                    <c:v>%</c:v>
                  </c:pt>
                  <c:pt idx="2">
                    <c:v>Cantidad</c:v>
                  </c:pt>
                  <c:pt idx="3">
                    <c:v>%</c:v>
                  </c:pt>
                  <c:pt idx="4">
                    <c:v>Cantidad</c:v>
                  </c:pt>
                  <c:pt idx="5">
                    <c:v>%</c:v>
                  </c:pt>
                  <c:pt idx="6">
                    <c:v>Cantidad</c:v>
                  </c:pt>
                  <c:pt idx="7">
                    <c:v>%</c:v>
                  </c:pt>
                  <c:pt idx="8">
                    <c:v>Cantidad</c:v>
                  </c:pt>
                  <c:pt idx="9">
                    <c:v>%</c:v>
                  </c:pt>
                  <c:pt idx="10">
                    <c:v>Cantidad</c:v>
                  </c:pt>
                  <c:pt idx="11">
                    <c:v>%</c:v>
                  </c:pt>
                  <c:pt idx="12">
                    <c:v>Cantidad</c:v>
                  </c:pt>
                  <c:pt idx="13">
                    <c:v>%</c:v>
                  </c:pt>
                  <c:pt idx="14">
                    <c:v>Cantidad</c:v>
                  </c:pt>
                  <c:pt idx="15">
                    <c:v>%</c:v>
                  </c:pt>
                  <c:pt idx="16">
                    <c:v>Cantidad</c:v>
                  </c:pt>
                  <c:pt idx="17">
                    <c:v>%</c:v>
                  </c:pt>
                  <c:pt idx="18">
                    <c:v>Cantidad</c:v>
                  </c:pt>
                  <c:pt idx="19">
                    <c:v>%</c:v>
                  </c:pt>
                  <c:pt idx="20">
                    <c:v>Cantidad</c:v>
                  </c:pt>
                  <c:pt idx="21">
                    <c:v>%</c:v>
                  </c:pt>
                  <c:pt idx="22">
                    <c:v>Cantidad</c:v>
                  </c:pt>
                  <c:pt idx="23">
                    <c:v>%</c:v>
                  </c:pt>
                </c:lvl>
                <c:lvl>
                  <c:pt idx="0">
                    <c:v>Enero 2023</c:v>
                  </c:pt>
                  <c:pt idx="2">
                    <c:v>Febrero 2023</c:v>
                  </c:pt>
                  <c:pt idx="4">
                    <c:v>Marzo 2023</c:v>
                  </c:pt>
                  <c:pt idx="6">
                    <c:v>Abril 2023</c:v>
                  </c:pt>
                  <c:pt idx="8">
                    <c:v>Mayo 2023</c:v>
                  </c:pt>
                  <c:pt idx="10">
                    <c:v>Junio 2023</c:v>
                  </c:pt>
                  <c:pt idx="12">
                    <c:v>Julio 2023</c:v>
                  </c:pt>
                  <c:pt idx="14">
                    <c:v>Agosto 2023</c:v>
                  </c:pt>
                  <c:pt idx="16">
                    <c:v>Septiembre 2023</c:v>
                  </c:pt>
                  <c:pt idx="18">
                    <c:v>Octubre 2023</c:v>
                  </c:pt>
                  <c:pt idx="20">
                    <c:v>Noviembre 2023</c:v>
                  </c:pt>
                  <c:pt idx="22">
                    <c:v>Diciembre 2023</c:v>
                  </c:pt>
                </c:lvl>
              </c:multiLvlStrCache>
            </c:multiLvlStrRef>
          </c:cat>
          <c:val>
            <c:numRef>
              <c:f>'Historico Gob.ec'!$B$70:$Y$70</c:f>
              <c:numCache>
                <c:formatCode>0.00%</c:formatCode>
                <c:ptCount val="24"/>
                <c:pt idx="0" formatCode="General">
                  <c:v>12</c:v>
                </c:pt>
                <c:pt idx="1">
                  <c:v>7.0588235294117646E-2</c:v>
                </c:pt>
                <c:pt idx="2" formatCode="General">
                  <c:v>13</c:v>
                </c:pt>
                <c:pt idx="3">
                  <c:v>8.3333333333333329E-2</c:v>
                </c:pt>
                <c:pt idx="4" formatCode="General">
                  <c:v>9</c:v>
                </c:pt>
                <c:pt idx="5">
                  <c:v>5.1724137931034482E-2</c:v>
                </c:pt>
                <c:pt idx="6" formatCode="General">
                  <c:v>85</c:v>
                </c:pt>
                <c:pt idx="7">
                  <c:v>0.32567049808429116</c:v>
                </c:pt>
                <c:pt idx="8" formatCode="General">
                  <c:v>12</c:v>
                </c:pt>
                <c:pt idx="9">
                  <c:v>7.1005917159763315E-2</c:v>
                </c:pt>
                <c:pt idx="10" formatCode="General">
                  <c:v>19</c:v>
                </c:pt>
                <c:pt idx="11">
                  <c:v>0.12582781456953643</c:v>
                </c:pt>
                <c:pt idx="12" formatCode="General">
                  <c:v>16</c:v>
                </c:pt>
                <c:pt idx="13">
                  <c:v>0.1702127659574468</c:v>
                </c:pt>
                <c:pt idx="14" formatCode="General">
                  <c:v>5</c:v>
                </c:pt>
                <c:pt idx="15">
                  <c:v>5.0505050505050504E-2</c:v>
                </c:pt>
                <c:pt idx="16" formatCode="General">
                  <c:v>21</c:v>
                </c:pt>
                <c:pt idx="17">
                  <c:v>0.15</c:v>
                </c:pt>
                <c:pt idx="18" formatCode="General">
                  <c:v>14</c:v>
                </c:pt>
                <c:pt idx="19">
                  <c:v>0.1077</c:v>
                </c:pt>
                <c:pt idx="20" formatCode="General">
                  <c:v>10</c:v>
                </c:pt>
                <c:pt idx="21">
                  <c:v>9.1700000000000004E-2</c:v>
                </c:pt>
                <c:pt idx="22" formatCode="General">
                  <c:v>10</c:v>
                </c:pt>
                <c:pt idx="23">
                  <c:v>0.1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E31-4EFB-957E-7698382459E3}"/>
            </c:ext>
          </c:extLst>
        </c:ser>
        <c:ser>
          <c:idx val="2"/>
          <c:order val="2"/>
          <c:tx>
            <c:strRef>
              <c:f>'Historico Gob.ec'!$A$71</c:f>
              <c:strCache>
                <c:ptCount val="1"/>
                <c:pt idx="0">
                  <c:v>Movistar - Otecel S.A.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0"/>
                  <c:y val="-0.263888888888888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FE31-4EFB-957E-7698382459E3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6.2621430317735165E-4"/>
                  <c:y val="-0.296863536953105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FE31-4EFB-957E-7698382459E3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4.0452737146434949E-17"/>
                  <c:y val="-0.2307267214575190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6-5A7A-434E-BC7B-CDF7438EE3CE}"/>
                </c:ex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4.0452737146434949E-17"/>
                  <c:y val="-0.1719962832683324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7-5A7A-434E-BC7B-CDF7438EE3CE}"/>
                </c:ex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5.499882596994327E-4"/>
                  <c:y val="-0.1510211267721942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8-5A7A-434E-BC7B-CDF7438EE3CE}"/>
                </c:ex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0"/>
                  <c:y val="-0.1803863458667876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9-5A7A-434E-BC7B-CDF7438EE3CE}"/>
                </c:ex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5.525070841028546E-4"/>
                  <c:y val="-0.2433118153552018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A-5A7A-434E-BC7B-CDF7438EE3CE}"/>
                </c:ex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8.0371407752721174E-17"/>
                  <c:y val="-0.1594111893706495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B-5A7A-434E-BC7B-CDF7438EE3CE}"/>
                </c:ex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8.0431771136738035E-17"/>
                  <c:y val="-0.1636062206698771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C-5A7A-434E-BC7B-CDF7438EE3CE}"/>
                </c:ex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0"/>
                  <c:y val="-0.2852621283474781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D-5A7A-434E-BC7B-CDF7438EE3CE}"/>
                </c:ex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5.9619188911176483E-6"/>
                  <c:y val="-0.1887764084652428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E-5A7A-434E-BC7B-CDF7438EE3CE}"/>
                </c:ext>
                <c:ext xmlns:c15="http://schemas.microsoft.com/office/drawing/2012/chart" uri="{CE6537A1-D6FC-4f65-9D91-7224C49458BB}"/>
              </c:extLst>
            </c:dLbl>
            <c:dLbl>
              <c:idx val="23"/>
              <c:layout>
                <c:manualLayout>
                  <c:x val="0"/>
                  <c:y val="-0.3146273474420714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F-5A7A-434E-BC7B-CDF7438EE3CE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28575" cap="flat" cmpd="sng" algn="ctr">
                      <a:solidFill>
                        <a:schemeClr val="accent6">
                          <a:lumMod val="7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'Historico Gob.ec'!$B$67:$Y$68</c:f>
              <c:multiLvlStrCache>
                <c:ptCount val="24"/>
                <c:lvl>
                  <c:pt idx="0">
                    <c:v>Cantidad</c:v>
                  </c:pt>
                  <c:pt idx="1">
                    <c:v>%</c:v>
                  </c:pt>
                  <c:pt idx="2">
                    <c:v>Cantidad</c:v>
                  </c:pt>
                  <c:pt idx="3">
                    <c:v>%</c:v>
                  </c:pt>
                  <c:pt idx="4">
                    <c:v>Cantidad</c:v>
                  </c:pt>
                  <c:pt idx="5">
                    <c:v>%</c:v>
                  </c:pt>
                  <c:pt idx="6">
                    <c:v>Cantidad</c:v>
                  </c:pt>
                  <c:pt idx="7">
                    <c:v>%</c:v>
                  </c:pt>
                  <c:pt idx="8">
                    <c:v>Cantidad</c:v>
                  </c:pt>
                  <c:pt idx="9">
                    <c:v>%</c:v>
                  </c:pt>
                  <c:pt idx="10">
                    <c:v>Cantidad</c:v>
                  </c:pt>
                  <c:pt idx="11">
                    <c:v>%</c:v>
                  </c:pt>
                  <c:pt idx="12">
                    <c:v>Cantidad</c:v>
                  </c:pt>
                  <c:pt idx="13">
                    <c:v>%</c:v>
                  </c:pt>
                  <c:pt idx="14">
                    <c:v>Cantidad</c:v>
                  </c:pt>
                  <c:pt idx="15">
                    <c:v>%</c:v>
                  </c:pt>
                  <c:pt idx="16">
                    <c:v>Cantidad</c:v>
                  </c:pt>
                  <c:pt idx="17">
                    <c:v>%</c:v>
                  </c:pt>
                  <c:pt idx="18">
                    <c:v>Cantidad</c:v>
                  </c:pt>
                  <c:pt idx="19">
                    <c:v>%</c:v>
                  </c:pt>
                  <c:pt idx="20">
                    <c:v>Cantidad</c:v>
                  </c:pt>
                  <c:pt idx="21">
                    <c:v>%</c:v>
                  </c:pt>
                  <c:pt idx="22">
                    <c:v>Cantidad</c:v>
                  </c:pt>
                  <c:pt idx="23">
                    <c:v>%</c:v>
                  </c:pt>
                </c:lvl>
                <c:lvl>
                  <c:pt idx="0">
                    <c:v>Enero 2023</c:v>
                  </c:pt>
                  <c:pt idx="2">
                    <c:v>Febrero 2023</c:v>
                  </c:pt>
                  <c:pt idx="4">
                    <c:v>Marzo 2023</c:v>
                  </c:pt>
                  <c:pt idx="6">
                    <c:v>Abril 2023</c:v>
                  </c:pt>
                  <c:pt idx="8">
                    <c:v>Mayo 2023</c:v>
                  </c:pt>
                  <c:pt idx="10">
                    <c:v>Junio 2023</c:v>
                  </c:pt>
                  <c:pt idx="12">
                    <c:v>Julio 2023</c:v>
                  </c:pt>
                  <c:pt idx="14">
                    <c:v>Agosto 2023</c:v>
                  </c:pt>
                  <c:pt idx="16">
                    <c:v>Septiembre 2023</c:v>
                  </c:pt>
                  <c:pt idx="18">
                    <c:v>Octubre 2023</c:v>
                  </c:pt>
                  <c:pt idx="20">
                    <c:v>Noviembre 2023</c:v>
                  </c:pt>
                  <c:pt idx="22">
                    <c:v>Diciembre 2023</c:v>
                  </c:pt>
                </c:lvl>
              </c:multiLvlStrCache>
            </c:multiLvlStrRef>
          </c:cat>
          <c:val>
            <c:numRef>
              <c:f>'Historico Gob.ec'!$B$71:$Y$71</c:f>
              <c:numCache>
                <c:formatCode>0.00%</c:formatCode>
                <c:ptCount val="24"/>
                <c:pt idx="0" formatCode="General">
                  <c:v>95</c:v>
                </c:pt>
                <c:pt idx="1">
                  <c:v>0.55882352941176472</c:v>
                </c:pt>
                <c:pt idx="2" formatCode="General">
                  <c:v>73</c:v>
                </c:pt>
                <c:pt idx="3">
                  <c:v>0.46794871794871795</c:v>
                </c:pt>
                <c:pt idx="4" formatCode="General">
                  <c:v>90</c:v>
                </c:pt>
                <c:pt idx="5">
                  <c:v>0.51724137931034486</c:v>
                </c:pt>
                <c:pt idx="6" formatCode="General">
                  <c:v>68</c:v>
                </c:pt>
                <c:pt idx="7">
                  <c:v>0.26053639846743293</c:v>
                </c:pt>
                <c:pt idx="8" formatCode="General">
                  <c:v>78</c:v>
                </c:pt>
                <c:pt idx="9">
                  <c:v>0.46153846153846156</c:v>
                </c:pt>
                <c:pt idx="10" formatCode="General">
                  <c:v>71</c:v>
                </c:pt>
                <c:pt idx="11">
                  <c:v>0.47019867549668876</c:v>
                </c:pt>
                <c:pt idx="12" formatCode="General">
                  <c:v>43</c:v>
                </c:pt>
                <c:pt idx="13">
                  <c:v>0.45744680851063829</c:v>
                </c:pt>
                <c:pt idx="14" formatCode="General">
                  <c:v>45</c:v>
                </c:pt>
                <c:pt idx="15">
                  <c:v>0.45454545454545453</c:v>
                </c:pt>
                <c:pt idx="16" formatCode="General">
                  <c:v>61</c:v>
                </c:pt>
                <c:pt idx="17">
                  <c:v>0.43571428571428572</c:v>
                </c:pt>
                <c:pt idx="18" formatCode="General">
                  <c:v>71</c:v>
                </c:pt>
                <c:pt idx="19">
                  <c:v>0.54620000000000002</c:v>
                </c:pt>
                <c:pt idx="20" formatCode="General">
                  <c:v>62</c:v>
                </c:pt>
                <c:pt idx="21">
                  <c:v>0.56869999999999998</c:v>
                </c:pt>
                <c:pt idx="22" formatCode="General">
                  <c:v>53</c:v>
                </c:pt>
                <c:pt idx="23">
                  <c:v>0.53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FE31-4EFB-957E-7698382459E3}"/>
            </c:ext>
          </c:extLst>
        </c:ser>
        <c:ser>
          <c:idx val="3"/>
          <c:order val="3"/>
          <c:tx>
            <c:strRef>
              <c:f>'Historico Gob.ec'!$A$73</c:f>
              <c:strCache>
                <c:ptCount val="1"/>
                <c:pt idx="0">
                  <c:v>Total general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0"/>
                  <c:y val="-0.5219771744052882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FE31-4EFB-957E-7698382459E3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2.016600322958906E-17"/>
                  <c:y val="-0.5285739437026799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0-5A7A-434E-BC7B-CDF7438EE3CE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"/>
                  <c:y val="-0.5285739437026799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1-5A7A-434E-BC7B-CDF7438EE3CE}"/>
                </c:ex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0"/>
                  <c:y val="-0.5159888498049971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2-5A7A-434E-BC7B-CDF7438EE3CE}"/>
                </c:ex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0"/>
                  <c:y val="-0.5243789124034523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3-5A7A-434E-BC7B-CDF7438EE3CE}"/>
                </c:ex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0"/>
                  <c:y val="-0.4908186620096313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4-5A7A-434E-BC7B-CDF7438EE3CE}"/>
                </c:ex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5.3599498065025579E-6"/>
                  <c:y val="-0.4866236307104037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5-5A7A-434E-BC7B-CDF7438EE3CE}"/>
                </c:ex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5.4799320143245696E-4"/>
                  <c:y val="-0.4866236307104037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6-5A7A-434E-BC7B-CDF7438EE3CE}"/>
                </c:ex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5.48404774714239E-4"/>
                  <c:y val="-0.4992087246080866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7-5A7A-434E-BC7B-CDF7438EE3CE}"/>
                </c:ex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5.4718303281064572E-4"/>
                  <c:y val="-0.5075987872065418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8-5A7A-434E-BC7B-CDF7438EE3CE}"/>
                </c:ex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2.9809594453978828E-6"/>
                  <c:y val="-0.5243789124034523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9-5A7A-434E-BC7B-CDF7438EE3CE}"/>
                </c:ext>
                <c:ext xmlns:c15="http://schemas.microsoft.com/office/drawing/2012/chart" uri="{CE6537A1-D6FC-4f65-9D91-7224C49458BB}"/>
              </c:extLst>
            </c:dLbl>
            <c:dLbl>
              <c:idx val="23"/>
              <c:layout>
                <c:manualLayout>
                  <c:x val="5.4896260116635103E-4"/>
                  <c:y val="-0.5243789124034523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A-5A7A-434E-BC7B-CDF7438EE3CE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28575" cap="flat" cmpd="sng" algn="ctr">
                      <a:solidFill>
                        <a:schemeClr val="accent5">
                          <a:lumMod val="7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'Historico Gob.ec'!$B$67:$Y$68</c:f>
              <c:multiLvlStrCache>
                <c:ptCount val="24"/>
                <c:lvl>
                  <c:pt idx="0">
                    <c:v>Cantidad</c:v>
                  </c:pt>
                  <c:pt idx="1">
                    <c:v>%</c:v>
                  </c:pt>
                  <c:pt idx="2">
                    <c:v>Cantidad</c:v>
                  </c:pt>
                  <c:pt idx="3">
                    <c:v>%</c:v>
                  </c:pt>
                  <c:pt idx="4">
                    <c:v>Cantidad</c:v>
                  </c:pt>
                  <c:pt idx="5">
                    <c:v>%</c:v>
                  </c:pt>
                  <c:pt idx="6">
                    <c:v>Cantidad</c:v>
                  </c:pt>
                  <c:pt idx="7">
                    <c:v>%</c:v>
                  </c:pt>
                  <c:pt idx="8">
                    <c:v>Cantidad</c:v>
                  </c:pt>
                  <c:pt idx="9">
                    <c:v>%</c:v>
                  </c:pt>
                  <c:pt idx="10">
                    <c:v>Cantidad</c:v>
                  </c:pt>
                  <c:pt idx="11">
                    <c:v>%</c:v>
                  </c:pt>
                  <c:pt idx="12">
                    <c:v>Cantidad</c:v>
                  </c:pt>
                  <c:pt idx="13">
                    <c:v>%</c:v>
                  </c:pt>
                  <c:pt idx="14">
                    <c:v>Cantidad</c:v>
                  </c:pt>
                  <c:pt idx="15">
                    <c:v>%</c:v>
                  </c:pt>
                  <c:pt idx="16">
                    <c:v>Cantidad</c:v>
                  </c:pt>
                  <c:pt idx="17">
                    <c:v>%</c:v>
                  </c:pt>
                  <c:pt idx="18">
                    <c:v>Cantidad</c:v>
                  </c:pt>
                  <c:pt idx="19">
                    <c:v>%</c:v>
                  </c:pt>
                  <c:pt idx="20">
                    <c:v>Cantidad</c:v>
                  </c:pt>
                  <c:pt idx="21">
                    <c:v>%</c:v>
                  </c:pt>
                  <c:pt idx="22">
                    <c:v>Cantidad</c:v>
                  </c:pt>
                  <c:pt idx="23">
                    <c:v>%</c:v>
                  </c:pt>
                </c:lvl>
                <c:lvl>
                  <c:pt idx="0">
                    <c:v>Enero 2023</c:v>
                  </c:pt>
                  <c:pt idx="2">
                    <c:v>Febrero 2023</c:v>
                  </c:pt>
                  <c:pt idx="4">
                    <c:v>Marzo 2023</c:v>
                  </c:pt>
                  <c:pt idx="6">
                    <c:v>Abril 2023</c:v>
                  </c:pt>
                  <c:pt idx="8">
                    <c:v>Mayo 2023</c:v>
                  </c:pt>
                  <c:pt idx="10">
                    <c:v>Junio 2023</c:v>
                  </c:pt>
                  <c:pt idx="12">
                    <c:v>Julio 2023</c:v>
                  </c:pt>
                  <c:pt idx="14">
                    <c:v>Agosto 2023</c:v>
                  </c:pt>
                  <c:pt idx="16">
                    <c:v>Septiembre 2023</c:v>
                  </c:pt>
                  <c:pt idx="18">
                    <c:v>Octubre 2023</c:v>
                  </c:pt>
                  <c:pt idx="20">
                    <c:v>Noviembre 2023</c:v>
                  </c:pt>
                  <c:pt idx="22">
                    <c:v>Diciembre 2023</c:v>
                  </c:pt>
                </c:lvl>
              </c:multiLvlStrCache>
            </c:multiLvlStrRef>
          </c:cat>
          <c:val>
            <c:numRef>
              <c:f>'Historico Gob.ec'!$B$73:$Y$73</c:f>
              <c:numCache>
                <c:formatCode>0.00%</c:formatCode>
                <c:ptCount val="24"/>
                <c:pt idx="0" formatCode="General">
                  <c:v>170</c:v>
                </c:pt>
                <c:pt idx="1">
                  <c:v>1</c:v>
                </c:pt>
                <c:pt idx="2" formatCode="General">
                  <c:v>156</c:v>
                </c:pt>
                <c:pt idx="3">
                  <c:v>0.99999999999999989</c:v>
                </c:pt>
                <c:pt idx="4" formatCode="General">
                  <c:v>174</c:v>
                </c:pt>
                <c:pt idx="5">
                  <c:v>1</c:v>
                </c:pt>
                <c:pt idx="6" formatCode="General">
                  <c:v>261</c:v>
                </c:pt>
                <c:pt idx="7">
                  <c:v>1</c:v>
                </c:pt>
                <c:pt idx="8" formatCode="General">
                  <c:v>169</c:v>
                </c:pt>
                <c:pt idx="9">
                  <c:v>1</c:v>
                </c:pt>
                <c:pt idx="10" formatCode="General">
                  <c:v>151</c:v>
                </c:pt>
                <c:pt idx="11">
                  <c:v>0.97350993377483452</c:v>
                </c:pt>
                <c:pt idx="12" formatCode="General">
                  <c:v>94</c:v>
                </c:pt>
                <c:pt idx="13">
                  <c:v>1</c:v>
                </c:pt>
                <c:pt idx="14" formatCode="General">
                  <c:v>99</c:v>
                </c:pt>
                <c:pt idx="15">
                  <c:v>1</c:v>
                </c:pt>
                <c:pt idx="16" formatCode="General">
                  <c:v>140</c:v>
                </c:pt>
                <c:pt idx="17">
                  <c:v>1</c:v>
                </c:pt>
                <c:pt idx="18" formatCode="General">
                  <c:v>130</c:v>
                </c:pt>
                <c:pt idx="19">
                  <c:v>1</c:v>
                </c:pt>
                <c:pt idx="20" formatCode="General">
                  <c:v>109</c:v>
                </c:pt>
                <c:pt idx="21">
                  <c:v>0.99999999999999989</c:v>
                </c:pt>
                <c:pt idx="22" formatCode="General">
                  <c:v>100</c:v>
                </c:pt>
                <c:pt idx="23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FE31-4EFB-957E-7698382459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100"/>
        <c:axId val="214698064"/>
        <c:axId val="214686640"/>
      </c:barChart>
      <c:catAx>
        <c:axId val="214698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214686640"/>
        <c:crosses val="autoZero"/>
        <c:auto val="1"/>
        <c:lblAlgn val="ctr"/>
        <c:lblOffset val="100"/>
        <c:noMultiLvlLbl val="0"/>
      </c:catAx>
      <c:valAx>
        <c:axId val="214686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214698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6535260504550537"/>
          <c:y val="0.91485903208406183"/>
          <c:w val="0.21376017907565614"/>
          <c:h val="8.09459366167105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2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chart" Target="../charts/chart10.xml"/><Relationship Id="rId7" Type="http://schemas.openxmlformats.org/officeDocument/2006/relationships/chart" Target="../charts/chart14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6" Type="http://schemas.openxmlformats.org/officeDocument/2006/relationships/chart" Target="../charts/chart13.xml"/><Relationship Id="rId5" Type="http://schemas.openxmlformats.org/officeDocument/2006/relationships/chart" Target="../charts/chart12.xml"/><Relationship Id="rId4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896471</xdr:colOff>
      <xdr:row>0</xdr:row>
      <xdr:rowOff>100852</xdr:rowOff>
    </xdr:from>
    <xdr:to>
      <xdr:col>12</xdr:col>
      <xdr:colOff>3531584</xdr:colOff>
      <xdr:row>5</xdr:row>
      <xdr:rowOff>57304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40471" y="100852"/>
          <a:ext cx="2635113" cy="102101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21829</xdr:colOff>
      <xdr:row>17</xdr:row>
      <xdr:rowOff>95032</xdr:rowOff>
    </xdr:from>
    <xdr:to>
      <xdr:col>6</xdr:col>
      <xdr:colOff>0</xdr:colOff>
      <xdr:row>35</xdr:row>
      <xdr:rowOff>190499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xmlns="" id="{00000000-0008-0000-03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13606</xdr:colOff>
      <xdr:row>47</xdr:row>
      <xdr:rowOff>27071</xdr:rowOff>
    </xdr:from>
    <xdr:to>
      <xdr:col>4</xdr:col>
      <xdr:colOff>666750</xdr:colOff>
      <xdr:row>69</xdr:row>
      <xdr:rowOff>176893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xmlns="" id="{00000000-0008-0000-03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244927</xdr:colOff>
      <xdr:row>134</xdr:row>
      <xdr:rowOff>159204</xdr:rowOff>
    </xdr:from>
    <xdr:to>
      <xdr:col>6</xdr:col>
      <xdr:colOff>462643</xdr:colOff>
      <xdr:row>146</xdr:row>
      <xdr:rowOff>136074</xdr:rowOff>
    </xdr:to>
    <xdr:graphicFrame macro="">
      <xdr:nvGraphicFramePr>
        <xdr:cNvPr id="15" name="Gráfico 1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285749</xdr:colOff>
      <xdr:row>147</xdr:row>
      <xdr:rowOff>149679</xdr:rowOff>
    </xdr:from>
    <xdr:to>
      <xdr:col>6</xdr:col>
      <xdr:colOff>503465</xdr:colOff>
      <xdr:row>162</xdr:row>
      <xdr:rowOff>163286</xdr:rowOff>
    </xdr:to>
    <xdr:graphicFrame macro="">
      <xdr:nvGraphicFramePr>
        <xdr:cNvPr id="16" name="Gráfico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312964</xdr:colOff>
      <xdr:row>163</xdr:row>
      <xdr:rowOff>163286</xdr:rowOff>
    </xdr:from>
    <xdr:to>
      <xdr:col>6</xdr:col>
      <xdr:colOff>530680</xdr:colOff>
      <xdr:row>175</xdr:row>
      <xdr:rowOff>13607</xdr:rowOff>
    </xdr:to>
    <xdr:graphicFrame macro="">
      <xdr:nvGraphicFramePr>
        <xdr:cNvPr id="17" name="Gráfico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666749</xdr:colOff>
      <xdr:row>135</xdr:row>
      <xdr:rowOff>13606</xdr:rowOff>
    </xdr:from>
    <xdr:to>
      <xdr:col>10</xdr:col>
      <xdr:colOff>0</xdr:colOff>
      <xdr:row>156</xdr:row>
      <xdr:rowOff>68036</xdr:rowOff>
    </xdr:to>
    <xdr:graphicFrame macro="">
      <xdr:nvGraphicFramePr>
        <xdr:cNvPr id="18" name="Gráfico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653142</xdr:colOff>
      <xdr:row>156</xdr:row>
      <xdr:rowOff>163286</xdr:rowOff>
    </xdr:from>
    <xdr:to>
      <xdr:col>10</xdr:col>
      <xdr:colOff>0</xdr:colOff>
      <xdr:row>174</xdr:row>
      <xdr:rowOff>136072</xdr:rowOff>
    </xdr:to>
    <xdr:graphicFrame macro="">
      <xdr:nvGraphicFramePr>
        <xdr:cNvPr id="19" name="Gráfico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8</xdr:col>
      <xdr:colOff>299357</xdr:colOff>
      <xdr:row>0</xdr:row>
      <xdr:rowOff>149678</xdr:rowOff>
    </xdr:from>
    <xdr:to>
      <xdr:col>9</xdr:col>
      <xdr:colOff>1410470</xdr:colOff>
      <xdr:row>5</xdr:row>
      <xdr:rowOff>68510</xdr:rowOff>
    </xdr:to>
    <xdr:pic>
      <xdr:nvPicPr>
        <xdr:cNvPr id="10" name="Imagen 9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56821" y="149678"/>
          <a:ext cx="2635113" cy="102101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140072</xdr:colOff>
      <xdr:row>74</xdr:row>
      <xdr:rowOff>12326</xdr:rowOff>
    </xdr:from>
    <xdr:to>
      <xdr:col>26</xdr:col>
      <xdr:colOff>493058</xdr:colOff>
      <xdr:row>89</xdr:row>
      <xdr:rowOff>182217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xmlns="" id="{8198CC24-D29D-458B-BEA1-85C4E4261F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140072</xdr:colOff>
      <xdr:row>74</xdr:row>
      <xdr:rowOff>12326</xdr:rowOff>
    </xdr:from>
    <xdr:to>
      <xdr:col>26</xdr:col>
      <xdr:colOff>761999</xdr:colOff>
      <xdr:row>89</xdr:row>
      <xdr:rowOff>182217</xdr:rowOff>
    </xdr:to>
    <xdr:graphicFrame macro="">
      <xdr:nvGraphicFramePr>
        <xdr:cNvPr id="13" name="Gráfico 12">
          <a:extLst>
            <a:ext uri="{FF2B5EF4-FFF2-40B4-BE49-F238E27FC236}">
              <a16:creationId xmlns:a16="http://schemas.microsoft.com/office/drawing/2014/main" xmlns="" id="{97AC3169-FC0A-421A-940E-094B2EF4BA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102890</xdr:colOff>
      <xdr:row>92</xdr:row>
      <xdr:rowOff>154945</xdr:rowOff>
    </xdr:from>
    <xdr:to>
      <xdr:col>26</xdr:col>
      <xdr:colOff>796636</xdr:colOff>
      <xdr:row>111</xdr:row>
      <xdr:rowOff>30561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31296</xdr:colOff>
      <xdr:row>19</xdr:row>
      <xdr:rowOff>138112</xdr:rowOff>
    </xdr:from>
    <xdr:to>
      <xdr:col>26</xdr:col>
      <xdr:colOff>738187</xdr:colOff>
      <xdr:row>34</xdr:row>
      <xdr:rowOff>23812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40822</xdr:colOff>
      <xdr:row>34</xdr:row>
      <xdr:rowOff>176893</xdr:rowOff>
    </xdr:from>
    <xdr:to>
      <xdr:col>26</xdr:col>
      <xdr:colOff>738187</xdr:colOff>
      <xdr:row>49</xdr:row>
      <xdr:rowOff>62593</xdr:rowOff>
    </xdr:to>
    <xdr:graphicFrame macro="">
      <xdr:nvGraphicFramePr>
        <xdr:cNvPr id="9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27213</xdr:colOff>
      <xdr:row>152</xdr:row>
      <xdr:rowOff>172810</xdr:rowOff>
    </xdr:from>
    <xdr:to>
      <xdr:col>24</xdr:col>
      <xdr:colOff>809624</xdr:colOff>
      <xdr:row>169</xdr:row>
      <xdr:rowOff>122464</xdr:rowOff>
    </xdr:to>
    <xdr:graphicFrame macro="">
      <xdr:nvGraphicFramePr>
        <xdr:cNvPr id="7" name="Grá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282862</xdr:colOff>
      <xdr:row>172</xdr:row>
      <xdr:rowOff>136525</xdr:rowOff>
    </xdr:from>
    <xdr:to>
      <xdr:col>13</xdr:col>
      <xdr:colOff>346362</xdr:colOff>
      <xdr:row>195</xdr:row>
      <xdr:rowOff>43296</xdr:rowOff>
    </xdr:to>
    <xdr:graphicFrame macro="">
      <xdr:nvGraphicFramePr>
        <xdr:cNvPr id="10" name="Gráfico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16</xdr:col>
      <xdr:colOff>1039091</xdr:colOff>
      <xdr:row>0</xdr:row>
      <xdr:rowOff>101022</xdr:rowOff>
    </xdr:from>
    <xdr:to>
      <xdr:col>19</xdr:col>
      <xdr:colOff>802272</xdr:colOff>
      <xdr:row>5</xdr:row>
      <xdr:rowOff>39647</xdr:rowOff>
    </xdr:to>
    <xdr:pic>
      <xdr:nvPicPr>
        <xdr:cNvPr id="12" name="Imagen 11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25568" y="101022"/>
          <a:ext cx="2635113" cy="102101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2.%20INFORMES%20ESTADISTICAS_REPORTE%20SUARV2_FEBRERO%20-%20ABRIL%202020_INFORMES%20ZONALES/A&#209;O%202022/2.%20ESTADISTICAS%20FEBRERO%202022/Tablas_FEBRERO%202022_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FEBRERO 2022"/>
      <sheetName val="TD"/>
      <sheetName val="Indice"/>
      <sheetName val="Requerimientos Febrero 2022"/>
      <sheetName val="Historico GOB.EC"/>
    </sheetNames>
    <sheetDataSet>
      <sheetData sheetId="0" refreshError="1"/>
      <sheetData sheetId="1" refreshError="1"/>
      <sheetData sheetId="2" refreshError="1"/>
      <sheetData sheetId="3"/>
      <sheetData sheetId="4">
        <row r="42">
          <cell r="A42" t="str">
            <v>Cable Unión</v>
          </cell>
        </row>
        <row r="104">
          <cell r="B104">
            <v>0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</row>
        <row r="105">
          <cell r="B105" t="str">
            <v>Enero 2022</v>
          </cell>
          <cell r="C105">
            <v>0</v>
          </cell>
          <cell r="D105" t="str">
            <v>Febrero 2022</v>
          </cell>
          <cell r="E105">
            <v>0</v>
          </cell>
          <cell r="F105" t="str">
            <v>Marzo 2022</v>
          </cell>
          <cell r="G105">
            <v>0</v>
          </cell>
          <cell r="H105" t="str">
            <v>Abril 2022</v>
          </cell>
          <cell r="I105">
            <v>0</v>
          </cell>
          <cell r="J105" t="str">
            <v>Mayo 2022</v>
          </cell>
          <cell r="K105">
            <v>0</v>
          </cell>
          <cell r="L105" t="str">
            <v>Junio 2022</v>
          </cell>
          <cell r="M105">
            <v>0</v>
          </cell>
          <cell r="N105" t="str">
            <v>Julio 2022</v>
          </cell>
          <cell r="O105">
            <v>0</v>
          </cell>
          <cell r="P105" t="str">
            <v>Agosto 2022</v>
          </cell>
          <cell r="Q105">
            <v>0</v>
          </cell>
          <cell r="R105" t="str">
            <v>Septiembre 2022</v>
          </cell>
          <cell r="S105">
            <v>0</v>
          </cell>
          <cell r="T105" t="str">
            <v>Octubre 2022</v>
          </cell>
          <cell r="U105">
            <v>0</v>
          </cell>
          <cell r="V105" t="str">
            <v>Noviembre 2022</v>
          </cell>
          <cell r="W105">
            <v>0</v>
          </cell>
          <cell r="X105" t="str">
            <v>Diciembre 2022</v>
          </cell>
          <cell r="Y105">
            <v>0</v>
          </cell>
          <cell r="Z105" t="str">
            <v>Total 2022</v>
          </cell>
          <cell r="AA105">
            <v>0</v>
          </cell>
        </row>
        <row r="106">
          <cell r="B106" t="str">
            <v>Cantidad</v>
          </cell>
          <cell r="C106" t="str">
            <v>Porcentaje</v>
          </cell>
          <cell r="D106" t="str">
            <v>Cantidad</v>
          </cell>
          <cell r="E106" t="str">
            <v>Porcentaje</v>
          </cell>
          <cell r="F106" t="str">
            <v>Cantidad</v>
          </cell>
          <cell r="G106" t="str">
            <v>Porcentaje</v>
          </cell>
          <cell r="H106" t="str">
            <v>Cantidad</v>
          </cell>
          <cell r="I106" t="str">
            <v>Porcentaje</v>
          </cell>
          <cell r="J106" t="str">
            <v>Cantidad</v>
          </cell>
          <cell r="K106" t="str">
            <v>Porcentaje</v>
          </cell>
          <cell r="L106" t="str">
            <v>Cantidad</v>
          </cell>
          <cell r="M106" t="str">
            <v>Porcentaje</v>
          </cell>
          <cell r="N106" t="str">
            <v>Cantidad</v>
          </cell>
          <cell r="O106" t="str">
            <v>Porcentaje</v>
          </cell>
          <cell r="P106" t="str">
            <v>Cantidad</v>
          </cell>
          <cell r="Q106" t="str">
            <v>Porcentaje</v>
          </cell>
          <cell r="R106" t="str">
            <v>Cantidad</v>
          </cell>
          <cell r="S106" t="str">
            <v>Porcentaje</v>
          </cell>
          <cell r="T106" t="str">
            <v>Cantidad</v>
          </cell>
          <cell r="U106" t="str">
            <v>Porcentaje</v>
          </cell>
          <cell r="V106" t="str">
            <v>Cantidad</v>
          </cell>
          <cell r="W106" t="str">
            <v>Porcentaje</v>
          </cell>
          <cell r="X106" t="str">
            <v>Cantidad</v>
          </cell>
          <cell r="Y106" t="str">
            <v>Porcentaje</v>
          </cell>
          <cell r="Z106" t="str">
            <v>Cantidad</v>
          </cell>
          <cell r="AA106" t="str">
            <v>Porcentaje</v>
          </cell>
        </row>
        <row r="107">
          <cell r="A107" t="str">
            <v>Claro - Conecel S.A.</v>
          </cell>
          <cell r="B107">
            <v>93</v>
          </cell>
          <cell r="C107">
            <v>0.39574468085106385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</row>
        <row r="108">
          <cell r="A108" t="str">
            <v>Cnt Ep</v>
          </cell>
          <cell r="B108">
            <v>16</v>
          </cell>
          <cell r="C108">
            <v>6.8085106382978725E-2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</row>
        <row r="109">
          <cell r="A109" t="str">
            <v>Movistar - Otecel S.A.</v>
          </cell>
          <cell r="B109">
            <v>126</v>
          </cell>
          <cell r="C109">
            <v>0.53617021276595744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</row>
        <row r="110">
          <cell r="A110" t="str">
            <v>Total general</v>
          </cell>
          <cell r="B110">
            <v>235</v>
          </cell>
          <cell r="C110">
            <v>1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tabSelected="1" zoomScale="85" zoomScaleNormal="85" workbookViewId="0">
      <selection sqref="A1:H1"/>
    </sheetView>
  </sheetViews>
  <sheetFormatPr baseColWidth="10" defaultRowHeight="15" x14ac:dyDescent="0.25"/>
  <cols>
    <col min="13" max="13" width="53.7109375" customWidth="1"/>
  </cols>
  <sheetData>
    <row r="1" spans="1:13" ht="20.25" x14ac:dyDescent="0.3">
      <c r="A1" s="162" t="s">
        <v>97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</row>
    <row r="2" spans="1:13" ht="18" customHeight="1" x14ac:dyDescent="0.25">
      <c r="A2" s="163" t="s">
        <v>24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</row>
    <row r="3" spans="1:13" x14ac:dyDescent="0.25">
      <c r="A3" s="165" t="s">
        <v>98</v>
      </c>
      <c r="B3" s="166"/>
      <c r="C3" s="166"/>
      <c r="D3" s="166"/>
      <c r="E3" s="166"/>
      <c r="F3" s="166"/>
      <c r="G3" s="166"/>
      <c r="H3" s="166"/>
      <c r="I3" s="166"/>
      <c r="J3" s="166"/>
      <c r="K3" s="166"/>
      <c r="L3" s="166"/>
      <c r="M3" s="166"/>
    </row>
    <row r="4" spans="1:13" x14ac:dyDescent="0.25">
      <c r="A4" s="165" t="s">
        <v>99</v>
      </c>
      <c r="B4" s="166"/>
      <c r="C4" s="166"/>
      <c r="D4" s="166"/>
      <c r="E4" s="166"/>
      <c r="F4" s="166"/>
      <c r="G4" s="166"/>
      <c r="H4" s="166"/>
      <c r="I4" s="8"/>
      <c r="J4" s="8"/>
      <c r="K4" s="8"/>
      <c r="L4" s="8"/>
      <c r="M4" s="8"/>
    </row>
    <row r="5" spans="1:13" ht="15.75" thickBot="1" x14ac:dyDescent="0.3">
      <c r="A5" s="6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</row>
    <row r="6" spans="1:13" x14ac:dyDescent="0.25">
      <c r="A6" s="11"/>
      <c r="B6" s="12" t="s">
        <v>17</v>
      </c>
      <c r="C6" s="13"/>
      <c r="D6" s="13"/>
      <c r="E6" s="13"/>
      <c r="F6" s="13"/>
      <c r="G6" s="13"/>
      <c r="H6" s="13"/>
      <c r="I6" s="16"/>
      <c r="J6" s="16"/>
      <c r="K6" s="16"/>
      <c r="L6" s="16"/>
      <c r="M6" s="17"/>
    </row>
    <row r="7" spans="1:13" x14ac:dyDescent="0.25">
      <c r="A7" s="14"/>
      <c r="B7" s="15" t="s">
        <v>169</v>
      </c>
      <c r="C7" s="16"/>
      <c r="D7" s="16"/>
      <c r="E7" s="16"/>
      <c r="F7" s="16"/>
      <c r="G7" s="16"/>
      <c r="H7" s="16"/>
      <c r="I7" s="16"/>
      <c r="J7" s="16"/>
      <c r="K7" s="16"/>
      <c r="L7" s="16"/>
      <c r="M7" s="17"/>
    </row>
    <row r="8" spans="1:13" ht="15.75" thickBot="1" x14ac:dyDescent="0.3">
      <c r="A8" s="18"/>
      <c r="B8" s="19" t="s">
        <v>18</v>
      </c>
      <c r="C8" s="20"/>
      <c r="D8" s="20"/>
      <c r="E8" s="20"/>
      <c r="F8" s="20"/>
      <c r="G8" s="20"/>
      <c r="H8" s="20"/>
      <c r="I8" s="20"/>
      <c r="J8" s="20"/>
      <c r="K8" s="20"/>
      <c r="L8" s="20"/>
      <c r="M8" s="21"/>
    </row>
    <row r="9" spans="1:13" ht="15.75" thickBot="1" x14ac:dyDescent="0.3">
      <c r="A9" s="22"/>
      <c r="B9" s="23"/>
      <c r="C9" s="4"/>
      <c r="D9" s="4"/>
      <c r="E9" s="4"/>
      <c r="F9" s="4"/>
      <c r="G9" s="4"/>
      <c r="H9" s="4"/>
      <c r="I9" s="4"/>
      <c r="J9" s="4"/>
      <c r="K9" s="4"/>
      <c r="L9" s="4"/>
      <c r="M9" s="5"/>
    </row>
    <row r="10" spans="1:13" x14ac:dyDescent="0.25">
      <c r="A10" s="173" t="s">
        <v>19</v>
      </c>
      <c r="B10" s="174"/>
      <c r="C10" s="174"/>
      <c r="D10" s="174"/>
      <c r="E10" s="174"/>
      <c r="F10" s="174"/>
      <c r="G10" s="175" t="s">
        <v>20</v>
      </c>
      <c r="H10" s="175"/>
      <c r="I10" s="175"/>
      <c r="J10" s="175"/>
      <c r="K10" s="175"/>
      <c r="L10" s="175"/>
      <c r="M10" s="176"/>
    </row>
    <row r="11" spans="1:13" x14ac:dyDescent="0.25">
      <c r="A11" s="177"/>
      <c r="B11" s="178"/>
      <c r="C11" s="178"/>
      <c r="D11" s="178"/>
      <c r="E11" s="178"/>
      <c r="F11" s="178"/>
      <c r="G11" s="24"/>
      <c r="H11" s="24"/>
      <c r="I11" s="24"/>
      <c r="J11" s="24"/>
      <c r="K11" s="24"/>
      <c r="L11" s="24"/>
      <c r="M11" s="25"/>
    </row>
    <row r="12" spans="1:13" ht="15" customHeight="1" x14ac:dyDescent="0.25">
      <c r="A12" s="167" t="s">
        <v>21</v>
      </c>
      <c r="B12" s="168"/>
      <c r="C12" s="168"/>
      <c r="D12" s="168"/>
      <c r="E12" s="168"/>
      <c r="F12" s="169"/>
      <c r="G12" s="170" t="s">
        <v>22</v>
      </c>
      <c r="H12" s="171"/>
      <c r="I12" s="171"/>
      <c r="J12" s="171"/>
      <c r="K12" s="171"/>
      <c r="L12" s="171"/>
      <c r="M12" s="172"/>
    </row>
    <row r="13" spans="1:13" ht="15" customHeight="1" x14ac:dyDescent="0.25">
      <c r="A13" s="167" t="s">
        <v>23</v>
      </c>
      <c r="B13" s="168"/>
      <c r="C13" s="168"/>
      <c r="D13" s="168"/>
      <c r="E13" s="168"/>
      <c r="F13" s="169"/>
      <c r="G13" s="170" t="s">
        <v>96</v>
      </c>
      <c r="H13" s="171"/>
      <c r="I13" s="171"/>
      <c r="J13" s="171"/>
      <c r="K13" s="171"/>
      <c r="L13" s="171"/>
      <c r="M13" s="172"/>
    </row>
    <row r="14" spans="1:13" ht="15.75" thickBot="1" x14ac:dyDescent="0.3">
      <c r="A14" s="26"/>
      <c r="B14" s="26"/>
      <c r="C14" s="26"/>
      <c r="D14" s="26"/>
      <c r="E14" s="26"/>
      <c r="F14" s="27"/>
      <c r="G14" s="26"/>
      <c r="H14" s="26"/>
      <c r="I14" s="26"/>
      <c r="J14" s="26"/>
      <c r="K14" s="26"/>
      <c r="L14" s="26"/>
      <c r="M14" s="28"/>
    </row>
  </sheetData>
  <mergeCells count="14">
    <mergeCell ref="A1:H1"/>
    <mergeCell ref="A2:H2"/>
    <mergeCell ref="A3:H3"/>
    <mergeCell ref="A4:H4"/>
    <mergeCell ref="A13:F13"/>
    <mergeCell ref="G13:M13"/>
    <mergeCell ref="A10:F10"/>
    <mergeCell ref="G10:M10"/>
    <mergeCell ref="A11:F11"/>
    <mergeCell ref="A12:F12"/>
    <mergeCell ref="G12:M12"/>
    <mergeCell ref="I1:M1"/>
    <mergeCell ref="I2:M2"/>
    <mergeCell ref="I3:M3"/>
  </mergeCells>
  <hyperlinks>
    <hyperlink ref="A12:F12" location="'Requerimientos Enero 2022'!A1" display="Requerimientos Servicios"/>
    <hyperlink ref="A13:F13" location="'Historico GOB.EC'!A1" display="Requerimientos Servicios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181"/>
  <sheetViews>
    <sheetView zoomScale="70" zoomScaleNormal="70" workbookViewId="0"/>
  </sheetViews>
  <sheetFormatPr baseColWidth="10" defaultRowHeight="15" x14ac:dyDescent="0.25"/>
  <cols>
    <col min="1" max="1" width="2.85546875" customWidth="1"/>
    <col min="2" max="2" width="52.7109375" customWidth="1"/>
    <col min="3" max="3" width="14.28515625" customWidth="1"/>
    <col min="4" max="4" width="17" customWidth="1"/>
    <col min="5" max="5" width="31.7109375" customWidth="1"/>
    <col min="6" max="6" width="23.85546875" customWidth="1"/>
    <col min="7" max="7" width="37" customWidth="1"/>
    <col min="8" max="8" width="22.7109375" customWidth="1"/>
    <col min="9" max="10" width="22.85546875" customWidth="1"/>
    <col min="12" max="12" width="40.85546875" customWidth="1"/>
  </cols>
  <sheetData>
    <row r="1" spans="2:10" ht="23.25" x14ac:dyDescent="0.35">
      <c r="B1" s="182" t="s">
        <v>97</v>
      </c>
      <c r="C1" s="182"/>
      <c r="D1" s="182"/>
      <c r="E1" s="8"/>
      <c r="F1" s="8"/>
      <c r="G1" s="8"/>
      <c r="H1" s="8"/>
      <c r="I1" s="8"/>
      <c r="J1" s="8"/>
    </row>
    <row r="2" spans="2:10" ht="18" x14ac:dyDescent="0.25">
      <c r="B2" s="7" t="s">
        <v>24</v>
      </c>
      <c r="C2" s="10"/>
      <c r="D2" s="7"/>
      <c r="E2" s="8"/>
      <c r="F2" s="8"/>
      <c r="G2" s="8"/>
      <c r="H2" s="8"/>
      <c r="I2" s="8"/>
      <c r="J2" s="8"/>
    </row>
    <row r="3" spans="2:10" x14ac:dyDescent="0.25">
      <c r="B3" s="10" t="s">
        <v>168</v>
      </c>
      <c r="C3" s="10"/>
      <c r="D3" s="10"/>
      <c r="E3" s="8"/>
      <c r="F3" s="8"/>
      <c r="G3" s="8"/>
      <c r="H3" s="8"/>
      <c r="I3" s="8"/>
      <c r="J3" s="8"/>
    </row>
    <row r="4" spans="2:10" x14ac:dyDescent="0.25">
      <c r="B4" s="10" t="s">
        <v>25</v>
      </c>
      <c r="C4" s="8"/>
      <c r="D4" s="10"/>
      <c r="E4" s="8"/>
      <c r="F4" s="8"/>
      <c r="G4" s="8"/>
      <c r="H4" s="8"/>
      <c r="I4" s="8"/>
      <c r="J4" s="8"/>
    </row>
    <row r="5" spans="2:10" x14ac:dyDescent="0.25">
      <c r="B5" s="9" t="s">
        <v>26</v>
      </c>
      <c r="C5" s="8"/>
      <c r="D5" s="8"/>
      <c r="E5" s="8"/>
      <c r="F5" s="8"/>
      <c r="G5" s="8"/>
      <c r="H5" s="8"/>
      <c r="I5" s="8"/>
      <c r="J5" s="8"/>
    </row>
    <row r="7" spans="2:10" ht="21" x14ac:dyDescent="0.25">
      <c r="B7" s="29" t="s">
        <v>143</v>
      </c>
      <c r="C7" s="30"/>
      <c r="D7" s="30"/>
      <c r="E7" s="30"/>
      <c r="F7" s="30"/>
      <c r="G7" s="30"/>
      <c r="H7" s="30"/>
      <c r="I7" s="30"/>
      <c r="J7" s="30"/>
    </row>
    <row r="9" spans="2:10" ht="18.75" x14ac:dyDescent="0.25">
      <c r="B9" s="185" t="s">
        <v>27</v>
      </c>
      <c r="C9" s="185"/>
      <c r="D9" s="185"/>
      <c r="E9" s="185"/>
      <c r="F9" s="185"/>
    </row>
    <row r="10" spans="2:10" x14ac:dyDescent="0.25">
      <c r="B10" s="129" t="s">
        <v>28</v>
      </c>
      <c r="C10" s="129" t="s">
        <v>142</v>
      </c>
      <c r="D10" s="129" t="s">
        <v>141</v>
      </c>
      <c r="E10" s="129" t="s">
        <v>56</v>
      </c>
      <c r="F10" s="129" t="s">
        <v>53</v>
      </c>
    </row>
    <row r="11" spans="2:10" x14ac:dyDescent="0.25">
      <c r="B11" s="32" t="s">
        <v>11</v>
      </c>
      <c r="C11" s="33">
        <v>17</v>
      </c>
      <c r="D11" s="33">
        <v>0</v>
      </c>
      <c r="E11" s="65">
        <f>SUM(C11:D11)</f>
        <v>17</v>
      </c>
      <c r="F11" s="149">
        <f>E11/$E$17</f>
        <v>4.3589743589743588E-2</v>
      </c>
      <c r="G11" s="150"/>
      <c r="H11" s="151"/>
      <c r="I11" s="85"/>
      <c r="J11" s="85"/>
    </row>
    <row r="12" spans="2:10" x14ac:dyDescent="0.25">
      <c r="B12" s="32" t="s">
        <v>71</v>
      </c>
      <c r="C12" s="33">
        <v>0</v>
      </c>
      <c r="D12" s="33">
        <v>0</v>
      </c>
      <c r="E12" s="65">
        <f t="shared" ref="E12:E16" si="0">SUM(C12:D12)</f>
        <v>0</v>
      </c>
      <c r="F12" s="149">
        <f t="shared" ref="F12:F17" si="1">E12/$E$17</f>
        <v>0</v>
      </c>
      <c r="G12" s="150"/>
      <c r="H12" s="151"/>
      <c r="I12" s="85"/>
      <c r="J12" s="85"/>
    </row>
    <row r="13" spans="2:10" x14ac:dyDescent="0.25">
      <c r="B13" s="32" t="s">
        <v>1</v>
      </c>
      <c r="C13" s="33">
        <v>193</v>
      </c>
      <c r="D13" s="33">
        <v>36</v>
      </c>
      <c r="E13" s="65">
        <f t="shared" si="0"/>
        <v>229</v>
      </c>
      <c r="F13" s="149">
        <f t="shared" si="1"/>
        <v>0.5871794871794872</v>
      </c>
      <c r="G13" s="150"/>
      <c r="H13" s="151"/>
      <c r="I13" s="85"/>
      <c r="J13" s="85"/>
    </row>
    <row r="14" spans="2:10" x14ac:dyDescent="0.25">
      <c r="B14" s="32" t="s">
        <v>5</v>
      </c>
      <c r="C14" s="33">
        <v>11</v>
      </c>
      <c r="D14" s="33">
        <v>3</v>
      </c>
      <c r="E14" s="65">
        <f t="shared" si="0"/>
        <v>14</v>
      </c>
      <c r="F14" s="149">
        <f t="shared" si="1"/>
        <v>3.5897435897435895E-2</v>
      </c>
      <c r="G14" s="150"/>
      <c r="H14" s="151"/>
      <c r="I14" s="85"/>
      <c r="J14" s="85"/>
    </row>
    <row r="15" spans="2:10" x14ac:dyDescent="0.25">
      <c r="B15" s="32" t="s">
        <v>7</v>
      </c>
      <c r="C15" s="33">
        <v>12</v>
      </c>
      <c r="D15" s="33">
        <v>1</v>
      </c>
      <c r="E15" s="65">
        <f t="shared" si="0"/>
        <v>13</v>
      </c>
      <c r="F15" s="149">
        <f t="shared" si="1"/>
        <v>3.3333333333333333E-2</v>
      </c>
      <c r="G15" s="150"/>
      <c r="H15" s="151"/>
      <c r="I15" s="85"/>
      <c r="J15" s="85"/>
    </row>
    <row r="16" spans="2:10" x14ac:dyDescent="0.25">
      <c r="B16" s="32" t="s">
        <v>76</v>
      </c>
      <c r="C16" s="33">
        <v>109</v>
      </c>
      <c r="D16" s="33">
        <v>8</v>
      </c>
      <c r="E16" s="65">
        <f t="shared" si="0"/>
        <v>117</v>
      </c>
      <c r="F16" s="149">
        <f t="shared" si="1"/>
        <v>0.3</v>
      </c>
      <c r="G16" s="85"/>
      <c r="H16" s="85"/>
      <c r="I16" s="85"/>
      <c r="J16" s="85"/>
    </row>
    <row r="17" spans="2:6" x14ac:dyDescent="0.25">
      <c r="B17" s="129" t="s">
        <v>16</v>
      </c>
      <c r="C17" s="129">
        <f>SUM(C11:C16)</f>
        <v>342</v>
      </c>
      <c r="D17" s="129">
        <f>SUM(D11:D16)</f>
        <v>48</v>
      </c>
      <c r="E17" s="129">
        <f>SUM(C17:D17)</f>
        <v>390</v>
      </c>
      <c r="F17" s="84">
        <f t="shared" si="1"/>
        <v>1</v>
      </c>
    </row>
    <row r="20" spans="2:6" x14ac:dyDescent="0.25">
      <c r="B20" s="1"/>
    </row>
    <row r="38" spans="2:15" ht="18.75" x14ac:dyDescent="0.3">
      <c r="B38" s="36" t="s">
        <v>73</v>
      </c>
      <c r="C38" s="37"/>
      <c r="D38" s="37"/>
      <c r="E38" s="37"/>
      <c r="F38" s="37"/>
      <c r="G38" s="151"/>
      <c r="H38" s="85"/>
    </row>
    <row r="39" spans="2:15" x14ac:dyDescent="0.25">
      <c r="G39" s="151"/>
      <c r="H39" s="85"/>
    </row>
    <row r="40" spans="2:15" ht="18.75" x14ac:dyDescent="0.25">
      <c r="B40" s="186" t="s">
        <v>31</v>
      </c>
      <c r="C40" s="187"/>
      <c r="D40" s="187"/>
      <c r="E40" s="187"/>
      <c r="F40" s="188"/>
      <c r="G40" s="151"/>
      <c r="H40" s="85"/>
    </row>
    <row r="41" spans="2:15" x14ac:dyDescent="0.25">
      <c r="B41" s="129" t="s">
        <v>32</v>
      </c>
      <c r="C41" s="129" t="s">
        <v>142</v>
      </c>
      <c r="D41" s="129" t="s">
        <v>141</v>
      </c>
      <c r="E41" s="129" t="s">
        <v>56</v>
      </c>
      <c r="F41" s="129" t="s">
        <v>53</v>
      </c>
      <c r="G41" s="85"/>
      <c r="H41" s="85"/>
      <c r="M41" s="152"/>
      <c r="N41" s="151"/>
      <c r="O41" s="85"/>
    </row>
    <row r="42" spans="2:15" x14ac:dyDescent="0.25">
      <c r="B42" s="38" t="s">
        <v>10</v>
      </c>
      <c r="C42" s="39">
        <v>45</v>
      </c>
      <c r="D42" s="33">
        <v>3</v>
      </c>
      <c r="E42" s="131">
        <f>SUM(C42:D42)</f>
        <v>48</v>
      </c>
      <c r="F42" s="34">
        <f>E42/$E$46</f>
        <v>0.41025641025641024</v>
      </c>
      <c r="M42" s="152"/>
      <c r="N42" s="151"/>
      <c r="O42" s="85"/>
    </row>
    <row r="43" spans="2:15" ht="15" customHeight="1" x14ac:dyDescent="0.25">
      <c r="B43" s="38" t="s">
        <v>6</v>
      </c>
      <c r="C43" s="39">
        <v>5</v>
      </c>
      <c r="D43" s="33">
        <v>1</v>
      </c>
      <c r="E43" s="131">
        <f t="shared" ref="E43:E45" si="2">SUM(C43:D43)</f>
        <v>6</v>
      </c>
      <c r="F43" s="34">
        <f t="shared" ref="F43:F45" si="3">E43/$E$46</f>
        <v>5.128205128205128E-2</v>
      </c>
      <c r="M43" s="152"/>
      <c r="N43" s="151"/>
      <c r="O43" s="85"/>
    </row>
    <row r="44" spans="2:15" x14ac:dyDescent="0.25">
      <c r="B44" s="38" t="s">
        <v>4</v>
      </c>
      <c r="C44" s="39">
        <v>59</v>
      </c>
      <c r="D44" s="33">
        <v>4</v>
      </c>
      <c r="E44" s="131">
        <f t="shared" si="2"/>
        <v>63</v>
      </c>
      <c r="F44" s="34">
        <f t="shared" si="3"/>
        <v>0.53846153846153844</v>
      </c>
      <c r="M44" s="152"/>
      <c r="N44" s="85"/>
      <c r="O44" s="85"/>
    </row>
    <row r="45" spans="2:15" x14ac:dyDescent="0.25">
      <c r="B45" s="38" t="s">
        <v>81</v>
      </c>
      <c r="C45" s="39">
        <v>0</v>
      </c>
      <c r="D45" s="33">
        <v>0</v>
      </c>
      <c r="E45" s="131">
        <f t="shared" si="2"/>
        <v>0</v>
      </c>
      <c r="F45" s="34">
        <f t="shared" si="3"/>
        <v>0</v>
      </c>
    </row>
    <row r="46" spans="2:15" x14ac:dyDescent="0.25">
      <c r="B46" s="42" t="s">
        <v>16</v>
      </c>
      <c r="C46" s="129">
        <f>SUM(C42:C45)</f>
        <v>109</v>
      </c>
      <c r="D46" s="129">
        <f t="shared" ref="D46:F46" si="4">SUM(D42:D45)</f>
        <v>8</v>
      </c>
      <c r="E46" s="129">
        <f>SUM(C46:D46)</f>
        <v>117</v>
      </c>
      <c r="F46" s="84">
        <f t="shared" si="4"/>
        <v>1</v>
      </c>
    </row>
    <row r="48" spans="2:15" x14ac:dyDescent="0.25">
      <c r="G48" s="157" t="s">
        <v>164</v>
      </c>
      <c r="H48" s="157" t="s">
        <v>165</v>
      </c>
      <c r="I48" s="157" t="s">
        <v>166</v>
      </c>
      <c r="J48" s="157" t="s">
        <v>49</v>
      </c>
      <c r="K48" s="157" t="s">
        <v>53</v>
      </c>
    </row>
    <row r="49" spans="7:11" x14ac:dyDescent="0.25">
      <c r="G49" s="91" t="s">
        <v>10</v>
      </c>
      <c r="H49" s="148">
        <v>50</v>
      </c>
      <c r="I49" s="146">
        <v>16</v>
      </c>
      <c r="J49" s="146">
        <f t="shared" ref="J49:J59" si="5">SUM(H49:I49)</f>
        <v>66</v>
      </c>
      <c r="K49" s="153">
        <f>J49*100/229</f>
        <v>28.820960698689955</v>
      </c>
    </row>
    <row r="50" spans="7:11" x14ac:dyDescent="0.25">
      <c r="G50" s="91" t="s">
        <v>75</v>
      </c>
      <c r="H50" s="148">
        <v>27</v>
      </c>
      <c r="I50" s="146">
        <v>5</v>
      </c>
      <c r="J50" s="146">
        <f t="shared" si="5"/>
        <v>32</v>
      </c>
      <c r="K50" s="153">
        <f t="shared" ref="K50:K59" si="6">J50*100/229</f>
        <v>13.973799126637555</v>
      </c>
    </row>
    <row r="51" spans="7:11" x14ac:dyDescent="0.25">
      <c r="G51" s="91" t="s">
        <v>2</v>
      </c>
      <c r="H51" s="148">
        <v>27</v>
      </c>
      <c r="I51" s="146">
        <v>2</v>
      </c>
      <c r="J51" s="146">
        <f t="shared" si="5"/>
        <v>29</v>
      </c>
      <c r="K51" s="153">
        <f t="shared" si="6"/>
        <v>12.663755458515285</v>
      </c>
    </row>
    <row r="52" spans="7:11" x14ac:dyDescent="0.25">
      <c r="G52" s="91" t="s">
        <v>6</v>
      </c>
      <c r="H52" s="148">
        <v>24</v>
      </c>
      <c r="I52" s="146">
        <v>7</v>
      </c>
      <c r="J52" s="146">
        <f t="shared" si="5"/>
        <v>31</v>
      </c>
      <c r="K52" s="153">
        <f t="shared" si="6"/>
        <v>13.537117903930131</v>
      </c>
    </row>
    <row r="53" spans="7:11" x14ac:dyDescent="0.25">
      <c r="G53" s="91" t="s">
        <v>78</v>
      </c>
      <c r="H53" s="148">
        <v>19</v>
      </c>
      <c r="I53" s="146"/>
      <c r="J53" s="146">
        <f t="shared" si="5"/>
        <v>19</v>
      </c>
      <c r="K53" s="153">
        <f t="shared" si="6"/>
        <v>8.2969432314410483</v>
      </c>
    </row>
    <row r="54" spans="7:11" x14ac:dyDescent="0.25">
      <c r="G54" s="91" t="s">
        <v>79</v>
      </c>
      <c r="H54" s="148">
        <v>18</v>
      </c>
      <c r="I54" s="146">
        <v>2</v>
      </c>
      <c r="J54" s="146">
        <f t="shared" si="5"/>
        <v>20</v>
      </c>
      <c r="K54" s="153">
        <f t="shared" si="6"/>
        <v>8.7336244541484724</v>
      </c>
    </row>
    <row r="55" spans="7:11" x14ac:dyDescent="0.25">
      <c r="G55" s="91" t="s">
        <v>100</v>
      </c>
      <c r="H55" s="148">
        <v>20</v>
      </c>
      <c r="I55" s="146">
        <v>4</v>
      </c>
      <c r="J55" s="146">
        <f t="shared" si="5"/>
        <v>24</v>
      </c>
      <c r="K55" s="153">
        <f t="shared" si="6"/>
        <v>10.480349344978166</v>
      </c>
    </row>
    <row r="56" spans="7:11" x14ac:dyDescent="0.25">
      <c r="G56" s="91" t="s">
        <v>106</v>
      </c>
      <c r="H56" s="148">
        <v>4</v>
      </c>
      <c r="I56" s="146"/>
      <c r="J56" s="146">
        <f t="shared" si="5"/>
        <v>4</v>
      </c>
      <c r="K56" s="153">
        <f t="shared" si="6"/>
        <v>1.7467248908296944</v>
      </c>
    </row>
    <row r="57" spans="7:11" x14ac:dyDescent="0.25">
      <c r="G57" s="91" t="s">
        <v>101</v>
      </c>
      <c r="H57" s="148">
        <v>2</v>
      </c>
      <c r="I57" s="146"/>
      <c r="J57" s="146">
        <f t="shared" si="5"/>
        <v>2</v>
      </c>
      <c r="K57" s="153">
        <f t="shared" si="6"/>
        <v>0.8733624454148472</v>
      </c>
    </row>
    <row r="58" spans="7:11" x14ac:dyDescent="0.25">
      <c r="G58" s="91" t="s">
        <v>167</v>
      </c>
      <c r="H58" s="148">
        <v>2</v>
      </c>
      <c r="I58" s="146"/>
      <c r="J58" s="146">
        <f t="shared" si="5"/>
        <v>2</v>
      </c>
      <c r="K58" s="153">
        <f t="shared" si="6"/>
        <v>0.8733624454148472</v>
      </c>
    </row>
    <row r="59" spans="7:11" x14ac:dyDescent="0.25">
      <c r="G59" s="154" t="s">
        <v>49</v>
      </c>
      <c r="H59" s="155">
        <f>SUM(H49:H58)</f>
        <v>193</v>
      </c>
      <c r="I59" s="155">
        <f>SUM(I49:I58)</f>
        <v>36</v>
      </c>
      <c r="J59" s="155">
        <f t="shared" si="5"/>
        <v>229</v>
      </c>
      <c r="K59" s="156">
        <f t="shared" si="6"/>
        <v>100</v>
      </c>
    </row>
    <row r="72" spans="2:13" ht="14.25" customHeight="1" x14ac:dyDescent="0.25">
      <c r="D72" s="78"/>
    </row>
    <row r="73" spans="2:13" ht="14.25" customHeight="1" x14ac:dyDescent="0.25">
      <c r="D73" s="78"/>
    </row>
    <row r="74" spans="2:13" ht="14.25" customHeight="1" x14ac:dyDescent="0.25">
      <c r="B74" s="189" t="s">
        <v>105</v>
      </c>
      <c r="C74" s="189"/>
      <c r="D74" s="189"/>
      <c r="E74" s="189"/>
      <c r="G74" s="111" t="s">
        <v>77</v>
      </c>
      <c r="H74" s="111" t="s">
        <v>142</v>
      </c>
      <c r="I74" s="111" t="s">
        <v>140</v>
      </c>
      <c r="J74" s="111" t="s">
        <v>56</v>
      </c>
    </row>
    <row r="75" spans="2:13" ht="14.25" customHeight="1" x14ac:dyDescent="0.25">
      <c r="B75" s="100" t="s">
        <v>10</v>
      </c>
      <c r="C75" s="104" t="s">
        <v>142</v>
      </c>
      <c r="D75" s="104" t="s">
        <v>145</v>
      </c>
      <c r="E75" s="104" t="s">
        <v>56</v>
      </c>
      <c r="G75" s="112" t="s">
        <v>101</v>
      </c>
      <c r="H75" s="125"/>
      <c r="I75" s="125"/>
      <c r="J75" s="125"/>
      <c r="L75" s="93"/>
      <c r="M75" s="94"/>
    </row>
    <row r="76" spans="2:13" ht="14.25" customHeight="1" x14ac:dyDescent="0.25">
      <c r="B76" s="91" t="s">
        <v>102</v>
      </c>
      <c r="C76" s="118">
        <v>16</v>
      </c>
      <c r="D76" s="118"/>
      <c r="E76" s="179">
        <f>SUM(C76:D76)</f>
        <v>16</v>
      </c>
      <c r="G76" s="92" t="s">
        <v>102</v>
      </c>
      <c r="H76" s="118">
        <v>1</v>
      </c>
      <c r="I76" s="118">
        <v>1</v>
      </c>
      <c r="J76" s="179">
        <v>2</v>
      </c>
      <c r="L76" s="95"/>
      <c r="M76" s="3"/>
    </row>
    <row r="77" spans="2:13" ht="14.25" customHeight="1" x14ac:dyDescent="0.25">
      <c r="B77" s="91" t="s">
        <v>103</v>
      </c>
      <c r="C77" s="118">
        <v>23</v>
      </c>
      <c r="D77" s="118">
        <v>1</v>
      </c>
      <c r="E77" s="180"/>
      <c r="G77" s="92" t="s">
        <v>103</v>
      </c>
      <c r="H77" s="118">
        <v>0</v>
      </c>
      <c r="I77" s="118"/>
      <c r="J77" s="180"/>
      <c r="L77" s="93"/>
      <c r="M77" s="94"/>
    </row>
    <row r="78" spans="2:13" ht="14.25" customHeight="1" x14ac:dyDescent="0.25">
      <c r="B78" s="91" t="s">
        <v>104</v>
      </c>
      <c r="C78" s="118">
        <v>6</v>
      </c>
      <c r="D78" s="118">
        <v>2</v>
      </c>
      <c r="E78" s="181"/>
      <c r="G78" s="92" t="s">
        <v>104</v>
      </c>
      <c r="H78" s="118">
        <v>1</v>
      </c>
      <c r="I78" s="118"/>
      <c r="J78" s="181"/>
      <c r="L78" s="95"/>
      <c r="M78" s="3"/>
    </row>
    <row r="79" spans="2:13" ht="14.25" customHeight="1" x14ac:dyDescent="0.25">
      <c r="B79" s="108" t="s">
        <v>6</v>
      </c>
      <c r="C79" s="119"/>
      <c r="D79" s="119"/>
      <c r="E79" s="119"/>
      <c r="G79" s="112" t="s">
        <v>10</v>
      </c>
      <c r="H79" s="125"/>
      <c r="I79" s="125"/>
      <c r="J79" s="125"/>
      <c r="L79" s="95"/>
      <c r="M79" s="3"/>
    </row>
    <row r="80" spans="2:13" ht="14.25" customHeight="1" x14ac:dyDescent="0.25">
      <c r="B80" s="91" t="s">
        <v>102</v>
      </c>
      <c r="C80" s="118">
        <v>3</v>
      </c>
      <c r="D80" s="118">
        <v>1</v>
      </c>
      <c r="E80" s="179">
        <f>SUM(C80:D80)</f>
        <v>4</v>
      </c>
      <c r="G80" s="92" t="s">
        <v>102</v>
      </c>
      <c r="H80" s="118">
        <v>25</v>
      </c>
      <c r="I80" s="118">
        <v>13</v>
      </c>
      <c r="J80" s="179">
        <f>SUM(H80:I82)</f>
        <v>66</v>
      </c>
      <c r="L80" s="95"/>
      <c r="M80" s="3"/>
    </row>
    <row r="81" spans="2:13" ht="14.25" customHeight="1" x14ac:dyDescent="0.25">
      <c r="B81" s="91" t="s">
        <v>103</v>
      </c>
      <c r="C81" s="118">
        <v>2</v>
      </c>
      <c r="D81" s="118">
        <v>0</v>
      </c>
      <c r="E81" s="180"/>
      <c r="G81" s="92" t="s">
        <v>103</v>
      </c>
      <c r="H81" s="118">
        <v>11</v>
      </c>
      <c r="I81" s="118">
        <v>2</v>
      </c>
      <c r="J81" s="180"/>
      <c r="L81" s="95"/>
      <c r="M81" s="3"/>
    </row>
    <row r="82" spans="2:13" ht="14.25" customHeight="1" x14ac:dyDescent="0.25">
      <c r="B82" s="91" t="s">
        <v>104</v>
      </c>
      <c r="C82" s="118">
        <v>0</v>
      </c>
      <c r="D82" s="118">
        <v>0</v>
      </c>
      <c r="E82" s="181"/>
      <c r="G82" s="92" t="s">
        <v>104</v>
      </c>
      <c r="H82" s="118">
        <v>14</v>
      </c>
      <c r="I82" s="118">
        <v>1</v>
      </c>
      <c r="J82" s="181"/>
      <c r="L82" s="93"/>
      <c r="M82" s="94"/>
    </row>
    <row r="83" spans="2:13" ht="14.25" customHeight="1" x14ac:dyDescent="0.25">
      <c r="B83" s="108" t="s">
        <v>4</v>
      </c>
      <c r="C83" s="119"/>
      <c r="D83" s="119"/>
      <c r="E83" s="119"/>
      <c r="G83" s="112" t="s">
        <v>6</v>
      </c>
      <c r="H83" s="125"/>
      <c r="I83" s="125"/>
      <c r="J83" s="125"/>
      <c r="L83" s="95"/>
      <c r="M83" s="3"/>
    </row>
    <row r="84" spans="2:13" ht="14.25" customHeight="1" x14ac:dyDescent="0.25">
      <c r="B84" s="91" t="s">
        <v>102</v>
      </c>
      <c r="C84" s="118">
        <v>27</v>
      </c>
      <c r="D84" s="118">
        <v>3</v>
      </c>
      <c r="E84" s="179">
        <f>SUM(C84:D84)</f>
        <v>30</v>
      </c>
      <c r="G84" s="92" t="s">
        <v>102</v>
      </c>
      <c r="H84" s="118">
        <v>16</v>
      </c>
      <c r="I84" s="118">
        <v>3</v>
      </c>
      <c r="J84" s="179">
        <f>SUM(H84:I86)</f>
        <v>31</v>
      </c>
      <c r="L84" s="95"/>
      <c r="M84" s="3"/>
    </row>
    <row r="85" spans="2:13" ht="14.25" customHeight="1" x14ac:dyDescent="0.25">
      <c r="B85" s="91" t="s">
        <v>103</v>
      </c>
      <c r="C85" s="118">
        <v>23</v>
      </c>
      <c r="D85" s="118">
        <v>1</v>
      </c>
      <c r="E85" s="180"/>
      <c r="G85" s="92" t="s">
        <v>103</v>
      </c>
      <c r="H85" s="118">
        <v>5</v>
      </c>
      <c r="I85" s="118">
        <v>1</v>
      </c>
      <c r="J85" s="180"/>
      <c r="L85" s="93"/>
      <c r="M85" s="94"/>
    </row>
    <row r="86" spans="2:13" ht="14.25" customHeight="1" x14ac:dyDescent="0.25">
      <c r="B86" s="91" t="s">
        <v>104</v>
      </c>
      <c r="C86" s="118">
        <v>9</v>
      </c>
      <c r="D86" s="118"/>
      <c r="E86" s="181"/>
      <c r="G86" s="92" t="s">
        <v>104</v>
      </c>
      <c r="H86" s="118">
        <v>3</v>
      </c>
      <c r="I86" s="118">
        <v>3</v>
      </c>
      <c r="J86" s="181"/>
      <c r="L86" s="95"/>
      <c r="M86" s="3"/>
    </row>
    <row r="87" spans="2:13" ht="14.25" customHeight="1" x14ac:dyDescent="0.25">
      <c r="B87" s="108" t="s">
        <v>133</v>
      </c>
      <c r="C87" s="119"/>
      <c r="D87" s="119"/>
      <c r="E87" s="119"/>
      <c r="G87" s="112" t="s">
        <v>79</v>
      </c>
      <c r="H87" s="125"/>
      <c r="I87" s="125"/>
      <c r="J87" s="125"/>
      <c r="L87" s="95"/>
      <c r="M87" s="3"/>
    </row>
    <row r="88" spans="2:13" ht="14.25" customHeight="1" x14ac:dyDescent="0.25">
      <c r="B88" s="91" t="s">
        <v>102</v>
      </c>
      <c r="C88" s="118"/>
      <c r="D88" s="118">
        <v>0</v>
      </c>
      <c r="E88" s="179">
        <f>SUM(C88:D88)</f>
        <v>0</v>
      </c>
      <c r="G88" s="92" t="s">
        <v>102</v>
      </c>
      <c r="H88" s="118">
        <v>13</v>
      </c>
      <c r="I88" s="118">
        <v>2</v>
      </c>
      <c r="J88" s="179">
        <f>SUM(H88:I90)</f>
        <v>20</v>
      </c>
      <c r="L88" s="95"/>
      <c r="M88" s="3"/>
    </row>
    <row r="89" spans="2:13" ht="14.25" customHeight="1" x14ac:dyDescent="0.25">
      <c r="B89" s="91" t="s">
        <v>103</v>
      </c>
      <c r="C89" s="118"/>
      <c r="D89" s="118"/>
      <c r="E89" s="180"/>
      <c r="G89" s="92" t="s">
        <v>103</v>
      </c>
      <c r="H89" s="118">
        <v>2</v>
      </c>
      <c r="I89" s="118">
        <v>0</v>
      </c>
      <c r="J89" s="180"/>
      <c r="L89" s="95"/>
      <c r="M89" s="3"/>
    </row>
    <row r="90" spans="2:13" ht="14.25" customHeight="1" x14ac:dyDescent="0.25">
      <c r="B90" s="91" t="s">
        <v>104</v>
      </c>
      <c r="C90" s="118"/>
      <c r="D90" s="118"/>
      <c r="E90" s="181"/>
      <c r="G90" s="92" t="s">
        <v>104</v>
      </c>
      <c r="H90" s="118">
        <v>3</v>
      </c>
      <c r="I90" s="118">
        <v>0</v>
      </c>
      <c r="J90" s="181"/>
      <c r="L90" s="95"/>
      <c r="M90" s="3"/>
    </row>
    <row r="91" spans="2:13" ht="14.25" customHeight="1" x14ac:dyDescent="0.25">
      <c r="B91" s="102" t="s">
        <v>49</v>
      </c>
      <c r="C91" s="104">
        <f>SUM(C76:C90)</f>
        <v>109</v>
      </c>
      <c r="D91" s="136">
        <f>SUM(D76:D90)</f>
        <v>8</v>
      </c>
      <c r="E91" s="104">
        <f>SUM(C91:D91)</f>
        <v>117</v>
      </c>
      <c r="G91" s="112" t="s">
        <v>75</v>
      </c>
      <c r="H91" s="125"/>
      <c r="I91" s="125"/>
      <c r="J91" s="125"/>
      <c r="L91" s="93"/>
      <c r="M91" s="94"/>
    </row>
    <row r="92" spans="2:13" ht="14.25" customHeight="1" x14ac:dyDescent="0.25">
      <c r="C92" s="120"/>
      <c r="D92" s="78"/>
      <c r="G92" s="92" t="s">
        <v>102</v>
      </c>
      <c r="H92" s="118">
        <v>17</v>
      </c>
      <c r="I92" s="118">
        <v>4</v>
      </c>
      <c r="J92" s="179">
        <f>SUM(H92:I94)</f>
        <v>32</v>
      </c>
      <c r="L92" s="95"/>
      <c r="M92" s="3"/>
    </row>
    <row r="93" spans="2:13" ht="14.25" customHeight="1" x14ac:dyDescent="0.25">
      <c r="C93" s="120"/>
      <c r="D93" s="78"/>
      <c r="G93" s="92" t="s">
        <v>103</v>
      </c>
      <c r="H93" s="118">
        <v>4</v>
      </c>
      <c r="I93" s="118">
        <v>1</v>
      </c>
      <c r="J93" s="180"/>
      <c r="L93" s="93"/>
      <c r="M93" s="94"/>
    </row>
    <row r="94" spans="2:13" ht="14.25" customHeight="1" x14ac:dyDescent="0.25">
      <c r="B94" s="117" t="s">
        <v>124</v>
      </c>
      <c r="C94" s="132" t="s">
        <v>146</v>
      </c>
      <c r="D94" s="132" t="s">
        <v>140</v>
      </c>
      <c r="E94" s="132" t="s">
        <v>56</v>
      </c>
      <c r="G94" s="92" t="s">
        <v>104</v>
      </c>
      <c r="H94" s="118">
        <v>6</v>
      </c>
      <c r="I94" s="118">
        <v>0</v>
      </c>
      <c r="J94" s="181"/>
      <c r="L94" s="95"/>
      <c r="M94" s="3"/>
    </row>
    <row r="95" spans="2:13" ht="14.25" customHeight="1" x14ac:dyDescent="0.25">
      <c r="B95" s="98" t="s">
        <v>125</v>
      </c>
      <c r="C95" s="99">
        <v>9</v>
      </c>
      <c r="D95" s="99">
        <v>1</v>
      </c>
      <c r="E95" s="99">
        <f>SUM(C95:D95)</f>
        <v>10</v>
      </c>
      <c r="G95" s="112" t="s">
        <v>2</v>
      </c>
      <c r="H95" s="125"/>
      <c r="I95" s="125"/>
      <c r="J95" s="125"/>
      <c r="L95" s="93"/>
      <c r="M95" s="94"/>
    </row>
    <row r="96" spans="2:13" ht="14.25" customHeight="1" x14ac:dyDescent="0.25">
      <c r="B96" s="96" t="s">
        <v>10</v>
      </c>
      <c r="C96" s="97">
        <v>3</v>
      </c>
      <c r="D96" s="97">
        <v>0</v>
      </c>
      <c r="E96" s="97">
        <f>SUM(C96:D96)</f>
        <v>3</v>
      </c>
      <c r="G96" s="92" t="s">
        <v>102</v>
      </c>
      <c r="H96" s="118">
        <v>15</v>
      </c>
      <c r="I96" s="118">
        <v>1</v>
      </c>
      <c r="J96" s="179">
        <f>SUM(H96:I98)</f>
        <v>28</v>
      </c>
      <c r="L96" s="95"/>
      <c r="M96" s="3"/>
    </row>
    <row r="97" spans="2:13" ht="14.25" customHeight="1" x14ac:dyDescent="0.25">
      <c r="B97" s="96" t="s">
        <v>132</v>
      </c>
      <c r="C97" s="97">
        <v>0</v>
      </c>
      <c r="D97" s="97">
        <v>1</v>
      </c>
      <c r="E97" s="97">
        <f>SUM(C97:D97)</f>
        <v>1</v>
      </c>
      <c r="G97" s="92" t="s">
        <v>103</v>
      </c>
      <c r="H97" s="118">
        <v>6</v>
      </c>
      <c r="I97" s="118">
        <v>0</v>
      </c>
      <c r="J97" s="180"/>
      <c r="L97" s="93"/>
      <c r="M97" s="94"/>
    </row>
    <row r="98" spans="2:13" ht="14.25" customHeight="1" x14ac:dyDescent="0.25">
      <c r="B98" s="117" t="s">
        <v>49</v>
      </c>
      <c r="C98" s="121">
        <f>SUM(C95:C97)</f>
        <v>12</v>
      </c>
      <c r="D98" s="137">
        <f>SUM(D95:D97)</f>
        <v>2</v>
      </c>
      <c r="E98" s="121">
        <f>SUM(C98:D98)</f>
        <v>14</v>
      </c>
      <c r="G98" s="92" t="s">
        <v>104</v>
      </c>
      <c r="H98" s="118">
        <v>6</v>
      </c>
      <c r="I98" s="118"/>
      <c r="J98" s="181"/>
      <c r="L98" s="95"/>
      <c r="M98" s="3"/>
    </row>
    <row r="99" spans="2:13" ht="14.25" customHeight="1" x14ac:dyDescent="0.25">
      <c r="C99" s="120"/>
      <c r="D99" s="78"/>
      <c r="G99" s="112" t="s">
        <v>106</v>
      </c>
      <c r="H99" s="125"/>
      <c r="I99" s="125"/>
      <c r="J99" s="125"/>
      <c r="L99" s="93"/>
      <c r="M99" s="94"/>
    </row>
    <row r="100" spans="2:13" ht="14.25" customHeight="1" x14ac:dyDescent="0.25">
      <c r="C100" s="120"/>
      <c r="D100" s="78"/>
      <c r="G100" s="92" t="s">
        <v>102</v>
      </c>
      <c r="H100" s="118">
        <v>2</v>
      </c>
      <c r="I100" s="118"/>
      <c r="J100" s="179">
        <f>SUM(H100:I102)</f>
        <v>4</v>
      </c>
      <c r="L100" s="95"/>
      <c r="M100" s="3"/>
    </row>
    <row r="101" spans="2:13" ht="14.25" customHeight="1" x14ac:dyDescent="0.25">
      <c r="B101" s="191" t="s">
        <v>107</v>
      </c>
      <c r="C101" s="191"/>
      <c r="D101" s="191"/>
      <c r="E101" s="191"/>
      <c r="G101" s="92" t="s">
        <v>103</v>
      </c>
      <c r="H101" s="118">
        <v>1</v>
      </c>
      <c r="I101" s="118"/>
      <c r="J101" s="180"/>
      <c r="L101" s="95"/>
      <c r="M101" s="3"/>
    </row>
    <row r="102" spans="2:13" ht="14.25" customHeight="1" x14ac:dyDescent="0.25">
      <c r="B102" s="103" t="s">
        <v>6</v>
      </c>
      <c r="C102" s="133" t="s">
        <v>142</v>
      </c>
      <c r="D102" s="133" t="s">
        <v>140</v>
      </c>
      <c r="E102" s="133" t="s">
        <v>56</v>
      </c>
      <c r="G102" s="92" t="s">
        <v>104</v>
      </c>
      <c r="H102" s="118">
        <v>1</v>
      </c>
      <c r="I102" s="118"/>
      <c r="J102" s="181"/>
      <c r="L102" s="93"/>
      <c r="M102" s="94"/>
    </row>
    <row r="103" spans="2:13" ht="14.25" customHeight="1" x14ac:dyDescent="0.25">
      <c r="B103" s="91" t="s">
        <v>102</v>
      </c>
      <c r="C103" s="118">
        <v>5</v>
      </c>
      <c r="D103" s="118">
        <v>0</v>
      </c>
      <c r="E103" s="118">
        <f>SUM(C103:D105)</f>
        <v>10</v>
      </c>
      <c r="G103" s="112" t="s">
        <v>100</v>
      </c>
      <c r="H103" s="125"/>
      <c r="I103" s="125"/>
      <c r="J103" s="125"/>
      <c r="L103" s="95"/>
      <c r="M103" s="3"/>
    </row>
    <row r="104" spans="2:13" ht="14.25" customHeight="1" x14ac:dyDescent="0.25">
      <c r="B104" s="91" t="s">
        <v>103</v>
      </c>
      <c r="C104" s="118">
        <v>1</v>
      </c>
      <c r="D104" s="118">
        <v>1</v>
      </c>
      <c r="E104" s="118"/>
      <c r="G104" s="92" t="s">
        <v>102</v>
      </c>
      <c r="H104" s="118">
        <v>12</v>
      </c>
      <c r="I104" s="118">
        <v>2</v>
      </c>
      <c r="J104" s="179">
        <f>SUM(H104:I106)</f>
        <v>24</v>
      </c>
      <c r="L104" s="93"/>
      <c r="M104" s="94"/>
    </row>
    <row r="105" spans="2:13" ht="14.25" customHeight="1" x14ac:dyDescent="0.25">
      <c r="B105" s="91" t="s">
        <v>104</v>
      </c>
      <c r="C105" s="118">
        <v>3</v>
      </c>
      <c r="D105" s="118">
        <v>0</v>
      </c>
      <c r="E105" s="118"/>
      <c r="G105" s="92" t="s">
        <v>103</v>
      </c>
      <c r="H105" s="118">
        <v>3</v>
      </c>
      <c r="I105" s="118"/>
      <c r="J105" s="180"/>
      <c r="L105" s="95"/>
      <c r="M105" s="3"/>
    </row>
    <row r="106" spans="2:13" ht="14.25" customHeight="1" x14ac:dyDescent="0.25">
      <c r="B106" s="103" t="s">
        <v>135</v>
      </c>
      <c r="C106" s="122"/>
      <c r="D106" s="122"/>
      <c r="E106" s="122"/>
      <c r="G106" s="92" t="s">
        <v>104</v>
      </c>
      <c r="H106" s="118">
        <v>7</v>
      </c>
      <c r="I106" s="118"/>
      <c r="J106" s="181"/>
      <c r="L106" s="93"/>
      <c r="M106" s="94"/>
    </row>
    <row r="107" spans="2:13" ht="14.25" customHeight="1" x14ac:dyDescent="0.25">
      <c r="B107" s="91" t="s">
        <v>103</v>
      </c>
      <c r="C107" s="118">
        <v>1</v>
      </c>
      <c r="D107" s="118">
        <v>0</v>
      </c>
      <c r="E107" s="118">
        <f>SUM(C107:D109)</f>
        <v>3</v>
      </c>
      <c r="G107" s="112" t="s">
        <v>78</v>
      </c>
      <c r="H107" s="125"/>
      <c r="I107" s="125"/>
      <c r="J107" s="125"/>
      <c r="L107" s="95"/>
      <c r="M107" s="3"/>
    </row>
    <row r="108" spans="2:13" ht="14.25" customHeight="1" x14ac:dyDescent="0.25">
      <c r="B108" s="91" t="s">
        <v>102</v>
      </c>
      <c r="C108" s="118">
        <v>1</v>
      </c>
      <c r="D108" s="118">
        <v>1</v>
      </c>
      <c r="E108" s="118"/>
      <c r="G108" s="92" t="s">
        <v>102</v>
      </c>
      <c r="H108" s="118">
        <v>15</v>
      </c>
      <c r="I108" s="118">
        <v>0</v>
      </c>
      <c r="J108" s="179">
        <f>SUM(H108:I110)</f>
        <v>21</v>
      </c>
      <c r="L108" s="93"/>
      <c r="M108" s="94"/>
    </row>
    <row r="109" spans="2:13" ht="14.25" customHeight="1" x14ac:dyDescent="0.25">
      <c r="B109" s="91" t="s">
        <v>104</v>
      </c>
      <c r="C109" s="118">
        <v>0</v>
      </c>
      <c r="D109" s="118">
        <v>0</v>
      </c>
      <c r="E109" s="118"/>
      <c r="G109" s="92" t="s">
        <v>103</v>
      </c>
      <c r="H109" s="118">
        <v>2</v>
      </c>
      <c r="I109" s="118">
        <v>2</v>
      </c>
      <c r="J109" s="180"/>
      <c r="L109" s="95"/>
      <c r="M109" s="3"/>
    </row>
    <row r="110" spans="2:13" ht="15.75" customHeight="1" x14ac:dyDescent="0.25">
      <c r="B110" s="103" t="s">
        <v>136</v>
      </c>
      <c r="C110" s="122"/>
      <c r="D110" s="122"/>
      <c r="E110" s="122"/>
      <c r="G110" s="92" t="s">
        <v>104</v>
      </c>
      <c r="H110" s="118">
        <v>2</v>
      </c>
      <c r="I110" s="118">
        <v>0</v>
      </c>
      <c r="J110" s="181"/>
      <c r="L110" s="95"/>
      <c r="M110" s="3"/>
    </row>
    <row r="111" spans="2:13" ht="14.25" customHeight="1" x14ac:dyDescent="0.25">
      <c r="B111" s="91" t="s">
        <v>103</v>
      </c>
      <c r="C111" s="118">
        <v>0</v>
      </c>
      <c r="D111" s="118">
        <v>0</v>
      </c>
      <c r="E111" s="118">
        <f>SUM(C111:D113)</f>
        <v>1</v>
      </c>
      <c r="G111" s="113" t="s">
        <v>16</v>
      </c>
      <c r="H111" s="126">
        <f>SUM(H76:H110)</f>
        <v>193</v>
      </c>
      <c r="I111" s="126">
        <f>SUM(I76:I110)</f>
        <v>36</v>
      </c>
      <c r="J111" s="126">
        <f>SUM(H111:I111)</f>
        <v>229</v>
      </c>
      <c r="L111" s="95"/>
      <c r="M111" s="3"/>
    </row>
    <row r="112" spans="2:13" ht="14.25" customHeight="1" x14ac:dyDescent="0.25">
      <c r="B112" s="91" t="s">
        <v>102</v>
      </c>
      <c r="C112" s="128">
        <v>0</v>
      </c>
      <c r="D112" s="128">
        <v>1</v>
      </c>
      <c r="E112" s="128"/>
      <c r="I112" s="95"/>
      <c r="J112" s="3"/>
      <c r="L112" s="93"/>
      <c r="M112" s="94"/>
    </row>
    <row r="113" spans="2:13" ht="14.25" customHeight="1" x14ac:dyDescent="0.25">
      <c r="B113" s="91" t="s">
        <v>104</v>
      </c>
      <c r="C113" s="128">
        <v>0</v>
      </c>
      <c r="D113" s="128">
        <v>0</v>
      </c>
      <c r="E113" s="128"/>
      <c r="I113" s="93"/>
      <c r="J113" s="94"/>
      <c r="L113" s="95"/>
      <c r="M113" s="3"/>
    </row>
    <row r="114" spans="2:13" ht="14.25" customHeight="1" x14ac:dyDescent="0.25">
      <c r="B114" s="101" t="s">
        <v>110</v>
      </c>
      <c r="C114" s="123">
        <f>SUM(C103:C113)</f>
        <v>11</v>
      </c>
      <c r="D114" s="144">
        <f>SUM(D103:D113)</f>
        <v>3</v>
      </c>
      <c r="E114" s="123">
        <f>SUM(C114:D114)</f>
        <v>14</v>
      </c>
      <c r="G114" s="192" t="s">
        <v>108</v>
      </c>
      <c r="H114" s="192"/>
      <c r="I114" s="192"/>
      <c r="J114" s="192"/>
      <c r="L114" s="93"/>
      <c r="M114" s="94"/>
    </row>
    <row r="115" spans="2:13" ht="14.25" customHeight="1" x14ac:dyDescent="0.25">
      <c r="C115" s="120"/>
      <c r="D115" s="78"/>
      <c r="G115" s="114" t="s">
        <v>129</v>
      </c>
      <c r="H115" s="135" t="s">
        <v>142</v>
      </c>
      <c r="I115" s="135" t="s">
        <v>140</v>
      </c>
      <c r="J115" s="135" t="s">
        <v>56</v>
      </c>
      <c r="L115" s="158"/>
      <c r="M115" s="159"/>
    </row>
    <row r="116" spans="2:13" ht="14.25" customHeight="1" x14ac:dyDescent="0.25">
      <c r="D116" s="78"/>
      <c r="G116" s="91" t="s">
        <v>102</v>
      </c>
      <c r="H116" s="118">
        <v>3</v>
      </c>
      <c r="I116" s="193">
        <v>0</v>
      </c>
      <c r="J116" s="179">
        <f>SUM(H116:I118)</f>
        <v>4</v>
      </c>
      <c r="L116" s="160"/>
      <c r="M116" s="3"/>
    </row>
    <row r="117" spans="2:13" ht="14.25" customHeight="1" x14ac:dyDescent="0.25">
      <c r="B117" s="105" t="s">
        <v>130</v>
      </c>
      <c r="C117" s="127" t="s">
        <v>146</v>
      </c>
      <c r="D117" s="127" t="s">
        <v>140</v>
      </c>
      <c r="E117" s="127" t="s">
        <v>56</v>
      </c>
      <c r="G117" s="91" t="s">
        <v>103</v>
      </c>
      <c r="H117" s="118">
        <v>1</v>
      </c>
      <c r="I117" s="194"/>
      <c r="J117" s="180"/>
      <c r="L117" s="160"/>
      <c r="M117" s="3"/>
    </row>
    <row r="118" spans="2:13" ht="14.25" customHeight="1" x14ac:dyDescent="0.25">
      <c r="B118" s="96" t="s">
        <v>131</v>
      </c>
      <c r="C118" s="97">
        <v>3</v>
      </c>
      <c r="D118" s="97">
        <v>0</v>
      </c>
      <c r="E118" s="141">
        <f>SUM(C118:D121)</f>
        <v>13</v>
      </c>
      <c r="G118" s="91" t="s">
        <v>104</v>
      </c>
      <c r="H118" s="118">
        <v>0</v>
      </c>
      <c r="I118" s="195"/>
      <c r="J118" s="181"/>
      <c r="L118" s="160"/>
      <c r="M118" s="3"/>
    </row>
    <row r="119" spans="2:13" ht="14.25" customHeight="1" x14ac:dyDescent="0.25">
      <c r="B119" s="98" t="s">
        <v>125</v>
      </c>
      <c r="C119" s="99">
        <v>1</v>
      </c>
      <c r="D119" s="99">
        <v>1</v>
      </c>
      <c r="E119" s="142"/>
      <c r="G119" s="114" t="s">
        <v>10</v>
      </c>
      <c r="H119" s="116"/>
      <c r="I119" s="116"/>
      <c r="J119" s="116"/>
      <c r="L119" s="95"/>
      <c r="M119" s="3"/>
    </row>
    <row r="120" spans="2:13" ht="14.25" customHeight="1" x14ac:dyDescent="0.25">
      <c r="B120" s="96" t="s">
        <v>74</v>
      </c>
      <c r="C120" s="97">
        <v>4</v>
      </c>
      <c r="D120" s="97">
        <v>0</v>
      </c>
      <c r="E120" s="142"/>
      <c r="G120" s="91" t="s">
        <v>102</v>
      </c>
      <c r="H120" s="118">
        <v>2</v>
      </c>
      <c r="I120" s="193">
        <v>0</v>
      </c>
      <c r="J120" s="179">
        <f>SUM(H120:I122)</f>
        <v>3</v>
      </c>
      <c r="L120" s="93"/>
      <c r="M120" s="94"/>
    </row>
    <row r="121" spans="2:13" ht="14.25" customHeight="1" x14ac:dyDescent="0.25">
      <c r="B121" s="96" t="s">
        <v>144</v>
      </c>
      <c r="C121" s="97">
        <v>4</v>
      </c>
      <c r="D121" s="97">
        <v>0</v>
      </c>
      <c r="E121" s="143"/>
      <c r="G121" s="91" t="s">
        <v>103</v>
      </c>
      <c r="H121" s="118">
        <v>1</v>
      </c>
      <c r="I121" s="194"/>
      <c r="J121" s="180"/>
      <c r="L121" s="95"/>
      <c r="M121" s="3"/>
    </row>
    <row r="122" spans="2:13" ht="14.25" customHeight="1" x14ac:dyDescent="0.25">
      <c r="B122" s="106" t="s">
        <v>49</v>
      </c>
      <c r="C122" s="107">
        <f>SUM(C118:C121)</f>
        <v>12</v>
      </c>
      <c r="D122" s="138">
        <f>SUM(D119:D121)</f>
        <v>1</v>
      </c>
      <c r="E122" s="107">
        <f>SUM(C122:D122)</f>
        <v>13</v>
      </c>
      <c r="G122" s="91" t="s">
        <v>104</v>
      </c>
      <c r="H122" s="128">
        <v>0</v>
      </c>
      <c r="I122" s="195"/>
      <c r="J122" s="181"/>
      <c r="L122" s="93"/>
      <c r="M122" s="94"/>
    </row>
    <row r="123" spans="2:13" ht="14.25" customHeight="1" x14ac:dyDescent="0.25">
      <c r="C123" s="120"/>
      <c r="D123" s="78"/>
      <c r="G123" s="114" t="s">
        <v>125</v>
      </c>
      <c r="H123" s="116"/>
      <c r="I123" s="116"/>
      <c r="J123" s="116"/>
      <c r="L123" s="95"/>
      <c r="M123" s="3"/>
    </row>
    <row r="124" spans="2:13" ht="14.25" customHeight="1" x14ac:dyDescent="0.25">
      <c r="C124" s="120"/>
      <c r="D124" s="78"/>
      <c r="G124" s="91" t="s">
        <v>102</v>
      </c>
      <c r="H124" s="118"/>
      <c r="I124" s="193">
        <v>1</v>
      </c>
      <c r="J124" s="179">
        <f>SUM(H124:I126)</f>
        <v>2</v>
      </c>
      <c r="L124" s="95"/>
      <c r="M124" s="3"/>
    </row>
    <row r="125" spans="2:13" ht="14.25" customHeight="1" x14ac:dyDescent="0.25">
      <c r="B125" s="190" t="s">
        <v>109</v>
      </c>
      <c r="C125" s="190"/>
      <c r="D125" s="190"/>
      <c r="E125" s="190"/>
      <c r="G125" s="91" t="s">
        <v>103</v>
      </c>
      <c r="H125" s="118">
        <v>0</v>
      </c>
      <c r="I125" s="194"/>
      <c r="J125" s="180"/>
      <c r="L125" s="93"/>
      <c r="M125" s="94"/>
    </row>
    <row r="126" spans="2:13" ht="14.25" customHeight="1" x14ac:dyDescent="0.25">
      <c r="B126" s="109" t="s">
        <v>80</v>
      </c>
      <c r="C126" s="134" t="s">
        <v>142</v>
      </c>
      <c r="D126" s="134" t="s">
        <v>140</v>
      </c>
      <c r="E126" s="134" t="s">
        <v>56</v>
      </c>
      <c r="G126" s="91" t="s">
        <v>104</v>
      </c>
      <c r="H126" s="128">
        <v>1</v>
      </c>
      <c r="I126" s="195"/>
      <c r="J126" s="181"/>
      <c r="L126" s="95"/>
      <c r="M126" s="3"/>
    </row>
    <row r="127" spans="2:13" ht="14.25" customHeight="1" x14ac:dyDescent="0.25">
      <c r="B127" s="91" t="s">
        <v>102</v>
      </c>
      <c r="C127" s="118">
        <v>7</v>
      </c>
      <c r="D127" s="118">
        <v>0</v>
      </c>
      <c r="E127" s="118">
        <f>SUM(C127:D129)</f>
        <v>17</v>
      </c>
      <c r="G127" s="114" t="s">
        <v>126</v>
      </c>
      <c r="H127" s="116"/>
      <c r="I127" s="116"/>
      <c r="J127" s="116"/>
      <c r="L127" s="95"/>
      <c r="M127" s="3"/>
    </row>
    <row r="128" spans="2:13" ht="14.25" customHeight="1" x14ac:dyDescent="0.25">
      <c r="B128" s="91" t="s">
        <v>103</v>
      </c>
      <c r="C128" s="118">
        <v>6</v>
      </c>
      <c r="D128" s="118">
        <v>0</v>
      </c>
      <c r="E128" s="118"/>
      <c r="G128" s="91" t="s">
        <v>102</v>
      </c>
      <c r="H128" s="118">
        <v>1</v>
      </c>
      <c r="I128" s="193">
        <v>0</v>
      </c>
      <c r="J128" s="179">
        <f>SUM(H128:I130)</f>
        <v>4</v>
      </c>
      <c r="L128" s="95"/>
      <c r="M128" s="3"/>
    </row>
    <row r="129" spans="2:13" ht="14.25" customHeight="1" x14ac:dyDescent="0.25">
      <c r="B129" s="91" t="s">
        <v>104</v>
      </c>
      <c r="C129" s="118">
        <v>4</v>
      </c>
      <c r="D129" s="118">
        <v>0</v>
      </c>
      <c r="E129" s="118"/>
      <c r="G129" s="91" t="s">
        <v>103</v>
      </c>
      <c r="H129" s="118">
        <v>1</v>
      </c>
      <c r="I129" s="194"/>
      <c r="J129" s="180"/>
    </row>
    <row r="130" spans="2:13" ht="14.25" customHeight="1" x14ac:dyDescent="0.25">
      <c r="B130" s="110" t="s">
        <v>16</v>
      </c>
      <c r="C130" s="124">
        <f>SUM(C127:C129)</f>
        <v>17</v>
      </c>
      <c r="D130" s="124">
        <f>SUM(D127)</f>
        <v>0</v>
      </c>
      <c r="E130" s="124">
        <f>SUM(C130:D130)</f>
        <v>17</v>
      </c>
      <c r="G130" s="91" t="s">
        <v>104</v>
      </c>
      <c r="H130" s="128">
        <v>2</v>
      </c>
      <c r="I130" s="195"/>
      <c r="J130" s="181"/>
    </row>
    <row r="131" spans="2:13" ht="14.25" customHeight="1" x14ac:dyDescent="0.25">
      <c r="D131" s="78"/>
      <c r="G131" s="115" t="s">
        <v>110</v>
      </c>
      <c r="H131" s="127">
        <f>SUM(H116:H130)</f>
        <v>12</v>
      </c>
      <c r="I131" s="139">
        <f>SUM(I116:I130)</f>
        <v>1</v>
      </c>
      <c r="J131" s="127">
        <f>SUM(H131:I131)</f>
        <v>13</v>
      </c>
    </row>
    <row r="132" spans="2:13" ht="14.25" customHeight="1" x14ac:dyDescent="0.25">
      <c r="D132" s="78"/>
    </row>
    <row r="133" spans="2:13" ht="14.25" customHeight="1" x14ac:dyDescent="0.25">
      <c r="D133" s="78"/>
    </row>
    <row r="134" spans="2:13" ht="18.75" x14ac:dyDescent="0.3">
      <c r="B134" s="184" t="s">
        <v>33</v>
      </c>
      <c r="C134" s="184"/>
      <c r="D134" s="184"/>
      <c r="E134" s="184"/>
      <c r="F134" s="37"/>
      <c r="G134" s="37"/>
      <c r="H134" s="37"/>
      <c r="I134" s="37"/>
      <c r="J134" s="37"/>
    </row>
    <row r="136" spans="2:13" ht="18.75" customHeight="1" x14ac:dyDescent="0.25">
      <c r="B136" s="82" t="s">
        <v>34</v>
      </c>
      <c r="C136" s="183" t="s">
        <v>128</v>
      </c>
      <c r="D136" s="183" t="s">
        <v>30</v>
      </c>
    </row>
    <row r="137" spans="2:13" ht="29.25" customHeight="1" x14ac:dyDescent="0.25">
      <c r="B137" s="79" t="s">
        <v>35</v>
      </c>
      <c r="C137" s="183"/>
      <c r="D137" s="183" t="s">
        <v>30</v>
      </c>
    </row>
    <row r="138" spans="2:13" ht="14.25" customHeight="1" x14ac:dyDescent="0.25">
      <c r="B138" s="40" t="s">
        <v>80</v>
      </c>
      <c r="C138" s="87"/>
      <c r="D138" s="84"/>
    </row>
    <row r="139" spans="2:13" ht="14.25" customHeight="1" x14ac:dyDescent="0.25">
      <c r="B139" s="77" t="s">
        <v>134</v>
      </c>
      <c r="C139" s="41">
        <v>17</v>
      </c>
      <c r="D139" s="86">
        <f>C139/$C$163</f>
        <v>4.3589743589743588E-2</v>
      </c>
    </row>
    <row r="140" spans="2:13" ht="14.25" customHeight="1" x14ac:dyDescent="0.25">
      <c r="B140" s="40" t="s">
        <v>77</v>
      </c>
      <c r="C140" s="87"/>
      <c r="D140" s="130"/>
      <c r="L140" s="95"/>
      <c r="M140" s="3"/>
    </row>
    <row r="141" spans="2:13" ht="14.25" customHeight="1" x14ac:dyDescent="0.25">
      <c r="B141" s="77" t="str">
        <f>G107</f>
        <v>Puntonet - Celerity</v>
      </c>
      <c r="C141" s="41">
        <v>19</v>
      </c>
      <c r="D141" s="86">
        <f t="shared" ref="D141:D163" si="7">C141/$C$163</f>
        <v>4.8717948717948718E-2</v>
      </c>
      <c r="L141" s="93"/>
      <c r="M141" s="94"/>
    </row>
    <row r="142" spans="2:13" ht="14.25" customHeight="1" x14ac:dyDescent="0.25">
      <c r="B142" s="77" t="str">
        <f>G79</f>
        <v>Claro - Conecel S.A.</v>
      </c>
      <c r="C142" s="41">
        <v>66</v>
      </c>
      <c r="D142" s="86">
        <f t="shared" si="7"/>
        <v>0.16923076923076924</v>
      </c>
      <c r="L142" s="95"/>
      <c r="M142" s="3"/>
    </row>
    <row r="143" spans="2:13" ht="14.25" customHeight="1" x14ac:dyDescent="0.25">
      <c r="B143" s="77" t="str">
        <f>G83</f>
        <v>Cnt Ep</v>
      </c>
      <c r="C143" s="41">
        <v>31</v>
      </c>
      <c r="D143" s="86">
        <f t="shared" si="7"/>
        <v>7.9487179487179482E-2</v>
      </c>
      <c r="L143" s="95"/>
      <c r="M143" s="3"/>
    </row>
    <row r="144" spans="2:13" ht="14.25" customHeight="1" x14ac:dyDescent="0.25">
      <c r="B144" s="77" t="s">
        <v>79</v>
      </c>
      <c r="C144" s="41">
        <v>20</v>
      </c>
      <c r="D144" s="86">
        <f t="shared" si="7"/>
        <v>5.128205128205128E-2</v>
      </c>
    </row>
    <row r="145" spans="2:13" ht="14.25" customHeight="1" x14ac:dyDescent="0.25">
      <c r="B145" s="77" t="str">
        <f>G91</f>
        <v>Grupo TV Cable</v>
      </c>
      <c r="C145" s="41">
        <v>32</v>
      </c>
      <c r="D145" s="86">
        <f t="shared" si="7"/>
        <v>8.2051282051282051E-2</v>
      </c>
    </row>
    <row r="146" spans="2:13" ht="14.25" customHeight="1" x14ac:dyDescent="0.25">
      <c r="B146" s="77" t="str">
        <f>G95</f>
        <v>Megadatos - Netlife</v>
      </c>
      <c r="C146" s="41">
        <v>29</v>
      </c>
      <c r="D146" s="86">
        <f t="shared" si="7"/>
        <v>7.4358974358974358E-2</v>
      </c>
    </row>
    <row r="147" spans="2:13" ht="14.25" customHeight="1" x14ac:dyDescent="0.25">
      <c r="B147" s="77" t="str">
        <f>G103</f>
        <v>Otros Operadores de Acceso a Internet</v>
      </c>
      <c r="C147" s="41">
        <v>32</v>
      </c>
      <c r="D147" s="86">
        <f t="shared" si="7"/>
        <v>8.2051282051282051E-2</v>
      </c>
    </row>
    <row r="148" spans="2:13" ht="14.25" customHeight="1" x14ac:dyDescent="0.25">
      <c r="B148" s="40" t="s">
        <v>76</v>
      </c>
      <c r="C148" s="87"/>
      <c r="D148" s="130"/>
    </row>
    <row r="149" spans="2:13" ht="14.25" customHeight="1" x14ac:dyDescent="0.25">
      <c r="B149" s="77" t="str">
        <f>B75</f>
        <v>Claro - Conecel S.A.</v>
      </c>
      <c r="C149" s="41">
        <v>48</v>
      </c>
      <c r="D149" s="86">
        <f t="shared" si="7"/>
        <v>0.12307692307692308</v>
      </c>
    </row>
    <row r="150" spans="2:13" ht="14.25" customHeight="1" x14ac:dyDescent="0.25">
      <c r="B150" s="77" t="str">
        <f>B79</f>
        <v>Cnt Ep</v>
      </c>
      <c r="C150" s="41">
        <v>6</v>
      </c>
      <c r="D150" s="86">
        <f t="shared" si="7"/>
        <v>1.5384615384615385E-2</v>
      </c>
    </row>
    <row r="151" spans="2:13" ht="14.25" customHeight="1" x14ac:dyDescent="0.25">
      <c r="B151" s="77" t="str">
        <f>B83</f>
        <v>Movistar - Otecel S.A.</v>
      </c>
      <c r="C151" s="41">
        <v>63</v>
      </c>
      <c r="D151" s="86">
        <f t="shared" si="7"/>
        <v>0.16153846153846155</v>
      </c>
    </row>
    <row r="152" spans="2:13" ht="14.25" customHeight="1" x14ac:dyDescent="0.25">
      <c r="B152" s="89" t="str">
        <f>B87</f>
        <v xml:space="preserve">Tuenti </v>
      </c>
      <c r="C152" s="90">
        <v>0</v>
      </c>
      <c r="D152" s="86">
        <f t="shared" si="7"/>
        <v>0</v>
      </c>
    </row>
    <row r="153" spans="2:13" ht="14.25" customHeight="1" x14ac:dyDescent="0.25">
      <c r="B153" s="40" t="s">
        <v>5</v>
      </c>
      <c r="C153" s="87"/>
      <c r="D153" s="130"/>
    </row>
    <row r="154" spans="2:13" ht="14.25" customHeight="1" x14ac:dyDescent="0.25">
      <c r="B154" s="77" t="str">
        <f>B102</f>
        <v>Cnt Ep</v>
      </c>
      <c r="C154" s="41">
        <v>12</v>
      </c>
      <c r="D154" s="86">
        <f t="shared" si="7"/>
        <v>3.0769230769230771E-2</v>
      </c>
    </row>
    <row r="155" spans="2:13" ht="14.25" customHeight="1" x14ac:dyDescent="0.25">
      <c r="B155" s="77" t="str">
        <f>B106</f>
        <v>Claro - Conecel</v>
      </c>
      <c r="C155" s="41">
        <v>2</v>
      </c>
      <c r="D155" s="86">
        <f t="shared" si="7"/>
        <v>5.1282051282051282E-3</v>
      </c>
    </row>
    <row r="156" spans="2:13" ht="14.25" customHeight="1" x14ac:dyDescent="0.25">
      <c r="B156" s="77" t="str">
        <f>B110</f>
        <v>Xtrim - Grupo TVCABLE</v>
      </c>
      <c r="C156" s="41">
        <v>0</v>
      </c>
      <c r="D156" s="86">
        <f t="shared" si="7"/>
        <v>0</v>
      </c>
    </row>
    <row r="157" spans="2:13" ht="14.25" customHeight="1" x14ac:dyDescent="0.25">
      <c r="B157" s="40" t="s">
        <v>7</v>
      </c>
      <c r="C157" s="87"/>
      <c r="D157" s="130"/>
    </row>
    <row r="158" spans="2:13" ht="14.25" customHeight="1" x14ac:dyDescent="0.25">
      <c r="B158" s="77" t="s">
        <v>10</v>
      </c>
      <c r="C158" s="41">
        <v>3</v>
      </c>
      <c r="D158" s="86">
        <f t="shared" si="7"/>
        <v>7.6923076923076927E-3</v>
      </c>
      <c r="L158" s="93"/>
      <c r="M158" s="94"/>
    </row>
    <row r="159" spans="2:13" ht="14.25" customHeight="1" x14ac:dyDescent="0.25">
      <c r="B159" s="77" t="s">
        <v>138</v>
      </c>
      <c r="C159" s="41">
        <v>2</v>
      </c>
      <c r="D159" s="86">
        <f t="shared" si="7"/>
        <v>5.1282051282051282E-3</v>
      </c>
      <c r="L159" s="95"/>
      <c r="M159" s="3"/>
    </row>
    <row r="160" spans="2:13" ht="14.25" customHeight="1" x14ac:dyDescent="0.25">
      <c r="B160" s="77" t="s">
        <v>74</v>
      </c>
      <c r="C160" s="41">
        <v>4</v>
      </c>
      <c r="D160" s="86">
        <f t="shared" si="7"/>
        <v>1.0256410256410256E-2</v>
      </c>
      <c r="L160" s="95"/>
      <c r="M160" s="3"/>
    </row>
    <row r="161" spans="2:15" ht="14.25" customHeight="1" x14ac:dyDescent="0.25">
      <c r="B161" s="77" t="s">
        <v>75</v>
      </c>
      <c r="C161" s="41">
        <v>2</v>
      </c>
      <c r="D161" s="86">
        <f t="shared" si="7"/>
        <v>5.1282051282051282E-3</v>
      </c>
    </row>
    <row r="162" spans="2:15" s="85" customFormat="1" ht="14.25" customHeight="1" x14ac:dyDescent="0.25">
      <c r="B162" s="89" t="s">
        <v>6</v>
      </c>
      <c r="C162" s="140">
        <v>2</v>
      </c>
      <c r="D162" s="86">
        <f t="shared" si="7"/>
        <v>5.1282051282051282E-3</v>
      </c>
      <c r="E162"/>
      <c r="F162"/>
      <c r="L162"/>
      <c r="M162"/>
      <c r="N162"/>
      <c r="O162"/>
    </row>
    <row r="163" spans="2:15" ht="14.25" customHeight="1" x14ac:dyDescent="0.25">
      <c r="B163" s="83" t="s">
        <v>16</v>
      </c>
      <c r="C163" s="88">
        <f>SUM(C139:C162)</f>
        <v>390</v>
      </c>
      <c r="D163" s="84">
        <f t="shared" si="7"/>
        <v>1</v>
      </c>
    </row>
    <row r="164" spans="2:15" ht="14.25" customHeight="1" x14ac:dyDescent="0.25">
      <c r="E164" s="85"/>
      <c r="F164" s="85"/>
    </row>
    <row r="165" spans="2:15" ht="14.25" customHeight="1" x14ac:dyDescent="0.25"/>
    <row r="166" spans="2:15" ht="14.25" customHeight="1" x14ac:dyDescent="0.25"/>
    <row r="167" spans="2:15" ht="14.25" customHeight="1" x14ac:dyDescent="0.25"/>
    <row r="168" spans="2:15" ht="14.25" customHeight="1" x14ac:dyDescent="0.25"/>
    <row r="169" spans="2:15" ht="14.25" customHeight="1" x14ac:dyDescent="0.25"/>
    <row r="173" spans="2:15" x14ac:dyDescent="0.25">
      <c r="B173" s="2"/>
    </row>
    <row r="174" spans="2:15" x14ac:dyDescent="0.25">
      <c r="B174" s="2"/>
    </row>
    <row r="175" spans="2:15" x14ac:dyDescent="0.25">
      <c r="B175" s="2"/>
    </row>
    <row r="176" spans="2:15" x14ac:dyDescent="0.25">
      <c r="B176" s="2"/>
    </row>
    <row r="177" spans="2:3" x14ac:dyDescent="0.25">
      <c r="B177" s="2"/>
    </row>
    <row r="178" spans="2:3" x14ac:dyDescent="0.25">
      <c r="B178" s="2"/>
      <c r="C178" s="3"/>
    </row>
    <row r="179" spans="2:3" x14ac:dyDescent="0.25">
      <c r="B179" s="2"/>
      <c r="C179" s="3"/>
    </row>
    <row r="180" spans="2:3" x14ac:dyDescent="0.25">
      <c r="B180" s="2"/>
      <c r="C180" s="3"/>
    </row>
    <row r="181" spans="2:3" x14ac:dyDescent="0.25">
      <c r="B181" s="2"/>
      <c r="C181" s="3"/>
    </row>
  </sheetData>
  <sortState ref="B11:D16">
    <sortCondition ref="B11:B16"/>
  </sortState>
  <mergeCells count="31">
    <mergeCell ref="J84:J86"/>
    <mergeCell ref="J100:J102"/>
    <mergeCell ref="J96:J98"/>
    <mergeCell ref="J92:J94"/>
    <mergeCell ref="G114:J114"/>
    <mergeCell ref="E88:E90"/>
    <mergeCell ref="E76:E78"/>
    <mergeCell ref="I128:I130"/>
    <mergeCell ref="I124:I126"/>
    <mergeCell ref="I120:I122"/>
    <mergeCell ref="I116:I118"/>
    <mergeCell ref="J80:J82"/>
    <mergeCell ref="J108:J110"/>
    <mergeCell ref="J104:J106"/>
    <mergeCell ref="J76:J78"/>
    <mergeCell ref="J128:J130"/>
    <mergeCell ref="J124:J126"/>
    <mergeCell ref="J120:J122"/>
    <mergeCell ref="J116:J118"/>
    <mergeCell ref="J88:J90"/>
    <mergeCell ref="E84:E86"/>
    <mergeCell ref="E80:E82"/>
    <mergeCell ref="B1:D1"/>
    <mergeCell ref="C136:C137"/>
    <mergeCell ref="D136:D137"/>
    <mergeCell ref="B134:E134"/>
    <mergeCell ref="B9:F9"/>
    <mergeCell ref="B40:F40"/>
    <mergeCell ref="B74:E74"/>
    <mergeCell ref="B125:E125"/>
    <mergeCell ref="B101:E101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87"/>
  <sheetViews>
    <sheetView zoomScale="66" zoomScaleNormal="66" workbookViewId="0">
      <selection activeCell="W5" sqref="W5"/>
    </sheetView>
  </sheetViews>
  <sheetFormatPr baseColWidth="10" defaultRowHeight="15" x14ac:dyDescent="0.25"/>
  <cols>
    <col min="1" max="1" width="44.5703125" customWidth="1"/>
    <col min="2" max="2" width="10.140625" customWidth="1"/>
    <col min="3" max="3" width="12" customWidth="1"/>
    <col min="4" max="4" width="10.140625" customWidth="1"/>
    <col min="5" max="6" width="11.5703125" customWidth="1"/>
    <col min="7" max="7" width="11.42578125" customWidth="1"/>
    <col min="8" max="8" width="10.140625" customWidth="1"/>
    <col min="9" max="9" width="11.42578125" customWidth="1"/>
    <col min="10" max="10" width="12.85546875" customWidth="1"/>
    <col min="11" max="11" width="11.85546875" customWidth="1"/>
    <col min="12" max="12" width="10.140625" customWidth="1"/>
    <col min="13" max="13" width="12.28515625" customWidth="1"/>
    <col min="14" max="14" width="10.140625" customWidth="1"/>
    <col min="15" max="15" width="12.28515625" customWidth="1"/>
    <col min="16" max="16" width="10.140625" customWidth="1"/>
    <col min="17" max="17" width="18.42578125" customWidth="1"/>
    <col min="18" max="30" width="12.42578125" customWidth="1"/>
  </cols>
  <sheetData>
    <row r="1" spans="1:32" ht="23.25" x14ac:dyDescent="0.35">
      <c r="A1" s="182" t="s">
        <v>97</v>
      </c>
      <c r="B1" s="182"/>
      <c r="C1" s="182"/>
      <c r="D1" s="182"/>
      <c r="E1" s="182"/>
      <c r="F1" s="182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</row>
    <row r="2" spans="1:32" ht="18" x14ac:dyDescent="0.25">
      <c r="A2" s="52" t="s">
        <v>24</v>
      </c>
      <c r="B2" s="53"/>
      <c r="C2" s="52"/>
      <c r="D2" s="51"/>
      <c r="E2" s="51"/>
      <c r="F2" s="52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</row>
    <row r="3" spans="1:32" x14ac:dyDescent="0.25">
      <c r="A3" s="53" t="s">
        <v>148</v>
      </c>
      <c r="B3" s="53"/>
      <c r="C3" s="53"/>
      <c r="D3" s="51"/>
      <c r="E3" s="51"/>
      <c r="F3" s="53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</row>
    <row r="4" spans="1:32" x14ac:dyDescent="0.25">
      <c r="A4" s="53" t="s">
        <v>50</v>
      </c>
      <c r="B4" s="51"/>
      <c r="C4" s="53"/>
      <c r="D4" s="51"/>
      <c r="E4" s="51"/>
      <c r="F4" s="53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</row>
    <row r="5" spans="1:32" x14ac:dyDescent="0.25">
      <c r="A5" s="54" t="s">
        <v>26</v>
      </c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</row>
    <row r="8" spans="1:32" ht="18.75" x14ac:dyDescent="0.25">
      <c r="A8" s="202" t="s">
        <v>163</v>
      </c>
      <c r="B8" s="202"/>
      <c r="C8" s="202"/>
      <c r="D8" s="202"/>
      <c r="E8" s="202"/>
      <c r="F8" s="202"/>
      <c r="G8" s="202"/>
      <c r="H8" s="202"/>
      <c r="I8" s="202"/>
      <c r="J8" s="202"/>
      <c r="K8" s="202"/>
      <c r="L8" s="202"/>
      <c r="M8" s="202"/>
      <c r="N8" s="202"/>
      <c r="O8" s="202"/>
      <c r="P8" s="202"/>
      <c r="Q8" s="202"/>
      <c r="R8" s="202"/>
      <c r="S8" s="202"/>
      <c r="T8" s="202"/>
      <c r="U8" s="202"/>
      <c r="V8" s="202"/>
      <c r="W8" s="202"/>
      <c r="X8" s="202"/>
      <c r="Y8" s="202"/>
      <c r="Z8" s="202"/>
      <c r="AA8" s="202"/>
    </row>
    <row r="10" spans="1:32" ht="18.75" x14ac:dyDescent="0.25">
      <c r="A10" s="186" t="s">
        <v>162</v>
      </c>
      <c r="B10" s="187"/>
      <c r="C10" s="187"/>
      <c r="D10" s="187"/>
      <c r="E10" s="187"/>
      <c r="F10" s="187"/>
      <c r="G10" s="187"/>
      <c r="H10" s="187"/>
      <c r="I10" s="187"/>
      <c r="J10" s="187"/>
      <c r="K10" s="187"/>
      <c r="L10" s="187"/>
      <c r="M10" s="187"/>
      <c r="N10" s="187"/>
      <c r="O10" s="187"/>
      <c r="P10" s="187"/>
      <c r="Q10" s="187"/>
      <c r="R10" s="187"/>
      <c r="S10" s="187"/>
      <c r="T10" s="187"/>
      <c r="U10" s="187"/>
      <c r="V10" s="187"/>
      <c r="W10" s="187"/>
      <c r="X10" s="187"/>
      <c r="Y10" s="187"/>
      <c r="Z10" s="187"/>
      <c r="AA10" s="188"/>
      <c r="AC10" s="85"/>
      <c r="AD10" s="85"/>
      <c r="AE10" s="85"/>
      <c r="AF10" s="85"/>
    </row>
    <row r="11" spans="1:32" x14ac:dyDescent="0.25">
      <c r="A11" s="198" t="s">
        <v>51</v>
      </c>
      <c r="B11" s="199" t="s">
        <v>149</v>
      </c>
      <c r="C11" s="200"/>
      <c r="D11" s="199" t="s">
        <v>150</v>
      </c>
      <c r="E11" s="200"/>
      <c r="F11" s="199" t="s">
        <v>151</v>
      </c>
      <c r="G11" s="200"/>
      <c r="H11" s="199" t="s">
        <v>152</v>
      </c>
      <c r="I11" s="200"/>
      <c r="J11" s="74" t="s">
        <v>153</v>
      </c>
      <c r="K11" s="75"/>
      <c r="L11" s="74" t="s">
        <v>154</v>
      </c>
      <c r="M11" s="75"/>
      <c r="N11" s="74" t="s">
        <v>155</v>
      </c>
      <c r="O11" s="75"/>
      <c r="P11" s="74" t="s">
        <v>156</v>
      </c>
      <c r="Q11" s="75"/>
      <c r="R11" s="74" t="s">
        <v>157</v>
      </c>
      <c r="S11" s="75"/>
      <c r="T11" s="74" t="s">
        <v>158</v>
      </c>
      <c r="U11" s="75"/>
      <c r="V11" s="74" t="s">
        <v>159</v>
      </c>
      <c r="W11" s="75"/>
      <c r="X11" s="74" t="s">
        <v>160</v>
      </c>
      <c r="Y11" s="75"/>
      <c r="Z11" s="74" t="s">
        <v>161</v>
      </c>
      <c r="AA11" s="75"/>
      <c r="AC11" s="161"/>
      <c r="AD11" s="76"/>
      <c r="AE11" s="76"/>
      <c r="AF11" s="140"/>
    </row>
    <row r="12" spans="1:32" x14ac:dyDescent="0.25">
      <c r="A12" s="198"/>
      <c r="B12" s="55" t="s">
        <v>29</v>
      </c>
      <c r="C12" s="55" t="s">
        <v>53</v>
      </c>
      <c r="D12" s="55" t="s">
        <v>29</v>
      </c>
      <c r="E12" s="55" t="s">
        <v>53</v>
      </c>
      <c r="F12" s="55" t="s">
        <v>29</v>
      </c>
      <c r="G12" s="55" t="s">
        <v>53</v>
      </c>
      <c r="H12" s="55" t="s">
        <v>29</v>
      </c>
      <c r="I12" s="55" t="s">
        <v>53</v>
      </c>
      <c r="J12" s="55" t="s">
        <v>29</v>
      </c>
      <c r="K12" s="55" t="s">
        <v>53</v>
      </c>
      <c r="L12" s="55" t="s">
        <v>29</v>
      </c>
      <c r="M12" s="55" t="s">
        <v>53</v>
      </c>
      <c r="N12" s="55" t="s">
        <v>29</v>
      </c>
      <c r="O12" s="55" t="s">
        <v>53</v>
      </c>
      <c r="P12" s="55" t="s">
        <v>29</v>
      </c>
      <c r="Q12" s="55" t="s">
        <v>53</v>
      </c>
      <c r="R12" s="55" t="s">
        <v>29</v>
      </c>
      <c r="S12" s="55" t="s">
        <v>53</v>
      </c>
      <c r="T12" s="55" t="s">
        <v>29</v>
      </c>
      <c r="U12" s="55" t="s">
        <v>53</v>
      </c>
      <c r="V12" s="55" t="s">
        <v>29</v>
      </c>
      <c r="W12" s="55" t="s">
        <v>53</v>
      </c>
      <c r="X12" s="55" t="s">
        <v>29</v>
      </c>
      <c r="Y12" s="55" t="s">
        <v>53</v>
      </c>
      <c r="Z12" s="55" t="s">
        <v>29</v>
      </c>
      <c r="AA12" s="55" t="s">
        <v>53</v>
      </c>
      <c r="AC12" s="161"/>
      <c r="AD12" s="76"/>
      <c r="AE12" s="76"/>
      <c r="AF12" s="140"/>
    </row>
    <row r="13" spans="1:32" x14ac:dyDescent="0.25">
      <c r="A13" s="32" t="s">
        <v>11</v>
      </c>
      <c r="B13" s="33">
        <v>14</v>
      </c>
      <c r="C13" s="34">
        <f t="shared" ref="C13:C18" si="0">B13/$B$19</f>
        <v>3.111111111111111E-2</v>
      </c>
      <c r="D13" s="33">
        <v>17</v>
      </c>
      <c r="E13" s="34">
        <f>D13/$D$19</f>
        <v>4.3589743589743588E-2</v>
      </c>
      <c r="F13" s="33"/>
      <c r="G13" s="34" t="e">
        <f>F13/$F$19</f>
        <v>#DIV/0!</v>
      </c>
      <c r="H13" s="33"/>
      <c r="I13" s="66" t="e">
        <f>H13/$H$19</f>
        <v>#DIV/0!</v>
      </c>
      <c r="J13" s="33"/>
      <c r="K13" s="66" t="e">
        <f>J13/$J$19</f>
        <v>#DIV/0!</v>
      </c>
      <c r="L13" s="65"/>
      <c r="M13" s="66" t="e">
        <f>L13/$L$19</f>
        <v>#DIV/0!</v>
      </c>
      <c r="N13" s="65"/>
      <c r="O13" s="66" t="e">
        <f>N13/$N$19</f>
        <v>#DIV/0!</v>
      </c>
      <c r="P13" s="65"/>
      <c r="Q13" s="66" t="e">
        <f>P13/$P$19</f>
        <v>#DIV/0!</v>
      </c>
      <c r="R13" s="33"/>
      <c r="S13" s="66" t="e">
        <f>R13/$R$19</f>
        <v>#DIV/0!</v>
      </c>
      <c r="T13" s="65"/>
      <c r="U13" s="66" t="e">
        <f>T13/$T$19</f>
        <v>#DIV/0!</v>
      </c>
      <c r="V13" s="65"/>
      <c r="W13" s="66" t="e">
        <f>V13/$V$19</f>
        <v>#DIV/0!</v>
      </c>
      <c r="X13" s="65"/>
      <c r="Y13" s="66" t="e">
        <f>X13/$X$19</f>
        <v>#DIV/0!</v>
      </c>
      <c r="Z13" s="65">
        <f>X13+V13+T13+R13+P13+N13+L13+J13+H13+F13+D13+B13</f>
        <v>31</v>
      </c>
      <c r="AA13" s="64">
        <f t="shared" ref="AA13:AA18" si="1">Z13/$Z$19</f>
        <v>3.6904761904761905E-2</v>
      </c>
      <c r="AC13" s="161"/>
      <c r="AD13" s="76"/>
      <c r="AE13" s="76"/>
      <c r="AF13" s="140"/>
    </row>
    <row r="14" spans="1:32" x14ac:dyDescent="0.25">
      <c r="A14" s="32" t="s">
        <v>71</v>
      </c>
      <c r="B14" s="33">
        <v>0</v>
      </c>
      <c r="C14" s="34">
        <f t="shared" si="0"/>
        <v>0</v>
      </c>
      <c r="D14" s="76">
        <v>0</v>
      </c>
      <c r="E14" s="34">
        <f t="shared" ref="E14:E18" si="2">D14/$D$19</f>
        <v>0</v>
      </c>
      <c r="F14" s="33"/>
      <c r="G14" s="34" t="e">
        <f t="shared" ref="G14:G18" si="3">F14/$F$19</f>
        <v>#DIV/0!</v>
      </c>
      <c r="H14" s="71"/>
      <c r="I14" s="66" t="e">
        <f t="shared" ref="I14:I18" si="4">H14/$H$19</f>
        <v>#DIV/0!</v>
      </c>
      <c r="J14" s="71"/>
      <c r="K14" s="66" t="e">
        <f t="shared" ref="K14:K18" si="5">J14/$J$19</f>
        <v>#DIV/0!</v>
      </c>
      <c r="L14" s="65"/>
      <c r="M14" s="66" t="e">
        <f t="shared" ref="M14:M18" si="6">L14/$L$19</f>
        <v>#DIV/0!</v>
      </c>
      <c r="N14" s="65"/>
      <c r="O14" s="66" t="e">
        <f t="shared" ref="O14:O18" si="7">N14/$N$19</f>
        <v>#DIV/0!</v>
      </c>
      <c r="P14" s="65"/>
      <c r="Q14" s="66" t="e">
        <f t="shared" ref="Q14:Q18" si="8">P14/$P$19</f>
        <v>#DIV/0!</v>
      </c>
      <c r="R14" s="76"/>
      <c r="S14" s="66" t="e">
        <f t="shared" ref="S14:S18" si="9">R14/$R$19</f>
        <v>#DIV/0!</v>
      </c>
      <c r="T14" s="65"/>
      <c r="U14" s="66" t="e">
        <f t="shared" ref="U14:U18" si="10">T14/$T$19</f>
        <v>#DIV/0!</v>
      </c>
      <c r="V14" s="65"/>
      <c r="W14" s="66" t="e">
        <f t="shared" ref="W14:W18" si="11">V14/$V$19</f>
        <v>#DIV/0!</v>
      </c>
      <c r="X14" s="65"/>
      <c r="Y14" s="66" t="e">
        <f t="shared" ref="Y14:Y18" si="12">X14/$X$19</f>
        <v>#DIV/0!</v>
      </c>
      <c r="Z14" s="65">
        <f t="shared" ref="Z14:Z18" si="13">X14+V14+T14+R14+P14+N14+L14+J14+H14+F14+D14+B14</f>
        <v>0</v>
      </c>
      <c r="AA14" s="64">
        <f t="shared" si="1"/>
        <v>0</v>
      </c>
      <c r="AC14" s="161"/>
      <c r="AD14" s="76"/>
      <c r="AE14" s="76"/>
      <c r="AF14" s="140"/>
    </row>
    <row r="15" spans="1:32" x14ac:dyDescent="0.25">
      <c r="A15" s="32" t="s">
        <v>1</v>
      </c>
      <c r="B15" s="33">
        <v>259</v>
      </c>
      <c r="C15" s="34">
        <f t="shared" si="0"/>
        <v>0.5755555555555556</v>
      </c>
      <c r="D15" s="33">
        <v>229</v>
      </c>
      <c r="E15" s="34">
        <f t="shared" si="2"/>
        <v>0.5871794871794872</v>
      </c>
      <c r="F15" s="33"/>
      <c r="G15" s="34" t="e">
        <f t="shared" si="3"/>
        <v>#DIV/0!</v>
      </c>
      <c r="H15" s="33"/>
      <c r="I15" s="66" t="e">
        <f t="shared" si="4"/>
        <v>#DIV/0!</v>
      </c>
      <c r="J15" s="33"/>
      <c r="K15" s="66" t="e">
        <f t="shared" si="5"/>
        <v>#DIV/0!</v>
      </c>
      <c r="L15" s="65"/>
      <c r="M15" s="66" t="e">
        <f t="shared" si="6"/>
        <v>#DIV/0!</v>
      </c>
      <c r="N15" s="65"/>
      <c r="O15" s="66" t="e">
        <f t="shared" si="7"/>
        <v>#DIV/0!</v>
      </c>
      <c r="P15" s="65"/>
      <c r="Q15" s="66" t="e">
        <f t="shared" si="8"/>
        <v>#DIV/0!</v>
      </c>
      <c r="R15" s="33"/>
      <c r="S15" s="66" t="e">
        <f t="shared" si="9"/>
        <v>#DIV/0!</v>
      </c>
      <c r="T15" s="65"/>
      <c r="U15" s="66" t="e">
        <f t="shared" si="10"/>
        <v>#DIV/0!</v>
      </c>
      <c r="V15" s="65"/>
      <c r="W15" s="66" t="e">
        <f t="shared" si="11"/>
        <v>#DIV/0!</v>
      </c>
      <c r="X15" s="65"/>
      <c r="Y15" s="66" t="e">
        <f t="shared" si="12"/>
        <v>#DIV/0!</v>
      </c>
      <c r="Z15" s="65">
        <f t="shared" si="13"/>
        <v>488</v>
      </c>
      <c r="AA15" s="64">
        <f t="shared" si="1"/>
        <v>0.580952380952381</v>
      </c>
      <c r="AC15" s="161"/>
      <c r="AD15" s="76"/>
      <c r="AE15" s="76"/>
      <c r="AF15" s="140"/>
    </row>
    <row r="16" spans="1:32" x14ac:dyDescent="0.25">
      <c r="A16" s="32" t="s">
        <v>5</v>
      </c>
      <c r="B16" s="33">
        <v>26</v>
      </c>
      <c r="C16" s="34">
        <f t="shared" si="0"/>
        <v>5.7777777777777775E-2</v>
      </c>
      <c r="D16" s="33">
        <v>14</v>
      </c>
      <c r="E16" s="34">
        <f t="shared" si="2"/>
        <v>3.5897435897435895E-2</v>
      </c>
      <c r="F16" s="33"/>
      <c r="G16" s="34" t="e">
        <f t="shared" si="3"/>
        <v>#DIV/0!</v>
      </c>
      <c r="H16" s="33"/>
      <c r="I16" s="66" t="e">
        <f t="shared" si="4"/>
        <v>#DIV/0!</v>
      </c>
      <c r="J16" s="33"/>
      <c r="K16" s="66" t="e">
        <f t="shared" si="5"/>
        <v>#DIV/0!</v>
      </c>
      <c r="L16" s="65"/>
      <c r="M16" s="66" t="e">
        <f t="shared" si="6"/>
        <v>#DIV/0!</v>
      </c>
      <c r="N16" s="65"/>
      <c r="O16" s="66" t="e">
        <f t="shared" si="7"/>
        <v>#DIV/0!</v>
      </c>
      <c r="P16" s="65"/>
      <c r="Q16" s="66" t="e">
        <f t="shared" si="8"/>
        <v>#DIV/0!</v>
      </c>
      <c r="R16" s="33"/>
      <c r="S16" s="66" t="e">
        <f t="shared" si="9"/>
        <v>#DIV/0!</v>
      </c>
      <c r="T16" s="65"/>
      <c r="U16" s="66" t="e">
        <f t="shared" si="10"/>
        <v>#DIV/0!</v>
      </c>
      <c r="V16" s="65"/>
      <c r="W16" s="66" t="e">
        <f t="shared" si="11"/>
        <v>#DIV/0!</v>
      </c>
      <c r="X16" s="65"/>
      <c r="Y16" s="66" t="e">
        <f t="shared" si="12"/>
        <v>#DIV/0!</v>
      </c>
      <c r="Z16" s="65">
        <f t="shared" si="13"/>
        <v>40</v>
      </c>
      <c r="AA16" s="64">
        <f t="shared" si="1"/>
        <v>4.7619047619047616E-2</v>
      </c>
      <c r="AC16" s="161"/>
      <c r="AD16" s="76"/>
      <c r="AE16" s="76"/>
      <c r="AF16" s="140"/>
    </row>
    <row r="17" spans="1:32" x14ac:dyDescent="0.25">
      <c r="A17" s="32" t="s">
        <v>7</v>
      </c>
      <c r="B17" s="33">
        <v>8</v>
      </c>
      <c r="C17" s="34">
        <f t="shared" si="0"/>
        <v>1.7777777777777778E-2</v>
      </c>
      <c r="D17" s="33">
        <v>13</v>
      </c>
      <c r="E17" s="34">
        <f t="shared" si="2"/>
        <v>3.3333333333333333E-2</v>
      </c>
      <c r="F17" s="33"/>
      <c r="G17" s="34" t="e">
        <f t="shared" si="3"/>
        <v>#DIV/0!</v>
      </c>
      <c r="H17" s="33"/>
      <c r="I17" s="66" t="e">
        <f t="shared" si="4"/>
        <v>#DIV/0!</v>
      </c>
      <c r="J17" s="33"/>
      <c r="K17" s="66" t="e">
        <f t="shared" si="5"/>
        <v>#DIV/0!</v>
      </c>
      <c r="L17" s="65"/>
      <c r="M17" s="66" t="e">
        <f t="shared" si="6"/>
        <v>#DIV/0!</v>
      </c>
      <c r="N17" s="65"/>
      <c r="O17" s="66" t="e">
        <f t="shared" si="7"/>
        <v>#DIV/0!</v>
      </c>
      <c r="P17" s="65"/>
      <c r="Q17" s="66" t="e">
        <f t="shared" si="8"/>
        <v>#DIV/0!</v>
      </c>
      <c r="R17" s="33"/>
      <c r="S17" s="66" t="e">
        <f t="shared" si="9"/>
        <v>#DIV/0!</v>
      </c>
      <c r="T17" s="65"/>
      <c r="U17" s="66" t="e">
        <f t="shared" si="10"/>
        <v>#DIV/0!</v>
      </c>
      <c r="V17" s="65"/>
      <c r="W17" s="66" t="e">
        <f t="shared" si="11"/>
        <v>#DIV/0!</v>
      </c>
      <c r="X17" s="65"/>
      <c r="Y17" s="66" t="e">
        <f t="shared" si="12"/>
        <v>#DIV/0!</v>
      </c>
      <c r="Z17" s="65">
        <f t="shared" si="13"/>
        <v>21</v>
      </c>
      <c r="AA17" s="64">
        <f t="shared" si="1"/>
        <v>2.5000000000000001E-2</v>
      </c>
      <c r="AC17" s="85"/>
      <c r="AD17" s="85"/>
      <c r="AE17" s="85"/>
      <c r="AF17" s="85"/>
    </row>
    <row r="18" spans="1:32" x14ac:dyDescent="0.25">
      <c r="A18" s="32" t="s">
        <v>3</v>
      </c>
      <c r="B18" s="33">
        <v>143</v>
      </c>
      <c r="C18" s="34">
        <f t="shared" si="0"/>
        <v>0.31777777777777777</v>
      </c>
      <c r="D18" s="33">
        <v>117</v>
      </c>
      <c r="E18" s="34">
        <f t="shared" si="2"/>
        <v>0.3</v>
      </c>
      <c r="F18" s="33"/>
      <c r="G18" s="34" t="e">
        <f t="shared" si="3"/>
        <v>#DIV/0!</v>
      </c>
      <c r="H18" s="33"/>
      <c r="I18" s="66" t="e">
        <f t="shared" si="4"/>
        <v>#DIV/0!</v>
      </c>
      <c r="J18" s="33"/>
      <c r="K18" s="66" t="e">
        <f t="shared" si="5"/>
        <v>#DIV/0!</v>
      </c>
      <c r="L18" s="65"/>
      <c r="M18" s="66" t="e">
        <f t="shared" si="6"/>
        <v>#DIV/0!</v>
      </c>
      <c r="N18" s="65"/>
      <c r="O18" s="66" t="e">
        <f t="shared" si="7"/>
        <v>#DIV/0!</v>
      </c>
      <c r="P18" s="65"/>
      <c r="Q18" s="66" t="e">
        <f t="shared" si="8"/>
        <v>#DIV/0!</v>
      </c>
      <c r="R18" s="33"/>
      <c r="S18" s="66" t="e">
        <f t="shared" si="9"/>
        <v>#DIV/0!</v>
      </c>
      <c r="T18" s="65"/>
      <c r="U18" s="66" t="e">
        <f t="shared" si="10"/>
        <v>#DIV/0!</v>
      </c>
      <c r="V18" s="65"/>
      <c r="W18" s="66" t="e">
        <f t="shared" si="11"/>
        <v>#DIV/0!</v>
      </c>
      <c r="X18" s="65"/>
      <c r="Y18" s="66" t="e">
        <f t="shared" si="12"/>
        <v>#DIV/0!</v>
      </c>
      <c r="Z18" s="65">
        <f t="shared" si="13"/>
        <v>260</v>
      </c>
      <c r="AA18" s="64">
        <f t="shared" si="1"/>
        <v>0.30952380952380953</v>
      </c>
      <c r="AC18" s="85"/>
      <c r="AD18" s="85"/>
      <c r="AE18" s="85"/>
      <c r="AF18" s="85"/>
    </row>
    <row r="19" spans="1:32" x14ac:dyDescent="0.25">
      <c r="A19" s="31" t="s">
        <v>16</v>
      </c>
      <c r="B19" s="31">
        <f>SUM(B13:B18)</f>
        <v>450</v>
      </c>
      <c r="C19" s="35">
        <f t="shared" ref="C19:AA19" si="14">SUM(C13:C18)</f>
        <v>1</v>
      </c>
      <c r="D19" s="31">
        <f>SUM(D13:D18)</f>
        <v>390</v>
      </c>
      <c r="E19" s="35">
        <f t="shared" si="14"/>
        <v>1</v>
      </c>
      <c r="F19" s="31"/>
      <c r="G19" s="35" t="e">
        <f t="shared" si="14"/>
        <v>#DIV/0!</v>
      </c>
      <c r="H19" s="31">
        <f t="shared" si="14"/>
        <v>0</v>
      </c>
      <c r="I19" s="35" t="e">
        <f t="shared" si="14"/>
        <v>#DIV/0!</v>
      </c>
      <c r="J19" s="31">
        <f t="shared" si="14"/>
        <v>0</v>
      </c>
      <c r="K19" s="35">
        <v>1</v>
      </c>
      <c r="L19" s="31">
        <f t="shared" si="14"/>
        <v>0</v>
      </c>
      <c r="M19" s="35">
        <v>1</v>
      </c>
      <c r="N19" s="31">
        <f t="shared" si="14"/>
        <v>0</v>
      </c>
      <c r="O19" s="35" t="e">
        <f t="shared" si="14"/>
        <v>#DIV/0!</v>
      </c>
      <c r="P19" s="31">
        <f t="shared" si="14"/>
        <v>0</v>
      </c>
      <c r="Q19" s="35" t="e">
        <f t="shared" si="14"/>
        <v>#DIV/0!</v>
      </c>
      <c r="R19" s="31">
        <f t="shared" si="14"/>
        <v>0</v>
      </c>
      <c r="S19" s="35" t="e">
        <f t="shared" si="14"/>
        <v>#DIV/0!</v>
      </c>
      <c r="T19" s="31">
        <f>SUM(T13:T18)</f>
        <v>0</v>
      </c>
      <c r="U19" s="35" t="e">
        <f t="shared" si="14"/>
        <v>#DIV/0!</v>
      </c>
      <c r="V19" s="31">
        <f t="shared" si="14"/>
        <v>0</v>
      </c>
      <c r="W19" s="35" t="e">
        <f t="shared" si="14"/>
        <v>#DIV/0!</v>
      </c>
      <c r="X19" s="31">
        <f t="shared" si="14"/>
        <v>0</v>
      </c>
      <c r="Y19" s="35" t="e">
        <f t="shared" si="14"/>
        <v>#DIV/0!</v>
      </c>
      <c r="Z19" s="31">
        <f t="shared" si="14"/>
        <v>840</v>
      </c>
      <c r="AA19" s="35">
        <f t="shared" si="14"/>
        <v>1</v>
      </c>
    </row>
    <row r="52" spans="1:27" ht="18.75" x14ac:dyDescent="0.25">
      <c r="A52" s="186" t="s">
        <v>127</v>
      </c>
      <c r="B52" s="187"/>
      <c r="C52" s="187"/>
      <c r="D52" s="187"/>
      <c r="E52" s="187"/>
      <c r="F52" s="187"/>
      <c r="G52" s="187"/>
      <c r="H52" s="187"/>
      <c r="I52" s="187"/>
      <c r="J52" s="187"/>
      <c r="K52" s="187"/>
      <c r="L52" s="187"/>
      <c r="M52" s="187"/>
      <c r="N52" s="187"/>
      <c r="O52" s="187"/>
      <c r="P52" s="187"/>
      <c r="Q52" s="187"/>
      <c r="R52" s="187"/>
      <c r="S52" s="187"/>
      <c r="T52" s="187"/>
      <c r="U52" s="187"/>
      <c r="V52" s="187"/>
      <c r="W52" s="187"/>
      <c r="X52" s="187"/>
      <c r="Y52" s="187"/>
      <c r="Z52" s="187"/>
      <c r="AA52" s="188"/>
    </row>
    <row r="53" spans="1:27" x14ac:dyDescent="0.25">
      <c r="A53" s="198" t="s">
        <v>51</v>
      </c>
      <c r="B53" s="199" t="s">
        <v>111</v>
      </c>
      <c r="C53" s="200"/>
      <c r="D53" s="199" t="s">
        <v>112</v>
      </c>
      <c r="E53" s="200"/>
      <c r="F53" s="199" t="s">
        <v>113</v>
      </c>
      <c r="G53" s="200"/>
      <c r="H53" s="199" t="s">
        <v>114</v>
      </c>
      <c r="I53" s="200"/>
      <c r="J53" s="74" t="s">
        <v>115</v>
      </c>
      <c r="K53" s="75"/>
      <c r="L53" s="74" t="s">
        <v>116</v>
      </c>
      <c r="M53" s="75"/>
      <c r="N53" s="74" t="s">
        <v>117</v>
      </c>
      <c r="O53" s="75"/>
      <c r="P53" s="74" t="s">
        <v>118</v>
      </c>
      <c r="Q53" s="75"/>
      <c r="R53" s="74" t="s">
        <v>119</v>
      </c>
      <c r="S53" s="75"/>
      <c r="T53" s="74" t="s">
        <v>120</v>
      </c>
      <c r="U53" s="75"/>
      <c r="V53" s="74" t="s">
        <v>121</v>
      </c>
      <c r="W53" s="75"/>
      <c r="X53" s="74" t="s">
        <v>122</v>
      </c>
      <c r="Y53" s="75"/>
      <c r="Z53" s="74" t="s">
        <v>123</v>
      </c>
      <c r="AA53" s="75"/>
    </row>
    <row r="54" spans="1:27" x14ac:dyDescent="0.25">
      <c r="A54" s="198"/>
      <c r="B54" s="55" t="s">
        <v>29</v>
      </c>
      <c r="C54" s="55" t="s">
        <v>53</v>
      </c>
      <c r="D54" s="55" t="s">
        <v>29</v>
      </c>
      <c r="E54" s="55" t="s">
        <v>53</v>
      </c>
      <c r="F54" s="55" t="s">
        <v>29</v>
      </c>
      <c r="G54" s="55" t="s">
        <v>53</v>
      </c>
      <c r="H54" s="55" t="s">
        <v>29</v>
      </c>
      <c r="I54" s="55" t="s">
        <v>53</v>
      </c>
      <c r="J54" s="55" t="s">
        <v>29</v>
      </c>
      <c r="K54" s="55" t="s">
        <v>53</v>
      </c>
      <c r="L54" s="55" t="s">
        <v>29</v>
      </c>
      <c r="M54" s="55" t="s">
        <v>53</v>
      </c>
      <c r="N54" s="55" t="s">
        <v>29</v>
      </c>
      <c r="O54" s="55" t="s">
        <v>53</v>
      </c>
      <c r="P54" s="55" t="s">
        <v>29</v>
      </c>
      <c r="Q54" s="55" t="s">
        <v>53</v>
      </c>
      <c r="R54" s="55" t="s">
        <v>29</v>
      </c>
      <c r="S54" s="55" t="s">
        <v>53</v>
      </c>
      <c r="T54" s="55" t="s">
        <v>29</v>
      </c>
      <c r="U54" s="55" t="s">
        <v>53</v>
      </c>
      <c r="V54" s="55" t="s">
        <v>29</v>
      </c>
      <c r="W54" s="55" t="s">
        <v>53</v>
      </c>
      <c r="X54" s="55" t="s">
        <v>29</v>
      </c>
      <c r="Y54" s="55" t="s">
        <v>53</v>
      </c>
      <c r="Z54" s="55" t="s">
        <v>29</v>
      </c>
      <c r="AA54" s="55" t="s">
        <v>53</v>
      </c>
    </row>
    <row r="55" spans="1:27" x14ac:dyDescent="0.25">
      <c r="A55" s="32" t="s">
        <v>11</v>
      </c>
      <c r="B55" s="33">
        <v>25</v>
      </c>
      <c r="C55" s="34"/>
      <c r="D55" s="33">
        <v>11</v>
      </c>
      <c r="E55" s="34"/>
      <c r="F55" s="33">
        <v>13</v>
      </c>
      <c r="G55" s="34"/>
      <c r="H55" s="33">
        <v>9</v>
      </c>
      <c r="I55" s="66"/>
      <c r="J55" s="33">
        <v>9</v>
      </c>
      <c r="K55" s="66"/>
      <c r="L55" s="65">
        <v>17</v>
      </c>
      <c r="M55" s="66"/>
      <c r="N55" s="65">
        <v>7</v>
      </c>
      <c r="O55" s="66"/>
      <c r="P55" s="65">
        <v>5</v>
      </c>
      <c r="Q55" s="66"/>
      <c r="R55" s="33">
        <v>13</v>
      </c>
      <c r="S55" s="66"/>
      <c r="T55" s="65">
        <v>19</v>
      </c>
      <c r="U55" s="66"/>
      <c r="V55" s="65">
        <v>10</v>
      </c>
      <c r="W55" s="66"/>
      <c r="X55" s="65">
        <v>6</v>
      </c>
      <c r="Y55" s="66"/>
      <c r="Z55" s="65">
        <f>X55+V55+T55+R55+P55+N55+L55+J55+H55+F55+D55+B55</f>
        <v>144</v>
      </c>
      <c r="AA55" s="64"/>
    </row>
    <row r="56" spans="1:27" x14ac:dyDescent="0.25">
      <c r="A56" s="32" t="s">
        <v>71</v>
      </c>
      <c r="B56" s="33">
        <v>0</v>
      </c>
      <c r="C56" s="34"/>
      <c r="D56" s="76">
        <v>0</v>
      </c>
      <c r="E56" s="34"/>
      <c r="F56" s="33">
        <v>0</v>
      </c>
      <c r="G56" s="34"/>
      <c r="H56" s="71">
        <v>0</v>
      </c>
      <c r="I56" s="66"/>
      <c r="J56" s="71">
        <v>0</v>
      </c>
      <c r="K56" s="66"/>
      <c r="L56" s="65">
        <v>0</v>
      </c>
      <c r="M56" s="66"/>
      <c r="N56" s="65">
        <v>0</v>
      </c>
      <c r="O56" s="66"/>
      <c r="P56" s="65">
        <v>0</v>
      </c>
      <c r="Q56" s="66"/>
      <c r="R56" s="76">
        <v>0</v>
      </c>
      <c r="S56" s="66"/>
      <c r="T56" s="65">
        <v>0</v>
      </c>
      <c r="U56" s="66"/>
      <c r="V56" s="65">
        <v>0</v>
      </c>
      <c r="W56" s="66"/>
      <c r="X56" s="65">
        <v>0</v>
      </c>
      <c r="Y56" s="66"/>
      <c r="Z56" s="65">
        <f t="shared" ref="Z56:Z60" si="15">X56+V56+T56+R56+P56+N56+L56+J56+H56+F56+D56+B56</f>
        <v>0</v>
      </c>
      <c r="AA56" s="64"/>
    </row>
    <row r="57" spans="1:27" x14ac:dyDescent="0.25">
      <c r="A57" s="32" t="s">
        <v>1</v>
      </c>
      <c r="B57" s="33">
        <v>218</v>
      </c>
      <c r="C57" s="34"/>
      <c r="D57" s="33">
        <v>161</v>
      </c>
      <c r="E57" s="34"/>
      <c r="F57" s="33">
        <v>215</v>
      </c>
      <c r="G57" s="34"/>
      <c r="H57" s="33">
        <v>193</v>
      </c>
      <c r="I57" s="66"/>
      <c r="J57" s="33">
        <v>207</v>
      </c>
      <c r="K57" s="66"/>
      <c r="L57" s="65">
        <v>158</v>
      </c>
      <c r="M57" s="66"/>
      <c r="N57" s="65">
        <v>180</v>
      </c>
      <c r="O57" s="66"/>
      <c r="P57" s="65">
        <v>189</v>
      </c>
      <c r="Q57" s="66"/>
      <c r="R57" s="33">
        <v>148</v>
      </c>
      <c r="S57" s="66"/>
      <c r="T57" s="65">
        <v>219</v>
      </c>
      <c r="U57" s="66"/>
      <c r="V57" s="65">
        <v>245</v>
      </c>
      <c r="W57" s="66"/>
      <c r="X57" s="65">
        <v>184</v>
      </c>
      <c r="Y57" s="66"/>
      <c r="Z57" s="65">
        <f t="shared" si="15"/>
        <v>2317</v>
      </c>
      <c r="AA57" s="64"/>
    </row>
    <row r="58" spans="1:27" x14ac:dyDescent="0.25">
      <c r="A58" s="32" t="s">
        <v>5</v>
      </c>
      <c r="B58" s="33">
        <v>36</v>
      </c>
      <c r="C58" s="34"/>
      <c r="D58" s="33">
        <v>21</v>
      </c>
      <c r="E58" s="34"/>
      <c r="F58" s="33">
        <v>32</v>
      </c>
      <c r="G58" s="34"/>
      <c r="H58" s="33">
        <v>17</v>
      </c>
      <c r="I58" s="66"/>
      <c r="J58" s="33">
        <v>24</v>
      </c>
      <c r="K58" s="66"/>
      <c r="L58" s="65">
        <v>19</v>
      </c>
      <c r="M58" s="66"/>
      <c r="N58" s="65">
        <v>25</v>
      </c>
      <c r="O58" s="66"/>
      <c r="P58" s="65">
        <v>18</v>
      </c>
      <c r="Q58" s="66"/>
      <c r="R58" s="33">
        <v>17</v>
      </c>
      <c r="S58" s="66"/>
      <c r="T58" s="65">
        <v>19</v>
      </c>
      <c r="U58" s="66"/>
      <c r="V58" s="65">
        <v>18</v>
      </c>
      <c r="W58" s="66"/>
      <c r="X58" s="65">
        <v>19</v>
      </c>
      <c r="Y58" s="66"/>
      <c r="Z58" s="65">
        <f t="shared" si="15"/>
        <v>265</v>
      </c>
      <c r="AA58" s="64"/>
    </row>
    <row r="59" spans="1:27" x14ac:dyDescent="0.25">
      <c r="A59" s="32" t="s">
        <v>7</v>
      </c>
      <c r="B59" s="33">
        <v>14</v>
      </c>
      <c r="C59" s="34"/>
      <c r="D59" s="33">
        <v>11</v>
      </c>
      <c r="E59" s="34"/>
      <c r="F59" s="33">
        <v>11</v>
      </c>
      <c r="G59" s="34"/>
      <c r="H59" s="33">
        <v>14</v>
      </c>
      <c r="I59" s="66"/>
      <c r="J59" s="33">
        <v>14</v>
      </c>
      <c r="K59" s="66"/>
      <c r="L59" s="65">
        <v>4</v>
      </c>
      <c r="M59" s="66"/>
      <c r="N59" s="65">
        <v>6</v>
      </c>
      <c r="O59" s="66"/>
      <c r="P59" s="65">
        <v>7</v>
      </c>
      <c r="Q59" s="66"/>
      <c r="R59" s="33">
        <v>4</v>
      </c>
      <c r="S59" s="66"/>
      <c r="T59" s="65">
        <v>9</v>
      </c>
      <c r="U59" s="66"/>
      <c r="V59" s="65">
        <v>14</v>
      </c>
      <c r="W59" s="66"/>
      <c r="X59" s="65">
        <v>11</v>
      </c>
      <c r="Y59" s="66"/>
      <c r="Z59" s="65">
        <f t="shared" si="15"/>
        <v>119</v>
      </c>
      <c r="AA59" s="64"/>
    </row>
    <row r="60" spans="1:27" x14ac:dyDescent="0.25">
      <c r="A60" s="32" t="s">
        <v>3</v>
      </c>
      <c r="B60" s="33">
        <v>140</v>
      </c>
      <c r="C60" s="34"/>
      <c r="D60" s="33">
        <v>92</v>
      </c>
      <c r="E60" s="34"/>
      <c r="F60" s="33">
        <v>141</v>
      </c>
      <c r="G60" s="34"/>
      <c r="H60" s="33">
        <v>139</v>
      </c>
      <c r="I60" s="66"/>
      <c r="J60" s="33">
        <v>130</v>
      </c>
      <c r="K60" s="66"/>
      <c r="L60" s="65">
        <v>124</v>
      </c>
      <c r="M60" s="66"/>
      <c r="N60" s="65">
        <v>121</v>
      </c>
      <c r="O60" s="66"/>
      <c r="P60" s="65">
        <v>102</v>
      </c>
      <c r="Q60" s="66"/>
      <c r="R60" s="33">
        <v>145</v>
      </c>
      <c r="S60" s="66"/>
      <c r="T60" s="65">
        <v>148</v>
      </c>
      <c r="U60" s="66"/>
      <c r="V60" s="65">
        <v>128</v>
      </c>
      <c r="W60" s="66"/>
      <c r="X60" s="65">
        <v>121</v>
      </c>
      <c r="Y60" s="66"/>
      <c r="Z60" s="65">
        <f t="shared" si="15"/>
        <v>1531</v>
      </c>
      <c r="AA60" s="64"/>
    </row>
    <row r="61" spans="1:27" x14ac:dyDescent="0.25">
      <c r="A61" s="145" t="s">
        <v>16</v>
      </c>
      <c r="B61" s="145">
        <f>SUM(B55:B60)</f>
        <v>433</v>
      </c>
      <c r="C61" s="35"/>
      <c r="D61" s="145">
        <f t="shared" ref="D61:Z61" si="16">SUM(D55:D60)</f>
        <v>296</v>
      </c>
      <c r="E61" s="35"/>
      <c r="F61" s="145">
        <f t="shared" si="16"/>
        <v>412</v>
      </c>
      <c r="G61" s="35"/>
      <c r="H61" s="145">
        <f t="shared" si="16"/>
        <v>372</v>
      </c>
      <c r="I61" s="35"/>
      <c r="J61" s="145">
        <f t="shared" si="16"/>
        <v>384</v>
      </c>
      <c r="K61" s="35"/>
      <c r="L61" s="145">
        <f t="shared" si="16"/>
        <v>322</v>
      </c>
      <c r="M61" s="35"/>
      <c r="N61" s="145">
        <f t="shared" si="16"/>
        <v>339</v>
      </c>
      <c r="O61" s="35"/>
      <c r="P61" s="145">
        <f t="shared" si="16"/>
        <v>321</v>
      </c>
      <c r="Q61" s="35"/>
      <c r="R61" s="145">
        <f t="shared" si="16"/>
        <v>327</v>
      </c>
      <c r="S61" s="35"/>
      <c r="T61" s="145">
        <f>SUM(T55:T60)</f>
        <v>414</v>
      </c>
      <c r="U61" s="35"/>
      <c r="V61" s="145">
        <f t="shared" si="16"/>
        <v>415</v>
      </c>
      <c r="W61" s="35"/>
      <c r="X61" s="145">
        <f t="shared" si="16"/>
        <v>341</v>
      </c>
      <c r="Y61" s="35"/>
      <c r="Z61" s="145">
        <f t="shared" si="16"/>
        <v>4376</v>
      </c>
      <c r="AA61" s="35"/>
    </row>
    <row r="64" spans="1:27" x14ac:dyDescent="0.25">
      <c r="A64" s="201" t="s">
        <v>137</v>
      </c>
      <c r="B64" s="201"/>
      <c r="C64" s="201"/>
      <c r="D64" s="201"/>
      <c r="E64" s="201"/>
      <c r="F64" s="201"/>
      <c r="G64" s="201"/>
      <c r="H64" s="201"/>
      <c r="I64" s="201"/>
      <c r="J64" s="201"/>
      <c r="K64" s="201"/>
      <c r="L64" s="201"/>
      <c r="M64" s="201"/>
      <c r="N64" s="201"/>
      <c r="O64" s="201"/>
      <c r="P64" s="201"/>
      <c r="Q64" s="201"/>
      <c r="R64" s="201"/>
      <c r="S64" s="201"/>
      <c r="T64" s="201"/>
      <c r="U64" s="201"/>
      <c r="V64" s="201"/>
      <c r="W64" s="201"/>
      <c r="X64" s="201"/>
      <c r="Y64" s="201"/>
      <c r="Z64" s="201"/>
      <c r="AA64" s="201"/>
    </row>
    <row r="66" spans="1:27" ht="18.75" x14ac:dyDescent="0.25">
      <c r="A66" s="72" t="s">
        <v>31</v>
      </c>
      <c r="B66" s="72"/>
      <c r="C66" s="72"/>
      <c r="D66" s="72"/>
      <c r="E66" s="72"/>
      <c r="F66" s="72"/>
      <c r="G66" s="72"/>
      <c r="H66" s="72"/>
      <c r="I66" s="72"/>
      <c r="J66" s="72"/>
      <c r="K66" s="72"/>
      <c r="L66" s="72"/>
      <c r="M66" s="72"/>
      <c r="N66" s="72"/>
      <c r="O66" s="72"/>
      <c r="P66" s="72"/>
      <c r="Q66" s="72"/>
      <c r="R66" s="72"/>
      <c r="S66" s="72"/>
      <c r="T66" s="72"/>
      <c r="U66" s="72"/>
      <c r="V66" s="72"/>
      <c r="W66" s="72"/>
      <c r="X66" s="72"/>
      <c r="Y66" s="72"/>
      <c r="Z66" s="72"/>
      <c r="AA66" s="72"/>
    </row>
    <row r="67" spans="1:27" x14ac:dyDescent="0.25">
      <c r="A67" s="198" t="s">
        <v>51</v>
      </c>
      <c r="B67" s="74" t="s">
        <v>82</v>
      </c>
      <c r="C67" s="75"/>
      <c r="D67" s="74" t="s">
        <v>83</v>
      </c>
      <c r="E67" s="75"/>
      <c r="F67" s="74" t="s">
        <v>84</v>
      </c>
      <c r="G67" s="75"/>
      <c r="H67" s="74" t="s">
        <v>85</v>
      </c>
      <c r="I67" s="75"/>
      <c r="J67" s="74" t="s">
        <v>86</v>
      </c>
      <c r="K67" s="75"/>
      <c r="L67" s="74" t="s">
        <v>87</v>
      </c>
      <c r="M67" s="75"/>
      <c r="N67" s="74" t="s">
        <v>88</v>
      </c>
      <c r="O67" s="75"/>
      <c r="P67" s="74" t="s">
        <v>89</v>
      </c>
      <c r="Q67" s="75"/>
      <c r="R67" s="74" t="s">
        <v>90</v>
      </c>
      <c r="S67" s="75"/>
      <c r="T67" s="74" t="s">
        <v>91</v>
      </c>
      <c r="U67" s="75"/>
      <c r="V67" s="74" t="s">
        <v>92</v>
      </c>
      <c r="W67" s="75"/>
      <c r="X67" s="74" t="s">
        <v>93</v>
      </c>
      <c r="Y67" s="75"/>
      <c r="Z67" s="74" t="s">
        <v>94</v>
      </c>
      <c r="AA67" s="75"/>
    </row>
    <row r="68" spans="1:27" x14ac:dyDescent="0.25">
      <c r="A68" s="198"/>
      <c r="B68" s="55" t="s">
        <v>29</v>
      </c>
      <c r="C68" s="55" t="s">
        <v>53</v>
      </c>
      <c r="D68" s="55" t="s">
        <v>29</v>
      </c>
      <c r="E68" s="55" t="s">
        <v>53</v>
      </c>
      <c r="F68" s="55" t="s">
        <v>29</v>
      </c>
      <c r="G68" s="55" t="s">
        <v>53</v>
      </c>
      <c r="H68" s="55" t="s">
        <v>29</v>
      </c>
      <c r="I68" s="55" t="s">
        <v>53</v>
      </c>
      <c r="J68" s="55" t="s">
        <v>29</v>
      </c>
      <c r="K68" s="55" t="s">
        <v>53</v>
      </c>
      <c r="L68" s="55" t="s">
        <v>29</v>
      </c>
      <c r="M68" s="55" t="s">
        <v>53</v>
      </c>
      <c r="N68" s="55" t="s">
        <v>29</v>
      </c>
      <c r="O68" s="55" t="s">
        <v>53</v>
      </c>
      <c r="P68" s="55" t="s">
        <v>29</v>
      </c>
      <c r="Q68" s="55" t="s">
        <v>53</v>
      </c>
      <c r="R68" s="55" t="s">
        <v>29</v>
      </c>
      <c r="S68" s="55" t="s">
        <v>53</v>
      </c>
      <c r="T68" s="55" t="s">
        <v>29</v>
      </c>
      <c r="U68" s="55" t="s">
        <v>53</v>
      </c>
      <c r="V68" s="55" t="s">
        <v>29</v>
      </c>
      <c r="W68" s="55" t="s">
        <v>53</v>
      </c>
      <c r="X68" s="55" t="s">
        <v>29</v>
      </c>
      <c r="Y68" s="55" t="s">
        <v>53</v>
      </c>
      <c r="Z68" s="55" t="s">
        <v>29</v>
      </c>
      <c r="AA68" s="55" t="s">
        <v>53</v>
      </c>
    </row>
    <row r="69" spans="1:27" x14ac:dyDescent="0.25">
      <c r="A69" s="68" t="s">
        <v>10</v>
      </c>
      <c r="B69" s="65">
        <v>63</v>
      </c>
      <c r="C69" s="66">
        <f>B69/$B$73</f>
        <v>0.37058823529411766</v>
      </c>
      <c r="D69" s="65">
        <v>63</v>
      </c>
      <c r="E69" s="66">
        <f>D69/$D$73</f>
        <v>0.40384615384615385</v>
      </c>
      <c r="F69" s="67">
        <v>75</v>
      </c>
      <c r="G69" s="66">
        <f>F69/$F$73</f>
        <v>0.43103448275862066</v>
      </c>
      <c r="H69" s="39">
        <v>103</v>
      </c>
      <c r="I69" s="34">
        <f>H69/$H$73</f>
        <v>0.3946360153256705</v>
      </c>
      <c r="J69" s="65">
        <v>75</v>
      </c>
      <c r="K69" s="66">
        <f>J69/$J$73</f>
        <v>0.4437869822485207</v>
      </c>
      <c r="L69" s="65">
        <v>57</v>
      </c>
      <c r="M69" s="66">
        <f>L69/$L$73</f>
        <v>0.37748344370860926</v>
      </c>
      <c r="N69" s="65">
        <v>35</v>
      </c>
      <c r="O69" s="66">
        <f>N69/$N$73</f>
        <v>0.37234042553191488</v>
      </c>
      <c r="P69" s="65">
        <v>45</v>
      </c>
      <c r="Q69" s="66">
        <f>P69/$P$73</f>
        <v>0.45454545454545453</v>
      </c>
      <c r="R69" s="39">
        <v>57</v>
      </c>
      <c r="S69" s="66">
        <f>R69/$R$73</f>
        <v>0.40714285714285714</v>
      </c>
      <c r="T69" s="65">
        <v>43</v>
      </c>
      <c r="U69" s="66">
        <v>0.33100000000000002</v>
      </c>
      <c r="V69" s="65">
        <v>36</v>
      </c>
      <c r="W69" s="66">
        <v>0.33029999999999998</v>
      </c>
      <c r="X69" s="65">
        <v>37</v>
      </c>
      <c r="Y69" s="66">
        <v>0.37</v>
      </c>
      <c r="Z69" s="65">
        <f>SUM(B69,D69,F69,H69,J69,L69,N69,P69,R69,T69,V69,X69)</f>
        <v>689</v>
      </c>
      <c r="AA69" s="66">
        <f>Z69/$Z$73</f>
        <v>0.39281641961231473</v>
      </c>
    </row>
    <row r="70" spans="1:27" x14ac:dyDescent="0.25">
      <c r="A70" s="68" t="s">
        <v>6</v>
      </c>
      <c r="B70" s="65">
        <v>12</v>
      </c>
      <c r="C70" s="66">
        <f>B70/$B$73</f>
        <v>7.0588235294117646E-2</v>
      </c>
      <c r="D70" s="65">
        <v>13</v>
      </c>
      <c r="E70" s="66">
        <f t="shared" ref="E70:E72" si="17">D70/$D$73</f>
        <v>8.3333333333333329E-2</v>
      </c>
      <c r="F70" s="67">
        <v>9</v>
      </c>
      <c r="G70" s="66">
        <f t="shared" ref="G70:G72" si="18">F70/$F$73</f>
        <v>5.1724137931034482E-2</v>
      </c>
      <c r="H70" s="39">
        <v>85</v>
      </c>
      <c r="I70" s="34">
        <f t="shared" ref="I70:I72" si="19">H70/$H$73</f>
        <v>0.32567049808429116</v>
      </c>
      <c r="J70" s="65">
        <v>12</v>
      </c>
      <c r="K70" s="66">
        <f t="shared" ref="K70:K72" si="20">J70/$J$73</f>
        <v>7.1005917159763315E-2</v>
      </c>
      <c r="L70" s="65">
        <v>19</v>
      </c>
      <c r="M70" s="66">
        <f t="shared" ref="M70:M72" si="21">L70/$L$73</f>
        <v>0.12582781456953643</v>
      </c>
      <c r="N70" s="65">
        <v>16</v>
      </c>
      <c r="O70" s="66">
        <f t="shared" ref="O70:O72" si="22">N70/$N$73</f>
        <v>0.1702127659574468</v>
      </c>
      <c r="P70" s="65">
        <v>5</v>
      </c>
      <c r="Q70" s="66">
        <f t="shared" ref="Q70:Q72" si="23">P70/$P$73</f>
        <v>5.0505050505050504E-2</v>
      </c>
      <c r="R70" s="39">
        <v>21</v>
      </c>
      <c r="S70" s="66">
        <f t="shared" ref="S70:S72" si="24">R70/$R$73</f>
        <v>0.15</v>
      </c>
      <c r="T70" s="65">
        <v>14</v>
      </c>
      <c r="U70" s="66">
        <v>0.1077</v>
      </c>
      <c r="V70" s="65">
        <v>10</v>
      </c>
      <c r="W70" s="66">
        <v>9.1700000000000004E-2</v>
      </c>
      <c r="X70" s="65">
        <v>10</v>
      </c>
      <c r="Y70" s="66">
        <v>0.1</v>
      </c>
      <c r="Z70" s="65">
        <f>SUM(B70,D70,F70,H70,J70,L70,N70,P70,R70,T70,V70,X70)</f>
        <v>226</v>
      </c>
      <c r="AA70" s="66">
        <f>Z70/$Z$73</f>
        <v>0.12884834663625996</v>
      </c>
    </row>
    <row r="71" spans="1:27" x14ac:dyDescent="0.25">
      <c r="A71" s="68" t="s">
        <v>4</v>
      </c>
      <c r="B71" s="65">
        <v>95</v>
      </c>
      <c r="C71" s="66">
        <f>B71/$B$73</f>
        <v>0.55882352941176472</v>
      </c>
      <c r="D71" s="65">
        <v>73</v>
      </c>
      <c r="E71" s="66">
        <f t="shared" si="17"/>
        <v>0.46794871794871795</v>
      </c>
      <c r="F71" s="67">
        <v>90</v>
      </c>
      <c r="G71" s="66">
        <f t="shared" si="18"/>
        <v>0.51724137931034486</v>
      </c>
      <c r="H71" s="39">
        <v>68</v>
      </c>
      <c r="I71" s="34">
        <f t="shared" si="19"/>
        <v>0.26053639846743293</v>
      </c>
      <c r="J71" s="65">
        <v>78</v>
      </c>
      <c r="K71" s="66">
        <f t="shared" si="20"/>
        <v>0.46153846153846156</v>
      </c>
      <c r="L71" s="65">
        <v>71</v>
      </c>
      <c r="M71" s="66">
        <f t="shared" si="21"/>
        <v>0.47019867549668876</v>
      </c>
      <c r="N71" s="65">
        <v>43</v>
      </c>
      <c r="O71" s="66">
        <f t="shared" si="22"/>
        <v>0.45744680851063829</v>
      </c>
      <c r="P71" s="65">
        <v>45</v>
      </c>
      <c r="Q71" s="66">
        <f t="shared" si="23"/>
        <v>0.45454545454545453</v>
      </c>
      <c r="R71" s="39">
        <v>61</v>
      </c>
      <c r="S71" s="66">
        <f t="shared" si="24"/>
        <v>0.43571428571428572</v>
      </c>
      <c r="T71" s="65">
        <v>71</v>
      </c>
      <c r="U71" s="66">
        <v>0.54620000000000002</v>
      </c>
      <c r="V71" s="65">
        <v>62</v>
      </c>
      <c r="W71" s="66">
        <v>0.56869999999999998</v>
      </c>
      <c r="X71" s="65">
        <v>53</v>
      </c>
      <c r="Y71" s="66">
        <v>0.53</v>
      </c>
      <c r="Z71" s="65">
        <f>SUM(B71,D71,F71,H71,J71,L71,N71,P71,R71,T71,V71,X71)</f>
        <v>810</v>
      </c>
      <c r="AA71" s="66">
        <f>Z71/$Z$73</f>
        <v>0.46180159635119727</v>
      </c>
    </row>
    <row r="72" spans="1:27" x14ac:dyDescent="0.25">
      <c r="A72" s="68" t="s">
        <v>81</v>
      </c>
      <c r="B72" s="65">
        <v>0</v>
      </c>
      <c r="C72" s="66">
        <f>B72/$B$73</f>
        <v>0</v>
      </c>
      <c r="D72" s="65">
        <v>7</v>
      </c>
      <c r="E72" s="66">
        <f t="shared" si="17"/>
        <v>4.4871794871794872E-2</v>
      </c>
      <c r="F72" s="67">
        <v>1</v>
      </c>
      <c r="G72" s="66">
        <f t="shared" si="18"/>
        <v>5.7471264367816091E-3</v>
      </c>
      <c r="H72" s="39">
        <v>5</v>
      </c>
      <c r="I72" s="34">
        <f t="shared" si="19"/>
        <v>1.9157088122605363E-2</v>
      </c>
      <c r="J72" s="65">
        <v>4</v>
      </c>
      <c r="K72" s="66">
        <f t="shared" si="20"/>
        <v>2.3668639053254437E-2</v>
      </c>
      <c r="L72" s="65">
        <v>4</v>
      </c>
      <c r="M72" s="66">
        <f t="shared" si="21"/>
        <v>2.6490066225165563E-2</v>
      </c>
      <c r="N72" s="65">
        <v>0</v>
      </c>
      <c r="O72" s="66">
        <f t="shared" si="22"/>
        <v>0</v>
      </c>
      <c r="P72" s="65">
        <v>4</v>
      </c>
      <c r="Q72" s="66">
        <f t="shared" si="23"/>
        <v>4.0404040404040407E-2</v>
      </c>
      <c r="R72" s="39">
        <v>1</v>
      </c>
      <c r="S72" s="66">
        <f t="shared" si="24"/>
        <v>7.1428571428571426E-3</v>
      </c>
      <c r="T72" s="65">
        <v>2</v>
      </c>
      <c r="U72" s="66">
        <v>1.5100000000000001E-2</v>
      </c>
      <c r="V72" s="65">
        <v>1</v>
      </c>
      <c r="W72" s="66">
        <v>9.2999999999999992E-3</v>
      </c>
      <c r="X72" s="65">
        <v>0</v>
      </c>
      <c r="Y72" s="66">
        <v>0</v>
      </c>
      <c r="Z72" s="65">
        <f>SUM(B72,D72,F72,H72,J72,L72,N72,P72,R72,T72,V72,X72)</f>
        <v>29</v>
      </c>
      <c r="AA72" s="66">
        <f>Z72/$Z$73</f>
        <v>1.6533637400228049E-2</v>
      </c>
    </row>
    <row r="73" spans="1:27" x14ac:dyDescent="0.25">
      <c r="A73" s="69" t="s">
        <v>16</v>
      </c>
      <c r="B73" s="63">
        <f>SUM(B69:B72)</f>
        <v>170</v>
      </c>
      <c r="C73" s="35">
        <f t="shared" ref="C73:AA73" si="25">SUM(C69:C71)</f>
        <v>1</v>
      </c>
      <c r="D73" s="63">
        <f>SUM(D69:D72)</f>
        <v>156</v>
      </c>
      <c r="E73" s="35">
        <f>SUM(E69:E72)</f>
        <v>0.99999999999999989</v>
      </c>
      <c r="F73" s="63">
        <f t="shared" si="25"/>
        <v>174</v>
      </c>
      <c r="G73" s="35">
        <f t="shared" si="25"/>
        <v>1</v>
      </c>
      <c r="H73" s="63">
        <f>SUM(H69:H72)</f>
        <v>261</v>
      </c>
      <c r="I73" s="35">
        <f>SUM(I69:I72)</f>
        <v>1</v>
      </c>
      <c r="J73" s="63">
        <f>SUM(J69:J72)</f>
        <v>169</v>
      </c>
      <c r="K73" s="35">
        <f>SUM(K69:K72)</f>
        <v>1</v>
      </c>
      <c r="L73" s="63">
        <f>SUM(L69:L72)</f>
        <v>151</v>
      </c>
      <c r="M73" s="35">
        <f t="shared" si="25"/>
        <v>0.97350993377483452</v>
      </c>
      <c r="N73" s="63">
        <f>SUM(N69:N72)</f>
        <v>94</v>
      </c>
      <c r="O73" s="35">
        <f t="shared" si="25"/>
        <v>1</v>
      </c>
      <c r="P73" s="63">
        <f>SUM(P69:P72)</f>
        <v>99</v>
      </c>
      <c r="Q73" s="35">
        <f>SUM(Q69:Q72)</f>
        <v>1</v>
      </c>
      <c r="R73" s="63">
        <f>SUM(R69:R72)</f>
        <v>140</v>
      </c>
      <c r="S73" s="35">
        <f>SUM(S69:S72)</f>
        <v>1</v>
      </c>
      <c r="T73" s="63">
        <f>SUM(T69:T72)</f>
        <v>130</v>
      </c>
      <c r="U73" s="35">
        <v>1</v>
      </c>
      <c r="V73" s="63">
        <f>SUM(V69:V72)</f>
        <v>109</v>
      </c>
      <c r="W73" s="35">
        <f>SUM(W69:W72)</f>
        <v>0.99999999999999989</v>
      </c>
      <c r="X73" s="63">
        <f>SUM(X69:X72)</f>
        <v>100</v>
      </c>
      <c r="Y73" s="35">
        <f>SUM(Y69:Y72)</f>
        <v>1</v>
      </c>
      <c r="Z73" s="63">
        <f>SUM(Z69:Z72)</f>
        <v>1754</v>
      </c>
      <c r="AA73" s="35">
        <f t="shared" si="25"/>
        <v>0.98346636259977194</v>
      </c>
    </row>
    <row r="92" spans="1:31" ht="18.75" x14ac:dyDescent="0.3">
      <c r="A92" s="184" t="s">
        <v>72</v>
      </c>
      <c r="B92" s="184"/>
      <c r="C92" s="184"/>
      <c r="D92" s="184"/>
      <c r="E92" s="184"/>
      <c r="F92" s="184"/>
      <c r="G92" s="184"/>
      <c r="H92" s="184"/>
      <c r="I92" s="184"/>
      <c r="J92" s="184"/>
      <c r="K92" s="184"/>
      <c r="L92" s="184"/>
      <c r="M92" s="184"/>
      <c r="N92" s="184"/>
      <c r="O92" s="184"/>
      <c r="P92" s="184"/>
      <c r="Q92" s="184"/>
      <c r="R92" s="184"/>
      <c r="S92" s="184"/>
      <c r="T92" s="184"/>
      <c r="U92" s="184"/>
      <c r="V92" s="184"/>
      <c r="W92" s="184"/>
      <c r="X92" s="184"/>
      <c r="Y92" s="184"/>
      <c r="Z92" s="184"/>
      <c r="AA92" s="184"/>
      <c r="AB92" s="184"/>
      <c r="AC92" s="184"/>
      <c r="AD92" s="184"/>
      <c r="AE92" s="184"/>
    </row>
    <row r="94" spans="1:31" ht="18.75" x14ac:dyDescent="0.25">
      <c r="A94" s="72" t="s">
        <v>52</v>
      </c>
      <c r="B94" s="72"/>
      <c r="C94" s="72"/>
      <c r="D94" s="72"/>
      <c r="E94" s="72"/>
      <c r="F94" s="72"/>
      <c r="G94" s="72"/>
      <c r="H94" s="72"/>
      <c r="I94" s="72"/>
      <c r="J94" s="72"/>
      <c r="K94" s="72"/>
      <c r="L94" s="72"/>
      <c r="M94" s="72"/>
      <c r="N94" s="72"/>
      <c r="O94" s="72"/>
    </row>
    <row r="95" spans="1:31" ht="18.75" x14ac:dyDescent="0.25">
      <c r="A95" s="196" t="s">
        <v>0</v>
      </c>
      <c r="B95" s="72" t="s">
        <v>95</v>
      </c>
      <c r="C95" s="72"/>
      <c r="D95" s="72"/>
      <c r="E95" s="72"/>
      <c r="F95" s="72"/>
      <c r="G95" s="72"/>
      <c r="H95" s="72"/>
      <c r="I95" s="72"/>
      <c r="J95" s="72"/>
      <c r="K95" s="72"/>
      <c r="L95" s="72"/>
      <c r="M95" s="72"/>
      <c r="N95" s="72"/>
      <c r="O95" s="72"/>
    </row>
    <row r="96" spans="1:31" ht="25.5" customHeight="1" x14ac:dyDescent="0.25">
      <c r="A96" s="197"/>
      <c r="B96" s="31" t="s">
        <v>37</v>
      </c>
      <c r="C96" s="31" t="s">
        <v>38</v>
      </c>
      <c r="D96" s="31" t="s">
        <v>39</v>
      </c>
      <c r="E96" s="31" t="s">
        <v>40</v>
      </c>
      <c r="F96" s="31" t="s">
        <v>41</v>
      </c>
      <c r="G96" s="31" t="s">
        <v>42</v>
      </c>
      <c r="H96" s="31" t="s">
        <v>43</v>
      </c>
      <c r="I96" s="31" t="s">
        <v>44</v>
      </c>
      <c r="J96" s="31" t="s">
        <v>45</v>
      </c>
      <c r="K96" s="31" t="s">
        <v>46</v>
      </c>
      <c r="L96" s="31" t="s">
        <v>47</v>
      </c>
      <c r="M96" s="31" t="s">
        <v>48</v>
      </c>
      <c r="N96" s="31" t="s">
        <v>56</v>
      </c>
      <c r="O96" s="31" t="s">
        <v>53</v>
      </c>
    </row>
    <row r="97" spans="1:15" x14ac:dyDescent="0.25">
      <c r="A97" s="32" t="s">
        <v>15</v>
      </c>
      <c r="B97" s="33">
        <v>1</v>
      </c>
      <c r="C97" s="33">
        <v>1</v>
      </c>
      <c r="D97" s="33">
        <v>0</v>
      </c>
      <c r="E97" s="33">
        <v>1</v>
      </c>
      <c r="F97" s="33">
        <v>3</v>
      </c>
      <c r="G97" s="33">
        <v>1</v>
      </c>
      <c r="H97" s="33">
        <v>1</v>
      </c>
      <c r="I97" s="33">
        <v>1</v>
      </c>
      <c r="J97" s="73">
        <v>2</v>
      </c>
      <c r="K97" s="33">
        <v>5</v>
      </c>
      <c r="L97" s="33">
        <v>4</v>
      </c>
      <c r="M97" s="33">
        <v>1</v>
      </c>
      <c r="N97" s="33">
        <f>SUM(B97:M97)</f>
        <v>21</v>
      </c>
      <c r="O97" s="34">
        <f t="shared" ref="O97:O107" si="26">N97/$N$111</f>
        <v>4.9845715642060293E-3</v>
      </c>
    </row>
    <row r="98" spans="1:15" x14ac:dyDescent="0.25">
      <c r="A98" s="32" t="s">
        <v>10</v>
      </c>
      <c r="B98" s="33">
        <v>123</v>
      </c>
      <c r="C98" s="33">
        <f>47+63</f>
        <v>110</v>
      </c>
      <c r="D98" s="33">
        <v>153</v>
      </c>
      <c r="E98" s="33">
        <v>103</v>
      </c>
      <c r="F98" s="33">
        <v>111</v>
      </c>
      <c r="G98" s="33">
        <v>110</v>
      </c>
      <c r="H98" s="33">
        <v>75</v>
      </c>
      <c r="I98" s="33">
        <v>90</v>
      </c>
      <c r="J98" s="33">
        <v>102</v>
      </c>
      <c r="K98" s="33">
        <v>77</v>
      </c>
      <c r="L98" s="33">
        <v>85</v>
      </c>
      <c r="M98" s="33">
        <v>35</v>
      </c>
      <c r="N98" s="33">
        <f t="shared" ref="N98:N110" si="27">SUM(B98:M98)</f>
        <v>1174</v>
      </c>
      <c r="O98" s="34">
        <f t="shared" si="26"/>
        <v>0.27866128649418465</v>
      </c>
    </row>
    <row r="99" spans="1:15" x14ac:dyDescent="0.25">
      <c r="A99" s="32" t="s">
        <v>6</v>
      </c>
      <c r="B99" s="33">
        <v>76</v>
      </c>
      <c r="C99" s="33">
        <f>47+13</f>
        <v>60</v>
      </c>
      <c r="D99" s="33">
        <v>82</v>
      </c>
      <c r="E99" s="33">
        <v>85</v>
      </c>
      <c r="F99" s="33">
        <v>102</v>
      </c>
      <c r="G99" s="33">
        <v>75</v>
      </c>
      <c r="H99" s="33">
        <v>58</v>
      </c>
      <c r="I99" s="33">
        <v>52</v>
      </c>
      <c r="J99" s="33">
        <v>74</v>
      </c>
      <c r="K99" s="33">
        <v>43</v>
      </c>
      <c r="L99" s="33">
        <v>61</v>
      </c>
      <c r="M99" s="33">
        <v>16</v>
      </c>
      <c r="N99" s="33">
        <f t="shared" si="27"/>
        <v>784</v>
      </c>
      <c r="O99" s="34">
        <f t="shared" si="26"/>
        <v>0.18609067173035843</v>
      </c>
    </row>
    <row r="100" spans="1:15" x14ac:dyDescent="0.25">
      <c r="A100" s="32" t="s">
        <v>14</v>
      </c>
      <c r="B100" s="33">
        <v>2</v>
      </c>
      <c r="C100" s="33">
        <v>2</v>
      </c>
      <c r="D100" s="33">
        <v>2</v>
      </c>
      <c r="E100" s="33">
        <v>3</v>
      </c>
      <c r="F100" s="33">
        <v>2</v>
      </c>
      <c r="G100" s="33">
        <v>3</v>
      </c>
      <c r="H100" s="33">
        <v>1</v>
      </c>
      <c r="I100" s="33">
        <v>1</v>
      </c>
      <c r="J100" s="33">
        <v>0</v>
      </c>
      <c r="K100" s="33">
        <v>0</v>
      </c>
      <c r="L100" s="33">
        <v>2</v>
      </c>
      <c r="M100" s="33">
        <v>0</v>
      </c>
      <c r="N100" s="33">
        <f t="shared" si="27"/>
        <v>18</v>
      </c>
      <c r="O100" s="34">
        <f t="shared" si="26"/>
        <v>4.2724899121765964E-3</v>
      </c>
    </row>
    <row r="101" spans="1:15" x14ac:dyDescent="0.25">
      <c r="A101" s="32" t="s">
        <v>54</v>
      </c>
      <c r="B101" s="33">
        <v>1</v>
      </c>
      <c r="C101" s="33">
        <v>4</v>
      </c>
      <c r="D101" s="33">
        <v>1</v>
      </c>
      <c r="E101" s="73">
        <v>0</v>
      </c>
      <c r="F101" s="33">
        <v>1</v>
      </c>
      <c r="G101" s="33">
        <v>0</v>
      </c>
      <c r="H101" s="33">
        <v>0</v>
      </c>
      <c r="I101" s="33">
        <v>0</v>
      </c>
      <c r="J101" s="33">
        <v>0</v>
      </c>
      <c r="K101" s="33">
        <v>0</v>
      </c>
      <c r="L101" s="33">
        <v>0</v>
      </c>
      <c r="M101" s="33">
        <v>0</v>
      </c>
      <c r="N101" s="33">
        <f t="shared" si="27"/>
        <v>7</v>
      </c>
      <c r="O101" s="34">
        <f t="shared" si="26"/>
        <v>1.6615238547353431E-3</v>
      </c>
    </row>
    <row r="102" spans="1:15" x14ac:dyDescent="0.25">
      <c r="A102" s="32" t="s">
        <v>8</v>
      </c>
      <c r="B102" s="33">
        <v>52</v>
      </c>
      <c r="C102" s="33">
        <v>46</v>
      </c>
      <c r="D102" s="33">
        <v>41</v>
      </c>
      <c r="E102" s="33">
        <v>39</v>
      </c>
      <c r="F102" s="33">
        <v>42</v>
      </c>
      <c r="G102" s="33">
        <v>36</v>
      </c>
      <c r="H102" s="33">
        <v>38</v>
      </c>
      <c r="I102" s="33">
        <v>24</v>
      </c>
      <c r="J102" s="33">
        <v>30</v>
      </c>
      <c r="K102" s="33">
        <v>25</v>
      </c>
      <c r="L102" s="33">
        <v>31</v>
      </c>
      <c r="M102" s="33">
        <v>32</v>
      </c>
      <c r="N102" s="33">
        <f t="shared" si="27"/>
        <v>436</v>
      </c>
      <c r="O102" s="34">
        <f t="shared" si="26"/>
        <v>0.10348920009494422</v>
      </c>
    </row>
    <row r="103" spans="1:15" x14ac:dyDescent="0.25">
      <c r="A103" s="56" t="s">
        <v>55</v>
      </c>
      <c r="B103" s="33">
        <v>1</v>
      </c>
      <c r="C103" s="33">
        <v>0</v>
      </c>
      <c r="D103" s="33">
        <v>0</v>
      </c>
      <c r="E103" s="73">
        <v>0</v>
      </c>
      <c r="F103" s="33">
        <v>0</v>
      </c>
      <c r="G103" s="33">
        <v>0</v>
      </c>
      <c r="H103" s="33">
        <v>0</v>
      </c>
      <c r="I103" s="33">
        <v>0</v>
      </c>
      <c r="J103" s="33">
        <v>0</v>
      </c>
      <c r="K103" s="33">
        <v>0</v>
      </c>
      <c r="L103" s="33">
        <v>0</v>
      </c>
      <c r="M103" s="33">
        <v>0</v>
      </c>
      <c r="N103" s="33">
        <f t="shared" si="27"/>
        <v>1</v>
      </c>
      <c r="O103" s="34">
        <f t="shared" si="26"/>
        <v>2.3736055067647758E-4</v>
      </c>
    </row>
    <row r="104" spans="1:15" x14ac:dyDescent="0.25">
      <c r="A104" s="56" t="s">
        <v>9</v>
      </c>
      <c r="B104" s="33">
        <v>3</v>
      </c>
      <c r="C104" s="33">
        <v>10</v>
      </c>
      <c r="D104" s="33">
        <v>10</v>
      </c>
      <c r="E104" s="33">
        <v>10</v>
      </c>
      <c r="F104" s="33">
        <v>16</v>
      </c>
      <c r="G104" s="33">
        <v>5</v>
      </c>
      <c r="H104" s="33">
        <v>9</v>
      </c>
      <c r="I104" s="33">
        <v>6</v>
      </c>
      <c r="J104" s="33">
        <v>10</v>
      </c>
      <c r="K104" s="33">
        <v>11</v>
      </c>
      <c r="L104" s="33">
        <v>13</v>
      </c>
      <c r="M104" s="33">
        <v>18</v>
      </c>
      <c r="N104" s="33">
        <f t="shared" si="27"/>
        <v>121</v>
      </c>
      <c r="O104" s="34">
        <f t="shared" si="26"/>
        <v>2.8720626631853787E-2</v>
      </c>
    </row>
    <row r="105" spans="1:15" x14ac:dyDescent="0.25">
      <c r="A105" s="56" t="s">
        <v>2</v>
      </c>
      <c r="B105" s="33">
        <v>25</v>
      </c>
      <c r="C105" s="33">
        <v>30</v>
      </c>
      <c r="D105" s="33">
        <v>29</v>
      </c>
      <c r="E105" s="33">
        <v>24</v>
      </c>
      <c r="F105" s="33">
        <v>33</v>
      </c>
      <c r="G105" s="33">
        <v>20</v>
      </c>
      <c r="H105" s="33">
        <v>16</v>
      </c>
      <c r="I105" s="33">
        <v>23</v>
      </c>
      <c r="J105" s="33">
        <v>27</v>
      </c>
      <c r="K105" s="33">
        <v>29</v>
      </c>
      <c r="L105" s="33">
        <v>20</v>
      </c>
      <c r="M105" s="33">
        <v>19</v>
      </c>
      <c r="N105" s="33">
        <f t="shared" si="27"/>
        <v>295</v>
      </c>
      <c r="O105" s="34">
        <f t="shared" si="26"/>
        <v>7.0021362449560878E-2</v>
      </c>
    </row>
    <row r="106" spans="1:15" x14ac:dyDescent="0.25">
      <c r="A106" s="56" t="s">
        <v>4</v>
      </c>
      <c r="B106" s="33">
        <v>95</v>
      </c>
      <c r="C106" s="33">
        <v>73</v>
      </c>
      <c r="D106" s="33">
        <v>90</v>
      </c>
      <c r="E106" s="33">
        <v>68</v>
      </c>
      <c r="F106" s="33">
        <v>78</v>
      </c>
      <c r="G106" s="33">
        <v>74</v>
      </c>
      <c r="H106" s="33">
        <v>43</v>
      </c>
      <c r="I106" s="33">
        <v>48</v>
      </c>
      <c r="J106" s="33">
        <v>61</v>
      </c>
      <c r="K106" s="33">
        <v>71</v>
      </c>
      <c r="L106" s="33">
        <v>62</v>
      </c>
      <c r="M106" s="33">
        <v>0</v>
      </c>
      <c r="N106" s="33">
        <f t="shared" si="27"/>
        <v>763</v>
      </c>
      <c r="O106" s="34">
        <f t="shared" si="26"/>
        <v>0.18110610016615239</v>
      </c>
    </row>
    <row r="107" spans="1:15" x14ac:dyDescent="0.25">
      <c r="A107" s="56" t="s">
        <v>81</v>
      </c>
      <c r="B107" s="33">
        <v>0</v>
      </c>
      <c r="C107" s="33">
        <v>7</v>
      </c>
      <c r="D107" s="33">
        <v>1</v>
      </c>
      <c r="E107" s="33">
        <v>5</v>
      </c>
      <c r="F107" s="33">
        <v>4</v>
      </c>
      <c r="G107" s="33">
        <v>4</v>
      </c>
      <c r="H107" s="33">
        <v>0</v>
      </c>
      <c r="I107" s="33">
        <v>4</v>
      </c>
      <c r="J107" s="33">
        <v>1</v>
      </c>
      <c r="K107" s="33">
        <v>2</v>
      </c>
      <c r="L107" s="33">
        <v>1</v>
      </c>
      <c r="M107" s="33">
        <v>0</v>
      </c>
      <c r="N107" s="33">
        <f t="shared" si="27"/>
        <v>29</v>
      </c>
      <c r="O107" s="34">
        <f t="shared" si="26"/>
        <v>6.8834559696178497E-3</v>
      </c>
    </row>
    <row r="108" spans="1:15" x14ac:dyDescent="0.25">
      <c r="A108" s="56" t="s">
        <v>12</v>
      </c>
      <c r="B108" s="33">
        <v>12</v>
      </c>
      <c r="C108" s="33">
        <v>17</v>
      </c>
      <c r="D108" s="33">
        <v>4</v>
      </c>
      <c r="E108" s="33">
        <v>33</v>
      </c>
      <c r="F108" s="33">
        <v>20</v>
      </c>
      <c r="G108" s="33">
        <v>12</v>
      </c>
      <c r="H108" s="33">
        <v>8</v>
      </c>
      <c r="I108" s="33">
        <v>17</v>
      </c>
      <c r="J108" s="33">
        <v>35</v>
      </c>
      <c r="K108" s="33">
        <v>79</v>
      </c>
      <c r="L108" s="33">
        <v>29</v>
      </c>
      <c r="M108" s="33">
        <v>164</v>
      </c>
      <c r="N108" s="33">
        <f t="shared" si="27"/>
        <v>430</v>
      </c>
      <c r="O108" s="34">
        <f>N108/$N$111</f>
        <v>0.10206503679088536</v>
      </c>
    </row>
    <row r="109" spans="1:15" x14ac:dyDescent="0.25">
      <c r="A109" s="56" t="s">
        <v>13</v>
      </c>
      <c r="B109" s="33">
        <v>9</v>
      </c>
      <c r="C109" s="33">
        <v>9</v>
      </c>
      <c r="D109" s="33">
        <v>15</v>
      </c>
      <c r="E109" s="33">
        <v>14</v>
      </c>
      <c r="F109" s="33">
        <v>6</v>
      </c>
      <c r="G109" s="33">
        <v>10</v>
      </c>
      <c r="H109" s="33">
        <v>8</v>
      </c>
      <c r="I109" s="33">
        <v>9</v>
      </c>
      <c r="J109" s="33">
        <v>15</v>
      </c>
      <c r="K109" s="33">
        <v>11</v>
      </c>
      <c r="L109" s="33">
        <v>12</v>
      </c>
      <c r="M109" s="33">
        <v>15</v>
      </c>
      <c r="N109" s="33">
        <f t="shared" si="27"/>
        <v>133</v>
      </c>
      <c r="O109" s="34">
        <f>N109/$N$111</f>
        <v>3.1568953239971519E-2</v>
      </c>
    </row>
    <row r="110" spans="1:15" x14ac:dyDescent="0.25">
      <c r="A110" s="56" t="s">
        <v>36</v>
      </c>
      <c r="B110" s="33">
        <v>0</v>
      </c>
      <c r="C110" s="33">
        <v>0</v>
      </c>
      <c r="D110" s="33">
        <v>0</v>
      </c>
      <c r="E110" s="33">
        <v>0</v>
      </c>
      <c r="F110" s="33">
        <v>0</v>
      </c>
      <c r="G110" s="33">
        <v>0</v>
      </c>
      <c r="H110" s="33">
        <v>0</v>
      </c>
      <c r="I110" s="33">
        <v>0</v>
      </c>
      <c r="J110" s="33">
        <v>0</v>
      </c>
      <c r="K110" s="33">
        <v>0</v>
      </c>
      <c r="L110" s="33">
        <v>0</v>
      </c>
      <c r="M110" s="33">
        <v>1</v>
      </c>
      <c r="N110" s="33">
        <f t="shared" si="27"/>
        <v>1</v>
      </c>
      <c r="O110" s="34">
        <f>N110/$N$111</f>
        <v>2.3736055067647758E-4</v>
      </c>
    </row>
    <row r="111" spans="1:15" x14ac:dyDescent="0.25">
      <c r="A111" s="31" t="s">
        <v>16</v>
      </c>
      <c r="B111" s="31">
        <f>SUM(B97:B110)</f>
        <v>400</v>
      </c>
      <c r="C111" s="80">
        <f t="shared" ref="C111:J111" si="28">SUM(C97:C110)</f>
        <v>369</v>
      </c>
      <c r="D111" s="80">
        <f>SUM(D97:D110)</f>
        <v>428</v>
      </c>
      <c r="E111" s="80">
        <f t="shared" si="28"/>
        <v>385</v>
      </c>
      <c r="F111" s="80">
        <f>SUM(F97:F110)</f>
        <v>418</v>
      </c>
      <c r="G111" s="80">
        <f t="shared" si="28"/>
        <v>350</v>
      </c>
      <c r="H111" s="80">
        <f t="shared" si="28"/>
        <v>257</v>
      </c>
      <c r="I111" s="80">
        <f t="shared" si="28"/>
        <v>275</v>
      </c>
      <c r="J111" s="80">
        <f t="shared" si="28"/>
        <v>357</v>
      </c>
      <c r="K111" s="31">
        <f>SUM(K97:K110)</f>
        <v>353</v>
      </c>
      <c r="L111" s="31">
        <f>SUM(L97:L110)</f>
        <v>320</v>
      </c>
      <c r="M111" s="31">
        <f>SUM(M97:M110)</f>
        <v>301</v>
      </c>
      <c r="N111" s="31">
        <f>SUM(N97:N110)</f>
        <v>4213</v>
      </c>
      <c r="O111" s="35">
        <f>SUM(O97:O110)</f>
        <v>1.0000000000000002</v>
      </c>
    </row>
    <row r="114" spans="1:18" ht="18.75" x14ac:dyDescent="0.25">
      <c r="A114" s="72" t="s">
        <v>139</v>
      </c>
      <c r="B114" s="72"/>
      <c r="C114" s="72"/>
      <c r="D114" s="72"/>
      <c r="E114" s="72"/>
      <c r="F114" s="72"/>
      <c r="G114" s="72"/>
      <c r="H114" s="72"/>
      <c r="I114" s="72"/>
      <c r="J114" s="72"/>
      <c r="K114" s="72"/>
      <c r="L114" s="72"/>
      <c r="M114" s="72"/>
      <c r="N114" s="72"/>
      <c r="O114" s="72"/>
    </row>
    <row r="115" spans="1:18" ht="36" customHeight="1" x14ac:dyDescent="0.25">
      <c r="A115" s="58" t="s">
        <v>57</v>
      </c>
      <c r="B115" s="57" t="s">
        <v>58</v>
      </c>
      <c r="C115" s="44" t="s">
        <v>59</v>
      </c>
      <c r="D115" s="57" t="s">
        <v>60</v>
      </c>
      <c r="E115" s="57" t="s">
        <v>61</v>
      </c>
      <c r="F115" s="57" t="s">
        <v>62</v>
      </c>
      <c r="G115" s="57" t="s">
        <v>63</v>
      </c>
      <c r="H115" s="57" t="s">
        <v>64</v>
      </c>
      <c r="I115" s="57" t="s">
        <v>65</v>
      </c>
      <c r="J115" s="57" t="s">
        <v>66</v>
      </c>
      <c r="K115" s="57" t="s">
        <v>67</v>
      </c>
      <c r="L115" s="57" t="s">
        <v>68</v>
      </c>
      <c r="M115" s="57" t="s">
        <v>69</v>
      </c>
      <c r="N115" s="57" t="s">
        <v>49</v>
      </c>
      <c r="O115" s="57" t="s">
        <v>53</v>
      </c>
      <c r="P115" s="50"/>
      <c r="Q115" s="50"/>
      <c r="R115" s="50"/>
    </row>
    <row r="116" spans="1:18" x14ac:dyDescent="0.25">
      <c r="A116" s="43" t="s">
        <v>11</v>
      </c>
      <c r="B116" s="70">
        <v>7</v>
      </c>
      <c r="C116" s="45">
        <v>16</v>
      </c>
      <c r="D116" s="70">
        <v>15</v>
      </c>
      <c r="E116" s="45">
        <v>17</v>
      </c>
      <c r="F116" s="45">
        <v>21</v>
      </c>
      <c r="G116" s="45">
        <v>16</v>
      </c>
      <c r="H116" s="45">
        <v>11</v>
      </c>
      <c r="I116" s="81">
        <v>14</v>
      </c>
      <c r="J116" s="70">
        <v>14</v>
      </c>
      <c r="K116" s="70">
        <v>14</v>
      </c>
      <c r="L116" s="70">
        <v>16</v>
      </c>
      <c r="M116" s="70">
        <v>7</v>
      </c>
      <c r="N116" s="70">
        <f t="shared" ref="N116:N151" si="29">SUM(B116:M116)</f>
        <v>168</v>
      </c>
      <c r="O116" s="46">
        <f t="shared" ref="O116:O151" si="30">N116/$N$152</f>
        <v>3.9876572513648234E-2</v>
      </c>
      <c r="P116" s="50"/>
      <c r="Q116" s="50"/>
      <c r="R116" s="50"/>
    </row>
    <row r="117" spans="1:18" ht="14.25" customHeight="1" x14ac:dyDescent="0.25">
      <c r="A117" s="47" t="s">
        <v>10</v>
      </c>
      <c r="B117" s="59">
        <v>2</v>
      </c>
      <c r="C117" s="48">
        <v>6</v>
      </c>
      <c r="D117" s="59">
        <v>6</v>
      </c>
      <c r="E117" s="48">
        <v>5</v>
      </c>
      <c r="F117" s="41">
        <v>0</v>
      </c>
      <c r="G117" s="59">
        <v>7</v>
      </c>
      <c r="H117" s="48">
        <v>5</v>
      </c>
      <c r="I117" s="59">
        <v>4</v>
      </c>
      <c r="J117" s="59">
        <v>14</v>
      </c>
      <c r="K117" s="59">
        <v>14</v>
      </c>
      <c r="L117" s="59">
        <v>2</v>
      </c>
      <c r="M117" s="59">
        <v>2</v>
      </c>
      <c r="N117" s="81">
        <f t="shared" si="29"/>
        <v>67</v>
      </c>
      <c r="O117" s="60">
        <f t="shared" si="30"/>
        <v>1.5903156895323997E-2</v>
      </c>
      <c r="P117" s="50"/>
      <c r="Q117" s="50"/>
      <c r="R117" s="50"/>
    </row>
    <row r="118" spans="1:18" x14ac:dyDescent="0.25">
      <c r="A118" s="47" t="s">
        <v>6</v>
      </c>
      <c r="B118" s="59">
        <v>2</v>
      </c>
      <c r="C118" s="48">
        <v>2</v>
      </c>
      <c r="D118" s="59">
        <v>6</v>
      </c>
      <c r="E118" s="48">
        <v>2</v>
      </c>
      <c r="F118" s="41">
        <v>21</v>
      </c>
      <c r="G118" s="59">
        <v>2</v>
      </c>
      <c r="H118" s="48">
        <v>1</v>
      </c>
      <c r="I118" s="59">
        <v>4</v>
      </c>
      <c r="J118" s="59">
        <v>0</v>
      </c>
      <c r="K118" s="59">
        <v>0</v>
      </c>
      <c r="L118" s="59">
        <v>6</v>
      </c>
      <c r="M118" s="59">
        <v>0</v>
      </c>
      <c r="N118" s="81">
        <f t="shared" si="29"/>
        <v>46</v>
      </c>
      <c r="O118" s="60">
        <f t="shared" si="30"/>
        <v>1.0918585331117968E-2</v>
      </c>
      <c r="P118" s="50"/>
      <c r="Q118" s="50"/>
      <c r="R118" s="50"/>
    </row>
    <row r="119" spans="1:18" x14ac:dyDescent="0.25">
      <c r="A119" s="47" t="s">
        <v>8</v>
      </c>
      <c r="B119" s="59">
        <v>2</v>
      </c>
      <c r="C119" s="48">
        <v>4</v>
      </c>
      <c r="D119" s="59">
        <v>3</v>
      </c>
      <c r="E119" s="48">
        <v>3</v>
      </c>
      <c r="F119" s="41">
        <v>0</v>
      </c>
      <c r="G119" s="59">
        <v>1</v>
      </c>
      <c r="H119" s="48">
        <v>3</v>
      </c>
      <c r="I119" s="59">
        <v>1</v>
      </c>
      <c r="J119" s="59">
        <v>0</v>
      </c>
      <c r="K119" s="59">
        <v>0</v>
      </c>
      <c r="L119" s="59">
        <v>1</v>
      </c>
      <c r="M119" s="59">
        <v>0</v>
      </c>
      <c r="N119" s="81">
        <f t="shared" si="29"/>
        <v>18</v>
      </c>
      <c r="O119" s="60">
        <f t="shared" si="30"/>
        <v>4.2724899121765964E-3</v>
      </c>
      <c r="P119" s="50"/>
      <c r="Q119" s="50"/>
      <c r="R119" s="50"/>
    </row>
    <row r="120" spans="1:18" x14ac:dyDescent="0.25">
      <c r="A120" s="47" t="s">
        <v>2</v>
      </c>
      <c r="B120" s="59">
        <v>0</v>
      </c>
      <c r="C120" s="48">
        <v>0</v>
      </c>
      <c r="D120" s="59">
        <v>0</v>
      </c>
      <c r="E120" s="48">
        <v>2</v>
      </c>
      <c r="F120" s="41">
        <v>0</v>
      </c>
      <c r="G120" s="59">
        <v>0</v>
      </c>
      <c r="H120" s="48">
        <v>0</v>
      </c>
      <c r="I120" s="59">
        <v>2</v>
      </c>
      <c r="J120" s="59">
        <v>0</v>
      </c>
      <c r="K120" s="59">
        <v>0</v>
      </c>
      <c r="L120" s="59">
        <v>1</v>
      </c>
      <c r="M120" s="59">
        <v>0</v>
      </c>
      <c r="N120" s="81">
        <f t="shared" si="29"/>
        <v>5</v>
      </c>
      <c r="O120" s="60">
        <f t="shared" si="30"/>
        <v>1.1868027533823878E-3</v>
      </c>
      <c r="P120" s="50"/>
      <c r="Q120" s="50"/>
      <c r="R120" s="50"/>
    </row>
    <row r="121" spans="1:18" x14ac:dyDescent="0.25">
      <c r="A121" s="47" t="s">
        <v>4</v>
      </c>
      <c r="B121" s="59">
        <v>0</v>
      </c>
      <c r="C121" s="48">
        <v>0</v>
      </c>
      <c r="D121" s="59">
        <v>0</v>
      </c>
      <c r="E121" s="48">
        <v>3</v>
      </c>
      <c r="F121" s="48">
        <v>0</v>
      </c>
      <c r="G121" s="59">
        <v>0</v>
      </c>
      <c r="H121" s="48">
        <v>0</v>
      </c>
      <c r="I121" s="59">
        <v>3</v>
      </c>
      <c r="J121" s="59">
        <v>0</v>
      </c>
      <c r="K121" s="59">
        <v>0</v>
      </c>
      <c r="L121" s="59">
        <v>2</v>
      </c>
      <c r="M121" s="59">
        <v>1</v>
      </c>
      <c r="N121" s="81">
        <f t="shared" si="29"/>
        <v>9</v>
      </c>
      <c r="O121" s="60">
        <f t="shared" si="30"/>
        <v>2.1362449560882982E-3</v>
      </c>
      <c r="P121" s="50"/>
      <c r="Q121" s="50"/>
      <c r="R121" s="50"/>
    </row>
    <row r="122" spans="1:18" x14ac:dyDescent="0.25">
      <c r="A122" s="47" t="s">
        <v>12</v>
      </c>
      <c r="B122" s="59">
        <v>1</v>
      </c>
      <c r="C122" s="48">
        <v>4</v>
      </c>
      <c r="D122" s="59">
        <v>0</v>
      </c>
      <c r="E122" s="48">
        <v>2</v>
      </c>
      <c r="F122" s="48">
        <v>0</v>
      </c>
      <c r="G122" s="59">
        <v>6</v>
      </c>
      <c r="H122" s="48">
        <v>2</v>
      </c>
      <c r="I122" s="59">
        <v>0</v>
      </c>
      <c r="J122" s="59">
        <v>0</v>
      </c>
      <c r="K122" s="59">
        <v>0</v>
      </c>
      <c r="L122" s="59">
        <v>4</v>
      </c>
      <c r="M122" s="59">
        <v>4</v>
      </c>
      <c r="N122" s="81">
        <f t="shared" si="29"/>
        <v>23</v>
      </c>
      <c r="O122" s="60">
        <f t="shared" si="30"/>
        <v>5.4592926655589839E-3</v>
      </c>
      <c r="P122" s="50"/>
      <c r="Q122" s="50"/>
      <c r="R122" s="50"/>
    </row>
    <row r="123" spans="1:18" x14ac:dyDescent="0.25">
      <c r="A123" s="43" t="s">
        <v>1</v>
      </c>
      <c r="B123" s="70">
        <v>162</v>
      </c>
      <c r="C123" s="45">
        <v>158</v>
      </c>
      <c r="D123" s="70">
        <v>181</v>
      </c>
      <c r="E123" s="45">
        <v>100</v>
      </c>
      <c r="F123" s="45">
        <f>SUM(F124:F131)</f>
        <v>173</v>
      </c>
      <c r="G123" s="45">
        <v>138</v>
      </c>
      <c r="H123" s="45">
        <v>113</v>
      </c>
      <c r="I123" s="81">
        <v>126</v>
      </c>
      <c r="J123" s="70">
        <v>162</v>
      </c>
      <c r="K123" s="70">
        <v>154</v>
      </c>
      <c r="L123" s="70">
        <v>163</v>
      </c>
      <c r="M123" s="70">
        <v>165</v>
      </c>
      <c r="N123" s="81">
        <f t="shared" si="29"/>
        <v>1795</v>
      </c>
      <c r="O123" s="46">
        <f t="shared" si="30"/>
        <v>0.42606218846427724</v>
      </c>
      <c r="P123" s="50"/>
      <c r="Q123" s="50"/>
      <c r="R123" s="50"/>
    </row>
    <row r="124" spans="1:18" x14ac:dyDescent="0.25">
      <c r="A124" s="47" t="s">
        <v>10</v>
      </c>
      <c r="B124" s="59">
        <v>47</v>
      </c>
      <c r="C124" s="48">
        <v>34</v>
      </c>
      <c r="D124" s="59">
        <v>62</v>
      </c>
      <c r="E124" s="48">
        <v>0</v>
      </c>
      <c r="F124" s="41">
        <v>34</v>
      </c>
      <c r="G124" s="59">
        <v>38</v>
      </c>
      <c r="H124" s="48">
        <v>29</v>
      </c>
      <c r="I124" s="59">
        <v>30</v>
      </c>
      <c r="J124" s="59">
        <v>41</v>
      </c>
      <c r="K124" s="59">
        <v>34</v>
      </c>
      <c r="L124" s="59">
        <v>48</v>
      </c>
      <c r="M124" s="59">
        <v>35</v>
      </c>
      <c r="N124" s="81">
        <f t="shared" si="29"/>
        <v>432</v>
      </c>
      <c r="O124" s="60">
        <f t="shared" si="30"/>
        <v>0.10253975789223831</v>
      </c>
      <c r="P124" s="50"/>
      <c r="Q124" s="50"/>
      <c r="R124" s="50"/>
    </row>
    <row r="125" spans="1:18" x14ac:dyDescent="0.25">
      <c r="A125" s="47" t="s">
        <v>6</v>
      </c>
      <c r="B125" s="59">
        <v>21</v>
      </c>
      <c r="C125" s="48">
        <v>22</v>
      </c>
      <c r="D125" s="59">
        <v>24</v>
      </c>
      <c r="E125" s="48">
        <v>0</v>
      </c>
      <c r="F125" s="41">
        <v>24</v>
      </c>
      <c r="G125" s="59">
        <v>21</v>
      </c>
      <c r="H125" s="48">
        <v>15</v>
      </c>
      <c r="I125" s="59">
        <v>20</v>
      </c>
      <c r="J125" s="59">
        <v>18</v>
      </c>
      <c r="K125" s="59">
        <v>29</v>
      </c>
      <c r="L125" s="59">
        <v>25</v>
      </c>
      <c r="M125" s="59">
        <v>16</v>
      </c>
      <c r="N125" s="81">
        <f t="shared" si="29"/>
        <v>235</v>
      </c>
      <c r="O125" s="60">
        <f t="shared" si="30"/>
        <v>5.5779729408972231E-2</v>
      </c>
      <c r="P125" s="50"/>
      <c r="Q125" s="50"/>
      <c r="R125" s="50"/>
    </row>
    <row r="126" spans="1:18" x14ac:dyDescent="0.25">
      <c r="A126" s="47" t="s">
        <v>8</v>
      </c>
      <c r="B126" s="59">
        <v>44</v>
      </c>
      <c r="C126" s="48">
        <v>38</v>
      </c>
      <c r="D126" s="59">
        <v>36</v>
      </c>
      <c r="E126" s="48">
        <v>38</v>
      </c>
      <c r="F126" s="41">
        <v>39</v>
      </c>
      <c r="G126" s="59">
        <v>34</v>
      </c>
      <c r="H126" s="48">
        <v>31</v>
      </c>
      <c r="I126" s="59">
        <v>21</v>
      </c>
      <c r="J126" s="59">
        <v>28</v>
      </c>
      <c r="K126" s="59">
        <v>25</v>
      </c>
      <c r="L126" s="59">
        <v>31</v>
      </c>
      <c r="M126" s="59">
        <v>32</v>
      </c>
      <c r="N126" s="81">
        <f t="shared" si="29"/>
        <v>397</v>
      </c>
      <c r="O126" s="60">
        <f t="shared" si="30"/>
        <v>9.4232138618561598E-2</v>
      </c>
      <c r="P126" s="50"/>
      <c r="Q126" s="50"/>
      <c r="R126" s="50"/>
    </row>
    <row r="127" spans="1:18" x14ac:dyDescent="0.25">
      <c r="A127" s="47" t="s">
        <v>55</v>
      </c>
      <c r="B127" s="59">
        <v>1</v>
      </c>
      <c r="C127" s="48">
        <v>0</v>
      </c>
      <c r="D127" s="62">
        <v>0</v>
      </c>
      <c r="E127" s="48">
        <v>0</v>
      </c>
      <c r="F127" s="48">
        <v>0</v>
      </c>
      <c r="G127" s="59">
        <v>0</v>
      </c>
      <c r="H127" s="48">
        <v>0</v>
      </c>
      <c r="I127" s="59">
        <v>0</v>
      </c>
      <c r="J127" s="59">
        <v>0</v>
      </c>
      <c r="K127" s="59">
        <v>1</v>
      </c>
      <c r="L127" s="59">
        <v>0</v>
      </c>
      <c r="M127" s="59">
        <v>0</v>
      </c>
      <c r="N127" s="81">
        <f t="shared" si="29"/>
        <v>2</v>
      </c>
      <c r="O127" s="60">
        <f t="shared" si="30"/>
        <v>4.7472110135295516E-4</v>
      </c>
      <c r="P127" s="50"/>
      <c r="Q127" s="50"/>
      <c r="R127" s="50"/>
    </row>
    <row r="128" spans="1:18" x14ac:dyDescent="0.25">
      <c r="A128" s="47" t="s">
        <v>9</v>
      </c>
      <c r="B128" s="59">
        <v>3</v>
      </c>
      <c r="C128" s="48">
        <v>10</v>
      </c>
      <c r="D128" s="59">
        <v>10</v>
      </c>
      <c r="E128" s="48">
        <v>10</v>
      </c>
      <c r="F128" s="41">
        <v>16</v>
      </c>
      <c r="G128" s="59">
        <v>5</v>
      </c>
      <c r="H128" s="48">
        <v>9</v>
      </c>
      <c r="I128" s="59">
        <v>6</v>
      </c>
      <c r="J128" s="59">
        <v>10</v>
      </c>
      <c r="K128" s="59">
        <v>11</v>
      </c>
      <c r="L128" s="59">
        <v>13</v>
      </c>
      <c r="M128" s="59">
        <v>18</v>
      </c>
      <c r="N128" s="81">
        <f t="shared" si="29"/>
        <v>121</v>
      </c>
      <c r="O128" s="60">
        <f t="shared" si="30"/>
        <v>2.8720626631853787E-2</v>
      </c>
      <c r="P128" s="50"/>
      <c r="Q128" s="50"/>
      <c r="R128" s="50"/>
    </row>
    <row r="129" spans="1:18" x14ac:dyDescent="0.25">
      <c r="A129" s="47" t="s">
        <v>2</v>
      </c>
      <c r="B129" s="59">
        <v>25</v>
      </c>
      <c r="C129" s="48">
        <v>30</v>
      </c>
      <c r="D129" s="59">
        <v>29</v>
      </c>
      <c r="E129" s="48">
        <v>24</v>
      </c>
      <c r="F129" s="41">
        <v>33</v>
      </c>
      <c r="G129" s="59">
        <v>20</v>
      </c>
      <c r="H129" s="48">
        <v>16</v>
      </c>
      <c r="I129" s="59">
        <v>23</v>
      </c>
      <c r="J129" s="59">
        <v>27</v>
      </c>
      <c r="K129" s="59">
        <v>29</v>
      </c>
      <c r="L129" s="59">
        <v>20</v>
      </c>
      <c r="M129" s="59">
        <v>19</v>
      </c>
      <c r="N129" s="81">
        <f t="shared" si="29"/>
        <v>295</v>
      </c>
      <c r="O129" s="60">
        <f t="shared" si="30"/>
        <v>7.0021362449560878E-2</v>
      </c>
      <c r="P129" s="50"/>
      <c r="Q129" s="50"/>
      <c r="R129" s="50"/>
    </row>
    <row r="130" spans="1:18" x14ac:dyDescent="0.25">
      <c r="A130" s="47" t="s">
        <v>12</v>
      </c>
      <c r="B130" s="59">
        <v>12</v>
      </c>
      <c r="C130" s="48">
        <v>15</v>
      </c>
      <c r="D130" s="59">
        <v>5</v>
      </c>
      <c r="E130" s="48">
        <v>14</v>
      </c>
      <c r="F130" s="41">
        <v>21</v>
      </c>
      <c r="G130" s="59">
        <v>10</v>
      </c>
      <c r="H130" s="48">
        <v>5</v>
      </c>
      <c r="I130" s="59">
        <v>17</v>
      </c>
      <c r="J130" s="59">
        <v>23</v>
      </c>
      <c r="K130" s="59">
        <v>14</v>
      </c>
      <c r="L130" s="59">
        <v>14</v>
      </c>
      <c r="M130" s="59">
        <v>30</v>
      </c>
      <c r="N130" s="81">
        <f t="shared" si="29"/>
        <v>180</v>
      </c>
      <c r="O130" s="60">
        <f t="shared" si="30"/>
        <v>4.2724899121765962E-2</v>
      </c>
      <c r="P130" s="50"/>
      <c r="Q130" s="50"/>
      <c r="R130" s="50"/>
    </row>
    <row r="131" spans="1:18" x14ac:dyDescent="0.25">
      <c r="A131" s="47" t="s">
        <v>13</v>
      </c>
      <c r="B131" s="59">
        <v>9</v>
      </c>
      <c r="C131" s="48">
        <v>9</v>
      </c>
      <c r="D131" s="59">
        <v>15</v>
      </c>
      <c r="E131" s="48">
        <v>14</v>
      </c>
      <c r="F131" s="41">
        <v>6</v>
      </c>
      <c r="G131" s="59">
        <v>10</v>
      </c>
      <c r="H131" s="48">
        <v>8</v>
      </c>
      <c r="I131" s="59">
        <v>9</v>
      </c>
      <c r="J131" s="59">
        <v>15</v>
      </c>
      <c r="K131" s="59">
        <v>11</v>
      </c>
      <c r="L131" s="59">
        <v>12</v>
      </c>
      <c r="M131" s="59">
        <v>15</v>
      </c>
      <c r="N131" s="81">
        <f t="shared" si="29"/>
        <v>133</v>
      </c>
      <c r="O131" s="60">
        <f t="shared" si="30"/>
        <v>3.1568953239971519E-2</v>
      </c>
      <c r="P131" s="50"/>
      <c r="Q131" s="50"/>
      <c r="R131" s="50"/>
    </row>
    <row r="132" spans="1:18" x14ac:dyDescent="0.25">
      <c r="A132" s="43" t="s">
        <v>5</v>
      </c>
      <c r="B132" s="70">
        <v>45</v>
      </c>
      <c r="C132" s="45">
        <v>30</v>
      </c>
      <c r="D132" s="70">
        <v>49</v>
      </c>
      <c r="E132" s="45">
        <v>2</v>
      </c>
      <c r="F132" s="45">
        <v>42</v>
      </c>
      <c r="G132" s="45">
        <v>35</v>
      </c>
      <c r="H132" s="45">
        <v>24</v>
      </c>
      <c r="I132" s="81">
        <v>27</v>
      </c>
      <c r="J132" s="70">
        <v>35</v>
      </c>
      <c r="K132" s="70">
        <v>43</v>
      </c>
      <c r="L132" s="70">
        <v>26</v>
      </c>
      <c r="M132" s="70">
        <v>21</v>
      </c>
      <c r="N132" s="81">
        <f t="shared" si="29"/>
        <v>379</v>
      </c>
      <c r="O132" s="46">
        <f t="shared" si="30"/>
        <v>8.9959648706384995E-2</v>
      </c>
      <c r="P132" s="50"/>
      <c r="Q132" s="50"/>
      <c r="R132" s="50"/>
    </row>
    <row r="133" spans="1:18" x14ac:dyDescent="0.25">
      <c r="A133" s="47" t="s">
        <v>10</v>
      </c>
      <c r="B133" s="59">
        <v>7</v>
      </c>
      <c r="C133" s="48">
        <v>6</v>
      </c>
      <c r="D133" s="59">
        <v>7</v>
      </c>
      <c r="E133" s="48">
        <v>0</v>
      </c>
      <c r="F133" s="41">
        <v>1</v>
      </c>
      <c r="G133" s="59">
        <v>6</v>
      </c>
      <c r="H133" s="48">
        <v>2</v>
      </c>
      <c r="I133" s="59">
        <v>7</v>
      </c>
      <c r="J133" s="59">
        <v>3</v>
      </c>
      <c r="K133" s="59">
        <v>3</v>
      </c>
      <c r="L133" s="59">
        <v>0</v>
      </c>
      <c r="M133" s="59">
        <v>3</v>
      </c>
      <c r="N133" s="81">
        <f t="shared" si="29"/>
        <v>45</v>
      </c>
      <c r="O133" s="60">
        <f t="shared" si="30"/>
        <v>1.0681224780441491E-2</v>
      </c>
      <c r="P133" s="50"/>
      <c r="Q133" s="50"/>
      <c r="R133" s="50"/>
    </row>
    <row r="134" spans="1:18" x14ac:dyDescent="0.25">
      <c r="A134" s="47" t="s">
        <v>6</v>
      </c>
      <c r="B134" s="59">
        <v>37</v>
      </c>
      <c r="C134" s="48">
        <v>22</v>
      </c>
      <c r="D134" s="59">
        <v>41</v>
      </c>
      <c r="E134" s="48">
        <v>0</v>
      </c>
      <c r="F134" s="41">
        <v>41</v>
      </c>
      <c r="G134" s="59">
        <v>29</v>
      </c>
      <c r="H134" s="48">
        <v>19</v>
      </c>
      <c r="I134" s="59">
        <v>20</v>
      </c>
      <c r="J134" s="59">
        <v>32</v>
      </c>
      <c r="K134" s="59">
        <v>21</v>
      </c>
      <c r="L134" s="59">
        <v>24</v>
      </c>
      <c r="M134" s="59">
        <v>16</v>
      </c>
      <c r="N134" s="81">
        <f t="shared" si="29"/>
        <v>302</v>
      </c>
      <c r="O134" s="60">
        <f t="shared" si="30"/>
        <v>7.1682886304296228E-2</v>
      </c>
      <c r="P134" s="50"/>
      <c r="Q134" s="50"/>
      <c r="R134" s="50"/>
    </row>
    <row r="135" spans="1:18" x14ac:dyDescent="0.25">
      <c r="A135" s="47" t="s">
        <v>8</v>
      </c>
      <c r="B135" s="59">
        <v>1</v>
      </c>
      <c r="C135" s="48">
        <v>2</v>
      </c>
      <c r="D135" s="59">
        <v>1</v>
      </c>
      <c r="E135" s="48">
        <v>1</v>
      </c>
      <c r="F135" s="41">
        <v>0</v>
      </c>
      <c r="G135" s="59">
        <v>0</v>
      </c>
      <c r="H135" s="48">
        <v>1</v>
      </c>
      <c r="I135" s="59">
        <v>0</v>
      </c>
      <c r="J135" s="59">
        <v>0</v>
      </c>
      <c r="K135" s="59">
        <v>21</v>
      </c>
      <c r="L135" s="59">
        <v>0</v>
      </c>
      <c r="M135" s="59">
        <v>1</v>
      </c>
      <c r="N135" s="81">
        <f t="shared" si="29"/>
        <v>28</v>
      </c>
      <c r="O135" s="60">
        <f t="shared" si="30"/>
        <v>6.6460954189413723E-3</v>
      </c>
      <c r="P135" s="50"/>
      <c r="Q135" s="50"/>
      <c r="R135" s="50"/>
    </row>
    <row r="136" spans="1:18" x14ac:dyDescent="0.25">
      <c r="A136" s="47" t="s">
        <v>12</v>
      </c>
      <c r="B136" s="59">
        <v>0</v>
      </c>
      <c r="C136" s="48">
        <v>0</v>
      </c>
      <c r="D136" s="59">
        <v>0</v>
      </c>
      <c r="E136" s="48">
        <v>1</v>
      </c>
      <c r="F136" s="48">
        <v>0</v>
      </c>
      <c r="G136" s="59">
        <v>0</v>
      </c>
      <c r="H136" s="48">
        <v>2</v>
      </c>
      <c r="I136" s="59">
        <v>0</v>
      </c>
      <c r="J136" s="59">
        <v>0</v>
      </c>
      <c r="K136" s="59">
        <v>1</v>
      </c>
      <c r="L136" s="59">
        <v>2</v>
      </c>
      <c r="M136" s="59">
        <v>1</v>
      </c>
      <c r="N136" s="81">
        <f t="shared" si="29"/>
        <v>7</v>
      </c>
      <c r="O136" s="60">
        <f t="shared" si="30"/>
        <v>1.6615238547353431E-3</v>
      </c>
      <c r="P136" s="50"/>
      <c r="Q136" s="50"/>
      <c r="R136" s="50"/>
    </row>
    <row r="137" spans="1:18" x14ac:dyDescent="0.25">
      <c r="A137" s="43" t="s">
        <v>7</v>
      </c>
      <c r="B137" s="70">
        <v>16</v>
      </c>
      <c r="C137" s="45">
        <v>9</v>
      </c>
      <c r="D137" s="70">
        <v>8</v>
      </c>
      <c r="E137" s="45">
        <v>5</v>
      </c>
      <c r="F137" s="45">
        <v>13</v>
      </c>
      <c r="G137" s="45">
        <v>10</v>
      </c>
      <c r="H137" s="45">
        <v>15</v>
      </c>
      <c r="I137" s="81">
        <v>9</v>
      </c>
      <c r="J137" s="70">
        <v>6</v>
      </c>
      <c r="K137" s="70">
        <v>12</v>
      </c>
      <c r="L137" s="70">
        <v>6</v>
      </c>
      <c r="M137" s="70">
        <v>8</v>
      </c>
      <c r="N137" s="81">
        <f t="shared" si="29"/>
        <v>117</v>
      </c>
      <c r="O137" s="46">
        <f t="shared" si="30"/>
        <v>2.7771184429147874E-2</v>
      </c>
      <c r="P137" s="50"/>
      <c r="Q137" s="50"/>
      <c r="R137" s="50"/>
    </row>
    <row r="138" spans="1:18" x14ac:dyDescent="0.25">
      <c r="A138" s="47" t="s">
        <v>15</v>
      </c>
      <c r="B138" s="59">
        <v>0</v>
      </c>
      <c r="C138" s="48">
        <v>0</v>
      </c>
      <c r="D138" s="59">
        <v>0</v>
      </c>
      <c r="E138" s="48">
        <v>0</v>
      </c>
      <c r="F138" s="48">
        <v>1</v>
      </c>
      <c r="G138" s="59">
        <v>0</v>
      </c>
      <c r="H138" s="48">
        <v>0</v>
      </c>
      <c r="I138" s="59">
        <v>0</v>
      </c>
      <c r="J138" s="59">
        <v>0</v>
      </c>
      <c r="K138" s="59">
        <v>0</v>
      </c>
      <c r="L138" s="59">
        <v>1</v>
      </c>
      <c r="M138" s="59">
        <v>0</v>
      </c>
      <c r="N138" s="81">
        <f t="shared" si="29"/>
        <v>2</v>
      </c>
      <c r="O138" s="60">
        <f t="shared" si="30"/>
        <v>4.7472110135295516E-4</v>
      </c>
      <c r="P138" s="50"/>
      <c r="Q138" s="50"/>
      <c r="R138" s="50"/>
    </row>
    <row r="139" spans="1:18" x14ac:dyDescent="0.25">
      <c r="A139" s="47" t="s">
        <v>10</v>
      </c>
      <c r="B139" s="59">
        <v>5</v>
      </c>
      <c r="C139" s="48">
        <v>1</v>
      </c>
      <c r="D139" s="59">
        <v>3</v>
      </c>
      <c r="E139" s="48">
        <v>0</v>
      </c>
      <c r="F139" s="41">
        <v>1</v>
      </c>
      <c r="G139" s="59">
        <v>2</v>
      </c>
      <c r="H139" s="48">
        <v>4</v>
      </c>
      <c r="I139" s="59">
        <v>4</v>
      </c>
      <c r="J139" s="59">
        <v>1</v>
      </c>
      <c r="K139" s="59">
        <v>0</v>
      </c>
      <c r="L139" s="59">
        <v>1</v>
      </c>
      <c r="M139" s="59">
        <v>0</v>
      </c>
      <c r="N139" s="81">
        <f t="shared" si="29"/>
        <v>22</v>
      </c>
      <c r="O139" s="60">
        <f t="shared" si="30"/>
        <v>5.2219321148825066E-3</v>
      </c>
      <c r="P139" s="50"/>
      <c r="Q139" s="50"/>
      <c r="R139" s="50"/>
    </row>
    <row r="140" spans="1:18" x14ac:dyDescent="0.25">
      <c r="A140" s="47" t="s">
        <v>6</v>
      </c>
      <c r="B140" s="59">
        <v>4</v>
      </c>
      <c r="C140" s="48">
        <v>1</v>
      </c>
      <c r="D140" s="59">
        <v>2</v>
      </c>
      <c r="E140" s="48">
        <v>0</v>
      </c>
      <c r="F140" s="41">
        <v>4</v>
      </c>
      <c r="G140" s="59">
        <v>4</v>
      </c>
      <c r="H140" s="48">
        <v>7</v>
      </c>
      <c r="I140" s="59">
        <v>3</v>
      </c>
      <c r="J140" s="59">
        <v>3</v>
      </c>
      <c r="K140" s="59">
        <v>4</v>
      </c>
      <c r="L140" s="59">
        <v>2</v>
      </c>
      <c r="M140" s="59">
        <v>4</v>
      </c>
      <c r="N140" s="81">
        <f t="shared" si="29"/>
        <v>38</v>
      </c>
      <c r="O140" s="60">
        <f t="shared" si="30"/>
        <v>9.0197009257061474E-3</v>
      </c>
      <c r="P140" s="50"/>
      <c r="Q140" s="50"/>
      <c r="R140" s="50"/>
    </row>
    <row r="141" spans="1:18" x14ac:dyDescent="0.25">
      <c r="A141" s="47" t="s">
        <v>14</v>
      </c>
      <c r="B141" s="59">
        <v>2</v>
      </c>
      <c r="C141" s="48">
        <v>2</v>
      </c>
      <c r="D141" s="59">
        <v>2</v>
      </c>
      <c r="E141" s="48">
        <v>3</v>
      </c>
      <c r="F141" s="41">
        <v>2</v>
      </c>
      <c r="G141" s="59">
        <v>3</v>
      </c>
      <c r="H141" s="48">
        <v>1</v>
      </c>
      <c r="I141" s="59">
        <v>0</v>
      </c>
      <c r="J141" s="59">
        <v>0</v>
      </c>
      <c r="K141" s="59">
        <v>2</v>
      </c>
      <c r="L141" s="59">
        <v>2</v>
      </c>
      <c r="M141" s="59">
        <v>2</v>
      </c>
      <c r="N141" s="81">
        <f t="shared" si="29"/>
        <v>21</v>
      </c>
      <c r="O141" s="60">
        <f t="shared" si="30"/>
        <v>4.9845715642060293E-3</v>
      </c>
      <c r="P141" s="50"/>
      <c r="Q141" s="50"/>
      <c r="R141" s="50"/>
    </row>
    <row r="142" spans="1:18" x14ac:dyDescent="0.25">
      <c r="A142" s="47" t="s">
        <v>8</v>
      </c>
      <c r="B142" s="59">
        <v>4</v>
      </c>
      <c r="C142" s="48">
        <v>2</v>
      </c>
      <c r="D142" s="59">
        <v>1</v>
      </c>
      <c r="E142" s="48">
        <v>2</v>
      </c>
      <c r="F142" s="41">
        <v>3</v>
      </c>
      <c r="G142" s="59">
        <v>1</v>
      </c>
      <c r="H142" s="48">
        <v>3</v>
      </c>
      <c r="I142" s="59">
        <v>1</v>
      </c>
      <c r="J142" s="59">
        <v>2</v>
      </c>
      <c r="K142" s="59">
        <v>6</v>
      </c>
      <c r="L142" s="59">
        <v>0</v>
      </c>
      <c r="M142" s="59">
        <v>2</v>
      </c>
      <c r="N142" s="81">
        <f t="shared" si="29"/>
        <v>27</v>
      </c>
      <c r="O142" s="60">
        <f t="shared" si="30"/>
        <v>6.4087348682648941E-3</v>
      </c>
      <c r="P142" s="50"/>
      <c r="Q142" s="50"/>
      <c r="R142" s="50"/>
    </row>
    <row r="143" spans="1:18" x14ac:dyDescent="0.25">
      <c r="A143" s="47" t="s">
        <v>12</v>
      </c>
      <c r="B143" s="59">
        <v>1</v>
      </c>
      <c r="C143" s="48">
        <v>3</v>
      </c>
      <c r="D143" s="59">
        <v>0</v>
      </c>
      <c r="E143" s="48">
        <v>0</v>
      </c>
      <c r="F143" s="48">
        <v>2</v>
      </c>
      <c r="G143" s="59">
        <v>0</v>
      </c>
      <c r="H143" s="48">
        <v>0</v>
      </c>
      <c r="I143" s="59">
        <v>1</v>
      </c>
      <c r="J143" s="59">
        <v>0</v>
      </c>
      <c r="K143" s="59">
        <v>0</v>
      </c>
      <c r="L143" s="59">
        <v>0</v>
      </c>
      <c r="M143" s="59">
        <v>0</v>
      </c>
      <c r="N143" s="81">
        <f t="shared" si="29"/>
        <v>7</v>
      </c>
      <c r="O143" s="60">
        <f t="shared" si="30"/>
        <v>1.6615238547353431E-3</v>
      </c>
      <c r="P143" s="50"/>
      <c r="Q143" s="50"/>
      <c r="R143" s="50"/>
    </row>
    <row r="144" spans="1:18" x14ac:dyDescent="0.25">
      <c r="A144" s="47" t="s">
        <v>36</v>
      </c>
      <c r="B144" s="59">
        <v>0</v>
      </c>
      <c r="C144" s="48">
        <v>0</v>
      </c>
      <c r="D144" s="59">
        <v>0</v>
      </c>
      <c r="E144" s="48">
        <v>0</v>
      </c>
      <c r="F144" s="48">
        <v>0</v>
      </c>
      <c r="G144" s="59">
        <v>0</v>
      </c>
      <c r="H144" s="48">
        <v>0</v>
      </c>
      <c r="I144" s="59">
        <v>0</v>
      </c>
      <c r="J144" s="59">
        <v>0</v>
      </c>
      <c r="K144" s="59">
        <v>0</v>
      </c>
      <c r="L144" s="59">
        <v>0</v>
      </c>
      <c r="M144" s="59">
        <v>0</v>
      </c>
      <c r="N144" s="81">
        <f t="shared" si="29"/>
        <v>0</v>
      </c>
      <c r="O144" s="60">
        <f t="shared" si="30"/>
        <v>0</v>
      </c>
      <c r="P144" s="50"/>
      <c r="Q144" s="50"/>
      <c r="R144" s="50"/>
    </row>
    <row r="145" spans="1:18" x14ac:dyDescent="0.25">
      <c r="A145" s="43" t="s">
        <v>3</v>
      </c>
      <c r="B145" s="70">
        <v>170</v>
      </c>
      <c r="C145" s="45">
        <v>156</v>
      </c>
      <c r="D145" s="70">
        <v>175</v>
      </c>
      <c r="E145" s="45">
        <v>261</v>
      </c>
      <c r="F145" s="45">
        <v>169</v>
      </c>
      <c r="G145" s="45">
        <v>151</v>
      </c>
      <c r="H145" s="45">
        <v>94</v>
      </c>
      <c r="I145" s="81">
        <v>99</v>
      </c>
      <c r="J145" s="70">
        <v>140</v>
      </c>
      <c r="K145" s="70">
        <v>130</v>
      </c>
      <c r="L145" s="70">
        <v>109</v>
      </c>
      <c r="M145" s="70">
        <v>100</v>
      </c>
      <c r="N145" s="81">
        <f t="shared" si="29"/>
        <v>1754</v>
      </c>
      <c r="O145" s="46">
        <f t="shared" si="30"/>
        <v>0.41633040588654163</v>
      </c>
      <c r="P145" s="50"/>
      <c r="Q145" s="50"/>
      <c r="R145" s="50"/>
    </row>
    <row r="146" spans="1:18" x14ac:dyDescent="0.25">
      <c r="A146" s="47" t="s">
        <v>10</v>
      </c>
      <c r="B146" s="59">
        <v>63</v>
      </c>
      <c r="C146" s="48">
        <v>63</v>
      </c>
      <c r="D146" s="59">
        <v>75</v>
      </c>
      <c r="E146" s="48">
        <v>103</v>
      </c>
      <c r="F146" s="41">
        <v>75</v>
      </c>
      <c r="G146" s="59">
        <v>57</v>
      </c>
      <c r="H146" s="48">
        <v>35</v>
      </c>
      <c r="I146" s="59">
        <v>45</v>
      </c>
      <c r="J146" s="59">
        <v>57</v>
      </c>
      <c r="K146" s="59">
        <v>43</v>
      </c>
      <c r="L146" s="59">
        <v>36</v>
      </c>
      <c r="M146" s="59">
        <v>37</v>
      </c>
      <c r="N146" s="81">
        <f t="shared" si="29"/>
        <v>689</v>
      </c>
      <c r="O146" s="60">
        <f t="shared" si="30"/>
        <v>0.16354141941609304</v>
      </c>
      <c r="P146" s="50"/>
      <c r="Q146" s="50"/>
      <c r="R146" s="50"/>
    </row>
    <row r="147" spans="1:18" x14ac:dyDescent="0.25">
      <c r="A147" s="47" t="s">
        <v>6</v>
      </c>
      <c r="B147" s="59">
        <v>12</v>
      </c>
      <c r="C147" s="48">
        <v>13</v>
      </c>
      <c r="D147" s="59">
        <v>9</v>
      </c>
      <c r="E147" s="48">
        <v>85</v>
      </c>
      <c r="F147" s="41">
        <v>12</v>
      </c>
      <c r="G147" s="59">
        <v>19</v>
      </c>
      <c r="H147" s="48">
        <v>16</v>
      </c>
      <c r="I147" s="59">
        <v>5</v>
      </c>
      <c r="J147" s="59">
        <v>21</v>
      </c>
      <c r="K147" s="59">
        <v>14</v>
      </c>
      <c r="L147" s="59">
        <v>10</v>
      </c>
      <c r="M147" s="59">
        <v>10</v>
      </c>
      <c r="N147" s="81">
        <f t="shared" si="29"/>
        <v>226</v>
      </c>
      <c r="O147" s="60">
        <f t="shared" si="30"/>
        <v>5.364348445288393E-2</v>
      </c>
      <c r="P147" s="50"/>
      <c r="Q147" s="50"/>
      <c r="R147" s="50"/>
    </row>
    <row r="148" spans="1:18" x14ac:dyDescent="0.25">
      <c r="A148" s="47" t="s">
        <v>4</v>
      </c>
      <c r="B148" s="59">
        <v>95</v>
      </c>
      <c r="C148" s="48">
        <v>73</v>
      </c>
      <c r="D148" s="59">
        <v>90</v>
      </c>
      <c r="E148" s="48">
        <v>68</v>
      </c>
      <c r="F148" s="41">
        <v>78</v>
      </c>
      <c r="G148" s="59">
        <v>71</v>
      </c>
      <c r="H148" s="48">
        <v>43</v>
      </c>
      <c r="I148" s="59">
        <v>45</v>
      </c>
      <c r="J148" s="59">
        <v>61</v>
      </c>
      <c r="K148" s="59">
        <v>71</v>
      </c>
      <c r="L148" s="59">
        <v>62</v>
      </c>
      <c r="M148" s="59">
        <v>53</v>
      </c>
      <c r="N148" s="81">
        <f t="shared" si="29"/>
        <v>810</v>
      </c>
      <c r="O148" s="60">
        <f t="shared" si="30"/>
        <v>0.19226204604794683</v>
      </c>
      <c r="P148" s="50"/>
      <c r="Q148" s="50"/>
      <c r="R148" s="50"/>
    </row>
    <row r="149" spans="1:18" x14ac:dyDescent="0.25">
      <c r="A149" s="47" t="s">
        <v>81</v>
      </c>
      <c r="B149" s="59">
        <v>0</v>
      </c>
      <c r="C149" s="48">
        <v>7</v>
      </c>
      <c r="D149" s="59">
        <v>1</v>
      </c>
      <c r="E149" s="48">
        <v>5</v>
      </c>
      <c r="F149" s="41">
        <v>4</v>
      </c>
      <c r="G149" s="59">
        <v>4</v>
      </c>
      <c r="H149" s="48">
        <v>0</v>
      </c>
      <c r="I149" s="59">
        <v>4</v>
      </c>
      <c r="J149" s="59">
        <v>1</v>
      </c>
      <c r="K149" s="59">
        <v>2</v>
      </c>
      <c r="L149" s="59">
        <v>1</v>
      </c>
      <c r="M149" s="59">
        <v>0</v>
      </c>
      <c r="N149" s="81">
        <f t="shared" si="29"/>
        <v>29</v>
      </c>
      <c r="O149" s="60">
        <f t="shared" si="30"/>
        <v>6.8834559696178497E-3</v>
      </c>
      <c r="P149" s="50"/>
      <c r="Q149" s="50"/>
      <c r="R149" s="50"/>
    </row>
    <row r="150" spans="1:18" x14ac:dyDescent="0.25">
      <c r="A150" s="43" t="s">
        <v>70</v>
      </c>
      <c r="B150" s="70">
        <v>0</v>
      </c>
      <c r="C150" s="45">
        <v>0</v>
      </c>
      <c r="D150" s="70">
        <v>0</v>
      </c>
      <c r="E150" s="45">
        <v>0</v>
      </c>
      <c r="F150" s="45">
        <v>0</v>
      </c>
      <c r="G150" s="45">
        <v>0</v>
      </c>
      <c r="H150" s="45">
        <v>0</v>
      </c>
      <c r="I150" s="81">
        <v>0</v>
      </c>
      <c r="J150" s="70">
        <v>0</v>
      </c>
      <c r="K150" s="70">
        <v>0</v>
      </c>
      <c r="L150" s="70">
        <v>0</v>
      </c>
      <c r="M150" s="70">
        <v>0</v>
      </c>
      <c r="N150" s="81">
        <f t="shared" si="29"/>
        <v>0</v>
      </c>
      <c r="O150" s="46">
        <f t="shared" si="30"/>
        <v>0</v>
      </c>
      <c r="P150" s="50"/>
      <c r="Q150" s="50"/>
      <c r="R150" s="50"/>
    </row>
    <row r="151" spans="1:18" x14ac:dyDescent="0.25">
      <c r="A151" s="47" t="s">
        <v>12</v>
      </c>
      <c r="B151" s="59">
        <v>0</v>
      </c>
      <c r="C151" s="48">
        <v>0</v>
      </c>
      <c r="D151" s="59">
        <v>0</v>
      </c>
      <c r="E151" s="48">
        <v>0</v>
      </c>
      <c r="F151" s="48">
        <v>0</v>
      </c>
      <c r="G151" s="59">
        <v>0</v>
      </c>
      <c r="H151" s="48">
        <v>0</v>
      </c>
      <c r="I151" s="59">
        <v>0</v>
      </c>
      <c r="J151" s="59">
        <v>0</v>
      </c>
      <c r="K151" s="59">
        <v>0</v>
      </c>
      <c r="L151" s="59">
        <v>0</v>
      </c>
      <c r="M151" s="59">
        <v>0</v>
      </c>
      <c r="N151" s="81">
        <f t="shared" si="29"/>
        <v>0</v>
      </c>
      <c r="O151" s="60">
        <f t="shared" si="30"/>
        <v>0</v>
      </c>
      <c r="P151" s="50"/>
      <c r="Q151" s="50"/>
      <c r="R151" s="50"/>
    </row>
    <row r="152" spans="1:18" x14ac:dyDescent="0.25">
      <c r="A152" s="49" t="s">
        <v>16</v>
      </c>
      <c r="B152" s="57">
        <f>SUM(B116,B123,B132,B137,B145,B150)</f>
        <v>400</v>
      </c>
      <c r="C152" s="81">
        <f>SUM(C116,C123,C132,C137,C145,C150)</f>
        <v>369</v>
      </c>
      <c r="D152" s="81">
        <f>SUM(D116,D123,D132,D137,D145,D150)</f>
        <v>428</v>
      </c>
      <c r="E152" s="81">
        <f>SUM(E116,E123,E132,E137,E145,E150)</f>
        <v>385</v>
      </c>
      <c r="F152" s="81">
        <v>418</v>
      </c>
      <c r="G152" s="81">
        <f t="shared" ref="G152:L152" si="31">SUM(G116,G123,G132,G137,G145,G150)</f>
        <v>350</v>
      </c>
      <c r="H152" s="81">
        <f t="shared" si="31"/>
        <v>257</v>
      </c>
      <c r="I152" s="81">
        <f t="shared" si="31"/>
        <v>275</v>
      </c>
      <c r="J152" s="81">
        <f t="shared" si="31"/>
        <v>357</v>
      </c>
      <c r="K152" s="81">
        <f t="shared" si="31"/>
        <v>353</v>
      </c>
      <c r="L152" s="81">
        <f t="shared" si="31"/>
        <v>320</v>
      </c>
      <c r="M152" s="81">
        <v>301</v>
      </c>
      <c r="N152" s="57">
        <f>SUM(B152:M152)</f>
        <v>4213</v>
      </c>
      <c r="O152" s="61">
        <v>1</v>
      </c>
      <c r="P152" s="50"/>
      <c r="Q152" s="50"/>
      <c r="R152" s="50"/>
    </row>
    <row r="153" spans="1:18" x14ac:dyDescent="0.25">
      <c r="A153" s="50"/>
      <c r="B153" s="50"/>
      <c r="C153" s="50"/>
      <c r="Q153" s="50"/>
      <c r="R153" s="50"/>
    </row>
    <row r="180" spans="1:2" x14ac:dyDescent="0.25">
      <c r="A180" s="146" t="s">
        <v>147</v>
      </c>
      <c r="B180" s="146" t="s">
        <v>128</v>
      </c>
    </row>
    <row r="181" spans="1:2" x14ac:dyDescent="0.25">
      <c r="A181" s="147" t="s">
        <v>11</v>
      </c>
      <c r="B181" s="146">
        <v>144</v>
      </c>
    </row>
    <row r="182" spans="1:2" x14ac:dyDescent="0.25">
      <c r="A182" s="147" t="s">
        <v>71</v>
      </c>
      <c r="B182" s="146">
        <v>0</v>
      </c>
    </row>
    <row r="183" spans="1:2" x14ac:dyDescent="0.25">
      <c r="A183" s="147" t="s">
        <v>1</v>
      </c>
      <c r="B183" s="146">
        <v>2317</v>
      </c>
    </row>
    <row r="184" spans="1:2" x14ac:dyDescent="0.25">
      <c r="A184" s="147" t="s">
        <v>5</v>
      </c>
      <c r="B184" s="146">
        <v>265</v>
      </c>
    </row>
    <row r="185" spans="1:2" x14ac:dyDescent="0.25">
      <c r="A185" s="147" t="s">
        <v>7</v>
      </c>
      <c r="B185" s="146">
        <v>119</v>
      </c>
    </row>
    <row r="186" spans="1:2" x14ac:dyDescent="0.25">
      <c r="A186" s="147" t="s">
        <v>3</v>
      </c>
      <c r="B186" s="146">
        <v>1531</v>
      </c>
    </row>
    <row r="187" spans="1:2" x14ac:dyDescent="0.25">
      <c r="A187" s="146" t="s">
        <v>49</v>
      </c>
      <c r="B187" s="146">
        <f>SUM(B181:B186)</f>
        <v>4376</v>
      </c>
    </row>
  </sheetData>
  <sortState ref="A14:Q18">
    <sortCondition ref="A13:A18"/>
  </sortState>
  <mergeCells count="18">
    <mergeCell ref="A1:F1"/>
    <mergeCell ref="A92:AE92"/>
    <mergeCell ref="A8:AA8"/>
    <mergeCell ref="A11:A12"/>
    <mergeCell ref="A95:A96"/>
    <mergeCell ref="A67:A68"/>
    <mergeCell ref="A10:AA10"/>
    <mergeCell ref="B11:C11"/>
    <mergeCell ref="D11:E11"/>
    <mergeCell ref="F11:G11"/>
    <mergeCell ref="H11:I11"/>
    <mergeCell ref="A64:AA64"/>
    <mergeCell ref="A52:AA52"/>
    <mergeCell ref="A53:A54"/>
    <mergeCell ref="B53:C53"/>
    <mergeCell ref="D53:E53"/>
    <mergeCell ref="F53:G53"/>
    <mergeCell ref="H53:I53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Indice</vt:lpstr>
      <vt:lpstr>Requerimientos Febrero 2025</vt:lpstr>
      <vt:lpstr>Historico Gob.ec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ASQUI ARROBA ADOLFO OTTOMAR</dc:creator>
  <cp:lastModifiedBy>RUIZ RUANO LOURDES CONSUELO</cp:lastModifiedBy>
  <dcterms:created xsi:type="dcterms:W3CDTF">2022-03-04T19:21:28Z</dcterms:created>
  <dcterms:modified xsi:type="dcterms:W3CDTF">2025-03-25T17:24:42Z</dcterms:modified>
</cp:coreProperties>
</file>