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5\9. Septiembre\"/>
    </mc:Choice>
  </mc:AlternateContent>
  <bookViews>
    <workbookView xWindow="0" yWindow="0" windowWidth="28800" windowHeight="12315" tabRatio="853"/>
  </bookViews>
  <sheets>
    <sheet name="Índice" sheetId="25" r:id="rId1"/>
    <sheet name="HISTORICO DENSIDAD" sheetId="27" r:id="rId2"/>
    <sheet name="HISTORICO POR TIPO DE ACCESO" sheetId="24" r:id="rId3"/>
    <sheet name="HISTORICO POR PROVINCIA" sheetId="26" r:id="rId4"/>
    <sheet name="09-2025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Y164" i="26" l="1"/>
  <c r="AZ164" i="26" s="1"/>
  <c r="AX164" i="26"/>
  <c r="S175" i="27"/>
  <c r="W175" i="27" s="1"/>
  <c r="R175" i="27"/>
  <c r="V175" i="27" s="1"/>
  <c r="T175" i="27" l="1"/>
  <c r="X175" i="27" s="1"/>
  <c r="AY165" i="26"/>
  <c r="AX165" i="26"/>
  <c r="T174" i="27"/>
  <c r="S176" i="27"/>
  <c r="W176" i="27" s="1"/>
  <c r="R176" i="27"/>
  <c r="V176" i="27" s="1"/>
  <c r="S174" i="27"/>
  <c r="W174" i="27" s="1"/>
  <c r="R174" i="27"/>
  <c r="V174" i="27" s="1"/>
  <c r="AZ165" i="26" l="1"/>
  <c r="T176" i="27"/>
  <c r="X176" i="27" s="1"/>
  <c r="X174" i="27"/>
  <c r="AZ154" i="26"/>
  <c r="AZ155" i="26"/>
  <c r="AZ156" i="26"/>
  <c r="AZ157" i="26"/>
  <c r="AZ158" i="26"/>
  <c r="AZ159" i="26"/>
  <c r="AZ160" i="26"/>
  <c r="AZ161" i="26"/>
  <c r="AZ162" i="26"/>
  <c r="AZ163" i="26"/>
  <c r="AY154" i="26"/>
  <c r="AY155" i="26"/>
  <c r="AY156" i="26"/>
  <c r="AY157" i="26"/>
  <c r="AY158" i="26"/>
  <c r="AY159" i="26"/>
  <c r="AY160" i="26"/>
  <c r="AY161" i="26"/>
  <c r="AY162" i="26"/>
  <c r="AY163" i="26"/>
  <c r="AX154" i="26"/>
  <c r="AX155" i="26"/>
  <c r="AX156" i="26"/>
  <c r="AX157" i="26"/>
  <c r="AX158" i="26"/>
  <c r="AX159" i="26"/>
  <c r="AX160" i="26"/>
  <c r="AX161" i="26"/>
  <c r="AX162" i="26"/>
  <c r="AX163" i="26"/>
  <c r="X171" i="27"/>
  <c r="W171" i="27"/>
  <c r="S172" i="27"/>
  <c r="W172" i="27" s="1"/>
  <c r="S173" i="27"/>
  <c r="T173" i="27" s="1"/>
  <c r="X173" i="27" s="1"/>
  <c r="R172" i="27"/>
  <c r="V172" i="27" s="1"/>
  <c r="R173" i="27"/>
  <c r="V173" i="27" s="1"/>
  <c r="W173" i="27" l="1"/>
  <c r="T172" i="27"/>
  <c r="X172" i="27" s="1"/>
  <c r="E37" i="29"/>
  <c r="S171" i="27"/>
  <c r="R171" i="27"/>
  <c r="T171" i="27" l="1"/>
  <c r="B37" i="29" l="1"/>
  <c r="C37" i="29"/>
  <c r="D37" i="29"/>
  <c r="D38" i="29" s="1"/>
  <c r="F37" i="29"/>
  <c r="G37" i="29"/>
  <c r="H37" i="29"/>
  <c r="S170" i="27" l="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Z153" i="26"/>
  <c r="AY153" i="26"/>
  <c r="AX153" i="26"/>
  <c r="S164" i="27"/>
  <c r="W165" i="27" s="1"/>
  <c r="R164" i="27"/>
  <c r="V165" i="27" s="1"/>
  <c r="T164" i="27" l="1"/>
  <c r="X164" i="27" s="1"/>
  <c r="AZ152" i="26"/>
  <c r="AY152" i="26"/>
  <c r="AX152" i="26"/>
  <c r="S163" i="27" l="1"/>
  <c r="W164" i="27" s="1"/>
  <c r="R163" i="27"/>
  <c r="V164" i="27" s="1"/>
  <c r="T163" i="27" l="1"/>
  <c r="X163" i="27" s="1"/>
  <c r="AZ151" i="26"/>
  <c r="AY151" i="26"/>
  <c r="AX151" i="26"/>
  <c r="S162" i="27"/>
  <c r="W163" i="27" s="1"/>
  <c r="R162" i="27"/>
  <c r="V163" i="27" s="1"/>
  <c r="T162" i="27" l="1"/>
  <c r="X162" i="27" s="1"/>
  <c r="AZ150" i="26"/>
  <c r="AY150" i="26"/>
  <c r="AX150" i="26"/>
  <c r="S161" i="27"/>
  <c r="W162" i="27" s="1"/>
  <c r="R161" i="27"/>
  <c r="V162" i="27" s="1"/>
  <c r="T161" i="27" l="1"/>
  <c r="X161" i="27" s="1"/>
  <c r="AZ149" i="26"/>
  <c r="AY149" i="26"/>
  <c r="AX149" i="26"/>
  <c r="S160" i="27" l="1"/>
  <c r="W161" i="27" s="1"/>
  <c r="R160" i="27"/>
  <c r="V161" i="27" s="1"/>
  <c r="T160" i="27" l="1"/>
  <c r="X160" i="27" s="1"/>
  <c r="AZ148" i="26"/>
  <c r="AY148" i="26"/>
  <c r="AX148" i="26"/>
  <c r="S159" i="27"/>
  <c r="W160" i="27" s="1"/>
  <c r="R159" i="27"/>
  <c r="V160" i="27" s="1"/>
  <c r="T159" i="27" l="1"/>
  <c r="X159" i="27" s="1"/>
  <c r="AZ147" i="26"/>
  <c r="AY147" i="26"/>
  <c r="AX147" i="26"/>
  <c r="S158" i="27" l="1"/>
  <c r="W159" i="27" s="1"/>
  <c r="R158" i="27"/>
  <c r="V159" i="27" s="1"/>
  <c r="T158" i="27" l="1"/>
  <c r="X158" i="27" s="1"/>
  <c r="AZ146" i="26"/>
  <c r="AY146" i="26"/>
  <c r="AX146" i="26"/>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<sst xmlns="http://schemas.openxmlformats.org/spreadsheetml/2006/main" count="235" uniqueCount="109">
  <si>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</si>
  <si>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</si>
  <si>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</si>
  <si>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</si>
  <si>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</si>
  <si>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</si>
  <si>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</si>
  <si>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</si>
  <si>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</si>
  <si>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</si>
  <si>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</si>
  <si>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</si>
  <si>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</si>
  <si>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</si>
  <si>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</si>
  <si>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</si>
  <si>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</si>
  <si>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</si>
  <si>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</si>
  <si>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</si>
  <si>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</si>
  <si>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</si>
  <si>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</si>
  <si>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</si>
  <si>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</si>
  <si>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</si>
  <si>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</si>
  <si>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</si>
  <si>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</si>
  <si>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</si>
  <si>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</si>
  <si>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</si>
  <si>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</si>
  <si>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</si>
  <si>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</si>
  <si>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</si>
  <si>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</si>
  <si>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</si>
  <si>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</si>
  <si>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</si>
  <si>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</si>
  <si>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</si>
  <si>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</si>
  <si>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</si>
  <si>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</si>
  <si>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</si>
  <si>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</si>
  <si>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</si>
  <si>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</si>
  <si>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</si>
  <si>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</si>
  <si>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</si>
  <si>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</si>
  <si>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</si>
  <si>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</si>
  <si>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</si>
  <si>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</si>
  <si>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</si>
  <si>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</si>
  <si>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</si>
  <si>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</si>
  <si>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</si>
  <si>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</si>
  <si>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</si>
  <si>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</si>
  <si>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</si>
  <si>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</si>
  <si>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</si>
  <si>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</si>
  <si>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</si>
  <si>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</si>
  <si>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</si>
  <si>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</si>
  <si>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</si>
  <si>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</si>
  <si>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</si>
  <si>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</si>
  <si>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</si>
  <si>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</si>
  <si>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</si>
  <si>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</si>
  <si>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</si>
  <si>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</si>
  <si>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</si>
  <si>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</si>
  <si>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</si>
  <si>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</si>
  <si>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</si>
  <si>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</si>
  <si>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</si>
  <si>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</si>
  <si>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</si>
  <si>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</si>
  <si>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</si>
  <si>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</si>
  <si>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</si>
  <si>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</si>
  <si>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</si>
  <si>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</si>
  <si>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</si>
  <si>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</si>
  <si>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</si>
  <si>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</si>
  <si>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</si>
  <si>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</si>
  <si>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</si>
  <si>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</si>
  <si>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corte: Septiembre del 2025</t>
  </si>
  <si>
    <t>Fecha de publicación:Octubre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</si>
</sst>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0">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'09-2025 POR OPERADOR Y PROVINCI'!$B$44:$M$44</c15:sqref>
                  </c15:fullRef>
                </c:ext>
              </c:extLst>
              <c:f>('09-2025 POR OPERADOR Y PROVINCI'!$B$44,'09-2025 POR OPERADOR Y PROVINCI'!$D$44,'09-2025 POR OPERADOR Y PROVINCI'!$F$44,'09-2025 POR OPERADOR Y PROVINCI'!$H$44,'09-2025 POR OPERADOR Y PROVINCI'!$J$44,'09-2025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'09-2025 POR OPERADOR Y PROVINCI'!$B$47:$M$47</c15:sqref>
                  </c15:fullRef>
                </c:ext>
              </c:extLst>
              <c:f>('09-2025 POR OPERADOR Y PROVINCI'!$B$47,'09-2025 POR OPERADOR Y PROVINCI'!$D$47,'09-2025 POR OPERADOR Y PROVINCI'!$F$47,'09-2025 POR OPERADOR Y PROVINCI'!$H$47,'09-2025 POR OPERADOR Y PROVINCI'!$J$47,'09-2025 POR OPERADOR Y PROVINCI'!$L$47)</c:f>
              <c:numCache>
                <c:formatCode>0.00%</c:formatCode>
                <c:ptCount val="6"/>
                <c:pt idx="0">
                  <c:v>2.7907020623870585E-2</c:v>
                </c:pt>
                <c:pt idx="1">
                  <c:v>0.66172546846898617</c:v>
                </c:pt>
                <c:pt idx="2">
                  <c:v>0.21219421619085763</c:v>
                </c:pt>
                <c:pt idx="3">
                  <c:v>6.6511489486517333E-2</c:v>
                </c:pt>
                <c:pt idx="4">
                  <c:v>1.0371541854527397E-2</c:v>
                </c:pt>
                <c:pt idx="5">
                  <c:v>2.1290263375240891E-2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'09-2025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'09-2025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'09-2025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'09-2025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'09-2025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'09-2025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0</xdr:row>
      <xdr:rowOff>0</xdr:rowOff>
    </xdr:from>
    <xdr:to>
      <xdr:col>13</xdr:col>
      <xdr:colOff>114300</xdr:colOff>
      <xdr:row>6</xdr:row>
      <xdr:rowOff>42035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300" y="0"/>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108</v>
      </c>
      <c r="C7" s="460"/>
      <c r="D7" s="460"/>
      <c r="E7" s="460"/>
      <c r="F7" s="460"/>
      <c r="G7" s="460"/>
      <c r="H7" s="460"/>
      <c r="I7" s="460"/>
      <c r="J7" s="460"/>
      <c r="K7" s="460"/>
      <c r="L7" s="460"/>
      <c r="M7" s="461"/>
    </row>
    <row r="8" spans="1:13" ht="15.75" thickBot="1" x14ac:dyDescent="0.3">
      <c r="A8" s="462"/>
      <c r="B8" s="467" t="s">
        <v>107</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7" t="s">
        <v>1</v>
      </c>
      <c r="B10" s="558"/>
      <c r="C10" s="558"/>
      <c r="D10" s="558"/>
      <c r="E10" s="558"/>
      <c r="F10" s="559"/>
      <c r="G10" s="560" t="s">
        <v>2</v>
      </c>
      <c r="H10" s="560"/>
      <c r="I10" s="560"/>
      <c r="J10" s="560"/>
      <c r="K10" s="560"/>
      <c r="L10" s="560"/>
      <c r="M10" s="561"/>
    </row>
    <row r="11" spans="1:13" x14ac:dyDescent="0.25">
      <c r="A11" s="562"/>
      <c r="B11" s="562"/>
      <c r="C11" s="562"/>
      <c r="D11" s="562"/>
      <c r="E11" s="562"/>
      <c r="F11" s="563"/>
      <c r="G11" s="564"/>
      <c r="H11" s="564"/>
      <c r="I11" s="564"/>
      <c r="J11" s="564"/>
      <c r="K11" s="564"/>
      <c r="L11" s="564"/>
      <c r="M11" s="565"/>
    </row>
    <row r="12" spans="1:13" x14ac:dyDescent="0.25">
      <c r="A12" s="548" t="s">
        <v>52</v>
      </c>
      <c r="B12" s="548"/>
      <c r="C12" s="548"/>
      <c r="D12" s="548"/>
      <c r="E12" s="548"/>
      <c r="F12" s="549"/>
      <c r="G12" s="442"/>
      <c r="H12" s="550" t="s">
        <v>54</v>
      </c>
      <c r="I12" s="550"/>
      <c r="J12" s="550"/>
      <c r="K12" s="550"/>
      <c r="L12" s="550"/>
      <c r="M12" s="550"/>
    </row>
    <row r="13" spans="1:13" x14ac:dyDescent="0.25">
      <c r="A13" s="554"/>
      <c r="B13" s="555"/>
      <c r="C13" s="555"/>
      <c r="D13" s="555"/>
      <c r="E13" s="555"/>
      <c r="F13" s="555"/>
      <c r="G13" s="555"/>
      <c r="H13" s="555"/>
      <c r="I13" s="555"/>
      <c r="J13" s="555"/>
      <c r="K13" s="555"/>
      <c r="L13" s="555"/>
      <c r="M13" s="556"/>
    </row>
    <row r="14" spans="1:13" x14ac:dyDescent="0.25">
      <c r="A14" s="548" t="s">
        <v>51</v>
      </c>
      <c r="B14" s="548"/>
      <c r="C14" s="548"/>
      <c r="D14" s="548"/>
      <c r="E14" s="548"/>
      <c r="F14" s="549"/>
      <c r="G14" s="442"/>
      <c r="H14" s="550" t="s">
        <v>55</v>
      </c>
      <c r="I14" s="550"/>
      <c r="J14" s="550"/>
      <c r="K14" s="550"/>
      <c r="L14" s="550"/>
      <c r="M14" s="550"/>
    </row>
    <row r="15" spans="1:13" x14ac:dyDescent="0.25">
      <c r="A15" s="551"/>
      <c r="B15" s="552"/>
      <c r="C15" s="552"/>
      <c r="D15" s="552"/>
      <c r="E15" s="552"/>
      <c r="F15" s="552"/>
      <c r="G15" s="552"/>
      <c r="H15" s="552"/>
      <c r="I15" s="552"/>
      <c r="J15" s="552"/>
      <c r="K15" s="552"/>
      <c r="L15" s="552"/>
      <c r="M15" s="553"/>
    </row>
    <row r="16" spans="1:13" x14ac:dyDescent="0.25">
      <c r="A16" s="548" t="s">
        <v>50</v>
      </c>
      <c r="B16" s="548"/>
      <c r="C16" s="548"/>
      <c r="D16" s="548"/>
      <c r="E16" s="548"/>
      <c r="F16" s="549"/>
      <c r="G16" s="442"/>
      <c r="H16" s="550" t="s">
        <v>56</v>
      </c>
      <c r="I16" s="550"/>
      <c r="J16" s="550"/>
      <c r="K16" s="550"/>
      <c r="L16" s="550"/>
      <c r="M16" s="550"/>
    </row>
    <row r="17" spans="1:13" x14ac:dyDescent="0.25">
      <c r="A17" s="551"/>
      <c r="B17" s="552"/>
      <c r="C17" s="552"/>
      <c r="D17" s="552"/>
      <c r="E17" s="552"/>
      <c r="F17" s="552"/>
      <c r="G17" s="552"/>
      <c r="H17" s="552"/>
      <c r="I17" s="552"/>
      <c r="J17" s="552"/>
      <c r="K17" s="552"/>
      <c r="L17" s="552"/>
      <c r="M17" s="553"/>
    </row>
    <row r="18" spans="1:13" x14ac:dyDescent="0.25">
      <c r="A18" s="548" t="s">
        <v>53</v>
      </c>
      <c r="B18" s="548"/>
      <c r="C18" s="548"/>
      <c r="D18" s="548"/>
      <c r="E18" s="548"/>
      <c r="F18" s="549"/>
      <c r="G18" s="442"/>
      <c r="H18" s="550" t="s">
        <v>57</v>
      </c>
      <c r="I18" s="550"/>
      <c r="J18" s="550"/>
      <c r="K18" s="550"/>
      <c r="L18" s="550"/>
      <c r="M18" s="550"/>
    </row>
  </sheetData>
  <mergeCells count="15">
    <mergeCell ref="A13:M13"/>
    <mergeCell ref="A10:F10"/>
    <mergeCell ref="G10:M10"/>
    <mergeCell ref="A11:F11"/>
    <mergeCell ref="A12:F12"/>
    <mergeCell ref="H12:M12"/>
    <mergeCell ref="G11:M11"/>
    <mergeCell ref="A16:F16"/>
    <mergeCell ref="A18:F18"/>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UM-2021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6"/>
  <sheetViews>
    <sheetView showGridLines="0" topLeftCell="D2" zoomScaleNormal="100" workbookViewId="0">
      <pane ySplit="10" topLeftCell="A162" activePane="bottomLeft" state="frozen"/>
      <selection activeCell="A2" sqref="A2"/>
      <selection pane="bottomLeft" activeCell="K176" sqref="K176"/>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publicación:Octubre del 2025</v>
      </c>
      <c r="C7" s="460"/>
      <c r="D7" s="460"/>
      <c r="E7" s="460"/>
      <c r="F7" s="460"/>
      <c r="G7" s="460"/>
      <c r="H7" s="460"/>
      <c r="I7" s="460">
        <v>766600</v>
      </c>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Septiembre del 2025</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5" t="s">
        <v>34</v>
      </c>
      <c r="B10" s="577" t="s">
        <v>59</v>
      </c>
      <c r="C10" s="578"/>
      <c r="D10" s="579" t="s">
        <v>35</v>
      </c>
      <c r="E10" s="578"/>
      <c r="F10" s="579" t="s">
        <v>36</v>
      </c>
      <c r="G10" s="578"/>
      <c r="H10" s="579" t="s">
        <v>58</v>
      </c>
      <c r="I10" s="578"/>
      <c r="J10" s="579" t="s">
        <v>37</v>
      </c>
      <c r="K10" s="578"/>
      <c r="L10" s="585" t="s">
        <v>102</v>
      </c>
      <c r="M10" s="586"/>
      <c r="N10" s="579" t="s">
        <v>38</v>
      </c>
      <c r="O10" s="578"/>
      <c r="P10" s="579" t="s">
        <v>39</v>
      </c>
      <c r="Q10" s="578"/>
      <c r="R10" s="579" t="s">
        <v>40</v>
      </c>
      <c r="S10" s="578"/>
      <c r="T10" s="587" t="s">
        <v>41</v>
      </c>
      <c r="U10" s="575" t="s">
        <v>42</v>
      </c>
      <c r="V10" s="583" t="s">
        <v>86</v>
      </c>
      <c r="W10" s="583" t="s">
        <v>87</v>
      </c>
      <c r="X10" s="583" t="s">
        <v>43</v>
      </c>
    </row>
    <row r="11" spans="1:24" s="136" customFormat="1" ht="38.25" customHeight="1" thickBot="1" x14ac:dyDescent="0.25">
      <c r="A11" s="576"/>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88"/>
      <c r="U11" s="589"/>
      <c r="V11" s="584"/>
      <c r="W11" s="584"/>
      <c r="X11" s="584"/>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B91+D91+F91+H91+J91+L91+N91+P178</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B92+D92+F92+H92+J92+L92+N92+P179</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B93+D93+F93+H93+J93+L93+N93+P180</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B94+D94+F94+H94+J94+L94+N94+P183</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B95+D95+F95+H95+J95+L95+N95+P184</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B96+D96+F96+H96+J96+L96+N96+P185</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 t="shared" ref="R97:R130" si="37">B97+D97+F97+H97+J97+L97+N97+P187</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 t="shared" si="37"/>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 t="shared" si="37"/>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 t="shared" si="37"/>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 t="shared" si="37"/>
        <v>2288284</v>
      </c>
      <c r="S101" s="371">
        <f t="shared" si="29"/>
        <v>15348</v>
      </c>
      <c r="T101" s="157">
        <f t="shared" si="32"/>
        <v>2303632</v>
      </c>
      <c r="U101" s="163">
        <v>17145696.999999993</v>
      </c>
      <c r="V101" s="280">
        <f t="shared" ref="V101:W128" si="38">(R101-R100)/R100</f>
        <v>-5.4035352472882351E-3</v>
      </c>
      <c r="W101" s="284">
        <f t="shared" si="38"/>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 t="shared" si="37"/>
        <v>2272046</v>
      </c>
      <c r="S102" s="371">
        <f t="shared" si="29"/>
        <v>15404</v>
      </c>
      <c r="T102" s="157">
        <f t="shared" si="32"/>
        <v>2287450</v>
      </c>
      <c r="U102" s="163">
        <v>17166078.499999996</v>
      </c>
      <c r="V102" s="280">
        <f t="shared" si="38"/>
        <v>-7.0961471565592384E-3</v>
      </c>
      <c r="W102" s="284">
        <f t="shared" si="38"/>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 t="shared" si="37"/>
        <v>2251436</v>
      </c>
      <c r="S103" s="371">
        <f t="shared" si="29"/>
        <v>15327</v>
      </c>
      <c r="T103" s="157">
        <f t="shared" si="32"/>
        <v>2266763</v>
      </c>
      <c r="U103" s="163">
        <v>17186459.999999993</v>
      </c>
      <c r="V103" s="280">
        <f t="shared" si="38"/>
        <v>-9.0711191586790065E-3</v>
      </c>
      <c r="W103" s="284">
        <f t="shared" si="38"/>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 t="shared" si="37"/>
        <v>2235936</v>
      </c>
      <c r="S104" s="371">
        <f t="shared" si="29"/>
        <v>15263</v>
      </c>
      <c r="T104" s="157">
        <f t="shared" si="32"/>
        <v>2251199</v>
      </c>
      <c r="U104" s="163">
        <v>17206841.499999993</v>
      </c>
      <c r="V104" s="280">
        <f t="shared" si="38"/>
        <v>-6.8844950511584603E-3</v>
      </c>
      <c r="W104" s="284">
        <f t="shared" si="38"/>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 t="shared" si="37"/>
        <v>2215986</v>
      </c>
      <c r="S105" s="371">
        <f t="shared" si="29"/>
        <v>15185</v>
      </c>
      <c r="T105" s="157">
        <f t="shared" si="32"/>
        <v>2231171</v>
      </c>
      <c r="U105" s="163">
        <v>17227223</v>
      </c>
      <c r="V105" s="280">
        <f t="shared" si="38"/>
        <v>-8.9224378515306343E-3</v>
      </c>
      <c r="W105" s="284">
        <f t="shared" si="38"/>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 t="shared" si="37"/>
        <v>2197294</v>
      </c>
      <c r="S106" s="371">
        <f t="shared" si="29"/>
        <v>15120</v>
      </c>
      <c r="T106" s="157">
        <f t="shared" si="32"/>
        <v>2212414</v>
      </c>
      <c r="U106" s="163">
        <v>17247604.500000004</v>
      </c>
      <c r="V106" s="280">
        <f t="shared" si="38"/>
        <v>-8.4350713407034157E-3</v>
      </c>
      <c r="W106" s="284">
        <f t="shared" si="38"/>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 t="shared" si="37"/>
        <v>2181202</v>
      </c>
      <c r="S107" s="391">
        <f t="shared" si="29"/>
        <v>14638</v>
      </c>
      <c r="T107" s="392">
        <f t="shared" ref="T107:T129" si="39">R107+S107</f>
        <v>2195840</v>
      </c>
      <c r="U107" s="393">
        <v>17267985.955258224</v>
      </c>
      <c r="V107" s="394">
        <f t="shared" si="38"/>
        <v>-7.3235534252585228E-3</v>
      </c>
      <c r="W107" s="395">
        <f t="shared" si="38"/>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 t="shared" si="37"/>
        <v>2154911</v>
      </c>
      <c r="S108" s="371">
        <f t="shared" si="29"/>
        <v>14640</v>
      </c>
      <c r="T108" s="157">
        <f t="shared" si="39"/>
        <v>2169551</v>
      </c>
      <c r="U108" s="163">
        <v>17288207.401884053</v>
      </c>
      <c r="V108" s="280">
        <f t="shared" ref="V108:V119" si="40">(R108-R107)/R107</f>
        <v>-1.2053445760640234E-2</v>
      </c>
      <c r="W108" s="284">
        <f t="shared" si="38"/>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 t="shared" si="37"/>
        <v>2140268</v>
      </c>
      <c r="S109" s="371">
        <f t="shared" si="29"/>
        <v>14516</v>
      </c>
      <c r="T109" s="157">
        <f t="shared" si="39"/>
        <v>2154784</v>
      </c>
      <c r="U109" s="163">
        <v>17308428.848509841</v>
      </c>
      <c r="V109" s="280">
        <f t="shared" si="40"/>
        <v>-6.7951762276957147E-3</v>
      </c>
      <c r="W109" s="284">
        <f t="shared" si="38"/>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 t="shared" si="37"/>
        <v>2128881</v>
      </c>
      <c r="S110" s="371">
        <f t="shared" si="29"/>
        <v>14434</v>
      </c>
      <c r="T110" s="157">
        <f t="shared" si="39"/>
        <v>2143315</v>
      </c>
      <c r="U110" s="163">
        <v>17328650.295135688</v>
      </c>
      <c r="V110" s="280">
        <f t="shared" si="40"/>
        <v>-5.3203617490893661E-3</v>
      </c>
      <c r="W110" s="284">
        <f t="shared" si="38"/>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 t="shared" si="37"/>
        <v>2125238</v>
      </c>
      <c r="S111" s="371">
        <f t="shared" si="29"/>
        <v>14264</v>
      </c>
      <c r="T111" s="157">
        <f t="shared" si="39"/>
        <v>2139502</v>
      </c>
      <c r="U111" s="163">
        <v>17348871.741761539</v>
      </c>
      <c r="V111" s="280">
        <f t="shared" si="40"/>
        <v>-1.711227635551259E-3</v>
      </c>
      <c r="W111" s="284">
        <f t="shared" si="38"/>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 t="shared" si="37"/>
        <v>2123887</v>
      </c>
      <c r="S112" s="371">
        <f t="shared" si="29"/>
        <v>14204</v>
      </c>
      <c r="T112" s="157">
        <f t="shared" si="39"/>
        <v>2138091</v>
      </c>
      <c r="U112" s="163">
        <v>17369093.188387331</v>
      </c>
      <c r="V112" s="280">
        <f t="shared" si="40"/>
        <v>-6.3569350820943352E-4</v>
      </c>
      <c r="W112" s="284">
        <f t="shared" si="38"/>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 t="shared" si="37"/>
        <v>2119632</v>
      </c>
      <c r="S113" s="495">
        <f t="shared" si="29"/>
        <v>14168</v>
      </c>
      <c r="T113" s="496">
        <f t="shared" si="39"/>
        <v>2133800</v>
      </c>
      <c r="U113" s="497">
        <v>17389314.635013156</v>
      </c>
      <c r="V113" s="498">
        <f t="shared" si="40"/>
        <v>-2.0034022525680507E-3</v>
      </c>
      <c r="W113" s="499">
        <f t="shared" si="38"/>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 t="shared" si="37"/>
        <v>2105335</v>
      </c>
      <c r="S114" s="495">
        <f t="shared" si="29"/>
        <v>14059</v>
      </c>
      <c r="T114" s="496">
        <f t="shared" si="39"/>
        <v>2119394</v>
      </c>
      <c r="U114" s="497">
        <v>17409536</v>
      </c>
      <c r="V114" s="498">
        <f t="shared" si="40"/>
        <v>-6.7450387614453834E-3</v>
      </c>
      <c r="W114" s="499">
        <f t="shared" si="38"/>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 t="shared" si="37"/>
        <v>2096655</v>
      </c>
      <c r="S115" s="495">
        <f t="shared" si="29"/>
        <v>13927</v>
      </c>
      <c r="T115" s="496">
        <f t="shared" si="39"/>
        <v>2110582</v>
      </c>
      <c r="U115" s="497">
        <v>17429758</v>
      </c>
      <c r="V115" s="498">
        <f t="shared" si="40"/>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 t="shared" si="37"/>
        <v>2083852</v>
      </c>
      <c r="S116" s="495">
        <f t="shared" si="29"/>
        <v>13814</v>
      </c>
      <c r="T116" s="496">
        <f t="shared" si="39"/>
        <v>2097666</v>
      </c>
      <c r="U116" s="497">
        <v>17449978.974890605</v>
      </c>
      <c r="V116" s="498">
        <f t="shared" si="40"/>
        <v>-6.106393278817927E-3</v>
      </c>
      <c r="W116" s="499">
        <f t="shared" si="38"/>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 t="shared" si="37"/>
        <v>2072976</v>
      </c>
      <c r="S117" s="495">
        <f t="shared" si="29"/>
        <v>13661</v>
      </c>
      <c r="T117" s="496">
        <f t="shared" si="39"/>
        <v>2086637</v>
      </c>
      <c r="U117" s="497">
        <v>17470200.421516426</v>
      </c>
      <c r="V117" s="498">
        <f t="shared" si="40"/>
        <v>-5.2191806327896604E-3</v>
      </c>
      <c r="W117" s="499">
        <f t="shared" si="38"/>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 t="shared" si="37"/>
        <v>2063668</v>
      </c>
      <c r="S118" s="495">
        <f t="shared" si="29"/>
        <v>13581</v>
      </c>
      <c r="T118" s="496">
        <f t="shared" si="39"/>
        <v>2077249</v>
      </c>
      <c r="U118" s="497">
        <v>17490421.868142299</v>
      </c>
      <c r="V118" s="498">
        <f t="shared" si="40"/>
        <v>-4.4901629348337848E-3</v>
      </c>
      <c r="W118" s="499">
        <f t="shared" si="38"/>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 t="shared" si="37"/>
        <v>2049521</v>
      </c>
      <c r="S119" s="495">
        <f t="shared" si="29"/>
        <v>13523</v>
      </c>
      <c r="T119" s="496">
        <f t="shared" si="39"/>
        <v>2063044</v>
      </c>
      <c r="U119" s="497">
        <v>17510643.314768095</v>
      </c>
      <c r="V119" s="498">
        <f t="shared" si="40"/>
        <v>-6.8552693553420412E-3</v>
      </c>
      <c r="W119" s="499">
        <f t="shared" si="38"/>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 t="shared" si="37"/>
        <v>2030087</v>
      </c>
      <c r="S120" s="495">
        <f t="shared" si="29"/>
        <v>13429</v>
      </c>
      <c r="T120" s="496">
        <f t="shared" si="39"/>
        <v>2043516</v>
      </c>
      <c r="U120" s="497">
        <v>17510643.314768095</v>
      </c>
      <c r="V120" s="498">
        <f t="shared" ref="V120:V126" si="41">(R120-R119)/R119</f>
        <v>-9.4822156006208278E-3</v>
      </c>
      <c r="W120" s="499">
        <f t="shared" si="38"/>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 t="shared" si="37"/>
        <v>2016608</v>
      </c>
      <c r="S121" s="495">
        <f t="shared" si="29"/>
        <v>13365</v>
      </c>
      <c r="T121" s="496">
        <f t="shared" si="39"/>
        <v>2029973</v>
      </c>
      <c r="U121" s="497">
        <v>17510643.314768095</v>
      </c>
      <c r="V121" s="498">
        <f t="shared" si="41"/>
        <v>-6.6396169228215346E-3</v>
      </c>
      <c r="W121" s="499">
        <f t="shared" si="38"/>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 t="shared" si="37"/>
        <v>1980575</v>
      </c>
      <c r="S122" s="495">
        <f t="shared" si="29"/>
        <v>13048</v>
      </c>
      <c r="T122" s="496">
        <f t="shared" si="39"/>
        <v>1993623</v>
      </c>
      <c r="U122" s="497">
        <v>17510643.314768095</v>
      </c>
      <c r="V122" s="498">
        <f t="shared" si="41"/>
        <v>-1.7868123105730018E-2</v>
      </c>
      <c r="W122" s="499">
        <f t="shared" si="38"/>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 t="shared" si="37"/>
        <v>2020510</v>
      </c>
      <c r="S123" s="495">
        <f t="shared" si="29"/>
        <v>13075</v>
      </c>
      <c r="T123" s="496">
        <f t="shared" si="39"/>
        <v>2033585</v>
      </c>
      <c r="U123" s="497">
        <v>17510643.314768095</v>
      </c>
      <c r="V123" s="498">
        <f t="shared" si="41"/>
        <v>2.0163336404831929E-2</v>
      </c>
      <c r="W123" s="499">
        <f t="shared" si="38"/>
        <v>2.0692826486817901E-3</v>
      </c>
      <c r="X123" s="500">
        <f t="shared" ref="X123:X125" si="42">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 t="shared" si="37"/>
        <v>1960169</v>
      </c>
      <c r="S124" s="495">
        <f t="shared" si="29"/>
        <v>12723</v>
      </c>
      <c r="T124" s="496">
        <f t="shared" si="39"/>
        <v>1972892</v>
      </c>
      <c r="U124" s="497">
        <v>17510643.314768095</v>
      </c>
      <c r="V124" s="498">
        <f t="shared" si="41"/>
        <v>-2.9864242196277178E-2</v>
      </c>
      <c r="W124" s="499">
        <f t="shared" si="38"/>
        <v>-2.6921606118546847E-2</v>
      </c>
      <c r="X124" s="500">
        <f t="shared" si="42"/>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 t="shared" si="37"/>
        <v>1908026</v>
      </c>
      <c r="S125" s="495">
        <f t="shared" si="29"/>
        <v>12666</v>
      </c>
      <c r="T125" s="496">
        <f t="shared" si="39"/>
        <v>1920692</v>
      </c>
      <c r="U125" s="497">
        <v>17510643.314768095</v>
      </c>
      <c r="V125" s="498">
        <f t="shared" si="41"/>
        <v>-2.6601277746969777E-2</v>
      </c>
      <c r="W125" s="499">
        <f t="shared" si="38"/>
        <v>-4.4800754539023819E-3</v>
      </c>
      <c r="X125" s="500">
        <f t="shared" si="42"/>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 t="shared" si="37"/>
        <v>1869782</v>
      </c>
      <c r="S126" s="495">
        <f t="shared" si="29"/>
        <v>12543</v>
      </c>
      <c r="T126" s="496">
        <f t="shared" si="39"/>
        <v>1882325</v>
      </c>
      <c r="U126" s="497">
        <v>17510643.314768095</v>
      </c>
      <c r="V126" s="498">
        <f t="shared" si="41"/>
        <v>-2.0043752024343484E-2</v>
      </c>
      <c r="W126" s="499">
        <f t="shared" si="38"/>
        <v>-9.7110374230222635E-3</v>
      </c>
      <c r="X126" s="500">
        <f t="shared" ref="X126:X132" si="43">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 t="shared" si="37"/>
        <v>1871110</v>
      </c>
      <c r="S127" s="495">
        <f t="shared" si="29"/>
        <v>12390</v>
      </c>
      <c r="T127" s="496">
        <f t="shared" si="39"/>
        <v>1883500</v>
      </c>
      <c r="U127" s="497">
        <v>17510643.314768095</v>
      </c>
      <c r="V127" s="498">
        <f>(R127-R126)/R126</f>
        <v>7.1024322621567645E-4</v>
      </c>
      <c r="W127" s="499">
        <f t="shared" si="38"/>
        <v>-1.2198038746711314E-2</v>
      </c>
      <c r="X127" s="500">
        <f t="shared" si="43"/>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 t="shared" si="37"/>
        <v>1875365</v>
      </c>
      <c r="S128" s="495">
        <f t="shared" si="29"/>
        <v>12208</v>
      </c>
      <c r="T128" s="496">
        <f t="shared" si="39"/>
        <v>1887573</v>
      </c>
      <c r="U128" s="497">
        <v>17510643.314768095</v>
      </c>
      <c r="V128" s="498">
        <f>(R128-R127)/R127</f>
        <v>2.2740512316218714E-3</v>
      </c>
      <c r="W128" s="499">
        <f t="shared" si="38"/>
        <v>-1.4689265536723164E-2</v>
      </c>
      <c r="X128" s="500">
        <f t="shared" si="43"/>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 t="shared" si="37"/>
        <v>1870876</v>
      </c>
      <c r="S129" s="495">
        <f t="shared" si="29"/>
        <v>12107</v>
      </c>
      <c r="T129" s="496">
        <f t="shared" si="39"/>
        <v>1882983</v>
      </c>
      <c r="U129" s="497">
        <v>17510643.314768095</v>
      </c>
      <c r="V129" s="498">
        <f>(R129-R128)/R128</f>
        <v>-2.3936673660860685E-3</v>
      </c>
      <c r="W129" s="499">
        <f t="shared" ref="W129:W134" si="44">(S129-S128)/S128</f>
        <v>-8.2732634338138922E-3</v>
      </c>
      <c r="X129" s="500">
        <f t="shared" si="43"/>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 t="shared" si="37"/>
        <v>1859484</v>
      </c>
      <c r="S130" s="495">
        <f t="shared" ref="S130:S131" si="45">C130+E130+G130+I130+K130+M130+O130+Q130</f>
        <v>14588</v>
      </c>
      <c r="T130" s="496">
        <f t="shared" ref="T130:T131" si="46">R130+S130</f>
        <v>1874072</v>
      </c>
      <c r="U130" s="497">
        <v>17510643.314768095</v>
      </c>
      <c r="V130" s="498">
        <f t="shared" ref="V130:V132" si="47">(R130-R129)/R129</f>
        <v>-6.0891261633587686E-3</v>
      </c>
      <c r="W130" s="499">
        <f t="shared" si="44"/>
        <v>0.20492277195011149</v>
      </c>
      <c r="X130" s="500">
        <f t="shared" si="43"/>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 t="shared" ref="R131:R170" si="48">B131+D131+F131+H131+J131+L131+N131+P220</f>
        <v>1834914</v>
      </c>
      <c r="S131" s="495">
        <f t="shared" si="45"/>
        <v>11752</v>
      </c>
      <c r="T131" s="496">
        <f t="shared" si="46"/>
        <v>1846666</v>
      </c>
      <c r="U131" s="497">
        <v>17510643.314768095</v>
      </c>
      <c r="V131" s="498">
        <f t="shared" si="47"/>
        <v>-1.3213343056460825E-2</v>
      </c>
      <c r="W131" s="499">
        <f t="shared" si="44"/>
        <v>-0.19440636139292569</v>
      </c>
      <c r="X131" s="500">
        <f t="shared" si="43"/>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 t="shared" si="48"/>
        <v>1826356</v>
      </c>
      <c r="S132" s="495">
        <f t="shared" ref="S132" si="49">C132+E132+G132+I132+K132+M132+O132+Q132</f>
        <v>11650</v>
      </c>
      <c r="T132" s="496">
        <f t="shared" ref="T132" si="50">R132+S132</f>
        <v>1838006</v>
      </c>
      <c r="U132" s="497">
        <v>17989912</v>
      </c>
      <c r="V132" s="498">
        <f t="shared" si="47"/>
        <v>-4.6639788022762923E-3</v>
      </c>
      <c r="W132" s="499">
        <f t="shared" si="44"/>
        <v>-8.6793737236215106E-3</v>
      </c>
      <c r="X132" s="500">
        <f t="shared" si="43"/>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 t="shared" si="48"/>
        <v>1808487</v>
      </c>
      <c r="S133" s="495">
        <f t="shared" ref="S133" si="51">C133+E133+G133+I133+K133+M133+O133+Q133</f>
        <v>11698</v>
      </c>
      <c r="T133" s="496">
        <f t="shared" ref="T133" si="52">R133+S133</f>
        <v>1820185</v>
      </c>
      <c r="U133" s="497">
        <v>17989912</v>
      </c>
      <c r="V133" s="498">
        <f t="shared" ref="V133" si="53">(R133-R132)/R132</f>
        <v>-9.7839632579847513E-3</v>
      </c>
      <c r="W133" s="499">
        <f t="shared" si="44"/>
        <v>4.1201716738197428E-3</v>
      </c>
      <c r="X133" s="500">
        <f t="shared" ref="X133" si="54">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 t="shared" si="48"/>
        <v>1761324</v>
      </c>
      <c r="S134" s="408">
        <f t="shared" ref="S134" si="55">C134+E134+G134+I134+K134+M134+O134+Q134</f>
        <v>11621</v>
      </c>
      <c r="T134" s="409">
        <f t="shared" ref="T134" si="56">R134+S134</f>
        <v>1772945</v>
      </c>
      <c r="U134" s="410">
        <v>17989912</v>
      </c>
      <c r="V134" s="411">
        <f t="shared" ref="V134" si="57">(R134-R133)/R133</f>
        <v>-2.6078705569904565E-2</v>
      </c>
      <c r="W134" s="412">
        <f t="shared" si="44"/>
        <v>-6.5823217644041714E-3</v>
      </c>
      <c r="X134" s="413">
        <f t="shared" ref="X134" si="58">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 t="shared" si="48"/>
        <v>1759492</v>
      </c>
      <c r="S135" s="355">
        <f t="shared" ref="S135:S166" si="59">C135+E135+G135+I135+K135+M135+O135+Q135</f>
        <v>11329</v>
      </c>
      <c r="T135" s="529">
        <f t="shared" ref="T135:T142" si="60">R135+S135</f>
        <v>1770821</v>
      </c>
      <c r="U135" s="532">
        <v>17989912</v>
      </c>
      <c r="V135" s="530">
        <f t="shared" ref="V135:W164" si="61">(R135-R134)/R134</f>
        <v>-1.040126632010919E-3</v>
      </c>
      <c r="W135" s="530">
        <f t="shared" si="61"/>
        <v>-2.5126925393683847E-2</v>
      </c>
      <c r="X135" s="530">
        <f t="shared" ref="X135:X142" si="62">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 t="shared" si="48"/>
        <v>1743998</v>
      </c>
      <c r="S136" s="355">
        <f t="shared" si="59"/>
        <v>11227</v>
      </c>
      <c r="T136" s="529">
        <f t="shared" si="60"/>
        <v>1755225</v>
      </c>
      <c r="U136" s="532">
        <v>17989912</v>
      </c>
      <c r="V136" s="530">
        <f t="shared" si="61"/>
        <v>-8.8059508085288254E-3</v>
      </c>
      <c r="W136" s="530">
        <f t="shared" si="61"/>
        <v>-9.0034424927178044E-3</v>
      </c>
      <c r="X136" s="530">
        <f t="shared" si="62"/>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 t="shared" si="48"/>
        <v>1726694</v>
      </c>
      <c r="S137" s="355">
        <f t="shared" si="59"/>
        <v>11187</v>
      </c>
      <c r="T137" s="529">
        <f t="shared" si="60"/>
        <v>1737881</v>
      </c>
      <c r="U137" s="532">
        <v>17989912</v>
      </c>
      <c r="V137" s="530">
        <f t="shared" si="61"/>
        <v>-9.922029727098311E-3</v>
      </c>
      <c r="W137" s="530">
        <f t="shared" si="61"/>
        <v>-3.5628395831477687E-3</v>
      </c>
      <c r="X137" s="530">
        <f t="shared" si="62"/>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 t="shared" si="48"/>
        <v>1707886</v>
      </c>
      <c r="S138" s="355">
        <f t="shared" si="59"/>
        <v>10939</v>
      </c>
      <c r="T138" s="529">
        <f t="shared" si="60"/>
        <v>1718825</v>
      </c>
      <c r="U138" s="532">
        <v>17989912</v>
      </c>
      <c r="V138" s="530">
        <f t="shared" si="61"/>
        <v>-1.0892491663259384E-2</v>
      </c>
      <c r="W138" s="530">
        <f t="shared" si="61"/>
        <v>-2.2168588540269957E-2</v>
      </c>
      <c r="X138" s="530">
        <f t="shared" si="62"/>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 t="shared" si="48"/>
        <v>1692858</v>
      </c>
      <c r="S139" s="355">
        <f t="shared" si="59"/>
        <v>10741</v>
      </c>
      <c r="T139" s="529">
        <f t="shared" si="60"/>
        <v>1703599</v>
      </c>
      <c r="U139" s="532">
        <v>17989912</v>
      </c>
      <c r="V139" s="530">
        <f t="shared" si="61"/>
        <v>-8.799182146817762E-3</v>
      </c>
      <c r="W139" s="530">
        <f t="shared" si="61"/>
        <v>-1.8100374805740928E-2</v>
      </c>
      <c r="X139" s="530">
        <f t="shared" si="62"/>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 t="shared" si="48"/>
        <v>1671566</v>
      </c>
      <c r="S140" s="355">
        <f t="shared" si="59"/>
        <v>10612</v>
      </c>
      <c r="T140" s="529">
        <f t="shared" si="60"/>
        <v>1682178</v>
      </c>
      <c r="U140" s="532">
        <v>17989912</v>
      </c>
      <c r="V140" s="530">
        <f t="shared" si="61"/>
        <v>-1.2577546374238123E-2</v>
      </c>
      <c r="W140" s="530">
        <f t="shared" si="61"/>
        <v>-1.2010054929708594E-2</v>
      </c>
      <c r="X140" s="530">
        <f t="shared" si="62"/>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 t="shared" si="48"/>
        <v>1652784</v>
      </c>
      <c r="S141" s="355">
        <f t="shared" si="59"/>
        <v>10475</v>
      </c>
      <c r="T141" s="529">
        <f t="shared" si="60"/>
        <v>1663259</v>
      </c>
      <c r="U141" s="532">
        <v>17989912</v>
      </c>
      <c r="V141" s="530">
        <f t="shared" si="61"/>
        <v>-1.1236170154214671E-2</v>
      </c>
      <c r="W141" s="530">
        <f t="shared" si="61"/>
        <v>-1.290991330569167E-2</v>
      </c>
      <c r="X141" s="530">
        <f t="shared" si="62"/>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 t="shared" si="48"/>
        <v>1662321</v>
      </c>
      <c r="S142" s="355">
        <f t="shared" si="59"/>
        <v>10426</v>
      </c>
      <c r="T142" s="529">
        <f t="shared" si="60"/>
        <v>1672747</v>
      </c>
      <c r="U142" s="532">
        <v>17989912</v>
      </c>
      <c r="V142" s="530">
        <f t="shared" si="61"/>
        <v>5.770263990938925E-3</v>
      </c>
      <c r="W142" s="530">
        <f t="shared" si="61"/>
        <v>-4.6778042959427207E-3</v>
      </c>
      <c r="X142" s="530">
        <f t="shared" si="62"/>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 t="shared" si="48"/>
        <v>1633952</v>
      </c>
      <c r="S143" s="355">
        <f t="shared" si="59"/>
        <v>10286</v>
      </c>
      <c r="T143" s="529">
        <f t="shared" ref="T143:T166" si="63">R143+S143</f>
        <v>1644238</v>
      </c>
      <c r="U143" s="532">
        <v>17989912</v>
      </c>
      <c r="V143" s="530">
        <f t="shared" si="61"/>
        <v>-1.706589762145819E-2</v>
      </c>
      <c r="W143" s="530">
        <f t="shared" si="61"/>
        <v>-1.3427968540187992E-2</v>
      </c>
      <c r="X143" s="530">
        <f t="shared" ref="X143:X164" si="64">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 t="shared" si="48"/>
        <v>1628009</v>
      </c>
      <c r="S144" s="355">
        <f t="shared" si="59"/>
        <v>10224</v>
      </c>
      <c r="T144" s="529">
        <f t="shared" si="63"/>
        <v>1638233</v>
      </c>
      <c r="U144" s="532">
        <v>18205188</v>
      </c>
      <c r="V144" s="530">
        <f t="shared" si="61"/>
        <v>-3.6371937486535714E-3</v>
      </c>
      <c r="W144" s="530">
        <f t="shared" si="61"/>
        <v>-6.0276103441571065E-3</v>
      </c>
      <c r="X144" s="530">
        <f t="shared" si="64"/>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 t="shared" si="48"/>
        <v>1615542</v>
      </c>
      <c r="S145" s="355">
        <f t="shared" si="59"/>
        <v>10142</v>
      </c>
      <c r="T145" s="529">
        <f t="shared" si="63"/>
        <v>1625684</v>
      </c>
      <c r="U145" s="532">
        <v>18205188</v>
      </c>
      <c r="V145" s="530">
        <f t="shared" si="61"/>
        <v>-7.6578200734762521E-3</v>
      </c>
      <c r="W145" s="530">
        <f t="shared" si="61"/>
        <v>-8.0203442879499213E-3</v>
      </c>
      <c r="X145" s="530">
        <f t="shared" si="64"/>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 t="shared" si="48"/>
        <v>1592546</v>
      </c>
      <c r="S146" s="355">
        <f t="shared" si="59"/>
        <v>10191</v>
      </c>
      <c r="T146" s="529">
        <f t="shared" si="63"/>
        <v>1602737</v>
      </c>
      <c r="U146" s="532">
        <v>18205188</v>
      </c>
      <c r="V146" s="530">
        <f t="shared" si="61"/>
        <v>-1.4234232226707817E-2</v>
      </c>
      <c r="W146" s="530">
        <f t="shared" si="61"/>
        <v>4.8313942023269574E-3</v>
      </c>
      <c r="X146" s="530">
        <f t="shared" si="64"/>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 t="shared" si="48"/>
        <v>1574371</v>
      </c>
      <c r="S147" s="355">
        <f t="shared" si="59"/>
        <v>9805</v>
      </c>
      <c r="T147" s="529">
        <f t="shared" si="63"/>
        <v>1584176</v>
      </c>
      <c r="U147" s="532">
        <v>18205188</v>
      </c>
      <c r="V147" s="530">
        <f t="shared" si="61"/>
        <v>-1.1412543185565754E-2</v>
      </c>
      <c r="W147" s="530">
        <f t="shared" si="61"/>
        <v>-3.7876557747031692E-2</v>
      </c>
      <c r="X147" s="530">
        <f t="shared" si="64"/>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 t="shared" si="48"/>
        <v>1560915</v>
      </c>
      <c r="S148" s="355">
        <f t="shared" si="59"/>
        <v>9762</v>
      </c>
      <c r="T148" s="529">
        <f t="shared" si="63"/>
        <v>1570677</v>
      </c>
      <c r="U148" s="532">
        <v>18205188</v>
      </c>
      <c r="V148" s="530">
        <f t="shared" si="61"/>
        <v>-8.5469053990450787E-3</v>
      </c>
      <c r="W148" s="530">
        <f t="shared" si="61"/>
        <v>-4.3855175930647625E-3</v>
      </c>
      <c r="X148" s="530">
        <f t="shared" si="64"/>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 t="shared" si="48"/>
        <v>1537644</v>
      </c>
      <c r="S149" s="355">
        <f t="shared" si="59"/>
        <v>9732</v>
      </c>
      <c r="T149" s="529">
        <f t="shared" si="63"/>
        <v>1547376</v>
      </c>
      <c r="U149" s="532">
        <v>18205188</v>
      </c>
      <c r="V149" s="530">
        <f t="shared" si="61"/>
        <v>-1.4908563246557307E-2</v>
      </c>
      <c r="W149" s="530">
        <f t="shared" si="61"/>
        <v>-3.0731407498463428E-3</v>
      </c>
      <c r="X149" s="530">
        <f t="shared" si="64"/>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 t="shared" si="48"/>
        <v>1504861</v>
      </c>
      <c r="S150" s="355">
        <f t="shared" si="59"/>
        <v>9686</v>
      </c>
      <c r="T150" s="529">
        <f t="shared" si="63"/>
        <v>1514547</v>
      </c>
      <c r="U150" s="532">
        <v>18205188</v>
      </c>
      <c r="V150" s="530">
        <f t="shared" si="61"/>
        <v>-2.1320279596577622E-2</v>
      </c>
      <c r="W150" s="530">
        <f t="shared" si="61"/>
        <v>-4.7266748869708181E-3</v>
      </c>
      <c r="X150" s="530">
        <f t="shared" si="64"/>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 t="shared" si="48"/>
        <v>1483130</v>
      </c>
      <c r="S151" s="355">
        <f t="shared" si="59"/>
        <v>9690</v>
      </c>
      <c r="T151" s="529">
        <f t="shared" si="63"/>
        <v>1492820</v>
      </c>
      <c r="U151" s="532">
        <v>18205188</v>
      </c>
      <c r="V151" s="530">
        <f t="shared" si="61"/>
        <v>-1.4440536368475228E-2</v>
      </c>
      <c r="W151" s="530">
        <f t="shared" si="61"/>
        <v>4.1296716911005574E-4</v>
      </c>
      <c r="X151" s="530">
        <f t="shared" si="64"/>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 t="shared" si="48"/>
        <v>1469050</v>
      </c>
      <c r="S152" s="355">
        <f t="shared" si="59"/>
        <v>9564</v>
      </c>
      <c r="T152" s="529">
        <f t="shared" si="63"/>
        <v>1478614</v>
      </c>
      <c r="U152" s="532">
        <v>18205188</v>
      </c>
      <c r="V152" s="530">
        <f t="shared" si="61"/>
        <v>-9.4934361788919387E-3</v>
      </c>
      <c r="W152" s="530">
        <f t="shared" si="61"/>
        <v>-1.3003095975232198E-2</v>
      </c>
      <c r="X152" s="530">
        <f t="shared" si="64"/>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 t="shared" si="48"/>
        <v>1457190</v>
      </c>
      <c r="S153" s="355">
        <f t="shared" si="59"/>
        <v>9500</v>
      </c>
      <c r="T153" s="529">
        <f t="shared" si="63"/>
        <v>1466690</v>
      </c>
      <c r="U153" s="532">
        <v>18205188</v>
      </c>
      <c r="V153" s="530">
        <f t="shared" si="61"/>
        <v>-8.073244613866104E-3</v>
      </c>
      <c r="W153" s="530">
        <f t="shared" si="61"/>
        <v>-6.6917607695524883E-3</v>
      </c>
      <c r="X153" s="530">
        <f t="shared" si="64"/>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 t="shared" si="48"/>
        <v>1440898</v>
      </c>
      <c r="S154" s="355">
        <f t="shared" si="59"/>
        <v>9390</v>
      </c>
      <c r="T154" s="529">
        <f t="shared" si="63"/>
        <v>1450288</v>
      </c>
      <c r="U154" s="532">
        <v>18205188</v>
      </c>
      <c r="V154" s="530">
        <f t="shared" si="61"/>
        <v>-1.1180422594170973E-2</v>
      </c>
      <c r="W154" s="530">
        <f t="shared" si="61"/>
        <v>-1.1578947368421053E-2</v>
      </c>
      <c r="X154" s="530">
        <f t="shared" si="64"/>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 t="shared" si="48"/>
        <v>1425080</v>
      </c>
      <c r="S155" s="355">
        <f t="shared" si="59"/>
        <v>9361</v>
      </c>
      <c r="T155" s="529">
        <f t="shared" si="63"/>
        <v>1434441</v>
      </c>
      <c r="U155" s="532">
        <v>18205188</v>
      </c>
      <c r="V155" s="530">
        <f t="shared" si="61"/>
        <v>-1.0977876296587268E-2</v>
      </c>
      <c r="W155" s="530">
        <f t="shared" si="61"/>
        <v>-3.08839190628328E-3</v>
      </c>
      <c r="X155" s="530">
        <f t="shared" si="64"/>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 t="shared" si="48"/>
        <v>1401040</v>
      </c>
      <c r="S156" s="355">
        <f t="shared" si="59"/>
        <v>9240</v>
      </c>
      <c r="T156" s="529">
        <f t="shared" si="63"/>
        <v>1410280</v>
      </c>
      <c r="U156" s="532">
        <v>17893324</v>
      </c>
      <c r="V156" s="530">
        <f t="shared" si="61"/>
        <v>-1.6869228394195412E-2</v>
      </c>
      <c r="W156" s="530">
        <f t="shared" si="61"/>
        <v>-1.2925969447708578E-2</v>
      </c>
      <c r="X156" s="530">
        <f t="shared" si="64"/>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 t="shared" si="48"/>
        <v>1383731</v>
      </c>
      <c r="S157" s="355">
        <f t="shared" si="59"/>
        <v>9276</v>
      </c>
      <c r="T157" s="529">
        <f t="shared" si="63"/>
        <v>1393007</v>
      </c>
      <c r="U157" s="532">
        <v>17893324</v>
      </c>
      <c r="V157" s="530">
        <f t="shared" ref="V157:V162" si="65">(R157-R156)/R156</f>
        <v>-1.2354393878832868E-2</v>
      </c>
      <c r="W157" s="530">
        <f t="shared" si="61"/>
        <v>3.8961038961038961E-3</v>
      </c>
      <c r="X157" s="530">
        <f t="shared" si="64"/>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 t="shared" si="48"/>
        <v>1365298</v>
      </c>
      <c r="S158" s="355">
        <f t="shared" si="59"/>
        <v>9228</v>
      </c>
      <c r="T158" s="529">
        <f t="shared" si="63"/>
        <v>1374526</v>
      </c>
      <c r="U158" s="532">
        <v>17893324</v>
      </c>
      <c r="V158" s="530">
        <f t="shared" si="65"/>
        <v>-1.3321230788354095E-2</v>
      </c>
      <c r="W158" s="530">
        <f t="shared" si="61"/>
        <v>-5.1746442432082798E-3</v>
      </c>
      <c r="X158" s="530">
        <f t="shared" si="64"/>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 t="shared" si="48"/>
        <v>1346725</v>
      </c>
      <c r="S159" s="355">
        <f t="shared" si="59"/>
        <v>9175</v>
      </c>
      <c r="T159" s="529">
        <f t="shared" si="63"/>
        <v>1355900</v>
      </c>
      <c r="U159" s="532">
        <v>17893324</v>
      </c>
      <c r="V159" s="530">
        <f t="shared" si="65"/>
        <v>-1.3603623531273026E-2</v>
      </c>
      <c r="W159" s="530">
        <f t="shared" si="61"/>
        <v>-5.7433896835717381E-3</v>
      </c>
      <c r="X159" s="530">
        <f t="shared" si="64"/>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 t="shared" si="48"/>
        <v>1328988</v>
      </c>
      <c r="S160" s="355">
        <f t="shared" si="59"/>
        <v>9145</v>
      </c>
      <c r="T160" s="529">
        <f t="shared" si="63"/>
        <v>1338133</v>
      </c>
      <c r="U160" s="532">
        <v>17893324</v>
      </c>
      <c r="V160" s="530">
        <f t="shared" si="65"/>
        <v>-1.3170469100967161E-2</v>
      </c>
      <c r="W160" s="530">
        <f t="shared" si="61"/>
        <v>-3.2697547683923707E-3</v>
      </c>
      <c r="X160" s="530">
        <f t="shared" si="64"/>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 t="shared" si="48"/>
        <v>1309876</v>
      </c>
      <c r="S161" s="355">
        <f t="shared" si="59"/>
        <v>9079</v>
      </c>
      <c r="T161" s="529">
        <f t="shared" si="63"/>
        <v>1318955</v>
      </c>
      <c r="U161" s="532">
        <v>17893324</v>
      </c>
      <c r="V161" s="530">
        <f t="shared" si="65"/>
        <v>-1.4380867246355874E-2</v>
      </c>
      <c r="W161" s="530">
        <f t="shared" si="61"/>
        <v>-7.2170585019136141E-3</v>
      </c>
      <c r="X161" s="530">
        <f t="shared" si="64"/>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 t="shared" si="48"/>
        <v>1288765</v>
      </c>
      <c r="S162" s="355">
        <f t="shared" si="59"/>
        <v>9008</v>
      </c>
      <c r="T162" s="529">
        <f t="shared" si="63"/>
        <v>1297773</v>
      </c>
      <c r="U162" s="532">
        <v>17893324</v>
      </c>
      <c r="V162" s="530">
        <f t="shared" si="65"/>
        <v>-1.6116792734579458E-2</v>
      </c>
      <c r="W162" s="530">
        <f t="shared" si="61"/>
        <v>-7.8202445203216214E-3</v>
      </c>
      <c r="X162" s="530">
        <f t="shared" si="64"/>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 t="shared" si="48"/>
        <v>1267516</v>
      </c>
      <c r="S163" s="355">
        <f t="shared" si="59"/>
        <v>8924</v>
      </c>
      <c r="T163" s="529">
        <f t="shared" si="63"/>
        <v>1276440</v>
      </c>
      <c r="U163" s="532">
        <v>17893324</v>
      </c>
      <c r="V163" s="530">
        <f t="shared" ref="V163:V168" si="66">(R163-R162)/R162</f>
        <v>-1.6487877929645824E-2</v>
      </c>
      <c r="W163" s="530">
        <f t="shared" si="61"/>
        <v>-9.3250444049733563E-3</v>
      </c>
      <c r="X163" s="530">
        <f t="shared" si="64"/>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 t="shared" si="48"/>
        <v>1253964</v>
      </c>
      <c r="S164" s="398">
        <f t="shared" si="59"/>
        <v>8859</v>
      </c>
      <c r="T164" s="538">
        <f t="shared" si="63"/>
        <v>1262823</v>
      </c>
      <c r="U164" s="539">
        <v>17893324</v>
      </c>
      <c r="V164" s="540">
        <f t="shared" si="66"/>
        <v>-1.0691778249742014E-2</v>
      </c>
      <c r="W164" s="540">
        <f t="shared" si="61"/>
        <v>-7.283729269385926E-3</v>
      </c>
      <c r="X164" s="540">
        <f t="shared" si="64"/>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 t="shared" si="48"/>
        <v>1242631</v>
      </c>
      <c r="S165" s="355">
        <f t="shared" si="59"/>
        <v>8816</v>
      </c>
      <c r="T165" s="529">
        <f t="shared" si="63"/>
        <v>1251447</v>
      </c>
      <c r="U165" s="532">
        <v>17893324</v>
      </c>
      <c r="V165" s="530">
        <f t="shared" si="66"/>
        <v>-9.037739520432804E-3</v>
      </c>
      <c r="W165" s="530">
        <f t="shared" ref="W165:W166" si="67">(S165-S164)/S164</f>
        <v>-4.8538209730217855E-3</v>
      </c>
      <c r="X165" s="530">
        <f t="shared" ref="X165:X166" si="68">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 t="shared" si="48"/>
        <v>1226614</v>
      </c>
      <c r="S166" s="355">
        <f t="shared" si="59"/>
        <v>8680</v>
      </c>
      <c r="T166" s="529">
        <f t="shared" si="63"/>
        <v>1235294</v>
      </c>
      <c r="U166" s="532">
        <v>17893324</v>
      </c>
      <c r="V166" s="530">
        <f t="shared" si="66"/>
        <v>-1.2889586691463516E-2</v>
      </c>
      <c r="W166" s="530">
        <f t="shared" si="67"/>
        <v>-1.5426497277676952E-2</v>
      </c>
      <c r="X166" s="530">
        <f t="shared" si="68"/>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 t="shared" si="48"/>
        <v>1209746</v>
      </c>
      <c r="S167" s="355">
        <f t="shared" ref="S167:S168" si="69">C167+E167+G167+I167+K167+M167+O167+Q167</f>
        <v>8608</v>
      </c>
      <c r="T167" s="529">
        <f t="shared" ref="T167" si="70">R167+S167</f>
        <v>1218354</v>
      </c>
      <c r="U167" s="532">
        <v>17893324</v>
      </c>
      <c r="V167" s="530">
        <f t="shared" si="66"/>
        <v>-1.3751677381800631E-2</v>
      </c>
      <c r="W167" s="530">
        <f t="shared" ref="W167" si="71">(S167-S166)/S166</f>
        <v>-8.2949308755760377E-3</v>
      </c>
      <c r="X167" s="530">
        <f t="shared" ref="X167" si="72">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 t="shared" si="48"/>
        <v>1191453</v>
      </c>
      <c r="S168" s="355">
        <f t="shared" si="69"/>
        <v>8385</v>
      </c>
      <c r="T168" s="529">
        <f t="shared" ref="T168" si="73">R168+S168</f>
        <v>1199838</v>
      </c>
      <c r="U168" s="532">
        <v>18103660</v>
      </c>
      <c r="V168" s="530">
        <f t="shared" si="66"/>
        <v>-1.5121356053254154E-2</v>
      </c>
      <c r="W168" s="530">
        <f t="shared" ref="W168" si="74">(S168-S167)/S167</f>
        <v>-2.5906133828996283E-2</v>
      </c>
      <c r="X168" s="530">
        <f t="shared" ref="X168" si="75">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 t="shared" si="48"/>
        <v>1182000</v>
      </c>
      <c r="S169" s="398">
        <f t="shared" ref="S169" si="76">C169+E169+G169+I169+K169+M169+O169+Q169</f>
        <v>8361</v>
      </c>
      <c r="T169" s="538">
        <f t="shared" ref="T169" si="77">R169+S169</f>
        <v>1190361</v>
      </c>
      <c r="U169" s="539">
        <v>18103661</v>
      </c>
      <c r="V169" s="540">
        <f t="shared" ref="V169" si="78">(R169-R168)/R168</f>
        <v>-7.934009986126183E-3</v>
      </c>
      <c r="W169" s="540">
        <f t="shared" ref="W169" si="79">(S169-S168)/S168</f>
        <v>-2.8622540250447226E-3</v>
      </c>
      <c r="X169" s="540">
        <f t="shared" ref="X169" si="80">T169/U169</f>
        <v>6.5752501662509039E-2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 t="shared" si="48"/>
        <v>1168809</v>
      </c>
      <c r="S170" s="355">
        <f>C170+E170+G170+I170+K170+M170+O170+Q170</f>
        <v>8197</v>
      </c>
      <c r="T170" s="529">
        <f>R170+S170</f>
        <v>1177006</v>
      </c>
      <c r="U170" s="532">
        <v>18103661</v>
      </c>
      <c r="V170" s="530">
        <f>(R170-R169)/R169</f>
        <v>-1.115989847715736E-2</v>
      </c>
      <c r="W170" s="530">
        <f>(S170-S169)/S169</f>
        <v>-1.9614878603037914E-2</v>
      </c>
      <c r="X170" s="530">
        <f>T170/U170</f>
        <v>6.5014805568884657E-2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B171+D171+F171+H171+J171+L171+N171+P259</f>
        <v>1162933</v>
      </c>
      <c r="S171" s="355">
        <f>C171+E171+G171+I171+K171+M171+O171+Q171</f>
        <v>8096</v>
      </c>
      <c r="T171" s="529">
        <f>R171+S171</f>
        <v>1171029</v>
      </c>
      <c r="U171" s="532">
        <v>18103661</v>
      </c>
      <c r="V171" s="530">
        <f t="shared" ref="V171:V173" si="81">(R171-R170)/R170</f>
        <v>-5.0273397963225813E-3</v>
      </c>
      <c r="W171" s="530">
        <f t="shared" ref="W171:W173" si="82">(S171-S170)/S170</f>
        <v>-1.2321581066243748E-2</v>
      </c>
      <c r="X171" s="530">
        <f t="shared" ref="X171:X173" si="83">T171/U171</f>
        <v>6.468465135311581E-2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B172+D172+F172+H172+J172+L172+N172+P260</f>
        <v>1163812</v>
      </c>
      <c r="S172" s="355">
        <f t="shared" ref="S172:S173" si="84">C172+E172+G172+I172+K172+M172+O172+Q172</f>
        <v>8169</v>
      </c>
      <c r="T172" s="529">
        <f>R172+S172</f>
        <v>1171981</v>
      </c>
      <c r="U172" s="532">
        <v>18103661</v>
      </c>
      <c r="V172" s="530">
        <f t="shared" si="81"/>
        <v>7.5584749938302552E-4</v>
      </c>
      <c r="W172" s="530">
        <f t="shared" si="82"/>
        <v>9.016798418972332E-3</v>
      </c>
      <c r="X172" s="530">
        <f t="shared" si="83"/>
        <v>6.4737237401871373E-2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B173+D173+F173+H173+J173+L173+N173+P261</f>
        <v>1162934</v>
      </c>
      <c r="S173" s="355">
        <f t="shared" si="84"/>
        <v>8048</v>
      </c>
      <c r="T173" s="529">
        <f t="shared" ref="T173" si="85">R173+S173</f>
        <v>1170982</v>
      </c>
      <c r="U173" s="532">
        <v>18103661</v>
      </c>
      <c r="V173" s="530">
        <f t="shared" si="81"/>
        <v>-7.5441738012668714E-4</v>
      </c>
      <c r="W173" s="530">
        <f t="shared" si="82"/>
        <v>-1.4812094503611213E-2</v>
      </c>
      <c r="X173" s="530">
        <f t="shared" si="83"/>
        <v>6.4682055193145738E-2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B174+D174+F174+H174+J174+L174+N174+P261</f>
        <v>1161682</v>
      </c>
      <c r="S174" s="355">
        <f>C174+E174+G174+I174+K174+M174+O174+Q174</f>
        <v>8007</v>
      </c>
      <c r="T174" s="529">
        <f>R174+S174</f>
        <v>1169689</v>
      </c>
      <c r="U174" s="532">
        <v>18103661</v>
      </c>
      <c r="V174" s="530">
        <f>(R174-R172)/R172</f>
        <v>-1.8301925053187285E-3</v>
      </c>
      <c r="W174" s="530">
        <f>(S174-S172)/S172</f>
        <v>-1.9831068674256335E-2</v>
      </c>
      <c r="X174" s="530">
        <f>T174/U174</f>
        <v>6.461063317524561E-2</v>
      </c>
    </row>
    <row r="175" spans="1:24" s="136" customFormat="1" x14ac:dyDescent="0.2">
      <c r="A175" s="527">
        <v>45870</v>
      </c>
      <c r="B175" s="355">
        <v>778799</v>
      </c>
      <c r="C175" s="355">
        <v>5010</v>
      </c>
      <c r="D175" s="355">
        <v>79141</v>
      </c>
      <c r="E175" s="355">
        <v>156</v>
      </c>
      <c r="F175" s="528"/>
      <c r="G175" s="528"/>
      <c r="H175" s="355">
        <v>235071</v>
      </c>
      <c r="I175" s="355">
        <v>1512</v>
      </c>
      <c r="J175" s="355">
        <v>24058</v>
      </c>
      <c r="K175" s="355">
        <v>1204</v>
      </c>
      <c r="L175" s="355">
        <v>32429</v>
      </c>
      <c r="M175" s="355"/>
      <c r="N175" s="355">
        <v>12036</v>
      </c>
      <c r="O175" s="355">
        <v>43</v>
      </c>
      <c r="P175" s="528"/>
      <c r="Q175" s="528"/>
      <c r="R175" s="355">
        <f>B175+D175+F175+H175+J175+L175+N175+P261</f>
        <v>1161534</v>
      </c>
      <c r="S175" s="355">
        <f>C175+E175+G175+I175+K175+M175+O175+Q175</f>
        <v>7925</v>
      </c>
      <c r="T175" s="529">
        <f>R175+S175</f>
        <v>1169459</v>
      </c>
      <c r="U175" s="532">
        <v>18103661</v>
      </c>
      <c r="V175" s="530">
        <f>(R175-R172)/R172</f>
        <v>-1.9573608108526121E-3</v>
      </c>
      <c r="W175" s="530">
        <f>(S175-S172)/S172</f>
        <v>-2.9869017015546579E-2</v>
      </c>
      <c r="X175" s="530">
        <f>T175/U175</f>
        <v>6.4597928562626084E-2</v>
      </c>
    </row>
    <row r="176" spans="1:24" s="136" customFormat="1" x14ac:dyDescent="0.2">
      <c r="A176" s="527">
        <v>45901</v>
      </c>
      <c r="B176" s="355">
        <v>766600</v>
      </c>
      <c r="C176" s="355">
        <v>4958</v>
      </c>
      <c r="D176" s="355">
        <v>77399</v>
      </c>
      <c r="E176" s="355">
        <v>152</v>
      </c>
      <c r="F176" s="528"/>
      <c r="G176" s="528"/>
      <c r="H176" s="355">
        <v>245902</v>
      </c>
      <c r="I176" s="355">
        <v>1512</v>
      </c>
      <c r="J176" s="355">
        <v>23620</v>
      </c>
      <c r="K176" s="355">
        <v>1204</v>
      </c>
      <c r="L176" s="355">
        <v>32539</v>
      </c>
      <c r="M176" s="355"/>
      <c r="N176" s="355">
        <v>12050</v>
      </c>
      <c r="O176" s="355">
        <v>43</v>
      </c>
      <c r="P176" s="528"/>
      <c r="Q176" s="528"/>
      <c r="R176" s="355">
        <f>B176+D176+F176+H176+J176+L176+N176+P262</f>
        <v>1158110</v>
      </c>
      <c r="S176" s="355">
        <f>C176+E176+G176+I176+K176+M176+O176+Q176</f>
        <v>7869</v>
      </c>
      <c r="T176" s="529">
        <f>R176+S176</f>
        <v>1165979</v>
      </c>
      <c r="U176" s="532">
        <v>18103661</v>
      </c>
      <c r="V176" s="530">
        <f>(R176-R173)/R173</f>
        <v>-4.1481287846085848E-3</v>
      </c>
      <c r="W176" s="530">
        <f>(S176-S173)/S173</f>
        <v>-2.2241550695825049E-2</v>
      </c>
      <c r="X176" s="530">
        <f>T176/U176</f>
        <v>6.4405702249948224E-2</v>
      </c>
    </row>
    <row r="177" spans="1:24" s="136" customFormat="1" x14ac:dyDescent="0.2"/>
    <row r="178" spans="1:24" s="136" customFormat="1" x14ac:dyDescent="0.2">
      <c r="A178" s="135"/>
      <c r="B178" s="135" t="s">
        <v>61</v>
      </c>
      <c r="C178" s="135"/>
      <c r="D178" s="135"/>
      <c r="E178" s="135"/>
      <c r="F178" s="135"/>
      <c r="G178" s="135"/>
      <c r="H178" s="215"/>
      <c r="I178" s="135"/>
      <c r="J178" s="135"/>
      <c r="K178" s="135"/>
      <c r="L178" s="135"/>
      <c r="M178" s="135"/>
      <c r="N178" s="135"/>
      <c r="O178" s="135"/>
      <c r="P178" s="135"/>
      <c r="Q178" s="135"/>
      <c r="R178" s="135"/>
      <c r="S178" s="135"/>
      <c r="T178" s="135"/>
      <c r="U178" s="135"/>
      <c r="V178" s="135"/>
      <c r="W178" s="135"/>
      <c r="X178" s="135"/>
    </row>
    <row r="179" spans="1:24" s="136" customFormat="1" x14ac:dyDescent="0.2">
      <c r="A179" s="135"/>
      <c r="B179" s="135" t="s">
        <v>62</v>
      </c>
      <c r="C179" s="135" t="s">
        <v>60</v>
      </c>
      <c r="D179" s="135"/>
      <c r="E179" s="135"/>
      <c r="F179" s="135"/>
      <c r="G179" s="135"/>
      <c r="H179" s="135"/>
      <c r="I179" s="135"/>
      <c r="J179" s="135"/>
      <c r="K179" s="135"/>
      <c r="L179" s="135"/>
      <c r="M179" s="135"/>
      <c r="N179" s="135"/>
      <c r="O179" s="135"/>
      <c r="P179" s="135"/>
      <c r="Q179" s="135"/>
      <c r="R179" s="135"/>
      <c r="S179" s="135"/>
      <c r="T179" s="135"/>
      <c r="U179" s="135"/>
      <c r="V179" s="135"/>
      <c r="W179" s="135"/>
      <c r="X179" s="135"/>
    </row>
    <row r="180" spans="1:24" s="136" customFormat="1" x14ac:dyDescent="0.2">
      <c r="A180" s="135"/>
      <c r="B180" s="135" t="s">
        <v>63</v>
      </c>
      <c r="C180" s="135" t="s">
        <v>75</v>
      </c>
      <c r="D180" s="135"/>
      <c r="E180" s="135"/>
      <c r="F180" s="135"/>
      <c r="G180" s="135"/>
      <c r="H180" s="135"/>
      <c r="I180" s="135"/>
      <c r="J180" s="135"/>
      <c r="K180" s="135"/>
      <c r="L180" s="135"/>
      <c r="M180" s="135"/>
      <c r="N180" s="135"/>
      <c r="O180" s="135"/>
      <c r="P180" s="135"/>
      <c r="Q180" s="135"/>
      <c r="R180" s="135"/>
      <c r="S180" s="135"/>
      <c r="T180" s="135"/>
      <c r="U180" s="135"/>
      <c r="V180" s="135"/>
      <c r="W180" s="135"/>
      <c r="X180" s="135"/>
    </row>
    <row r="181" spans="1:24" s="136" customFormat="1" x14ac:dyDescent="0.2">
      <c r="A181" s="485"/>
      <c r="B181" s="485" t="s">
        <v>78</v>
      </c>
      <c r="C181" s="485" t="s">
        <v>79</v>
      </c>
      <c r="D181" s="485"/>
      <c r="E181" s="485"/>
      <c r="F181" s="485"/>
      <c r="G181" s="485"/>
      <c r="H181" s="485"/>
      <c r="I181" s="485"/>
      <c r="J181" s="485"/>
      <c r="K181" s="485"/>
      <c r="L181" s="485"/>
      <c r="M181" s="485"/>
      <c r="N181" s="485"/>
      <c r="O181" s="485"/>
      <c r="P181" s="485"/>
      <c r="Q181" s="485"/>
      <c r="R181" s="485"/>
      <c r="S181" s="485"/>
      <c r="T181" s="485"/>
      <c r="U181" s="485"/>
      <c r="V181" s="485"/>
      <c r="W181" s="485"/>
      <c r="X181" s="485"/>
    </row>
    <row r="182" spans="1:24" s="136" customFormat="1" x14ac:dyDescent="0.2">
      <c r="A182" s="485"/>
      <c r="B182" s="485" t="s">
        <v>80</v>
      </c>
      <c r="C182" s="592" t="s">
        <v>81</v>
      </c>
      <c r="D182" s="592"/>
      <c r="E182" s="592"/>
      <c r="F182" s="592"/>
      <c r="G182" s="592"/>
      <c r="H182" s="592"/>
      <c r="I182" s="592"/>
      <c r="J182" s="592"/>
      <c r="K182" s="592"/>
      <c r="L182" s="592"/>
      <c r="M182" s="592"/>
      <c r="N182" s="592"/>
      <c r="O182" s="592"/>
      <c r="P182" s="592"/>
      <c r="Q182" s="485"/>
      <c r="R182" s="485"/>
      <c r="S182" s="485"/>
      <c r="T182" s="485"/>
      <c r="U182" s="485"/>
      <c r="V182" s="485"/>
      <c r="W182" s="485"/>
      <c r="X182" s="485"/>
    </row>
    <row r="183" spans="1:24" ht="30.75" customHeight="1" x14ac:dyDescent="0.2">
      <c r="B183" s="215"/>
      <c r="C183" s="592"/>
      <c r="D183" s="592"/>
      <c r="E183" s="592"/>
      <c r="F183" s="592"/>
      <c r="G183" s="592"/>
      <c r="H183" s="592"/>
      <c r="I183" s="592"/>
      <c r="J183" s="592"/>
      <c r="K183" s="592"/>
      <c r="L183" s="592"/>
      <c r="M183" s="592"/>
      <c r="N183" s="592"/>
      <c r="O183" s="592"/>
      <c r="P183" s="592"/>
    </row>
    <row r="184" spans="1:24" x14ac:dyDescent="0.2">
      <c r="B184" s="135" t="s">
        <v>73</v>
      </c>
      <c r="C184" s="135" t="s">
        <v>74</v>
      </c>
      <c r="F184" s="215"/>
    </row>
    <row r="185" spans="1:24" x14ac:dyDescent="0.2">
      <c r="B185" s="135" t="s">
        <v>103</v>
      </c>
      <c r="C185" s="590" t="s">
        <v>104</v>
      </c>
      <c r="D185" s="590"/>
      <c r="E185" s="590"/>
      <c r="F185" s="590"/>
      <c r="G185" s="590"/>
      <c r="H185" s="590"/>
      <c r="I185" s="590"/>
      <c r="J185" s="590"/>
      <c r="K185" s="590"/>
      <c r="L185" s="590"/>
      <c r="M185" s="590"/>
      <c r="N185" s="590"/>
      <c r="O185" s="590"/>
      <c r="P185" s="590"/>
    </row>
    <row r="186" spans="1:24" s="485" customFormat="1" ht="47.25" customHeight="1" x14ac:dyDescent="0.2">
      <c r="B186" s="485" t="s">
        <v>105</v>
      </c>
      <c r="C186" s="591" t="s">
        <v>106</v>
      </c>
      <c r="D186" s="591"/>
      <c r="E186" s="591"/>
      <c r="F186" s="591"/>
      <c r="G186" s="591"/>
      <c r="H186" s="591"/>
      <c r="I186" s="591"/>
      <c r="J186" s="591"/>
      <c r="K186" s="591"/>
      <c r="L186" s="591"/>
      <c r="M186" s="591"/>
      <c r="N186" s="591"/>
      <c r="O186" s="591"/>
      <c r="P186" s="591"/>
    </row>
    <row r="187" spans="1:24" ht="12.75" x14ac:dyDescent="0.2">
      <c r="A187" s="566" t="s">
        <v>63</v>
      </c>
      <c r="B187" s="566"/>
      <c r="C187" s="567" t="s">
        <v>69</v>
      </c>
      <c r="D187" s="567"/>
      <c r="E187" s="567"/>
      <c r="F187" s="567"/>
      <c r="G187" s="567"/>
      <c r="H187" s="567"/>
      <c r="I187" s="567"/>
      <c r="J187" s="567"/>
      <c r="K187" s="567"/>
      <c r="L187" s="567"/>
      <c r="M187" s="567"/>
      <c r="N187" s="567"/>
      <c r="O187" s="567"/>
      <c r="P187" s="567"/>
    </row>
    <row r="188" spans="1:24" ht="15" x14ac:dyDescent="0.25">
      <c r="A188" s="566"/>
      <c r="B188" s="566"/>
      <c r="C188" s="233"/>
      <c r="D188" s="234" t="s">
        <v>64</v>
      </c>
      <c r="E188" s="567" t="s">
        <v>65</v>
      </c>
      <c r="F188" s="568"/>
      <c r="G188" s="568"/>
      <c r="H188" s="568"/>
      <c r="I188" s="568"/>
      <c r="J188" s="568"/>
      <c r="K188" s="568"/>
      <c r="L188" s="568"/>
      <c r="M188" s="568"/>
      <c r="N188" s="568"/>
      <c r="O188" s="568"/>
      <c r="P188" s="568"/>
    </row>
    <row r="189" spans="1:24" ht="15" x14ac:dyDescent="0.25">
      <c r="A189" s="235"/>
      <c r="B189" s="235"/>
      <c r="C189" s="236"/>
      <c r="D189" s="234" t="s">
        <v>66</v>
      </c>
      <c r="E189" s="569" t="s">
        <v>67</v>
      </c>
      <c r="F189" s="570"/>
      <c r="G189" s="570"/>
      <c r="H189" s="570"/>
      <c r="I189" s="570"/>
      <c r="J189" s="570"/>
      <c r="K189" s="570"/>
      <c r="L189" s="570"/>
      <c r="M189" s="570"/>
      <c r="N189" s="570"/>
      <c r="O189" s="570"/>
      <c r="P189" s="571"/>
    </row>
    <row r="190" spans="1:24" ht="15" x14ac:dyDescent="0.25">
      <c r="A190" s="235"/>
      <c r="B190" s="235"/>
      <c r="C190" s="237"/>
      <c r="D190" s="234" t="s">
        <v>68</v>
      </c>
      <c r="E190" s="572" t="s">
        <v>70</v>
      </c>
      <c r="F190" s="573"/>
      <c r="G190" s="573"/>
      <c r="H190" s="573"/>
      <c r="I190" s="573"/>
      <c r="J190" s="573"/>
      <c r="K190" s="573"/>
      <c r="L190" s="573"/>
      <c r="M190" s="573"/>
      <c r="N190" s="573"/>
      <c r="O190" s="573"/>
      <c r="P190" s="574"/>
    </row>
    <row r="191" spans="1:24" ht="15" x14ac:dyDescent="0.2">
      <c r="C191" s="274"/>
      <c r="D191" s="580" t="s">
        <v>71</v>
      </c>
      <c r="E191" s="581"/>
      <c r="F191" s="581"/>
      <c r="G191" s="581"/>
      <c r="H191" s="581"/>
      <c r="I191" s="581"/>
      <c r="J191" s="581"/>
      <c r="K191" s="581"/>
      <c r="L191" s="581"/>
      <c r="M191" s="581"/>
      <c r="N191" s="581"/>
      <c r="O191" s="581"/>
      <c r="P191" s="582"/>
    </row>
    <row r="194" spans="3:14" x14ac:dyDescent="0.2">
      <c r="C194" s="215"/>
      <c r="E194" s="215"/>
      <c r="H194" s="215"/>
      <c r="J194" s="215"/>
      <c r="N194" s="215"/>
    </row>
    <row r="195" spans="3:14" x14ac:dyDescent="0.2">
      <c r="C195" s="215"/>
      <c r="E195" s="215"/>
      <c r="H195" s="215"/>
      <c r="J195" s="215"/>
      <c r="N195" s="215"/>
    </row>
    <row r="196" spans="3:14" x14ac:dyDescent="0.2">
      <c r="C196" s="215"/>
      <c r="E196" s="215"/>
      <c r="H196" s="215"/>
      <c r="J196" s="215"/>
      <c r="N196" s="215"/>
    </row>
  </sheetData>
  <mergeCells count="24">
    <mergeCell ref="D191:P191"/>
    <mergeCell ref="V10:V11"/>
    <mergeCell ref="W10:W11"/>
    <mergeCell ref="X10:X11"/>
    <mergeCell ref="L10:M10"/>
    <mergeCell ref="N10:O10"/>
    <mergeCell ref="P10:Q10"/>
    <mergeCell ref="R10:S10"/>
    <mergeCell ref="T10:T11"/>
    <mergeCell ref="U10:U11"/>
    <mergeCell ref="J10:K10"/>
    <mergeCell ref="C185:P185"/>
    <mergeCell ref="C186:P186"/>
    <mergeCell ref="C182:P183"/>
    <mergeCell ref="A10:A11"/>
    <mergeCell ref="B10:C10"/>
    <mergeCell ref="D10:E10"/>
    <mergeCell ref="F10:G10"/>
    <mergeCell ref="H10:I10"/>
    <mergeCell ref="A187:B188"/>
    <mergeCell ref="C187:P187"/>
    <mergeCell ref="E188:P188"/>
    <mergeCell ref="E189:P189"/>
    <mergeCell ref="E190:P190"/>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65"/>
  <sheetViews>
    <sheetView showGridLines="0" zoomScale="85" zoomScaleNormal="85" workbookViewId="0">
      <pane ySplit="10" topLeftCell="A151" activePane="bottomLeft" state="frozen"/>
      <selection pane="bottomLeft" activeCell="F166" sqref="F166"/>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publicación:Octubre del 2025</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Septiembre del 2025</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3"/>
      <c r="H38" s="593"/>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ht="15.75" thickBot="1" x14ac:dyDescent="0.3">
      <c r="B145" s="505">
        <v>45292</v>
      </c>
      <c r="C145" s="503">
        <v>1365486</v>
      </c>
      <c r="D145" s="504">
        <v>35554</v>
      </c>
      <c r="E145" s="503">
        <v>8841</v>
      </c>
      <c r="F145" s="506">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ht="15.75" thickBot="1" x14ac:dyDescent="0.3">
      <c r="B146" s="505">
        <v>45323</v>
      </c>
      <c r="C146" s="503">
        <v>1348637</v>
      </c>
      <c r="D146" s="504">
        <v>35094</v>
      </c>
      <c r="E146" s="503">
        <v>8877</v>
      </c>
      <c r="F146" s="506">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ht="15.75" thickBot="1" x14ac:dyDescent="0.3">
      <c r="B147" s="505">
        <v>45352</v>
      </c>
      <c r="C147" s="503">
        <v>1330681</v>
      </c>
      <c r="D147" s="504">
        <v>34617</v>
      </c>
      <c r="E147" s="503">
        <v>8829</v>
      </c>
      <c r="F147" s="506">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ht="15.75" thickBot="1" x14ac:dyDescent="0.3">
      <c r="B148" s="505">
        <v>45383</v>
      </c>
      <c r="C148" s="503">
        <v>1312735</v>
      </c>
      <c r="D148" s="504">
        <v>33990</v>
      </c>
      <c r="E148" s="503">
        <v>8776</v>
      </c>
      <c r="F148" s="506">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ht="15.75" thickBot="1" x14ac:dyDescent="0.3">
      <c r="B149" s="505">
        <v>45413</v>
      </c>
      <c r="C149" s="503">
        <v>1295543</v>
      </c>
      <c r="D149" s="504">
        <v>33445</v>
      </c>
      <c r="E149" s="503">
        <v>8744</v>
      </c>
      <c r="F149" s="506">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ht="15.75" thickBot="1" x14ac:dyDescent="0.3">
      <c r="B150" s="505">
        <v>45444</v>
      </c>
      <c r="C150" s="503">
        <v>1276980</v>
      </c>
      <c r="D150" s="504">
        <v>32896</v>
      </c>
      <c r="E150" s="503">
        <v>8684</v>
      </c>
      <c r="F150" s="506">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ht="15.75" thickBot="1" x14ac:dyDescent="0.3">
      <c r="B151" s="505">
        <v>45474</v>
      </c>
      <c r="C151" s="503">
        <v>1256417</v>
      </c>
      <c r="D151" s="504">
        <v>32348</v>
      </c>
      <c r="E151" s="503">
        <v>8613</v>
      </c>
      <c r="F151" s="506">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ht="15.75" thickBot="1" x14ac:dyDescent="0.3">
      <c r="B152" s="505">
        <v>45505</v>
      </c>
      <c r="C152" s="503">
        <v>1234587</v>
      </c>
      <c r="D152" s="504">
        <v>32929</v>
      </c>
      <c r="E152" s="503">
        <v>8529</v>
      </c>
      <c r="F152" s="506">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ht="15.75" thickBot="1" x14ac:dyDescent="0.3">
      <c r="B153" s="505">
        <v>45536</v>
      </c>
      <c r="C153" s="503">
        <v>1222712</v>
      </c>
      <c r="D153" s="504">
        <v>31252</v>
      </c>
      <c r="E153" s="503">
        <v>8464</v>
      </c>
      <c r="F153" s="506">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ht="15.75" thickBot="1" x14ac:dyDescent="0.3">
      <c r="B154" s="505">
        <v>45566</v>
      </c>
      <c r="C154" s="503">
        <v>1211902</v>
      </c>
      <c r="D154" s="504">
        <v>30729</v>
      </c>
      <c r="E154" s="503">
        <v>8421</v>
      </c>
      <c r="F154" s="506">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ht="15.75" thickBot="1" x14ac:dyDescent="0.3">
      <c r="B155" s="505">
        <v>45597</v>
      </c>
      <c r="C155" s="503">
        <v>1196442</v>
      </c>
      <c r="D155" s="504">
        <v>30172</v>
      </c>
      <c r="E155" s="503">
        <v>8285</v>
      </c>
      <c r="F155" s="506">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ht="15.75" thickBot="1" x14ac:dyDescent="0.3">
      <c r="B156" s="505">
        <v>45627</v>
      </c>
      <c r="C156" s="503">
        <v>1180104</v>
      </c>
      <c r="D156" s="504">
        <v>29642</v>
      </c>
      <c r="E156" s="503">
        <v>8213</v>
      </c>
      <c r="F156" s="506">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ht="15.75" thickBot="1" x14ac:dyDescent="0.3">
      <c r="B157" s="505">
        <v>45658</v>
      </c>
      <c r="C157" s="503">
        <v>1162457</v>
      </c>
      <c r="D157" s="504">
        <v>28996</v>
      </c>
      <c r="E157" s="503">
        <v>7990</v>
      </c>
      <c r="F157" s="506">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ht="15.75" thickBot="1" x14ac:dyDescent="0.3">
      <c r="B158" s="505">
        <v>45689</v>
      </c>
      <c r="C158" s="503">
        <v>1153601</v>
      </c>
      <c r="D158" s="503">
        <v>28399</v>
      </c>
      <c r="E158" s="503">
        <v>7966</v>
      </c>
      <c r="F158" s="503">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ht="15.75" thickBot="1" x14ac:dyDescent="0.3">
      <c r="B159" s="505">
        <v>45717</v>
      </c>
      <c r="C159" s="503">
        <v>1141004</v>
      </c>
      <c r="D159" s="503">
        <v>27805</v>
      </c>
      <c r="E159" s="503">
        <v>7830</v>
      </c>
      <c r="F159" s="503">
        <v>367</v>
      </c>
    </row>
    <row r="160" spans="2:84" ht="15.75" thickBot="1" x14ac:dyDescent="0.3">
      <c r="B160" s="505">
        <v>45748</v>
      </c>
      <c r="C160" s="503">
        <v>1135551</v>
      </c>
      <c r="D160" s="503">
        <v>27382</v>
      </c>
      <c r="E160" s="503">
        <v>7729</v>
      </c>
      <c r="F160" s="503">
        <v>367</v>
      </c>
    </row>
    <row r="161" spans="2:6" ht="15.75" thickBot="1" x14ac:dyDescent="0.3">
      <c r="B161" s="505">
        <v>45778</v>
      </c>
      <c r="C161" s="503">
        <v>1136949</v>
      </c>
      <c r="D161" s="503">
        <v>26863</v>
      </c>
      <c r="E161" s="503">
        <v>7824</v>
      </c>
      <c r="F161" s="503">
        <v>345</v>
      </c>
    </row>
    <row r="162" spans="2:6" ht="15.75" thickBot="1" x14ac:dyDescent="0.3">
      <c r="B162" s="505">
        <v>45809</v>
      </c>
      <c r="C162" s="503">
        <v>1136443</v>
      </c>
      <c r="D162" s="503">
        <v>26491</v>
      </c>
      <c r="E162" s="503">
        <v>7703</v>
      </c>
      <c r="F162" s="503">
        <v>345</v>
      </c>
    </row>
    <row r="163" spans="2:6" s="501" customFormat="1" ht="15.75" thickBot="1" x14ac:dyDescent="0.3">
      <c r="B163" s="505">
        <v>45839</v>
      </c>
      <c r="C163" s="503">
        <v>1135824</v>
      </c>
      <c r="D163" s="503">
        <v>25858</v>
      </c>
      <c r="E163" s="503">
        <v>7640</v>
      </c>
      <c r="F163" s="503">
        <v>367</v>
      </c>
    </row>
    <row r="164" spans="2:6" s="501" customFormat="1" ht="15.75" thickBot="1" x14ac:dyDescent="0.3">
      <c r="B164" s="505">
        <v>45870</v>
      </c>
      <c r="C164" s="503">
        <v>1136049</v>
      </c>
      <c r="D164" s="503">
        <v>25485</v>
      </c>
      <c r="E164" s="503">
        <v>7542</v>
      </c>
      <c r="F164" s="503">
        <v>383</v>
      </c>
    </row>
    <row r="165" spans="2:6" ht="15.75" thickBot="1" x14ac:dyDescent="0.3">
      <c r="B165" s="505">
        <v>45901</v>
      </c>
      <c r="C165" s="503">
        <v>1133100</v>
      </c>
      <c r="D165" s="503">
        <v>25010</v>
      </c>
      <c r="E165" s="503">
        <v>7502</v>
      </c>
      <c r="F165" s="503">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5"/>
  <sheetViews>
    <sheetView showGridLines="0" topLeftCell="AO1" zoomScale="85" zoomScaleNormal="85" workbookViewId="0">
      <pane ySplit="11" topLeftCell="A150" activePane="bottomLeft" state="frozen"/>
      <selection pane="bottomLeft" activeCell="AY165" sqref="AY165"/>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publicación:Octubre del 2025</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Septiembre del 2025</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6" t="s">
        <v>7</v>
      </c>
      <c r="B10" s="594" t="s">
        <v>8</v>
      </c>
      <c r="C10" s="595"/>
      <c r="D10" s="594" t="s">
        <v>9</v>
      </c>
      <c r="E10" s="595"/>
      <c r="F10" s="594" t="s">
        <v>10</v>
      </c>
      <c r="G10" s="595"/>
      <c r="H10" s="594" t="s">
        <v>11</v>
      </c>
      <c r="I10" s="595"/>
      <c r="J10" s="594" t="s">
        <v>12</v>
      </c>
      <c r="K10" s="595"/>
      <c r="L10" s="594" t="s">
        <v>13</v>
      </c>
      <c r="M10" s="595"/>
      <c r="N10" s="594" t="s">
        <v>14</v>
      </c>
      <c r="O10" s="595"/>
      <c r="P10" s="594" t="s">
        <v>15</v>
      </c>
      <c r="Q10" s="595"/>
      <c r="R10" s="594" t="s">
        <v>16</v>
      </c>
      <c r="S10" s="595"/>
      <c r="T10" s="594" t="s">
        <v>17</v>
      </c>
      <c r="U10" s="595"/>
      <c r="V10" s="594" t="s">
        <v>18</v>
      </c>
      <c r="W10" s="595"/>
      <c r="X10" s="594" t="s">
        <v>19</v>
      </c>
      <c r="Y10" s="595"/>
      <c r="Z10" s="594" t="s">
        <v>20</v>
      </c>
      <c r="AA10" s="595"/>
      <c r="AB10" s="594" t="s">
        <v>21</v>
      </c>
      <c r="AC10" s="595"/>
      <c r="AD10" s="594" t="s">
        <v>22</v>
      </c>
      <c r="AE10" s="595"/>
      <c r="AF10" s="594" t="s">
        <v>23</v>
      </c>
      <c r="AG10" s="595"/>
      <c r="AH10" s="594" t="s">
        <v>24</v>
      </c>
      <c r="AI10" s="595"/>
      <c r="AJ10" s="594" t="s">
        <v>25</v>
      </c>
      <c r="AK10" s="595"/>
      <c r="AL10" s="594" t="s">
        <v>26</v>
      </c>
      <c r="AM10" s="595"/>
      <c r="AN10" s="594" t="s">
        <v>27</v>
      </c>
      <c r="AO10" s="595"/>
      <c r="AP10" s="594" t="s">
        <v>28</v>
      </c>
      <c r="AQ10" s="595"/>
      <c r="AR10" s="594" t="s">
        <v>29</v>
      </c>
      <c r="AS10" s="595"/>
      <c r="AT10" s="594" t="s">
        <v>30</v>
      </c>
      <c r="AU10" s="595"/>
      <c r="AV10" s="598" t="s">
        <v>31</v>
      </c>
      <c r="AW10" s="599"/>
      <c r="AX10" s="600" t="s">
        <v>84</v>
      </c>
      <c r="AY10" s="602" t="s">
        <v>95</v>
      </c>
      <c r="AZ10" s="604" t="s">
        <v>96</v>
      </c>
      <c r="BA10" s="3"/>
    </row>
    <row r="11" spans="1:53" ht="24.75" customHeight="1" thickBot="1" x14ac:dyDescent="0.3">
      <c r="A11" s="597"/>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1"/>
      <c r="AY11" s="603"/>
      <c r="AZ11" s="605"/>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5"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5"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 si="36">B164+D164+F164+H164+J164+L164+N164+P164+R164+T164+V164+X164+Z164+AB164+AD164+AF164+AH164+AJ164+AL164+AN164+AP164+AR164+AT164+AV164</f>
        <v>1161534</v>
      </c>
      <c r="AY164" s="523">
        <f t="shared" ref="AY164" si="37">C164+E164+G164+I164+K164+M164+O164+Q164+S164+U164+W164+Y164+AA164+AC164+AE164+AG164+AI164+AK164+AM164+AO164+AQ164+AS164+AU164+AW164</f>
        <v>7925</v>
      </c>
      <c r="AZ164" s="524">
        <f t="shared" ref="AZ164"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5"/>
        <v>1158110</v>
      </c>
      <c r="AY165" s="523">
        <f t="shared" si="35"/>
        <v>7869</v>
      </c>
      <c r="AZ165" s="524">
        <f t="shared" si="34"/>
        <v>1165979</v>
      </c>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zoomScale="70" zoomScaleNormal="70" workbookViewId="0">
      <selection activeCell="O62" sqref="O62"/>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publicación:Octubre del 2025</v>
      </c>
      <c r="B7" s="460"/>
      <c r="C7" s="460"/>
      <c r="D7" s="460"/>
      <c r="E7" s="460"/>
      <c r="F7" s="460"/>
      <c r="G7" s="460"/>
      <c r="H7" s="460"/>
      <c r="I7" s="460"/>
      <c r="J7" s="460"/>
      <c r="K7" s="460"/>
      <c r="L7" s="468" t="s">
        <v>5</v>
      </c>
      <c r="M7" s="461"/>
    </row>
    <row r="8" spans="1:13" ht="15.75" thickBot="1" x14ac:dyDescent="0.3">
      <c r="A8" s="480" t="str">
        <f>Índice!B8</f>
        <v>Fecha de corte: Septiembre del 2025</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7" t="s">
        <v>102</v>
      </c>
      <c r="C11" s="607"/>
      <c r="D11" s="608" t="s">
        <v>76</v>
      </c>
      <c r="E11" s="608"/>
      <c r="F11" s="608" t="s">
        <v>58</v>
      </c>
      <c r="G11" s="608"/>
      <c r="H11" s="608" t="s">
        <v>45</v>
      </c>
      <c r="I11" s="608"/>
      <c r="J11" s="608" t="s">
        <v>38</v>
      </c>
      <c r="K11" s="608"/>
      <c r="L11" s="608" t="s">
        <v>46</v>
      </c>
      <c r="M11" s="608"/>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9513</v>
      </c>
      <c r="E13" s="542">
        <v>23</v>
      </c>
      <c r="F13" s="544">
        <v>1295</v>
      </c>
      <c r="G13" s="542">
        <v>0</v>
      </c>
      <c r="H13" s="518">
        <v>77399</v>
      </c>
      <c r="I13" s="518">
        <v>152</v>
      </c>
      <c r="J13" s="544">
        <v>53</v>
      </c>
      <c r="K13" s="518"/>
      <c r="L13" s="518">
        <v>314</v>
      </c>
      <c r="M13" s="518">
        <v>4</v>
      </c>
    </row>
    <row r="14" spans="1:13" x14ac:dyDescent="0.25">
      <c r="A14" s="337" t="s">
        <v>9</v>
      </c>
      <c r="B14" s="519"/>
      <c r="C14" s="519"/>
      <c r="D14" s="544">
        <v>13072</v>
      </c>
      <c r="E14" s="543">
        <v>105</v>
      </c>
      <c r="F14" s="544"/>
      <c r="G14" s="543"/>
      <c r="H14" s="519"/>
      <c r="I14" s="519"/>
      <c r="J14" s="544">
        <v>2</v>
      </c>
      <c r="K14" s="519"/>
      <c r="L14" s="519"/>
      <c r="M14" s="519"/>
    </row>
    <row r="15" spans="1:13" x14ac:dyDescent="0.25">
      <c r="A15" s="337" t="s">
        <v>10</v>
      </c>
      <c r="B15" s="519"/>
      <c r="C15" s="519"/>
      <c r="D15" s="544">
        <v>12207</v>
      </c>
      <c r="E15" s="543">
        <v>3</v>
      </c>
      <c r="F15" s="544">
        <v>414</v>
      </c>
      <c r="G15" s="543">
        <v>0</v>
      </c>
      <c r="H15" s="519"/>
      <c r="I15" s="519"/>
      <c r="J15" s="544"/>
      <c r="K15" s="519"/>
      <c r="L15" s="519"/>
      <c r="M15" s="519"/>
    </row>
    <row r="16" spans="1:13" x14ac:dyDescent="0.25">
      <c r="A16" s="337" t="s">
        <v>11</v>
      </c>
      <c r="B16" s="519"/>
      <c r="C16" s="519"/>
      <c r="D16" s="544">
        <v>11871</v>
      </c>
      <c r="E16" s="543">
        <v>84</v>
      </c>
      <c r="F16" s="544">
        <v>3</v>
      </c>
      <c r="G16" s="543">
        <v>0</v>
      </c>
      <c r="H16" s="519"/>
      <c r="I16" s="519"/>
      <c r="J16" s="544"/>
      <c r="K16" s="519"/>
      <c r="L16" s="519">
        <v>7</v>
      </c>
      <c r="M16" s="519">
        <v>0</v>
      </c>
    </row>
    <row r="17" spans="1:13" x14ac:dyDescent="0.25">
      <c r="A17" s="337" t="s">
        <v>12</v>
      </c>
      <c r="B17" s="519"/>
      <c r="C17" s="519"/>
      <c r="D17" s="544">
        <v>28245</v>
      </c>
      <c r="E17" s="543">
        <v>267</v>
      </c>
      <c r="F17" s="544">
        <v>1995</v>
      </c>
      <c r="G17" s="543">
        <v>0</v>
      </c>
      <c r="H17" s="519"/>
      <c r="I17" s="519"/>
      <c r="J17" s="544">
        <v>32</v>
      </c>
      <c r="K17" s="519"/>
      <c r="L17" s="519">
        <v>19</v>
      </c>
      <c r="M17" s="519">
        <v>6</v>
      </c>
    </row>
    <row r="18" spans="1:13" x14ac:dyDescent="0.25">
      <c r="A18" s="337" t="s">
        <v>13</v>
      </c>
      <c r="B18" s="519"/>
      <c r="C18" s="519"/>
      <c r="D18" s="544">
        <v>18204</v>
      </c>
      <c r="E18" s="543">
        <v>152</v>
      </c>
      <c r="F18" s="544">
        <v>226</v>
      </c>
      <c r="G18" s="543">
        <v>0</v>
      </c>
      <c r="H18" s="519"/>
      <c r="I18" s="519"/>
      <c r="J18" s="544">
        <v>26</v>
      </c>
      <c r="K18" s="519"/>
      <c r="L18" s="519"/>
      <c r="M18" s="519"/>
    </row>
    <row r="19" spans="1:13" x14ac:dyDescent="0.25">
      <c r="A19" s="337" t="s">
        <v>14</v>
      </c>
      <c r="B19" s="519"/>
      <c r="C19" s="519"/>
      <c r="D19" s="544">
        <v>20042</v>
      </c>
      <c r="E19" s="543">
        <v>40</v>
      </c>
      <c r="F19" s="544">
        <v>2732</v>
      </c>
      <c r="G19" s="543">
        <v>28</v>
      </c>
      <c r="H19" s="519"/>
      <c r="I19" s="519"/>
      <c r="J19" s="544">
        <v>147</v>
      </c>
      <c r="K19" s="519"/>
      <c r="L19" s="519">
        <v>477</v>
      </c>
      <c r="M19" s="519">
        <v>24</v>
      </c>
    </row>
    <row r="20" spans="1:13" x14ac:dyDescent="0.25">
      <c r="A20" s="337" t="s">
        <v>15</v>
      </c>
      <c r="B20" s="519"/>
      <c r="C20" s="519"/>
      <c r="D20" s="544">
        <v>13872</v>
      </c>
      <c r="E20" s="543">
        <v>113</v>
      </c>
      <c r="F20" s="544">
        <v>961</v>
      </c>
      <c r="G20" s="543">
        <v>0</v>
      </c>
      <c r="H20" s="519"/>
      <c r="I20" s="519"/>
      <c r="J20" s="544">
        <v>21</v>
      </c>
      <c r="K20" s="519"/>
      <c r="L20" s="519"/>
      <c r="M20" s="519"/>
    </row>
    <row r="21" spans="1:13" x14ac:dyDescent="0.25">
      <c r="A21" s="337" t="s">
        <v>16</v>
      </c>
      <c r="B21" s="519"/>
      <c r="C21" s="519"/>
      <c r="D21" s="544">
        <v>4164</v>
      </c>
      <c r="E21" s="543">
        <v>0</v>
      </c>
      <c r="F21" s="544"/>
      <c r="G21" s="543"/>
      <c r="H21" s="519"/>
      <c r="I21" s="519"/>
      <c r="J21" s="544"/>
      <c r="K21" s="519"/>
      <c r="L21" s="519"/>
      <c r="M21" s="519"/>
    </row>
    <row r="22" spans="1:13" x14ac:dyDescent="0.25">
      <c r="A22" s="337" t="s">
        <v>17</v>
      </c>
      <c r="B22" s="519">
        <v>3281</v>
      </c>
      <c r="C22" s="519"/>
      <c r="D22" s="544">
        <v>102997</v>
      </c>
      <c r="E22" s="543">
        <v>189</v>
      </c>
      <c r="F22" s="544">
        <v>121862</v>
      </c>
      <c r="G22" s="543">
        <v>548</v>
      </c>
      <c r="H22" s="519">
        <v>0</v>
      </c>
      <c r="I22" s="519"/>
      <c r="J22" s="544">
        <v>10152</v>
      </c>
      <c r="K22" s="519">
        <v>43</v>
      </c>
      <c r="L22" s="519">
        <v>15612</v>
      </c>
      <c r="M22" s="519">
        <v>190</v>
      </c>
    </row>
    <row r="23" spans="1:13" x14ac:dyDescent="0.25">
      <c r="A23" s="337" t="s">
        <v>18</v>
      </c>
      <c r="B23" s="519"/>
      <c r="C23" s="519"/>
      <c r="D23" s="544">
        <v>31001</v>
      </c>
      <c r="E23" s="543">
        <v>372</v>
      </c>
      <c r="F23" s="544">
        <v>5717</v>
      </c>
      <c r="G23" s="543">
        <v>91</v>
      </c>
      <c r="H23" s="519"/>
      <c r="I23" s="519"/>
      <c r="J23" s="544">
        <v>24</v>
      </c>
      <c r="K23" s="519"/>
      <c r="L23" s="519">
        <v>110</v>
      </c>
      <c r="M23" s="519">
        <v>0</v>
      </c>
    </row>
    <row r="24" spans="1:13" x14ac:dyDescent="0.25">
      <c r="A24" s="337" t="s">
        <v>19</v>
      </c>
      <c r="B24" s="519"/>
      <c r="C24" s="519"/>
      <c r="D24" s="544">
        <v>26625</v>
      </c>
      <c r="E24" s="543">
        <v>75</v>
      </c>
      <c r="F24" s="544">
        <v>549</v>
      </c>
      <c r="G24" s="543">
        <v>0</v>
      </c>
      <c r="H24" s="519"/>
      <c r="I24" s="519"/>
      <c r="J24" s="544">
        <v>20</v>
      </c>
      <c r="K24" s="519"/>
      <c r="L24" s="519">
        <v>202</v>
      </c>
      <c r="M24" s="519">
        <v>4</v>
      </c>
    </row>
    <row r="25" spans="1:13" x14ac:dyDescent="0.25">
      <c r="A25" s="337" t="s">
        <v>20</v>
      </c>
      <c r="B25" s="519"/>
      <c r="C25" s="519"/>
      <c r="D25" s="544">
        <v>7091</v>
      </c>
      <c r="E25" s="543">
        <v>18</v>
      </c>
      <c r="F25" s="544">
        <v>3390</v>
      </c>
      <c r="G25" s="543">
        <v>0</v>
      </c>
      <c r="H25" s="519"/>
      <c r="I25" s="519"/>
      <c r="J25" s="544">
        <v>38</v>
      </c>
      <c r="K25" s="519"/>
      <c r="L25" s="519">
        <v>7</v>
      </c>
      <c r="M25" s="519">
        <v>0</v>
      </c>
    </row>
    <row r="26" spans="1:13" x14ac:dyDescent="0.25">
      <c r="A26" s="337" t="s">
        <v>21</v>
      </c>
      <c r="B26" s="519"/>
      <c r="C26" s="519"/>
      <c r="D26" s="544">
        <v>33297</v>
      </c>
      <c r="E26" s="543">
        <v>53</v>
      </c>
      <c r="F26" s="544">
        <v>4831</v>
      </c>
      <c r="G26" s="543">
        <v>11</v>
      </c>
      <c r="H26" s="519"/>
      <c r="I26" s="519"/>
      <c r="J26" s="544">
        <v>150</v>
      </c>
      <c r="K26" s="519"/>
      <c r="L26" s="519">
        <v>501</v>
      </c>
      <c r="M26" s="519">
        <v>18</v>
      </c>
    </row>
    <row r="27" spans="1:13" x14ac:dyDescent="0.25">
      <c r="A27" s="337" t="s">
        <v>22</v>
      </c>
      <c r="B27" s="519"/>
      <c r="C27" s="519"/>
      <c r="D27" s="544">
        <v>6316</v>
      </c>
      <c r="E27" s="543">
        <v>84</v>
      </c>
      <c r="F27" s="544"/>
      <c r="G27" s="543"/>
      <c r="H27" s="519"/>
      <c r="I27" s="519"/>
      <c r="J27" s="544"/>
      <c r="K27" s="519"/>
      <c r="L27" s="519"/>
      <c r="M27" s="519"/>
    </row>
    <row r="28" spans="1:13" x14ac:dyDescent="0.25">
      <c r="A28" s="337" t="s">
        <v>23</v>
      </c>
      <c r="B28" s="519"/>
      <c r="C28" s="519"/>
      <c r="D28" s="544">
        <v>5520</v>
      </c>
      <c r="E28" s="543">
        <v>28</v>
      </c>
      <c r="F28" s="544"/>
      <c r="G28" s="543"/>
      <c r="H28" s="519"/>
      <c r="I28" s="519"/>
      <c r="J28" s="544">
        <v>0</v>
      </c>
      <c r="K28" s="519"/>
      <c r="L28" s="519"/>
      <c r="M28" s="519"/>
    </row>
    <row r="29" spans="1:13" x14ac:dyDescent="0.25">
      <c r="A29" s="337" t="s">
        <v>24</v>
      </c>
      <c r="B29" s="519"/>
      <c r="C29" s="519"/>
      <c r="D29" s="544">
        <v>5059</v>
      </c>
      <c r="E29" s="543">
        <v>24</v>
      </c>
      <c r="F29" s="544">
        <v>2</v>
      </c>
      <c r="G29" s="543">
        <v>0</v>
      </c>
      <c r="H29" s="519"/>
      <c r="I29" s="519"/>
      <c r="J29" s="544"/>
      <c r="K29" s="519"/>
      <c r="L29" s="519"/>
      <c r="M29" s="519"/>
    </row>
    <row r="30" spans="1:13" x14ac:dyDescent="0.25">
      <c r="A30" s="337" t="s">
        <v>25</v>
      </c>
      <c r="B30" s="519"/>
      <c r="C30" s="519"/>
      <c r="D30" s="544">
        <v>4992</v>
      </c>
      <c r="E30" s="543">
        <v>112</v>
      </c>
      <c r="F30" s="544"/>
      <c r="G30" s="543"/>
      <c r="H30" s="519"/>
      <c r="I30" s="519"/>
      <c r="J30" s="544">
        <v>3</v>
      </c>
      <c r="K30" s="519"/>
      <c r="L30" s="519"/>
      <c r="M30" s="519"/>
    </row>
    <row r="31" spans="1:13" x14ac:dyDescent="0.25">
      <c r="A31" s="337" t="s">
        <v>26</v>
      </c>
      <c r="B31" s="519">
        <v>29258</v>
      </c>
      <c r="C31" s="519"/>
      <c r="D31" s="544">
        <v>339513</v>
      </c>
      <c r="E31" s="543">
        <v>2704</v>
      </c>
      <c r="F31" s="544">
        <v>93423</v>
      </c>
      <c r="G31" s="543">
        <v>834</v>
      </c>
      <c r="H31" s="519">
        <v>0</v>
      </c>
      <c r="I31" s="519"/>
      <c r="J31" s="544">
        <v>1290</v>
      </c>
      <c r="K31" s="519"/>
      <c r="L31" s="519">
        <v>5970</v>
      </c>
      <c r="M31" s="519">
        <v>905</v>
      </c>
    </row>
    <row r="32" spans="1:13" x14ac:dyDescent="0.25">
      <c r="A32" s="337" t="s">
        <v>27</v>
      </c>
      <c r="B32" s="519"/>
      <c r="C32" s="519"/>
      <c r="D32" s="544">
        <v>7375</v>
      </c>
      <c r="E32" s="543">
        <v>18</v>
      </c>
      <c r="F32" s="544">
        <v>1349</v>
      </c>
      <c r="G32" s="543">
        <v>0</v>
      </c>
      <c r="H32" s="519"/>
      <c r="I32" s="519"/>
      <c r="J32" s="544">
        <v>8</v>
      </c>
      <c r="K32" s="519"/>
      <c r="L32" s="519">
        <v>128</v>
      </c>
      <c r="M32" s="519">
        <v>0</v>
      </c>
    </row>
    <row r="33" spans="1:14" x14ac:dyDescent="0.25">
      <c r="A33" s="337" t="s">
        <v>44</v>
      </c>
      <c r="B33" s="519"/>
      <c r="C33" s="519"/>
      <c r="D33" s="544">
        <v>13400</v>
      </c>
      <c r="E33" s="543">
        <v>33</v>
      </c>
      <c r="F33" s="544">
        <v>4383</v>
      </c>
      <c r="G33" s="543">
        <v>0</v>
      </c>
      <c r="H33" s="519"/>
      <c r="I33" s="519"/>
      <c r="J33" s="544">
        <v>1</v>
      </c>
      <c r="K33" s="519"/>
      <c r="L33" s="519"/>
      <c r="M33" s="519"/>
    </row>
    <row r="34" spans="1:14" x14ac:dyDescent="0.25">
      <c r="A34" s="337" t="s">
        <v>29</v>
      </c>
      <c r="B34" s="519"/>
      <c r="C34" s="519"/>
      <c r="D34" s="544">
        <v>5476</v>
      </c>
      <c r="E34" s="543">
        <v>24</v>
      </c>
      <c r="F34" s="544"/>
      <c r="G34" s="543"/>
      <c r="H34" s="519"/>
      <c r="I34" s="519"/>
      <c r="J34" s="544">
        <v>2</v>
      </c>
      <c r="K34" s="519"/>
      <c r="L34" s="519"/>
      <c r="M34" s="519"/>
    </row>
    <row r="35" spans="1:14" x14ac:dyDescent="0.25">
      <c r="A35" s="337" t="s">
        <v>30</v>
      </c>
      <c r="B35" s="519"/>
      <c r="C35" s="519"/>
      <c r="D35" s="544">
        <v>43290</v>
      </c>
      <c r="E35" s="543">
        <v>379</v>
      </c>
      <c r="F35" s="544">
        <v>2770</v>
      </c>
      <c r="G35" s="543">
        <v>0</v>
      </c>
      <c r="H35" s="519"/>
      <c r="I35" s="519"/>
      <c r="J35" s="544">
        <v>81</v>
      </c>
      <c r="K35" s="519"/>
      <c r="L35" s="519">
        <v>273</v>
      </c>
      <c r="M35" s="519">
        <v>53</v>
      </c>
    </row>
    <row r="36" spans="1:14" ht="15.75" thickBot="1" x14ac:dyDescent="0.3">
      <c r="A36" s="338" t="s">
        <v>31</v>
      </c>
      <c r="B36" s="520"/>
      <c r="C36" s="520"/>
      <c r="D36" s="544">
        <v>3458</v>
      </c>
      <c r="E36" s="543">
        <v>58</v>
      </c>
      <c r="F36" s="544"/>
      <c r="G36" s="543"/>
      <c r="H36" s="520"/>
      <c r="I36" s="520"/>
      <c r="J36" s="544"/>
      <c r="K36" s="520"/>
      <c r="L36" s="519"/>
      <c r="M36" s="519"/>
    </row>
    <row r="37" spans="1:14" ht="15.75" thickBot="1" x14ac:dyDescent="0.3">
      <c r="A37" s="335" t="s">
        <v>40</v>
      </c>
      <c r="B37" s="339">
        <f>SUM(B13:B36)</f>
        <v>32539</v>
      </c>
      <c r="C37" s="339">
        <f>SUM(C13:C36)</f>
        <v>0</v>
      </c>
      <c r="D37" s="339">
        <f t="shared" ref="D37:M37" si="0">SUM(D13:D36)</f>
        <v>766600</v>
      </c>
      <c r="E37" s="339">
        <f>SUM(E13:E36)</f>
        <v>4958</v>
      </c>
      <c r="F37" s="339">
        <f>SUM(F13:F36)</f>
        <v>245902</v>
      </c>
      <c r="G37" s="339">
        <f t="shared" si="0"/>
        <v>1512</v>
      </c>
      <c r="H37" s="339">
        <f t="shared" si="0"/>
        <v>77399</v>
      </c>
      <c r="I37" s="339">
        <f t="shared" si="0"/>
        <v>152</v>
      </c>
      <c r="J37" s="339">
        <f t="shared" si="0"/>
        <v>12050</v>
      </c>
      <c r="K37" s="339">
        <f t="shared" si="0"/>
        <v>43</v>
      </c>
      <c r="L37" s="339">
        <f t="shared" si="0"/>
        <v>23620</v>
      </c>
      <c r="M37" s="339">
        <f t="shared" si="0"/>
        <v>1204</v>
      </c>
    </row>
    <row r="38" spans="1:14" ht="15.75" thickBot="1" x14ac:dyDescent="0.3">
      <c r="B38" s="606">
        <f>SUM(B37:C37)</f>
        <v>32539</v>
      </c>
      <c r="C38" s="606"/>
      <c r="D38" s="606">
        <f>D37+E37</f>
        <v>771558</v>
      </c>
      <c r="E38" s="606"/>
      <c r="F38" s="606">
        <f>SUM(F37:G37)</f>
        <v>247414</v>
      </c>
      <c r="G38" s="606"/>
      <c r="H38" s="606">
        <f>SUM(H37:I37)</f>
        <v>77551</v>
      </c>
      <c r="I38" s="606"/>
      <c r="J38" s="606">
        <f>SUM(J37:K37)</f>
        <v>12093</v>
      </c>
      <c r="K38" s="606"/>
      <c r="L38" s="606">
        <f>SUM(L37:M37)</f>
        <v>24824</v>
      </c>
      <c r="M38" s="606"/>
    </row>
    <row r="39" spans="1:14" ht="15.75" thickBot="1" x14ac:dyDescent="0.3">
      <c r="A39" s="1"/>
      <c r="B39" s="1"/>
    </row>
    <row r="40" spans="1:14" ht="15.75" thickBot="1" x14ac:dyDescent="0.3">
      <c r="A40" s="445" t="s">
        <v>32</v>
      </c>
      <c r="B40" s="446">
        <f>SUM(B37,D37,F37,H37,J37,L37)</f>
        <v>1158110</v>
      </c>
    </row>
    <row r="41" spans="1:14" ht="15.75" thickBot="1" x14ac:dyDescent="0.3">
      <c r="A41" s="445" t="s">
        <v>48</v>
      </c>
      <c r="B41" s="446">
        <f>SUM(C37,E37,G37,I37,K37,M37)</f>
        <v>7869</v>
      </c>
    </row>
    <row r="42" spans="1:14" ht="15.75" thickBot="1" x14ac:dyDescent="0.3">
      <c r="A42" s="445" t="s">
        <v>49</v>
      </c>
      <c r="B42" s="446">
        <f>SUM(B40:B41)</f>
        <v>1165979</v>
      </c>
    </row>
    <row r="43" spans="1:14" ht="15.75" thickBot="1" x14ac:dyDescent="0.3">
      <c r="B43" s="1"/>
    </row>
    <row r="44" spans="1:14" ht="15.75" thickBot="1" x14ac:dyDescent="0.3">
      <c r="B44" s="607" t="s">
        <v>102</v>
      </c>
      <c r="C44" s="607"/>
      <c r="D44" s="608" t="s">
        <v>76</v>
      </c>
      <c r="E44" s="608"/>
      <c r="F44" s="608" t="s">
        <v>58</v>
      </c>
      <c r="G44" s="608"/>
      <c r="H44" s="608" t="s">
        <v>45</v>
      </c>
      <c r="I44" s="608"/>
      <c r="J44" s="608" t="s">
        <v>38</v>
      </c>
      <c r="K44" s="608"/>
      <c r="L44" s="608" t="s">
        <v>46</v>
      </c>
      <c r="M44" s="608"/>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2.8096640215523567E-2</v>
      </c>
      <c r="C46" s="218">
        <f>C37/B41</f>
        <v>0</v>
      </c>
      <c r="D46" s="218">
        <f>D37/B40</f>
        <v>0.66194057559299202</v>
      </c>
      <c r="E46" s="218">
        <f>E37/B41</f>
        <v>0.63006735290379967</v>
      </c>
      <c r="F46" s="218">
        <f>F37/B40</f>
        <v>0.21233043493277839</v>
      </c>
      <c r="G46" s="218">
        <f>G37/B41</f>
        <v>0.19214639725505148</v>
      </c>
      <c r="H46" s="218">
        <f>H37/B40</f>
        <v>6.6832166201828844E-2</v>
      </c>
      <c r="I46" s="218">
        <f>I37/B41</f>
        <v>1.9316304485957555E-2</v>
      </c>
      <c r="J46" s="218">
        <f>J37/B40</f>
        <v>1.0404883819326315E-2</v>
      </c>
      <c r="K46" s="218">
        <f>K37/B41</f>
        <v>5.4644808743169399E-3</v>
      </c>
      <c r="L46" s="218">
        <f>L37/B40</f>
        <v>2.0395299237550839E-2</v>
      </c>
      <c r="M46" s="218">
        <f>M37/B41</f>
        <v>0.15300546448087432</v>
      </c>
    </row>
    <row r="47" spans="1:14" ht="30.75" thickBot="1" x14ac:dyDescent="0.3">
      <c r="A47" s="219" t="s">
        <v>101</v>
      </c>
      <c r="B47" s="609">
        <f>B38/B42</f>
        <v>2.7907020623870585E-2</v>
      </c>
      <c r="C47" s="609"/>
      <c r="D47" s="609">
        <f>D38/B42</f>
        <v>0.66172546846898617</v>
      </c>
      <c r="E47" s="609"/>
      <c r="F47" s="609">
        <f>F38/B42</f>
        <v>0.21219421619085763</v>
      </c>
      <c r="G47" s="609"/>
      <c r="H47" s="609">
        <f>H38/B42</f>
        <v>6.6511489486517333E-2</v>
      </c>
      <c r="I47" s="609"/>
      <c r="J47" s="609">
        <f>J38/B42</f>
        <v>1.0371541854527397E-2</v>
      </c>
      <c r="K47" s="609"/>
      <c r="L47" s="609">
        <f>L38/B42</f>
        <v>2.1290263375240891E-2</v>
      </c>
      <c r="M47" s="609"/>
      <c r="N47" s="443"/>
    </row>
    <row r="49" spans="12:22" x14ac:dyDescent="0.25">
      <c r="L49" s="541"/>
      <c r="M49" s="541"/>
      <c r="N49" s="541"/>
      <c r="O49" s="541"/>
      <c r="P49" s="541"/>
      <c r="Q49" s="541"/>
      <c r="R49" s="541"/>
      <c r="S49" s="541"/>
      <c r="T49" s="541"/>
      <c r="U49" s="541"/>
      <c r="V49" s="541"/>
    </row>
    <row r="50" spans="12:22" x14ac:dyDescent="0.25">
      <c r="L50" s="541"/>
      <c r="M50" s="541"/>
      <c r="N50" s="541"/>
      <c r="O50" s="541"/>
      <c r="P50" s="541"/>
      <c r="Q50" s="541"/>
      <c r="R50" s="541"/>
      <c r="S50" s="541"/>
      <c r="T50" s="541"/>
      <c r="U50" s="541"/>
      <c r="V50" s="541"/>
    </row>
    <row r="51" spans="12:22" x14ac:dyDescent="0.25">
      <c r="L51" s="541"/>
      <c r="M51" s="541"/>
      <c r="N51" s="541"/>
      <c r="O51" s="541"/>
      <c r="P51" s="541"/>
      <c r="Q51" s="541"/>
      <c r="R51" s="541"/>
      <c r="S51" s="541"/>
      <c r="T51" s="541"/>
      <c r="U51" s="541"/>
      <c r="V51" s="541"/>
    </row>
    <row r="52" spans="12:22" x14ac:dyDescent="0.25">
      <c r="L52" s="541"/>
      <c r="M52" s="541"/>
      <c r="N52" s="541"/>
      <c r="O52" s="541"/>
      <c r="P52" s="541"/>
      <c r="Q52" s="541"/>
      <c r="R52" s="541"/>
      <c r="S52" s="541"/>
      <c r="T52" s="541"/>
      <c r="U52" s="541"/>
      <c r="V52" s="541"/>
    </row>
    <row r="53" spans="12:22" x14ac:dyDescent="0.25">
      <c r="L53" s="541"/>
      <c r="M53" s="541"/>
      <c r="N53" s="541"/>
      <c r="O53" s="541"/>
      <c r="P53" s="541"/>
      <c r="Q53" s="541"/>
      <c r="R53" s="541"/>
      <c r="S53" s="541"/>
      <c r="T53" s="541"/>
      <c r="U53" s="541"/>
      <c r="V53" s="541"/>
    </row>
    <row r="54" spans="12:22" x14ac:dyDescent="0.25">
      <c r="L54" s="541"/>
      <c r="M54" s="541"/>
      <c r="N54" s="541"/>
      <c r="O54" s="541"/>
      <c r="P54" s="541"/>
      <c r="Q54" s="541"/>
      <c r="R54" s="541"/>
      <c r="S54" s="541"/>
      <c r="T54" s="541"/>
      <c r="U54" s="541"/>
      <c r="V54" s="541"/>
    </row>
    <row r="55" spans="12:22" x14ac:dyDescent="0.25">
      <c r="L55" s="541"/>
      <c r="M55" s="541"/>
      <c r="N55" s="541"/>
      <c r="O55" s="541"/>
      <c r="P55" s="541"/>
      <c r="Q55" s="541"/>
      <c r="R55" s="541"/>
      <c r="S55" s="541"/>
      <c r="T55" s="541"/>
      <c r="U55" s="541"/>
      <c r="V55" s="541"/>
    </row>
    <row r="56" spans="12:22" x14ac:dyDescent="0.25">
      <c r="L56" s="541"/>
      <c r="M56" s="541"/>
      <c r="N56" s="541"/>
      <c r="O56" s="541"/>
      <c r="P56" s="541"/>
      <c r="Q56" s="541"/>
      <c r="R56" s="541"/>
      <c r="S56" s="541"/>
      <c r="T56" s="541"/>
      <c r="U56" s="541"/>
      <c r="V56" s="541"/>
    </row>
    <row r="57" spans="12:22" x14ac:dyDescent="0.25">
      <c r="L57" s="541"/>
      <c r="M57" s="541"/>
      <c r="N57" s="541"/>
      <c r="O57" s="541"/>
      <c r="P57" s="541"/>
      <c r="Q57" s="541"/>
      <c r="R57" s="541"/>
      <c r="S57" s="541"/>
      <c r="T57" s="541"/>
      <c r="U57" s="541"/>
      <c r="V57" s="541"/>
    </row>
    <row r="58" spans="12:22" x14ac:dyDescent="0.25">
      <c r="L58" s="541"/>
      <c r="M58" s="541"/>
      <c r="N58" s="541"/>
      <c r="O58" s="541"/>
      <c r="P58" s="541"/>
      <c r="Q58" s="541"/>
      <c r="R58" s="541"/>
      <c r="S58" s="541"/>
      <c r="T58" s="541"/>
      <c r="U58" s="541"/>
      <c r="V58" s="541"/>
    </row>
    <row r="59" spans="12:22" x14ac:dyDescent="0.25">
      <c r="L59" s="541"/>
      <c r="M59" s="541"/>
      <c r="N59" s="541"/>
      <c r="O59" s="541"/>
      <c r="P59" s="541"/>
      <c r="Q59" s="541"/>
      <c r="R59" s="541"/>
      <c r="S59" s="541"/>
      <c r="T59" s="541"/>
      <c r="U59" s="541"/>
      <c r="V59" s="541"/>
    </row>
    <row r="60" spans="12:22" x14ac:dyDescent="0.25">
      <c r="L60" s="541"/>
      <c r="M60" s="541"/>
      <c r="N60" s="541"/>
      <c r="O60" s="541"/>
      <c r="P60" s="541"/>
      <c r="Q60" s="541"/>
      <c r="R60" s="541"/>
      <c r="S60" s="541"/>
      <c r="T60" s="541"/>
      <c r="U60" s="541"/>
      <c r="V60" s="541"/>
    </row>
    <row r="61" spans="12:22" x14ac:dyDescent="0.25">
      <c r="L61" s="541"/>
      <c r="M61" s="541"/>
      <c r="N61" s="541"/>
      <c r="O61" s="541"/>
      <c r="P61" s="541"/>
      <c r="Q61" s="541"/>
      <c r="R61" s="541"/>
      <c r="S61" s="541"/>
      <c r="T61" s="541"/>
      <c r="U61" s="541"/>
      <c r="V61" s="541"/>
    </row>
    <row r="62" spans="12:22" x14ac:dyDescent="0.25">
      <c r="L62" s="541"/>
      <c r="M62" s="541"/>
      <c r="N62" s="541"/>
      <c r="O62" s="541"/>
      <c r="P62" s="541"/>
      <c r="Q62" s="541"/>
      <c r="R62" s="541"/>
      <c r="S62" s="541"/>
      <c r="T62" s="541"/>
      <c r="U62" s="541"/>
      <c r="V62" s="541"/>
    </row>
    <row r="63" spans="12:22" x14ac:dyDescent="0.25">
      <c r="L63" s="541"/>
      <c r="M63" s="541"/>
      <c r="N63" s="541"/>
      <c r="O63" s="541"/>
      <c r="P63" s="541"/>
      <c r="Q63" s="541"/>
      <c r="R63" s="541"/>
      <c r="S63" s="541"/>
      <c r="T63" s="541"/>
      <c r="U63" s="541"/>
      <c r="V63" s="541"/>
    </row>
    <row r="64" spans="12:22" x14ac:dyDescent="0.25">
      <c r="L64" s="541"/>
      <c r="M64" s="541"/>
      <c r="N64" s="541"/>
      <c r="O64" s="541"/>
      <c r="P64" s="541"/>
      <c r="Q64" s="541"/>
      <c r="R64" s="541"/>
      <c r="S64" s="541"/>
      <c r="T64" s="541"/>
      <c r="U64" s="541"/>
      <c r="V64" s="541"/>
    </row>
    <row r="65" spans="12:22" x14ac:dyDescent="0.25">
      <c r="L65" s="541"/>
      <c r="M65" s="541"/>
      <c r="N65" s="541"/>
      <c r="O65" s="541"/>
      <c r="P65" s="541"/>
      <c r="Q65" s="541"/>
      <c r="R65" s="541"/>
      <c r="S65" s="541"/>
      <c r="T65" s="541"/>
      <c r="U65" s="541"/>
      <c r="V65" s="541"/>
    </row>
    <row r="66" spans="12:22" x14ac:dyDescent="0.25">
      <c r="L66" s="541"/>
      <c r="M66" s="541"/>
      <c r="N66" s="541"/>
      <c r="O66" s="541"/>
      <c r="P66" s="541"/>
      <c r="Q66" s="541"/>
      <c r="R66" s="541"/>
      <c r="S66" s="541"/>
      <c r="T66" s="541"/>
      <c r="U66" s="541"/>
      <c r="V66" s="541"/>
    </row>
    <row r="67" spans="12:22" x14ac:dyDescent="0.25">
      <c r="L67" s="541"/>
      <c r="M67" s="541"/>
      <c r="N67" s="541"/>
      <c r="O67" s="541"/>
      <c r="P67" s="541"/>
      <c r="Q67" s="541"/>
      <c r="R67" s="541"/>
      <c r="S67" s="541"/>
      <c r="T67" s="541"/>
      <c r="U67" s="541"/>
      <c r="V67" s="541"/>
    </row>
    <row r="68" spans="12:22" x14ac:dyDescent="0.25">
      <c r="L68" s="541"/>
      <c r="M68" s="541"/>
      <c r="N68" s="541"/>
      <c r="O68" s="541"/>
      <c r="P68" s="541"/>
      <c r="Q68" s="541"/>
      <c r="R68" s="541"/>
      <c r="S68" s="541"/>
      <c r="T68" s="541"/>
      <c r="U68" s="541"/>
      <c r="V68" s="541"/>
    </row>
    <row r="69" spans="12:22" x14ac:dyDescent="0.25">
      <c r="L69" s="541"/>
      <c r="M69" s="541"/>
      <c r="N69" s="541"/>
      <c r="O69" s="541"/>
      <c r="P69" s="541"/>
      <c r="Q69" s="541"/>
      <c r="R69" s="541"/>
      <c r="S69" s="541"/>
      <c r="T69" s="541"/>
      <c r="U69" s="541"/>
      <c r="V69" s="541"/>
    </row>
    <row r="70" spans="12:22" x14ac:dyDescent="0.25">
      <c r="L70" s="541"/>
      <c r="M70" s="541"/>
      <c r="N70" s="541"/>
      <c r="O70" s="541"/>
      <c r="P70" s="541"/>
      <c r="Q70" s="541"/>
      <c r="R70" s="541"/>
      <c r="S70" s="541"/>
      <c r="T70" s="541"/>
      <c r="U70" s="541"/>
      <c r="V70" s="541"/>
    </row>
    <row r="71" spans="12:22" x14ac:dyDescent="0.25">
      <c r="L71" s="541"/>
      <c r="M71" s="541"/>
      <c r="N71" s="541"/>
      <c r="O71" s="541"/>
      <c r="P71" s="541"/>
      <c r="Q71" s="541"/>
      <c r="R71" s="541"/>
      <c r="S71" s="541"/>
      <c r="T71" s="541"/>
      <c r="U71" s="541"/>
      <c r="V71" s="541"/>
    </row>
    <row r="72" spans="12:22" x14ac:dyDescent="0.25">
      <c r="L72" s="541"/>
      <c r="M72" s="541"/>
      <c r="N72" s="541"/>
      <c r="O72" s="541"/>
      <c r="P72" s="541"/>
      <c r="Q72" s="541"/>
      <c r="R72" s="541"/>
      <c r="S72" s="541"/>
      <c r="T72" s="541"/>
      <c r="U72" s="541"/>
      <c r="V72" s="541"/>
    </row>
    <row r="73" spans="12:22" x14ac:dyDescent="0.25">
      <c r="L73" s="541"/>
      <c r="M73" s="541"/>
      <c r="N73" s="541"/>
      <c r="O73" s="541"/>
      <c r="P73" s="541"/>
      <c r="Q73" s="541"/>
      <c r="R73" s="541"/>
      <c r="S73" s="541"/>
      <c r="T73" s="541"/>
      <c r="U73" s="541"/>
      <c r="V73" s="541"/>
    </row>
    <row r="74" spans="12:22" x14ac:dyDescent="0.25">
      <c r="L74" s="541"/>
      <c r="M74" s="541"/>
      <c r="N74" s="541"/>
      <c r="O74" s="541"/>
      <c r="P74" s="541"/>
      <c r="Q74" s="541"/>
      <c r="R74" s="541"/>
      <c r="S74" s="541"/>
      <c r="T74" s="541"/>
      <c r="U74" s="541"/>
      <c r="V74" s="541"/>
    </row>
    <row r="75" spans="12:22" x14ac:dyDescent="0.25">
      <c r="L75" s="541"/>
      <c r="M75" s="541"/>
      <c r="N75" s="541"/>
      <c r="O75" s="541"/>
      <c r="P75" s="541"/>
      <c r="Q75" s="541"/>
      <c r="R75" s="541"/>
      <c r="S75" s="541"/>
      <c r="T75" s="541"/>
      <c r="U75" s="541"/>
      <c r="V75" s="541"/>
    </row>
    <row r="76" spans="12:22" x14ac:dyDescent="0.25">
      <c r="L76" s="541"/>
      <c r="M76" s="541"/>
      <c r="N76" s="541"/>
      <c r="O76" s="541"/>
      <c r="P76" s="541"/>
      <c r="Q76" s="541"/>
      <c r="R76" s="541"/>
      <c r="S76" s="541"/>
      <c r="T76" s="541"/>
      <c r="U76" s="541"/>
      <c r="V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09-2025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2025-10-29T16:03:05Z</dcterms:modified>
</cp:coreProperties>
</file>