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OURDES\MATEO-LU 2022\01.  Estadísticas\6. ATENCION USUARIO\2026\4. Abril\"/>
    </mc:Choice>
  </mc:AlternateContent>
  <bookViews>
    <workbookView xWindow="-120" yWindow="-120" windowWidth="20730" windowHeight="11040" tabRatio="840"/>
  </bookViews>
  <sheets>
    <sheet name="Indice" sheetId="3" r:id="rId1"/>
    <sheet name="Requerimientos Abril 2026" sheetId="4" r:id="rId2"/>
    <sheet name="Historico Gob.ec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4" l="1"/>
  <c r="C91" i="4"/>
  <c r="D91" i="4"/>
  <c r="E84" i="4"/>
  <c r="J122" i="4" l="1"/>
  <c r="E15" i="4" l="1"/>
  <c r="E14" i="4"/>
  <c r="E13" i="4"/>
  <c r="E12" i="4"/>
  <c r="C178" i="4" l="1"/>
  <c r="J51" i="4"/>
  <c r="J80" i="4"/>
  <c r="X61" i="5" l="1"/>
  <c r="Y73" i="5" s="1"/>
  <c r="V61" i="5"/>
  <c r="W70" i="5" s="1"/>
  <c r="T61" i="5"/>
  <c r="U70" i="5" s="1"/>
  <c r="R61" i="5"/>
  <c r="S70" i="5" s="1"/>
  <c r="P61" i="5"/>
  <c r="Q70" i="5" s="1"/>
  <c r="N61" i="5"/>
  <c r="O70" i="5" s="1"/>
  <c r="L61" i="5"/>
  <c r="M70" i="5" s="1"/>
  <c r="J61" i="5"/>
  <c r="K72" i="5" s="1"/>
  <c r="H61" i="5"/>
  <c r="I69" i="5" s="1"/>
  <c r="F61" i="5"/>
  <c r="G69" i="5" s="1"/>
  <c r="D61" i="5"/>
  <c r="E71" i="5" s="1"/>
  <c r="B61" i="5"/>
  <c r="C69" i="5" s="1"/>
  <c r="X74" i="5"/>
  <c r="V74" i="5"/>
  <c r="T74" i="5"/>
  <c r="R74" i="5"/>
  <c r="P74" i="5"/>
  <c r="N74" i="5"/>
  <c r="L74" i="5"/>
  <c r="J74" i="5"/>
  <c r="H74" i="5"/>
  <c r="F74" i="5"/>
  <c r="D74" i="5"/>
  <c r="B74" i="5"/>
  <c r="Z73" i="5"/>
  <c r="Z72" i="5"/>
  <c r="Y72" i="5"/>
  <c r="W72" i="5"/>
  <c r="U72" i="5"/>
  <c r="S72" i="5"/>
  <c r="Q72" i="5"/>
  <c r="O72" i="5"/>
  <c r="M72" i="5"/>
  <c r="E72" i="5"/>
  <c r="C72" i="5"/>
  <c r="Z71" i="5"/>
  <c r="Y71" i="5"/>
  <c r="Z70" i="5"/>
  <c r="Y70" i="5"/>
  <c r="Z69" i="5"/>
  <c r="Y69" i="5"/>
  <c r="W69" i="5"/>
  <c r="U69" i="5"/>
  <c r="S69" i="5"/>
  <c r="O69" i="5"/>
  <c r="M69" i="5"/>
  <c r="Z68" i="5"/>
  <c r="Y68" i="5"/>
  <c r="W68" i="5"/>
  <c r="U68" i="5"/>
  <c r="S68" i="5"/>
  <c r="K69" i="5" l="1"/>
  <c r="E69" i="5"/>
  <c r="Q69" i="5"/>
  <c r="C70" i="5"/>
  <c r="E70" i="5"/>
  <c r="C68" i="5"/>
  <c r="C73" i="5"/>
  <c r="E68" i="5"/>
  <c r="E73" i="5"/>
  <c r="C71" i="5"/>
  <c r="Q71" i="5"/>
  <c r="S71" i="5"/>
  <c r="U71" i="5"/>
  <c r="W71" i="5"/>
  <c r="Z61" i="5"/>
  <c r="AA70" i="5" s="1"/>
  <c r="M74" i="5"/>
  <c r="G71" i="5"/>
  <c r="AA73" i="5"/>
  <c r="G68" i="5"/>
  <c r="I71" i="5"/>
  <c r="I68" i="5"/>
  <c r="K71" i="5"/>
  <c r="K68" i="5"/>
  <c r="M71" i="5"/>
  <c r="M68" i="5"/>
  <c r="O71" i="5"/>
  <c r="O68" i="5"/>
  <c r="Q68" i="5"/>
  <c r="G73" i="5"/>
  <c r="G70" i="5"/>
  <c r="I73" i="5"/>
  <c r="I70" i="5"/>
  <c r="K73" i="5"/>
  <c r="K70" i="5"/>
  <c r="M73" i="5"/>
  <c r="Y74" i="5"/>
  <c r="O73" i="5"/>
  <c r="Q73" i="5"/>
  <c r="S73" i="5"/>
  <c r="G72" i="5"/>
  <c r="U73" i="5"/>
  <c r="I72" i="5"/>
  <c r="W73" i="5"/>
  <c r="Z74" i="5"/>
  <c r="J50" i="4"/>
  <c r="J49" i="4"/>
  <c r="I61" i="4"/>
  <c r="H61" i="4"/>
  <c r="Q74" i="5" l="1"/>
  <c r="E74" i="5"/>
  <c r="O74" i="5"/>
  <c r="C74" i="5"/>
  <c r="W74" i="5"/>
  <c r="AA69" i="5"/>
  <c r="U74" i="5"/>
  <c r="AA72" i="5"/>
  <c r="S74" i="5"/>
  <c r="AA68" i="5"/>
  <c r="AA71" i="5"/>
  <c r="K74" i="5"/>
  <c r="G74" i="5"/>
  <c r="I74" i="5"/>
  <c r="C99" i="4"/>
  <c r="D99" i="4"/>
  <c r="E98" i="4"/>
  <c r="E97" i="4"/>
  <c r="E96" i="4"/>
  <c r="E95" i="4"/>
  <c r="AA74" i="5" l="1"/>
  <c r="E99" i="4"/>
  <c r="H119" i="4" l="1"/>
  <c r="I119" i="4"/>
  <c r="J116" i="4"/>
  <c r="J119" i="4" l="1"/>
  <c r="J100" i="4" l="1"/>
  <c r="J104" i="4"/>
  <c r="J108" i="4"/>
  <c r="J112" i="4"/>
  <c r="D131" i="4"/>
  <c r="J60" i="4" l="1"/>
  <c r="J59" i="4"/>
  <c r="J58" i="4"/>
  <c r="J57" i="4"/>
  <c r="J56" i="4"/>
  <c r="J55" i="4"/>
  <c r="J54" i="4"/>
  <c r="J53" i="4"/>
  <c r="J52" i="4"/>
  <c r="I141" i="4"/>
  <c r="H141" i="4"/>
  <c r="J138" i="4"/>
  <c r="J134" i="4"/>
  <c r="J130" i="4"/>
  <c r="J126" i="4"/>
  <c r="J96" i="4"/>
  <c r="J92" i="4"/>
  <c r="J88" i="4"/>
  <c r="J84" i="4"/>
  <c r="J76" i="4"/>
  <c r="J72" i="4"/>
  <c r="D139" i="4"/>
  <c r="E126" i="4"/>
  <c r="E111" i="4"/>
  <c r="E107" i="4"/>
  <c r="E80" i="4"/>
  <c r="E76" i="4"/>
  <c r="J61" i="4" l="1"/>
  <c r="K49" i="4" s="1"/>
  <c r="J141" i="4"/>
  <c r="F19" i="5"/>
  <c r="E88" i="4"/>
  <c r="E115" i="4"/>
  <c r="K60" i="4" l="1"/>
  <c r="K59" i="4"/>
  <c r="K58" i="4"/>
  <c r="K57" i="4"/>
  <c r="K56" i="4"/>
  <c r="K55" i="4"/>
  <c r="K54" i="4"/>
  <c r="K53" i="4"/>
  <c r="K52" i="4"/>
  <c r="K51" i="4"/>
  <c r="K50" i="4"/>
  <c r="D19" i="5"/>
  <c r="G61" i="5" l="1"/>
  <c r="K61" i="4"/>
  <c r="E61" i="5" l="1"/>
  <c r="B186" i="5"/>
  <c r="E91" i="4" l="1"/>
  <c r="D170" i="4"/>
  <c r="D163" i="4" l="1"/>
  <c r="D164" i="4"/>
  <c r="D154" i="4"/>
  <c r="D152" i="4"/>
  <c r="D159" i="4"/>
  <c r="D160" i="4"/>
  <c r="D158" i="4"/>
  <c r="D153" i="4"/>
  <c r="D156" i="4"/>
  <c r="D155" i="4"/>
  <c r="D161" i="4"/>
  <c r="D157" i="4"/>
  <c r="D151" i="4"/>
  <c r="D148" i="4"/>
  <c r="D150" i="4"/>
  <c r="D178" i="4"/>
  <c r="D177" i="4"/>
  <c r="D176" i="4"/>
  <c r="D175" i="4"/>
  <c r="D174" i="4"/>
  <c r="D173" i="4"/>
  <c r="D171" i="4"/>
  <c r="D169" i="4"/>
  <c r="D168" i="4"/>
  <c r="D166" i="4"/>
  <c r="D165" i="4"/>
  <c r="E136" i="4"/>
  <c r="E119" i="4"/>
  <c r="D122" i="4"/>
  <c r="E43" i="4" l="1"/>
  <c r="E44" i="4"/>
  <c r="E45" i="4"/>
  <c r="E42" i="4"/>
  <c r="D46" i="4"/>
  <c r="E11" i="4"/>
  <c r="C122" i="4" l="1"/>
  <c r="E122" i="4" s="1"/>
  <c r="C46" i="4" l="1"/>
  <c r="E46" i="4" s="1"/>
  <c r="F42" i="4" l="1"/>
  <c r="F43" i="4"/>
  <c r="F45" i="4"/>
  <c r="F44" i="4"/>
  <c r="B171" i="4"/>
  <c r="B169" i="4"/>
  <c r="B168" i="4"/>
  <c r="B166" i="4"/>
  <c r="B165" i="4"/>
  <c r="B164" i="4"/>
  <c r="B163" i="4"/>
  <c r="B161" i="4"/>
  <c r="B156" i="4"/>
  <c r="B153" i="4"/>
  <c r="B151" i="4"/>
  <c r="B150" i="4"/>
  <c r="F46" i="4" l="1"/>
  <c r="C131" i="4"/>
  <c r="E131" i="4" s="1"/>
  <c r="C139" i="4" l="1"/>
  <c r="E139" i="4" s="1"/>
  <c r="Z18" i="5" l="1"/>
  <c r="Z17" i="5"/>
  <c r="Z16" i="5"/>
  <c r="Z15" i="5"/>
  <c r="Z14" i="5"/>
  <c r="Z13" i="5"/>
  <c r="B19" i="5"/>
  <c r="F122" i="5" l="1"/>
  <c r="C61" i="5" l="1"/>
  <c r="N106" i="5"/>
  <c r="N148" i="5" l="1"/>
  <c r="C98" i="5"/>
  <c r="C97" i="5"/>
  <c r="C151" i="5" l="1"/>
  <c r="D151" i="5"/>
  <c r="E151" i="5"/>
  <c r="G151" i="5"/>
  <c r="H151" i="5"/>
  <c r="I151" i="5"/>
  <c r="J151" i="5"/>
  <c r="K151" i="5"/>
  <c r="L151" i="5"/>
  <c r="B151" i="5"/>
  <c r="N14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6" i="5"/>
  <c r="N147" i="5"/>
  <c r="N149" i="5"/>
  <c r="N150" i="5"/>
  <c r="N97" i="5"/>
  <c r="N98" i="5"/>
  <c r="N99" i="5"/>
  <c r="N100" i="5"/>
  <c r="N101" i="5"/>
  <c r="N102" i="5"/>
  <c r="N103" i="5"/>
  <c r="N104" i="5"/>
  <c r="N105" i="5"/>
  <c r="N107" i="5"/>
  <c r="N108" i="5"/>
  <c r="N109" i="5"/>
  <c r="N96" i="5"/>
  <c r="N151" i="5" l="1"/>
  <c r="O148" i="5" s="1"/>
  <c r="N110" i="5"/>
  <c r="O106" i="5" s="1"/>
  <c r="O104" i="5" l="1"/>
  <c r="M110" i="5"/>
  <c r="L110" i="5"/>
  <c r="K110" i="5"/>
  <c r="J110" i="5"/>
  <c r="I110" i="5"/>
  <c r="H110" i="5"/>
  <c r="G110" i="5"/>
  <c r="F110" i="5"/>
  <c r="E110" i="5"/>
  <c r="D110" i="5"/>
  <c r="C110" i="5"/>
  <c r="B110" i="5"/>
  <c r="X19" i="5"/>
  <c r="V19" i="5"/>
  <c r="T19" i="5"/>
  <c r="R19" i="5"/>
  <c r="P19" i="5"/>
  <c r="N19" i="5"/>
  <c r="L19" i="5"/>
  <c r="J19" i="5"/>
  <c r="H19" i="5"/>
  <c r="C17" i="5"/>
  <c r="C17" i="4"/>
  <c r="O61" i="5" l="1"/>
  <c r="U14" i="5"/>
  <c r="U15" i="5"/>
  <c r="U16" i="5"/>
  <c r="U13" i="5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 s="1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C18" i="5"/>
  <c r="N115" i="5"/>
  <c r="O105" i="5"/>
  <c r="O98" i="5"/>
  <c r="O107" i="5"/>
  <c r="O99" i="5"/>
  <c r="O108" i="5"/>
  <c r="O100" i="5"/>
  <c r="O109" i="5"/>
  <c r="O97" i="5"/>
  <c r="O101" i="5"/>
  <c r="O102" i="5"/>
  <c r="O103" i="5"/>
  <c r="O96" i="5"/>
  <c r="Z19" i="5"/>
  <c r="C14" i="5"/>
  <c r="C15" i="5"/>
  <c r="C16" i="5"/>
  <c r="C13" i="5"/>
  <c r="Y61" i="5" l="1"/>
  <c r="U61" i="5"/>
  <c r="S61" i="5"/>
  <c r="Q61" i="5"/>
  <c r="AA14" i="5"/>
  <c r="W61" i="5"/>
  <c r="I61" i="5"/>
  <c r="U19" i="5"/>
  <c r="Y19" i="5"/>
  <c r="S19" i="5"/>
  <c r="O19" i="5"/>
  <c r="I19" i="5"/>
  <c r="Q19" i="5"/>
  <c r="G19" i="5"/>
  <c r="E19" i="5"/>
  <c r="C19" i="5"/>
  <c r="O118" i="5"/>
  <c r="O121" i="5"/>
  <c r="O132" i="5"/>
  <c r="O130" i="5"/>
  <c r="O120" i="5"/>
  <c r="O115" i="5"/>
  <c r="O124" i="5"/>
  <c r="O131" i="5"/>
  <c r="O150" i="5"/>
  <c r="O136" i="5"/>
  <c r="O137" i="5"/>
  <c r="O110" i="5"/>
  <c r="AA16" i="5"/>
  <c r="AA15" i="5"/>
  <c r="AA18" i="5"/>
  <c r="AA17" i="5"/>
  <c r="AA13" i="5"/>
  <c r="D17" i="4"/>
  <c r="E17" i="4" s="1"/>
  <c r="AA61" i="5" l="1"/>
  <c r="F17" i="4"/>
  <c r="F13" i="4"/>
  <c r="F12" i="4"/>
  <c r="F14" i="4"/>
  <c r="F16" i="4"/>
  <c r="F11" i="4"/>
  <c r="F15" i="4"/>
  <c r="O127" i="5"/>
  <c r="O146" i="5"/>
  <c r="O117" i="5"/>
  <c r="O123" i="5"/>
  <c r="O119" i="5"/>
  <c r="O145" i="5"/>
  <c r="O141" i="5"/>
  <c r="O147" i="5"/>
  <c r="O144" i="5"/>
  <c r="O129" i="5"/>
  <c r="O125" i="5"/>
  <c r="O126" i="5"/>
  <c r="AA19" i="5"/>
  <c r="O122" i="5"/>
  <c r="O143" i="5"/>
  <c r="O149" i="5"/>
  <c r="O128" i="5"/>
  <c r="O133" i="5"/>
  <c r="O135" i="5"/>
  <c r="O140" i="5"/>
  <c r="O139" i="5"/>
  <c r="O142" i="5"/>
  <c r="O116" i="5"/>
  <c r="O134" i="5"/>
  <c r="O138" i="5"/>
</calcChain>
</file>

<file path=xl/sharedStrings.xml><?xml version="1.0" encoding="utf-8"?>
<sst xmlns="http://schemas.openxmlformats.org/spreadsheetml/2006/main" count="483" uniqueCount="177">
  <si>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</si>
  <si>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</si>
  <si>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</si>
  <si>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</si>
  <si>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</si>
  <si>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</si>
  <si>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</si>
  <si>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</si>
  <si>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</si>
  <si>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</si>
  <si>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</si>
  <si>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</si>
  <si>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</si>
  <si>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</si>
  <si>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</si>
  <si>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</si>
  <si>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</si>
  <si>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</si>
  <si>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 xml:space="preserve">  </t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</si>
  <si>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</si>
  <si>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</si>
  <si>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</si>
  <si>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</si>
  <si>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</si>
  <si>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</si>
  <si>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</si>
  <si>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</si>
  <si>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</si>
  <si>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</si>
  <si>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</si>
  <si>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</si>
  <si>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</si>
  <si>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</si>
  <si>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</si>
  <si>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</si>
  <si>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</si>
  <si>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</si>
  <si>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</si>
  <si>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</si>
  <si>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</si>
  <si>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</si>
  <si>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</si>
  <si>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</si>
  <si>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</si>
  <si>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</si>
  <si>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</si>
  <si>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</si>
  <si>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</si>
  <si>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</si>
  <si>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</si>
  <si>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</si>
  <si>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</si>
  <si>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</si>
  <si>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</si>
  <si>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</si>
  <si>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</si>
  <si>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</si>
  <si>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</si>
  <si>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</si>
  <si>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</si>
  <si>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</si>
  <si>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</si>
  <si>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</si>
  <si>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</si>
  <si>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</si>
  <si>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</si>
  <si>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</si>
  <si>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</si>
  <si>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</si>
  <si>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</si>
  <si>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</si>
  <si>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</si>
  <si>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</si>
  <si>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</si>
  <si>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</si>
  <si>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</si>
  <si>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</si>
  <si>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</si>
  <si>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</si>
  <si>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</si>
  <si>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</si>
  <si>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AÑO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</si>
  <si>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</si>
  <si>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</si>
  <si>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</si>
  <si>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</si>
  <si>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</si>
  <si>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</si>
  <si>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</si>
  <si>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</si>
  <si>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</si>
  <si>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</si>
  <si>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</si>
  <si>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</si>
  <si>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</si>
  <si>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</si>
  <si>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</si>
  <si>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</si>
  <si>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</si>
  <si>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</si>
  <si>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</si>
  <si>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</si>
  <si>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</si>
  <si>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</si>
  <si>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</si>
  <si>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</si>
  <si>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</si>
  <si>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</si>
  <si>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</si>
  <si>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</si>
  <si>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</si>
  <si>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</si>
  <si>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</si>
  <si>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</si>
  <si>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</si>
  <si>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</si>
  <si>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</si>
  <si>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</si>
  <si>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</si>
  <si>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</si>
  <si>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</si>
  <si>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</si>
  <si>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</si>
  <si>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</si>
  <si>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</si>
  <si>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</si>
  <si>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</si>
  <si>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</si>
  <si>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</si>
  <si>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</si>
  <si>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</si>
  <si>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</si>
  <si>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</si>
  <si>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</si>
  <si>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</si>
  <si>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</si>
  <si>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</si>
  <si>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</si>
  <si>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</si>
  <si>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</si>
  <si>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</si>
  <si>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RECLAMOS SAI</t>
  </si>
  <si>
    <t>GOB.EC</t>
  </si>
  <si>
    <t>QUIPUX</t>
  </si>
  <si>
    <t>Claro-Conecel S.A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</si>
  <si>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</si>
  <si>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</si>
  <si>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</si>
  <si>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</si>
  <si>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</si>
  <si>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Claro-Conecel S.A.</t>
  </si>
  <si>
    <t>Cnt EP.</t>
  </si>
  <si>
    <t>Fibramax-Iplanet</t>
  </si>
  <si>
    <t>Megadatos-Netlife</t>
  </si>
  <si>
    <t>Puntonet-Celerity</t>
  </si>
  <si>
    <t>Saitel</t>
  </si>
  <si>
    <t>Etapa EP.</t>
  </si>
  <si>
    <t>INFORMACIÓN HISTÓRICA AÑO 2024</t>
  </si>
  <si>
    <t>INFORMACIÓN HISTÓRICA AÑO 2025</t>
  </si>
  <si>
    <t>REQUERIMIENTOS POR SERVICIOS DE TELECOMUNICACIONES PLATAFORMA GOB.EC AÑO 2026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</si>
  <si>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</si>
  <si>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</si>
  <si>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</si>
  <si>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</si>
  <si>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</si>
  <si>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</si>
  <si>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</si>
  <si>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</si>
  <si>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</si>
  <si>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</si>
  <si>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</si>
  <si>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</si>
  <si>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 2026</t>
  </si>
  <si>
    <t>HISTORICO DE RECLAMOS TOTALES  POR SERVICIOS DE TELECOMUNICACIONES PLATAFORMA GOB.EC AÑO 2026</t>
  </si>
  <si>
    <t>Mes: Marzo 2026</t>
  </si>
  <si>
    <r>
      <t>Fecha de publicación</t>
    </r>
    <r>
      <rPr>
        <sz val="11"/>
        <color theme="3" tint="-0.499984740745262"/>
        <rFont val="Arial"/>
        <family val="2"/>
      </rPr>
      <t>: Abril 2026</t>
    </r>
  </si>
  <si>
    <t>Mes: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</si>
</sst>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trike/>
      <sz val="11"/>
      <color rgb="FF000000"/>
      <name val="Calibri"/>
      <family val="2"/>
    </font>
    <font>
      <sz val="11"/>
      <color rgb="FF92D05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8" fillId="4" borderId="7" xfId="2" applyFont="1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43" fontId="25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2" fontId="26" fillId="0" borderId="0" xfId="0" applyNumberFormat="1" applyFont="1" applyFill="1" applyBorder="1" applyAlignment="1">
      <alignment horizontal="right" vertical="center"/>
    </xf>
    <xf numFmtId="0" fontId="3" fillId="0" borderId="29" xfId="0" applyFont="1" applyBorder="1" applyAlignment="1">
      <alignment horizontal="left"/>
    </xf>
    <xf numFmtId="0" fontId="3" fillId="0" borderId="29" xfId="0" applyNumberFormat="1" applyFont="1" applyBorder="1"/>
    <xf numFmtId="0" fontId="30" fillId="0" borderId="0" xfId="0" applyNumberFormat="1" applyFont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/>
    <xf numFmtId="0" fontId="3" fillId="0" borderId="0" xfId="0" applyFont="1" applyFill="1" applyBorder="1"/>
    <xf numFmtId="2" fontId="25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3" borderId="1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/>
    </xf>
    <xf numFmtId="0" fontId="0" fillId="0" borderId="22" xfId="0" applyFill="1" applyBorder="1"/>
    <xf numFmtId="0" fontId="21" fillId="0" borderId="22" xfId="0" applyFont="1" applyFill="1" applyBorder="1"/>
    <xf numFmtId="43" fontId="25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 indent="2"/>
    </xf>
    <xf numFmtId="0" fontId="3" fillId="0" borderId="0" xfId="0" applyFont="1" applyFill="1" applyBorder="1" applyAlignment="1">
      <alignment horizontal="left" indent="1"/>
    </xf>
    <xf numFmtId="0" fontId="0" fillId="0" borderId="0" xfId="0" applyBorder="1" applyAlignment="1">
      <alignment horizontal="left" indent="2"/>
    </xf>
    <xf numFmtId="0" fontId="0" fillId="0" borderId="0" xfId="0" applyNumberFormat="1" applyBorder="1"/>
    <xf numFmtId="0" fontId="3" fillId="0" borderId="0" xfId="0" applyFont="1" applyAlignment="1">
      <alignment horizontal="left" indent="1"/>
    </xf>
    <xf numFmtId="0" fontId="3" fillId="0" borderId="0" xfId="0" applyNumberFormat="1" applyFont="1"/>
    <xf numFmtId="0" fontId="3" fillId="0" borderId="29" xfId="0" applyFont="1" applyFill="1" applyBorder="1" applyAlignment="1">
      <alignment horizontal="left"/>
    </xf>
    <xf numFmtId="0" fontId="3" fillId="0" borderId="29" xfId="0" applyNumberFormat="1" applyFont="1" applyFill="1" applyBorder="1"/>
    <xf numFmtId="0" fontId="3" fillId="0" borderId="0" xfId="0" applyFont="1" applyFill="1" applyAlignment="1">
      <alignment horizontal="left" indent="1"/>
    </xf>
    <xf numFmtId="0" fontId="3" fillId="0" borderId="0" xfId="0" applyNumberFormat="1" applyFont="1" applyFill="1"/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CC"/>
      <color rgb="FFFFCCFF"/>
      <color rgb="FFFF3300"/>
      <color rgb="FFFF7C80"/>
      <color rgb="FFCC6600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Abril 2026'!$E$10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 2026'!$B$11:$B$16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Abril 2026'!$E$11:$E$16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294</c:v>
                </c:pt>
                <c:pt idx="3">
                  <c:v>29</c:v>
                </c:pt>
                <c:pt idx="4">
                  <c:v>7</c:v>
                </c:pt>
                <c:pt idx="5">
                  <c:v>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760219936"/>
        <c:axId val="760223200"/>
      </c:barChart>
      <c:catAx>
        <c:axId val="7602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760223200"/>
        <c:crosses val="autoZero"/>
        <c:auto val="1"/>
        <c:lblAlgn val="ctr"/>
        <c:lblOffset val="100"/>
        <c:noMultiLvlLbl val="0"/>
      </c:catAx>
      <c:valAx>
        <c:axId val="76022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76021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3</c:v>
                </c:pt>
                <c:pt idx="1" formatCode="General">
                  <c:v>3</c:v>
                </c:pt>
                <c:pt idx="2" formatCode="General">
                  <c:v>5</c:v>
                </c:pt>
                <c:pt idx="3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255</c:v>
                </c:pt>
                <c:pt idx="1" formatCode="General">
                  <c:v>241</c:v>
                </c:pt>
                <c:pt idx="2" formatCode="General">
                  <c:v>273</c:v>
                </c:pt>
                <c:pt idx="3" formatCode="General">
                  <c:v>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23</c:v>
                </c:pt>
                <c:pt idx="1" formatCode="General">
                  <c:v>18</c:v>
                </c:pt>
                <c:pt idx="2" formatCode="General">
                  <c:v>27</c:v>
                </c:pt>
                <c:pt idx="3" formatCode="General">
                  <c:v>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6</c:v>
                </c:pt>
                <c:pt idx="1" formatCode="General">
                  <c:v>9</c:v>
                </c:pt>
                <c:pt idx="2" formatCode="General">
                  <c:v>7</c:v>
                </c:pt>
                <c:pt idx="3" formatCode="General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2026</c:v>
                  </c:pt>
                  <c:pt idx="1">
                    <c:v>Febrero 2026</c:v>
                  </c:pt>
                  <c:pt idx="2">
                    <c:v>Marzo 2026</c:v>
                  </c:pt>
                  <c:pt idx="3">
                    <c:v>Abril 2026</c:v>
                  </c:pt>
                  <c:pt idx="4">
                    <c:v>Mayo 2026</c:v>
                  </c:pt>
                  <c:pt idx="5">
                    <c:v>Junio 2026</c:v>
                  </c:pt>
                  <c:pt idx="6">
                    <c:v>Julio 2026</c:v>
                  </c:pt>
                  <c:pt idx="7">
                    <c:v>Agosto 2026</c:v>
                  </c:pt>
                  <c:pt idx="8">
                    <c:v>Septiembre 2026</c:v>
                  </c:pt>
                  <c:pt idx="9">
                    <c:v>Octubre 2026</c:v>
                  </c:pt>
                  <c:pt idx="10">
                    <c:v>Noviembre 2026</c:v>
                  </c:pt>
                  <c:pt idx="11">
                    <c:v>Diciembre 2026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161</c:v>
                </c:pt>
                <c:pt idx="1" formatCode="General">
                  <c:v>154</c:v>
                </c:pt>
                <c:pt idx="2" formatCode="General">
                  <c:v>203</c:v>
                </c:pt>
                <c:pt idx="3" formatCode="General">
                  <c:v>227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364512"/>
        <c:axId val="954355808"/>
      </c:barChart>
      <c:catAx>
        <c:axId val="95436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4355808"/>
        <c:crosses val="autoZero"/>
        <c:auto val="1"/>
        <c:lblAlgn val="ctr"/>
        <c:lblOffset val="100"/>
        <c:noMultiLvlLbl val="0"/>
      </c:catAx>
      <c:valAx>
        <c:axId val="95435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436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6.6964285714285711E-3</c:v>
                </c:pt>
                <c:pt idx="1">
                  <c:v>7.058823529411765E-3</c:v>
                </c:pt>
                <c:pt idx="2">
                  <c:v>9.7087378640776691E-3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 xmlns:c15="http://schemas.microsoft.com/office/drawing/2012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0.5691964285714286</c:v>
                </c:pt>
                <c:pt idx="1">
                  <c:v>0.56705882352941173</c:v>
                </c:pt>
                <c:pt idx="2">
                  <c:v>0.53009708737864081</c:v>
                </c:pt>
                <c:pt idx="3">
                  <c:v>0.52782764811490124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5.1339285714285712E-2</c:v>
                </c:pt>
                <c:pt idx="1">
                  <c:v>4.2352941176470586E-2</c:v>
                </c:pt>
                <c:pt idx="2">
                  <c:v>5.2427184466019419E-2</c:v>
                </c:pt>
                <c:pt idx="3">
                  <c:v>5.2064631956912029E-2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1.3392857142857142E-2</c:v>
                </c:pt>
                <c:pt idx="1">
                  <c:v>2.1176470588235293E-2</c:v>
                </c:pt>
                <c:pt idx="2">
                  <c:v>1.3592233009708738E-2</c:v>
                </c:pt>
                <c:pt idx="3">
                  <c:v>1.2567324955116697E-2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0.359375</c:v>
                </c:pt>
                <c:pt idx="1">
                  <c:v>0.3623529411764706</c:v>
                </c:pt>
                <c:pt idx="2">
                  <c:v>0.39417475728155338</c:v>
                </c:pt>
                <c:pt idx="3">
                  <c:v>0.40754039497307004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365600"/>
        <c:axId val="95435254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95436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4352544"/>
        <c:crosses val="autoZero"/>
        <c:auto val="1"/>
        <c:lblAlgn val="ctr"/>
        <c:lblOffset val="100"/>
        <c:noMultiLvlLbl val="0"/>
      </c:catAx>
      <c:valAx>
        <c:axId val="95435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436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Gob.ec'!$A$115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Gob.ec'!$B$115:$M$115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Gob.ec'!$A$122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Gob.ec'!$B$122:$M$122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Gob.ec'!$A$131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Gob.ec'!$B$131:$M$131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Gob.ec'!$A$136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Gob.ec'!$B$136:$M$136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Gob.ec'!$A$144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Gob.ec'!$B$144:$M$144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Gob.ec'!$A$149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Gob.ec'!$B$114:$M$114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Gob.ec'!$B$149:$M$149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362880"/>
        <c:axId val="954367232"/>
      </c:barChart>
      <c:catAx>
        <c:axId val="95436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4367232"/>
        <c:crosses val="autoZero"/>
        <c:auto val="1"/>
        <c:lblAlgn val="ctr"/>
        <c:lblOffset val="100"/>
        <c:noMultiLvlLbl val="0"/>
      </c:catAx>
      <c:valAx>
        <c:axId val="954367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436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'Historico Gob.ec'!$A$180:$A$185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Gob.ec'!$B$180:$B$185</c:f>
              <c:numCache>
                <c:formatCode>General</c:formatCode>
                <c:ptCount val="6"/>
                <c:pt idx="0">
                  <c:v>144</c:v>
                </c:pt>
                <c:pt idx="1">
                  <c:v>0</c:v>
                </c:pt>
                <c:pt idx="2">
                  <c:v>2317</c:v>
                </c:pt>
                <c:pt idx="3">
                  <c:v>265</c:v>
                </c:pt>
                <c:pt idx="4">
                  <c:v>119</c:v>
                </c:pt>
                <c:pt idx="5">
                  <c:v>1531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Abril 2026'!$B$42:$B$46</c15:sqref>
                  </c15:fullRef>
                </c:ext>
              </c:extLst>
              <c:f>'Requerimientos Abril 2026'!$B$42:$B$45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Abril 2026'!$E$42:$E$46</c15:sqref>
                  </c15:fullRef>
                </c:ext>
              </c:extLst>
              <c:f>'Requerimientos Abril 2026'!$E$42:$E$45</c:f>
              <c:numCache>
                <c:formatCode>0</c:formatCode>
                <c:ptCount val="4"/>
                <c:pt idx="0">
                  <c:v>89</c:v>
                </c:pt>
                <c:pt idx="1">
                  <c:v>22</c:v>
                </c:pt>
                <c:pt idx="2">
                  <c:v>116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Abril 2026'!$E$46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 xmlns:c16="http://schemas.microsoft.com/office/drawing/2014/chart">
                      <c:ext xmlns:c16="http://schemas.microsoft.com/office/drawing/2014/chart" uri="{C3380CC4-5D6E-409C-BE32-E72D297353CC}">
                        <c16:uniqueId val="{00000007-9A18-437D-91B4-8C8C71EB2EC3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951753680"/>
        <c:axId val="951746608"/>
      </c:barChart>
      <c:catAx>
        <c:axId val="9517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46608"/>
        <c:crosses val="autoZero"/>
        <c:auto val="1"/>
        <c:lblAlgn val="ctr"/>
        <c:lblOffset val="100"/>
        <c:noMultiLvlLbl val="0"/>
      </c:catAx>
      <c:valAx>
        <c:axId val="95174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5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Abril 2026'!$B$148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Abril 2026'!$D$148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951747152"/>
        <c:axId val="951741168"/>
      </c:barChart>
      <c:catAx>
        <c:axId val="95174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41168"/>
        <c:crosses val="autoZero"/>
        <c:auto val="1"/>
        <c:lblAlgn val="ctr"/>
        <c:lblOffset val="100"/>
        <c:noMultiLvlLbl val="0"/>
      </c:catAx>
      <c:valAx>
        <c:axId val="951741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4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 2026'!$B$150:$B$161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Saitel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Etapa EP.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Abril 2026'!$D$150:$D$161</c:f>
              <c:numCache>
                <c:formatCode>0.00%</c:formatCode>
                <c:ptCount val="12"/>
                <c:pt idx="0">
                  <c:v>5.0269299820466788E-2</c:v>
                </c:pt>
                <c:pt idx="1">
                  <c:v>0.11669658886894076</c:v>
                </c:pt>
                <c:pt idx="2">
                  <c:v>0</c:v>
                </c:pt>
                <c:pt idx="3">
                  <c:v>3.231597845601436E-2</c:v>
                </c:pt>
                <c:pt idx="4">
                  <c:v>9.515260323159784E-2</c:v>
                </c:pt>
                <c:pt idx="5">
                  <c:v>5.7450628366247758E-2</c:v>
                </c:pt>
                <c:pt idx="6">
                  <c:v>9.515260323159784E-2</c:v>
                </c:pt>
                <c:pt idx="7">
                  <c:v>3.5906642728904849E-3</c:v>
                </c:pt>
                <c:pt idx="8">
                  <c:v>5.3859964093357273E-3</c:v>
                </c:pt>
                <c:pt idx="9">
                  <c:v>3.5906642728904849E-3</c:v>
                </c:pt>
                <c:pt idx="10">
                  <c:v>7.1813285457809697E-3</c:v>
                </c:pt>
                <c:pt idx="11">
                  <c:v>6.1041292639138239E-2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1754768"/>
        <c:axId val="951747696"/>
      </c:barChart>
      <c:catAx>
        <c:axId val="95175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47696"/>
        <c:crosses val="autoZero"/>
        <c:auto val="1"/>
        <c:lblAlgn val="ctr"/>
        <c:lblOffset val="100"/>
        <c:noMultiLvlLbl val="0"/>
      </c:catAx>
      <c:valAx>
        <c:axId val="95174769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5175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 2026'!$B$168:$B$171</c:f>
              <c:strCache>
                <c:ptCount val="4"/>
                <c:pt idx="0">
                  <c:v>Cnt Ep</c:v>
                </c:pt>
                <c:pt idx="1">
                  <c:v>Claro - Conecel</c:v>
                </c:pt>
                <c:pt idx="2">
                  <c:v>Grupo TV Cable</c:v>
                </c:pt>
                <c:pt idx="3">
                  <c:v>Directv</c:v>
                </c:pt>
              </c:strCache>
            </c:strRef>
          </c:cat>
          <c:val>
            <c:numRef>
              <c:f>'Requerimientos Abril 2026'!$D$168:$D$171</c:f>
              <c:numCache>
                <c:formatCode>0.00%</c:formatCode>
                <c:ptCount val="4"/>
                <c:pt idx="0">
                  <c:v>4.1292639138240578E-2</c:v>
                </c:pt>
                <c:pt idx="1">
                  <c:v>8.9766606822262122E-3</c:v>
                </c:pt>
                <c:pt idx="2">
                  <c:v>0</c:v>
                </c:pt>
                <c:pt idx="3">
                  <c:v>1.7953321364452424E-3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1748784"/>
        <c:axId val="951748240"/>
      </c:barChart>
      <c:catAx>
        <c:axId val="951748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48240"/>
        <c:crosses val="autoZero"/>
        <c:auto val="1"/>
        <c:lblAlgn val="ctr"/>
        <c:lblOffset val="100"/>
        <c:noMultiLvlLbl val="0"/>
      </c:catAx>
      <c:valAx>
        <c:axId val="9517482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5174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 2026'!$B$173:$B$176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Grupo TV Cable</c:v>
                </c:pt>
              </c:strCache>
            </c:strRef>
          </c:cat>
          <c:val>
            <c:numRef>
              <c:f>'Requerimientos Abril 2026'!$D$173:$D$176</c:f>
              <c:numCache>
                <c:formatCode>0.00%</c:formatCode>
                <c:ptCount val="4"/>
                <c:pt idx="0">
                  <c:v>0</c:v>
                </c:pt>
                <c:pt idx="1">
                  <c:v>1.7953321364452424E-3</c:v>
                </c:pt>
                <c:pt idx="2">
                  <c:v>5.3859964093357273E-3</c:v>
                </c:pt>
                <c:pt idx="3">
                  <c:v>3.5906642728904849E-3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1749328"/>
        <c:axId val="951752048"/>
      </c:barChart>
      <c:catAx>
        <c:axId val="951749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52048"/>
        <c:crosses val="autoZero"/>
        <c:auto val="1"/>
        <c:lblAlgn val="ctr"/>
        <c:lblOffset val="100"/>
        <c:noMultiLvlLbl val="0"/>
      </c:catAx>
      <c:valAx>
        <c:axId val="95175204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51749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Abril 2026'!$B$163:$B$166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Abril 2026'!$D$163:$D$166</c:f>
              <c:numCache>
                <c:formatCode>0.00%</c:formatCode>
                <c:ptCount val="4"/>
                <c:pt idx="0">
                  <c:v>0.15978456014362658</c:v>
                </c:pt>
                <c:pt idx="1">
                  <c:v>3.949730700179533E-2</c:v>
                </c:pt>
                <c:pt idx="2">
                  <c:v>0.20825852782764812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51741712"/>
        <c:axId val="951755856"/>
      </c:barChart>
      <c:catAx>
        <c:axId val="951741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55856"/>
        <c:crosses val="autoZero"/>
        <c:auto val="1"/>
        <c:lblAlgn val="ctr"/>
        <c:lblOffset val="100"/>
        <c:noMultiLvlLbl val="0"/>
      </c:catAx>
      <c:valAx>
        <c:axId val="9517558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95174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Gob.ec'!$A$68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Gob.ec'!$B$68:$Y$68</c:f>
              <c:numCache>
                <c:formatCode>0.00%</c:formatCode>
                <c:ptCount val="24"/>
                <c:pt idx="0" formatCode="General">
                  <c:v>25</c:v>
                </c:pt>
                <c:pt idx="1">
                  <c:v>5.5555555555555552E-2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13</c:v>
                </c:pt>
                <c:pt idx="5">
                  <c:v>3.0092592592592591E-2</c:v>
                </c:pt>
                <c:pt idx="6" formatCode="General">
                  <c:v>9</c:v>
                </c:pt>
                <c:pt idx="7">
                  <c:v>2.1582733812949641E-2</c:v>
                </c:pt>
                <c:pt idx="8" formatCode="General">
                  <c:v>9</c:v>
                </c:pt>
                <c:pt idx="9">
                  <c:v>1.9027484143763214E-2</c:v>
                </c:pt>
                <c:pt idx="10" formatCode="General">
                  <c:v>17</c:v>
                </c:pt>
                <c:pt idx="11">
                  <c:v>4.0963855421686748E-2</c:v>
                </c:pt>
                <c:pt idx="12" formatCode="General">
                  <c:v>7</c:v>
                </c:pt>
                <c:pt idx="13">
                  <c:v>1.5981735159817351E-2</c:v>
                </c:pt>
                <c:pt idx="14" formatCode="General">
                  <c:v>5</c:v>
                </c:pt>
                <c:pt idx="15">
                  <c:v>1.179245283018868E-2</c:v>
                </c:pt>
                <c:pt idx="16" formatCode="General">
                  <c:v>13</c:v>
                </c:pt>
                <c:pt idx="17">
                  <c:v>3.0878859857482184E-2</c:v>
                </c:pt>
                <c:pt idx="18" formatCode="General">
                  <c:v>19</c:v>
                </c:pt>
                <c:pt idx="19">
                  <c:v>4.2792792792792793E-2</c:v>
                </c:pt>
                <c:pt idx="20" formatCode="General">
                  <c:v>10</c:v>
                </c:pt>
                <c:pt idx="21">
                  <c:v>2.5125628140703519E-2</c:v>
                </c:pt>
                <c:pt idx="22" formatCode="General">
                  <c:v>6</c:v>
                </c:pt>
                <c:pt idx="23">
                  <c:v>1.279317697228145E-2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Gob.ec'!$A$69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General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1">
                  <c:v>0</c:v>
                </c:pt>
                <c:pt idx="12" formatCode="General">
                  <c:v>0</c:v>
                </c:pt>
                <c:pt idx="13">
                  <c:v>0</c:v>
                </c:pt>
                <c:pt idx="14" formatCode="General">
                  <c:v>0</c:v>
                </c:pt>
                <c:pt idx="15">
                  <c:v>0</c:v>
                </c:pt>
                <c:pt idx="16" formatCode="General">
                  <c:v>0</c:v>
                </c:pt>
                <c:pt idx="17">
                  <c:v>0</c:v>
                </c:pt>
                <c:pt idx="18" formatCode="General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>
                  <c:v>0</c:v>
                </c:pt>
                <c:pt idx="22" formatCode="General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Gob.ec'!$A$70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218</c:v>
                </c:pt>
                <c:pt idx="1">
                  <c:v>0.48444444444444446</c:v>
                </c:pt>
                <c:pt idx="2" formatCode="General">
                  <c:v>161</c:v>
                </c:pt>
                <c:pt idx="3">
                  <c:v>0.4128205128205128</c:v>
                </c:pt>
                <c:pt idx="4" formatCode="General">
                  <c:v>215</c:v>
                </c:pt>
                <c:pt idx="5">
                  <c:v>0.49768518518518517</c:v>
                </c:pt>
                <c:pt idx="6" formatCode="General">
                  <c:v>193</c:v>
                </c:pt>
                <c:pt idx="7">
                  <c:v>0.46282973621103118</c:v>
                </c:pt>
                <c:pt idx="8" formatCode="General">
                  <c:v>207</c:v>
                </c:pt>
                <c:pt idx="9">
                  <c:v>0.43763213530655393</c:v>
                </c:pt>
                <c:pt idx="10" formatCode="General">
                  <c:v>158</c:v>
                </c:pt>
                <c:pt idx="11">
                  <c:v>0.38072289156626504</c:v>
                </c:pt>
                <c:pt idx="12" formatCode="General">
                  <c:v>180</c:v>
                </c:pt>
                <c:pt idx="13">
                  <c:v>0.41095890410958902</c:v>
                </c:pt>
                <c:pt idx="14" formatCode="General">
                  <c:v>189</c:v>
                </c:pt>
                <c:pt idx="15">
                  <c:v>0.44575471698113206</c:v>
                </c:pt>
                <c:pt idx="16" formatCode="General">
                  <c:v>148</c:v>
                </c:pt>
                <c:pt idx="17">
                  <c:v>0.35154394299287411</c:v>
                </c:pt>
                <c:pt idx="18" formatCode="General">
                  <c:v>219</c:v>
                </c:pt>
                <c:pt idx="19">
                  <c:v>0.49324324324324326</c:v>
                </c:pt>
                <c:pt idx="20" formatCode="General">
                  <c:v>245</c:v>
                </c:pt>
                <c:pt idx="21">
                  <c:v>0.61557788944723613</c:v>
                </c:pt>
                <c:pt idx="22" formatCode="General">
                  <c:v>184</c:v>
                </c:pt>
                <c:pt idx="23">
                  <c:v>0.39232409381663114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Gob.ec'!$A$72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/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Gob.ec'!$B$66:$Y$67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2024</c:v>
                  </c:pt>
                  <c:pt idx="2">
                    <c:v>Febrero 2024</c:v>
                  </c:pt>
                  <c:pt idx="4">
                    <c:v>Marzo 2024</c:v>
                  </c:pt>
                  <c:pt idx="6">
                    <c:v>Abril 2024</c:v>
                  </c:pt>
                  <c:pt idx="8">
                    <c:v>Mayo 2024</c:v>
                  </c:pt>
                  <c:pt idx="10">
                    <c:v>Junio 2024</c:v>
                  </c:pt>
                  <c:pt idx="12">
                    <c:v>Julio 2024</c:v>
                  </c:pt>
                  <c:pt idx="14">
                    <c:v>Agosto 2024</c:v>
                  </c:pt>
                  <c:pt idx="16">
                    <c:v>Septiembre 2024</c:v>
                  </c:pt>
                  <c:pt idx="18">
                    <c:v>Octubre 2024</c:v>
                  </c:pt>
                  <c:pt idx="20">
                    <c:v>Noviembre 2024</c:v>
                  </c:pt>
                  <c:pt idx="22">
                    <c:v>Diciembre 2024</c:v>
                  </c:pt>
                </c:lvl>
              </c:multiLvlStrCache>
            </c:multiLvlStrRef>
          </c:cat>
          <c:val>
            <c:numRef>
              <c:f>'Historico Gob.ec'!$B$72:$Y$72</c:f>
              <c:numCache>
                <c:formatCode>0.00%</c:formatCode>
                <c:ptCount val="24"/>
                <c:pt idx="0" formatCode="General">
                  <c:v>14</c:v>
                </c:pt>
                <c:pt idx="1">
                  <c:v>3.111111111111111E-2</c:v>
                </c:pt>
                <c:pt idx="2" formatCode="General">
                  <c:v>11</c:v>
                </c:pt>
                <c:pt idx="3">
                  <c:v>2.8205128205128206E-2</c:v>
                </c:pt>
                <c:pt idx="4" formatCode="General">
                  <c:v>11</c:v>
                </c:pt>
                <c:pt idx="5">
                  <c:v>2.5462962962962962E-2</c:v>
                </c:pt>
                <c:pt idx="6" formatCode="General">
                  <c:v>14</c:v>
                </c:pt>
                <c:pt idx="7">
                  <c:v>3.3573141486810551E-2</c:v>
                </c:pt>
                <c:pt idx="8" formatCode="General">
                  <c:v>14</c:v>
                </c:pt>
                <c:pt idx="9">
                  <c:v>2.9598308668076109E-2</c:v>
                </c:pt>
                <c:pt idx="10" formatCode="General">
                  <c:v>4</c:v>
                </c:pt>
                <c:pt idx="11">
                  <c:v>9.6385542168674707E-3</c:v>
                </c:pt>
                <c:pt idx="12" formatCode="General">
                  <c:v>6</c:v>
                </c:pt>
                <c:pt idx="13">
                  <c:v>1.3698630136986301E-2</c:v>
                </c:pt>
                <c:pt idx="14" formatCode="General">
                  <c:v>7</c:v>
                </c:pt>
                <c:pt idx="15">
                  <c:v>1.6509433962264151E-2</c:v>
                </c:pt>
                <c:pt idx="16" formatCode="General">
                  <c:v>4</c:v>
                </c:pt>
                <c:pt idx="17">
                  <c:v>9.5011876484560574E-3</c:v>
                </c:pt>
                <c:pt idx="18" formatCode="General">
                  <c:v>9</c:v>
                </c:pt>
                <c:pt idx="19">
                  <c:v>2.0270270270270271E-2</c:v>
                </c:pt>
                <c:pt idx="20" formatCode="General">
                  <c:v>14</c:v>
                </c:pt>
                <c:pt idx="21">
                  <c:v>3.5175879396984924E-2</c:v>
                </c:pt>
                <c:pt idx="22" formatCode="General">
                  <c:v>11</c:v>
                </c:pt>
                <c:pt idx="23">
                  <c:v>2.3454157782515993E-2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951750416"/>
        <c:axId val="951750960"/>
      </c:barChart>
      <c:catAx>
        <c:axId val="95175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50960"/>
        <c:crosses val="autoZero"/>
        <c:auto val="1"/>
        <c:lblAlgn val="ctr"/>
        <c:lblOffset val="100"/>
        <c:noMultiLvlLbl val="0"/>
      </c:catAx>
      <c:valAx>
        <c:axId val="95175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5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Gob.ec'!$O$96:$O$109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951751504"/>
        <c:axId val="951752592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D2C0E639-FF74-481B-8880-C682A32B52A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C562A9C-7DEB-45DE-8616-1E7AD8FC1DC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A0D2115C-0722-48C4-8D5A-40F18A34950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87A5ED68-7560-49EB-9DC7-4024DE3958A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F8521ADE-7C78-48F3-A6A7-41C8259B926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A9BA4AA-7CA0-4110-8845-43F021494A3D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4CE82C8A-AA1A-4EB4-A5E5-9E8A79D6BF9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6899670-C44D-47E3-A4CD-2BF797A8FB8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BC809F70-07BC-43F9-8EB6-3C317D98DB4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5D14EB1-3524-44FE-83C0-A899A33ACCB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A0351620-5274-4275-9544-A17790F45216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26339238-9407-4B4C-A835-6AAA4268175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E41F35C0-74D1-473D-851F-5E56B41011B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DCD589FA-8F63-4860-A609-FFEB84751CB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B3B262EE-915D-4410-BFDD-05E5E774905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8E72F72-B3E8-4447-B289-49F079DE451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BAD991E3-3A1A-4092-A0D5-96D94AA985B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D571374-024F-4758-824D-98A7A1B4AEA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9706904D-E55A-49DE-8126-C160BBB7A2B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5D6AE0CC-0701-4CA2-82E9-3DEB99AA62E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44769225-D236-40B5-B6A1-7ED2E1B6165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2FA2A8F-0D55-4028-936D-8FF07AB373F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0CC61CF3-8FAC-4878-9437-E02CFF008FA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72C8E30-8681-4646-B006-6F491FB2075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625C09EE-69F5-42D6-A7BB-81183C82D19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86D5E1F-D067-415D-81D6-6FB3B90B02F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Gob.ec'!$A$96:$A$109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Gob.ec'!$N$96:$N$109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Gob.ec'!$O$96:$O$110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54365056"/>
        <c:axId val="954355264"/>
      </c:barChart>
      <c:catAx>
        <c:axId val="951751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52592"/>
        <c:crosses val="autoZero"/>
        <c:auto val="1"/>
        <c:lblAlgn val="ctr"/>
        <c:lblOffset val="100"/>
        <c:noMultiLvlLbl val="0"/>
      </c:catAx>
      <c:valAx>
        <c:axId val="95175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1751504"/>
        <c:crosses val="autoZero"/>
        <c:crossBetween val="between"/>
      </c:valAx>
      <c:valAx>
        <c:axId val="95435526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954365056"/>
        <c:crosses val="max"/>
        <c:crossBetween val="between"/>
      </c:valAx>
      <c:catAx>
        <c:axId val="954365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954355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918882</xdr:colOff>
      <xdr:row>0</xdr:row>
      <xdr:rowOff>156882</xdr:rowOff>
    </xdr:from>
    <xdr:to>
      <xdr:col>12</xdr:col>
      <xdr:colOff>3553995</xdr:colOff>
      <xdr:row>5</xdr:row>
      <xdr:rowOff>124540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2882" y="156882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56901</xdr:colOff>
      <xdr:row>47</xdr:row>
      <xdr:rowOff>27071</xdr:rowOff>
    </xdr:from>
    <xdr:to>
      <xdr:col>4</xdr:col>
      <xdr:colOff>710045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177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178</xdr:row>
      <xdr:rowOff>163286</xdr:rowOff>
    </xdr:from>
    <xdr:to>
      <xdr:col>6</xdr:col>
      <xdr:colOff>530680</xdr:colOff>
      <xdr:row>190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171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171</xdr:row>
      <xdr:rowOff>163286</xdr:rowOff>
    </xdr:from>
    <xdr:to>
      <xdr:col>10</xdr:col>
      <xdr:colOff>0</xdr:colOff>
      <xdr:row>189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418522</xdr:colOff>
      <xdr:row>0</xdr:row>
      <xdr:rowOff>43295</xdr:rowOff>
    </xdr:from>
    <xdr:to>
      <xdr:col>9</xdr:col>
      <xdr:colOff>1523862</xdr:colOff>
      <xdr:row>4</xdr:row>
      <xdr:rowOff>180739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2272" y="43295"/>
          <a:ext cx="2635113" cy="1032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24616</xdr:colOff>
      <xdr:row>74</xdr:row>
      <xdr:rowOff>12325</xdr:rowOff>
    </xdr:from>
    <xdr:to>
      <xdr:col>26</xdr:col>
      <xdr:colOff>808181</xdr:colOff>
      <xdr:row>89</xdr:row>
      <xdr:rowOff>182216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102890</xdr:colOff>
      <xdr:row>91</xdr:row>
      <xdr:rowOff>154945</xdr:rowOff>
    </xdr:from>
    <xdr:to>
      <xdr:col>26</xdr:col>
      <xdr:colOff>796636</xdr:colOff>
      <xdr:row>110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40822</xdr:colOff>
      <xdr:row>34</xdr:row>
      <xdr:rowOff>61438</xdr:rowOff>
    </xdr:from>
    <xdr:to>
      <xdr:col>26</xdr:col>
      <xdr:colOff>738187</xdr:colOff>
      <xdr:row>48</xdr:row>
      <xdr:rowOff>134752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27213</xdr:colOff>
      <xdr:row>151</xdr:row>
      <xdr:rowOff>172810</xdr:rowOff>
    </xdr:from>
    <xdr:to>
      <xdr:col>24</xdr:col>
      <xdr:colOff>809624</xdr:colOff>
      <xdr:row>168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282862</xdr:colOff>
      <xdr:row>171</xdr:row>
      <xdr:rowOff>136525</xdr:rowOff>
    </xdr:from>
    <xdr:to>
      <xdr:col>13</xdr:col>
      <xdr:colOff>346362</xdr:colOff>
      <xdr:row>194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16</xdr:col>
      <xdr:colOff>1039091</xdr:colOff>
      <xdr:row>0</xdr:row>
      <xdr:rowOff>0</xdr:rowOff>
    </xdr:from>
    <xdr:to>
      <xdr:col>19</xdr:col>
      <xdr:colOff>802272</xdr:colOff>
      <xdr:row>4</xdr:row>
      <xdr:rowOff>137444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5568" y="0"/>
          <a:ext cx="2635113" cy="1032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zoomScale="85" zoomScaleNormal="85" workbookViewId="0">
      <selection sqref="A1:H1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87" t="s">
        <v>83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18" customHeight="1" x14ac:dyDescent="0.25">
      <c r="A2" s="188" t="s">
        <v>24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x14ac:dyDescent="0.25">
      <c r="A3" s="190" t="s">
        <v>84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</row>
    <row r="4" spans="1:13" x14ac:dyDescent="0.25">
      <c r="A4" s="190" t="s">
        <v>85</v>
      </c>
      <c r="B4" s="191"/>
      <c r="C4" s="191"/>
      <c r="D4" s="191"/>
      <c r="E4" s="191"/>
      <c r="F4" s="191"/>
      <c r="G4" s="191"/>
      <c r="H4" s="191"/>
      <c r="I4" s="6"/>
      <c r="J4" s="6"/>
      <c r="K4" s="6"/>
      <c r="L4" s="6"/>
      <c r="M4" s="6"/>
    </row>
    <row r="5" spans="1:13" ht="15.75" thickBot="1" x14ac:dyDescent="0.3">
      <c r="A5" s="4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x14ac:dyDescent="0.25">
      <c r="A6" s="9"/>
      <c r="B6" s="10" t="s">
        <v>17</v>
      </c>
      <c r="C6" s="11"/>
      <c r="D6" s="11"/>
      <c r="E6" s="11"/>
      <c r="F6" s="11"/>
      <c r="G6" s="11"/>
      <c r="H6" s="11"/>
      <c r="I6" s="14"/>
      <c r="J6" s="14"/>
      <c r="K6" s="14"/>
      <c r="L6" s="14"/>
      <c r="M6" s="15"/>
    </row>
    <row r="7" spans="1:13" x14ac:dyDescent="0.25">
      <c r="A7" s="12"/>
      <c r="B7" s="13" t="s">
        <v>175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5.75" thickBot="1" x14ac:dyDescent="0.3">
      <c r="A8" s="16"/>
      <c r="B8" s="17" t="s">
        <v>18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9"/>
    </row>
    <row r="9" spans="1:13" ht="15.75" thickBot="1" x14ac:dyDescent="0.3">
      <c r="A9" s="20"/>
      <c r="B9" s="21"/>
      <c r="C9" s="2"/>
      <c r="D9" s="2"/>
      <c r="E9" s="2"/>
      <c r="F9" s="2"/>
      <c r="G9" s="2"/>
      <c r="H9" s="2"/>
      <c r="I9" s="2"/>
      <c r="J9" s="2"/>
      <c r="K9" s="2"/>
      <c r="L9" s="2"/>
      <c r="M9" s="3"/>
    </row>
    <row r="10" spans="1:13" x14ac:dyDescent="0.25">
      <c r="A10" s="198" t="s">
        <v>19</v>
      </c>
      <c r="B10" s="199"/>
      <c r="C10" s="199"/>
      <c r="D10" s="199"/>
      <c r="E10" s="199"/>
      <c r="F10" s="199"/>
      <c r="G10" s="200" t="s">
        <v>20</v>
      </c>
      <c r="H10" s="200"/>
      <c r="I10" s="200"/>
      <c r="J10" s="200"/>
      <c r="K10" s="200"/>
      <c r="L10" s="200"/>
      <c r="M10" s="201"/>
    </row>
    <row r="11" spans="1:13" x14ac:dyDescent="0.25">
      <c r="A11" s="202"/>
      <c r="B11" s="203"/>
      <c r="C11" s="203"/>
      <c r="D11" s="203"/>
      <c r="E11" s="203"/>
      <c r="F11" s="203"/>
      <c r="G11" s="22"/>
      <c r="H11" s="22"/>
      <c r="I11" s="22"/>
      <c r="J11" s="22"/>
      <c r="K11" s="22"/>
      <c r="L11" s="22"/>
      <c r="M11" s="23"/>
    </row>
    <row r="12" spans="1:13" ht="15" customHeight="1" x14ac:dyDescent="0.25">
      <c r="A12" s="192" t="s">
        <v>21</v>
      </c>
      <c r="B12" s="193"/>
      <c r="C12" s="193"/>
      <c r="D12" s="193"/>
      <c r="E12" s="193"/>
      <c r="F12" s="194"/>
      <c r="G12" s="195" t="s">
        <v>22</v>
      </c>
      <c r="H12" s="196"/>
      <c r="I12" s="196"/>
      <c r="J12" s="196"/>
      <c r="K12" s="196"/>
      <c r="L12" s="196"/>
      <c r="M12" s="197"/>
    </row>
    <row r="13" spans="1:13" ht="15" customHeight="1" x14ac:dyDescent="0.25">
      <c r="A13" s="192" t="s">
        <v>23</v>
      </c>
      <c r="B13" s="193"/>
      <c r="C13" s="193"/>
      <c r="D13" s="193"/>
      <c r="E13" s="193"/>
      <c r="F13" s="194"/>
      <c r="G13" s="195" t="s">
        <v>82</v>
      </c>
      <c r="H13" s="196"/>
      <c r="I13" s="196"/>
      <c r="J13" s="196"/>
      <c r="K13" s="196"/>
      <c r="L13" s="196"/>
      <c r="M13" s="197"/>
    </row>
    <row r="14" spans="1:13" ht="15.75" thickBot="1" x14ac:dyDescent="0.3">
      <c r="A14" s="24"/>
      <c r="B14" s="24"/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6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9"/>
  <sheetViews>
    <sheetView zoomScale="66" zoomScaleNormal="70" workbookViewId="0">
      <selection activeCell="L14" sqref="L14"/>
    </sheetView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57.42578125" customWidth="1"/>
    <col min="13" max="13" width="23.7109375" customWidth="1"/>
    <col min="14" max="14" width="32" customWidth="1"/>
  </cols>
  <sheetData>
    <row r="1" spans="2:14" ht="23.25" x14ac:dyDescent="0.35">
      <c r="B1" s="213" t="s">
        <v>83</v>
      </c>
      <c r="C1" s="213"/>
      <c r="D1" s="213"/>
      <c r="E1" s="6"/>
      <c r="F1" s="6"/>
      <c r="G1" s="6"/>
      <c r="H1" s="6"/>
      <c r="I1" s="6"/>
      <c r="J1" s="6"/>
    </row>
    <row r="2" spans="2:14" ht="18" x14ac:dyDescent="0.25">
      <c r="B2" s="5" t="s">
        <v>24</v>
      </c>
      <c r="C2" s="8"/>
      <c r="D2" s="5"/>
      <c r="E2" s="6"/>
      <c r="F2" s="6"/>
      <c r="G2" s="6"/>
      <c r="H2" s="6"/>
      <c r="I2" s="6"/>
      <c r="J2" s="6"/>
    </row>
    <row r="3" spans="2:14" x14ac:dyDescent="0.25">
      <c r="B3" s="8" t="s">
        <v>174</v>
      </c>
      <c r="C3" s="8"/>
      <c r="D3" s="8"/>
      <c r="E3" s="6"/>
      <c r="F3" s="6"/>
      <c r="G3" s="6"/>
      <c r="H3" s="6"/>
      <c r="I3" s="6"/>
      <c r="J3" s="6"/>
    </row>
    <row r="4" spans="2:14" x14ac:dyDescent="0.25">
      <c r="B4" s="8" t="s">
        <v>25</v>
      </c>
      <c r="C4" s="6"/>
      <c r="D4" s="8"/>
      <c r="E4" s="6"/>
      <c r="F4" s="6"/>
      <c r="G4" s="6"/>
      <c r="H4" s="6"/>
      <c r="I4" s="6"/>
      <c r="J4" s="6"/>
    </row>
    <row r="5" spans="2:14" x14ac:dyDescent="0.25">
      <c r="B5" s="7" t="s">
        <v>26</v>
      </c>
      <c r="C5" s="6"/>
      <c r="D5" s="6"/>
      <c r="E5" s="6"/>
      <c r="F5" s="6"/>
      <c r="G5" s="6"/>
      <c r="H5" s="6"/>
      <c r="I5" s="6"/>
      <c r="J5" s="6"/>
    </row>
    <row r="7" spans="2:14" ht="21" x14ac:dyDescent="0.25">
      <c r="B7" s="27" t="s">
        <v>123</v>
      </c>
      <c r="C7" s="28"/>
      <c r="D7" s="28"/>
      <c r="E7" s="28"/>
      <c r="F7" s="28"/>
      <c r="G7" s="28"/>
      <c r="H7" s="28"/>
      <c r="I7" s="28"/>
      <c r="J7" s="28"/>
    </row>
    <row r="8" spans="2:14" x14ac:dyDescent="0.25">
      <c r="G8" s="122"/>
      <c r="H8" s="122"/>
      <c r="I8" s="122"/>
      <c r="J8" s="122"/>
      <c r="K8" s="122"/>
      <c r="L8" s="122"/>
    </row>
    <row r="9" spans="2:14" ht="18.75" x14ac:dyDescent="0.25">
      <c r="B9" s="216" t="s">
        <v>27</v>
      </c>
      <c r="C9" s="216"/>
      <c r="D9" s="216"/>
      <c r="E9" s="216"/>
      <c r="F9" s="217"/>
      <c r="G9" s="161"/>
      <c r="H9" s="162"/>
      <c r="I9" s="162"/>
      <c r="J9" s="162"/>
      <c r="K9" s="134"/>
      <c r="L9" s="122"/>
    </row>
    <row r="10" spans="2:14" x14ac:dyDescent="0.25">
      <c r="B10" s="29" t="s">
        <v>28</v>
      </c>
      <c r="C10" s="29" t="s">
        <v>122</v>
      </c>
      <c r="D10" s="29" t="s">
        <v>121</v>
      </c>
      <c r="E10" s="29" t="s">
        <v>56</v>
      </c>
      <c r="F10" s="132" t="s">
        <v>53</v>
      </c>
      <c r="K10" s="139"/>
      <c r="L10" s="122"/>
    </row>
    <row r="11" spans="2:14" x14ac:dyDescent="0.25">
      <c r="B11" s="30" t="s">
        <v>11</v>
      </c>
      <c r="C11" s="31">
        <v>0</v>
      </c>
      <c r="D11" s="31">
        <v>0</v>
      </c>
      <c r="E11" s="53">
        <f>SUM(C11:D11)</f>
        <v>0</v>
      </c>
      <c r="F11" s="115">
        <f>E11/$E$17</f>
        <v>0</v>
      </c>
      <c r="K11" s="134"/>
      <c r="L11" s="122"/>
    </row>
    <row r="12" spans="2:14" x14ac:dyDescent="0.25">
      <c r="B12" s="30" t="s">
        <v>71</v>
      </c>
      <c r="C12" s="31">
        <v>0</v>
      </c>
      <c r="D12" s="31">
        <v>0</v>
      </c>
      <c r="E12" s="53">
        <f t="shared" ref="E12:E15" si="0">SUM(C12:D12)</f>
        <v>0</v>
      </c>
      <c r="F12" s="115">
        <f t="shared" ref="F12:F17" si="1">E12/$E$17</f>
        <v>0</v>
      </c>
      <c r="G12" s="122"/>
      <c r="H12" s="122"/>
      <c r="I12" s="122"/>
      <c r="J12" s="122"/>
      <c r="K12" s="139"/>
      <c r="L12" s="122"/>
    </row>
    <row r="13" spans="2:14" x14ac:dyDescent="0.25">
      <c r="B13" s="30" t="s">
        <v>1</v>
      </c>
      <c r="C13" s="31">
        <v>260</v>
      </c>
      <c r="D13" s="31">
        <v>34</v>
      </c>
      <c r="E13" s="53">
        <f t="shared" si="0"/>
        <v>294</v>
      </c>
      <c r="F13" s="115">
        <f t="shared" si="1"/>
        <v>0.52782764811490124</v>
      </c>
      <c r="G13" s="134"/>
      <c r="H13" s="134"/>
      <c r="I13" s="134"/>
      <c r="J13" s="134"/>
      <c r="K13" s="134"/>
      <c r="L13" s="122"/>
    </row>
    <row r="14" spans="2:14" x14ac:dyDescent="0.25">
      <c r="B14" s="30" t="s">
        <v>5</v>
      </c>
      <c r="C14" s="31">
        <v>20</v>
      </c>
      <c r="D14" s="31">
        <v>9</v>
      </c>
      <c r="E14" s="53">
        <f t="shared" si="0"/>
        <v>29</v>
      </c>
      <c r="F14" s="115">
        <f t="shared" si="1"/>
        <v>5.2064631956912029E-2</v>
      </c>
      <c r="G14" s="135"/>
      <c r="H14" s="136"/>
      <c r="I14" s="136"/>
      <c r="J14" s="136"/>
      <c r="K14" s="139"/>
      <c r="L14" s="122"/>
    </row>
    <row r="15" spans="2:14" x14ac:dyDescent="0.25">
      <c r="B15" s="30" t="s">
        <v>7</v>
      </c>
      <c r="C15" s="31">
        <v>4</v>
      </c>
      <c r="D15" s="31">
        <v>3</v>
      </c>
      <c r="E15" s="53">
        <f t="shared" si="0"/>
        <v>7</v>
      </c>
      <c r="F15" s="115">
        <f t="shared" si="1"/>
        <v>1.2567324955116697E-2</v>
      </c>
      <c r="G15" s="135"/>
      <c r="H15" s="136"/>
      <c r="I15" s="136"/>
      <c r="J15" s="136"/>
      <c r="K15" s="139"/>
      <c r="L15" s="153"/>
      <c r="M15" s="152"/>
      <c r="N15" s="152"/>
    </row>
    <row r="16" spans="2:14" x14ac:dyDescent="0.25">
      <c r="B16" s="30" t="s">
        <v>76</v>
      </c>
      <c r="C16" s="31">
        <v>198</v>
      </c>
      <c r="D16" s="31">
        <v>29</v>
      </c>
      <c r="E16" s="53">
        <f>SUM(C16:D16)</f>
        <v>227</v>
      </c>
      <c r="F16" s="115">
        <f t="shared" si="1"/>
        <v>0.40754039497307004</v>
      </c>
      <c r="G16" s="135"/>
      <c r="H16" s="136"/>
      <c r="I16" s="136"/>
      <c r="J16" s="136"/>
      <c r="K16" s="139"/>
      <c r="L16" s="153"/>
      <c r="M16" s="153"/>
      <c r="N16" s="153"/>
    </row>
    <row r="17" spans="2:14" x14ac:dyDescent="0.25">
      <c r="B17" s="29" t="s">
        <v>16</v>
      </c>
      <c r="C17" s="29">
        <f>SUM(C11:C16)</f>
        <v>482</v>
      </c>
      <c r="D17" s="29">
        <f>SUM(D11:D16)</f>
        <v>75</v>
      </c>
      <c r="E17" s="29">
        <f>SUM(C17:D17)</f>
        <v>557</v>
      </c>
      <c r="F17" s="133">
        <f t="shared" si="1"/>
        <v>1</v>
      </c>
      <c r="G17" s="135"/>
      <c r="H17" s="136"/>
      <c r="I17" s="136"/>
      <c r="J17" s="136"/>
      <c r="K17" s="139"/>
      <c r="L17" s="154"/>
      <c r="M17" s="154"/>
      <c r="N17" s="153"/>
    </row>
    <row r="18" spans="2:14" x14ac:dyDescent="0.25">
      <c r="G18" s="135"/>
      <c r="H18" s="136"/>
      <c r="I18" s="136"/>
      <c r="J18" s="136"/>
      <c r="K18" s="139"/>
      <c r="L18" s="151"/>
      <c r="M18" s="156"/>
      <c r="N18" s="153"/>
    </row>
    <row r="19" spans="2:14" x14ac:dyDescent="0.25">
      <c r="G19" s="135"/>
      <c r="H19" s="138"/>
      <c r="I19" s="138"/>
      <c r="J19" s="138"/>
      <c r="K19" s="158"/>
      <c r="L19" s="151"/>
      <c r="M19" s="156"/>
      <c r="N19" s="153"/>
    </row>
    <row r="20" spans="2:14" x14ac:dyDescent="0.25">
      <c r="B20" s="1"/>
      <c r="G20" s="177"/>
      <c r="H20" s="141"/>
      <c r="I20" s="141"/>
      <c r="J20" s="141"/>
      <c r="K20" s="151"/>
      <c r="L20" s="151"/>
      <c r="M20" s="156"/>
      <c r="N20" s="153"/>
    </row>
    <row r="21" spans="2:14" x14ac:dyDescent="0.25">
      <c r="G21" s="123"/>
      <c r="H21" s="141"/>
      <c r="I21" s="141"/>
      <c r="J21" s="141"/>
      <c r="K21" s="151"/>
      <c r="L21" s="151"/>
      <c r="M21" s="156"/>
      <c r="N21" s="153"/>
    </row>
    <row r="22" spans="2:14" x14ac:dyDescent="0.25">
      <c r="G22" s="179"/>
      <c r="H22" s="180"/>
      <c r="I22" s="180"/>
      <c r="J22" s="180"/>
      <c r="K22" s="151"/>
      <c r="L22" s="151"/>
      <c r="M22" s="156"/>
      <c r="N22" s="153"/>
    </row>
    <row r="23" spans="2:14" x14ac:dyDescent="0.25">
      <c r="G23" s="71"/>
      <c r="H23" s="120"/>
      <c r="I23" s="120"/>
      <c r="J23" s="120"/>
      <c r="K23" s="155"/>
      <c r="L23" s="155"/>
      <c r="M23" s="157"/>
      <c r="N23" s="153"/>
    </row>
    <row r="24" spans="2:14" x14ac:dyDescent="0.25">
      <c r="G24" s="71"/>
      <c r="H24" s="120"/>
      <c r="I24" s="120"/>
      <c r="J24" s="120"/>
      <c r="K24" s="134"/>
      <c r="L24" s="153"/>
      <c r="M24" s="153"/>
      <c r="N24" s="153"/>
    </row>
    <row r="25" spans="2:14" x14ac:dyDescent="0.25">
      <c r="G25" s="176"/>
      <c r="H25" s="120"/>
      <c r="I25" s="120"/>
      <c r="J25" s="120"/>
      <c r="K25" s="137"/>
      <c r="L25" s="153"/>
      <c r="M25" s="153"/>
      <c r="N25" s="153"/>
    </row>
    <row r="26" spans="2:14" x14ac:dyDescent="0.25">
      <c r="G26" s="71"/>
      <c r="H26" s="120"/>
      <c r="I26" s="120"/>
      <c r="J26" s="120"/>
      <c r="K26" s="137"/>
      <c r="L26" s="153"/>
      <c r="M26" s="153"/>
      <c r="N26" s="153"/>
    </row>
    <row r="27" spans="2:14" x14ac:dyDescent="0.25">
      <c r="G27" s="71"/>
      <c r="H27" s="120"/>
      <c r="I27" s="120"/>
      <c r="J27" s="120"/>
      <c r="K27" s="137"/>
      <c r="L27" s="122"/>
    </row>
    <row r="28" spans="2:14" x14ac:dyDescent="0.25">
      <c r="G28" s="177"/>
      <c r="H28" s="141"/>
      <c r="I28" s="141"/>
      <c r="J28" s="141"/>
      <c r="K28" s="175"/>
      <c r="L28" s="122"/>
    </row>
    <row r="29" spans="2:14" x14ac:dyDescent="0.25">
      <c r="G29" s="134"/>
      <c r="H29" s="134"/>
      <c r="I29" s="134"/>
      <c r="J29" s="134"/>
      <c r="K29" s="134"/>
      <c r="L29" s="122"/>
    </row>
    <row r="30" spans="2:14" x14ac:dyDescent="0.25">
      <c r="G30" s="142"/>
      <c r="H30" s="136"/>
      <c r="I30" s="136"/>
      <c r="J30" s="136"/>
      <c r="K30" s="137"/>
      <c r="L30" s="122"/>
    </row>
    <row r="31" spans="2:14" x14ac:dyDescent="0.25">
      <c r="G31" s="134"/>
      <c r="H31" s="134"/>
      <c r="I31" s="134"/>
      <c r="J31" s="134"/>
      <c r="K31" s="134"/>
      <c r="L31" s="122"/>
    </row>
    <row r="32" spans="2:14" x14ac:dyDescent="0.25">
      <c r="G32" s="142"/>
      <c r="H32" s="136"/>
      <c r="I32" s="136"/>
      <c r="J32" s="136"/>
      <c r="K32" s="139"/>
      <c r="L32" s="122"/>
    </row>
    <row r="33" spans="2:18" x14ac:dyDescent="0.25">
      <c r="G33" s="142"/>
      <c r="H33" s="136"/>
      <c r="I33" s="136"/>
      <c r="J33" s="136"/>
      <c r="K33" s="139"/>
      <c r="L33" s="122"/>
    </row>
    <row r="34" spans="2:18" x14ac:dyDescent="0.25">
      <c r="G34" s="142"/>
      <c r="H34" s="136"/>
      <c r="I34" s="146"/>
      <c r="J34" s="136"/>
      <c r="K34" s="139"/>
      <c r="L34" s="122"/>
    </row>
    <row r="35" spans="2:18" x14ac:dyDescent="0.25">
      <c r="G35" s="142"/>
      <c r="H35" s="136"/>
      <c r="I35" s="146"/>
      <c r="J35" s="136"/>
      <c r="K35" s="139"/>
      <c r="L35" s="122"/>
    </row>
    <row r="36" spans="2:18" x14ac:dyDescent="0.25">
      <c r="G36" s="142"/>
      <c r="H36" s="136"/>
      <c r="I36" s="136"/>
      <c r="J36" s="136"/>
      <c r="K36" s="139"/>
      <c r="L36" s="122"/>
    </row>
    <row r="37" spans="2:18" x14ac:dyDescent="0.25">
      <c r="G37" s="142"/>
      <c r="H37" s="136"/>
      <c r="I37" s="146"/>
      <c r="J37" s="136"/>
      <c r="K37" s="139"/>
      <c r="L37" s="122"/>
    </row>
    <row r="38" spans="2:18" ht="18.75" x14ac:dyDescent="0.3">
      <c r="B38" s="34" t="s">
        <v>73</v>
      </c>
      <c r="C38" s="35"/>
      <c r="D38" s="35"/>
      <c r="E38" s="35"/>
      <c r="F38" s="35"/>
      <c r="G38" s="142"/>
      <c r="H38" s="136"/>
      <c r="I38" s="146"/>
      <c r="J38" s="136"/>
      <c r="K38" s="139"/>
      <c r="L38" s="122"/>
    </row>
    <row r="39" spans="2:18" x14ac:dyDescent="0.25">
      <c r="G39" s="142"/>
      <c r="H39" s="136"/>
      <c r="I39" s="146"/>
      <c r="J39" s="136"/>
      <c r="K39" s="139"/>
      <c r="L39" s="122"/>
    </row>
    <row r="40" spans="2:18" ht="18.75" x14ac:dyDescent="0.25">
      <c r="B40" s="217" t="s">
        <v>31</v>
      </c>
      <c r="C40" s="218"/>
      <c r="D40" s="218"/>
      <c r="E40" s="218"/>
      <c r="F40" s="218"/>
      <c r="G40" s="142"/>
      <c r="H40" s="136"/>
      <c r="I40" s="146"/>
      <c r="J40" s="136"/>
      <c r="K40" s="139"/>
      <c r="L40" s="122"/>
    </row>
    <row r="41" spans="2:18" x14ac:dyDescent="0.25">
      <c r="B41" s="29" t="s">
        <v>32</v>
      </c>
      <c r="C41" s="29" t="s">
        <v>122</v>
      </c>
      <c r="D41" s="29" t="s">
        <v>121</v>
      </c>
      <c r="E41" s="29" t="s">
        <v>56</v>
      </c>
      <c r="F41" s="132" t="s">
        <v>53</v>
      </c>
      <c r="G41" s="142"/>
      <c r="H41" s="136"/>
      <c r="I41" s="146"/>
      <c r="J41" s="136"/>
      <c r="K41" s="139"/>
      <c r="L41" s="122"/>
      <c r="M41" s="116"/>
    </row>
    <row r="42" spans="2:18" x14ac:dyDescent="0.25">
      <c r="B42" s="30" t="s">
        <v>10</v>
      </c>
      <c r="C42" s="31">
        <v>76</v>
      </c>
      <c r="D42" s="31">
        <v>13</v>
      </c>
      <c r="E42" s="105">
        <f>SUM(C42:D42)</f>
        <v>89</v>
      </c>
      <c r="F42" s="115">
        <f>E42/$E$46</f>
        <v>0.39207048458149779</v>
      </c>
      <c r="G42" s="142"/>
      <c r="H42" s="138"/>
      <c r="I42" s="147"/>
      <c r="J42" s="138"/>
      <c r="K42" s="139"/>
      <c r="L42" s="122"/>
      <c r="M42" s="116"/>
    </row>
    <row r="43" spans="2:18" ht="15" customHeight="1" x14ac:dyDescent="0.25">
      <c r="B43" s="30" t="s">
        <v>6</v>
      </c>
      <c r="C43" s="31">
        <v>19</v>
      </c>
      <c r="D43" s="31">
        <v>3</v>
      </c>
      <c r="E43" s="105">
        <f t="shared" ref="E43:E45" si="2">SUM(C43:D43)</f>
        <v>22</v>
      </c>
      <c r="F43" s="115">
        <f t="shared" ref="F43:F45" si="3">E43/$E$46</f>
        <v>9.6916299559471369E-2</v>
      </c>
      <c r="G43" s="122"/>
      <c r="H43" s="122"/>
      <c r="I43" s="122"/>
      <c r="J43" s="122"/>
      <c r="K43" s="122"/>
      <c r="L43" s="122"/>
      <c r="M43" s="116"/>
    </row>
    <row r="44" spans="2:18" x14ac:dyDescent="0.25">
      <c r="B44" s="30" t="s">
        <v>4</v>
      </c>
      <c r="C44" s="31">
        <v>103</v>
      </c>
      <c r="D44" s="31">
        <v>13</v>
      </c>
      <c r="E44" s="105">
        <f t="shared" si="2"/>
        <v>116</v>
      </c>
      <c r="F44" s="115">
        <f t="shared" si="3"/>
        <v>0.51101321585903081</v>
      </c>
      <c r="G44" s="122"/>
      <c r="H44" s="122"/>
      <c r="I44" s="122"/>
      <c r="J44" s="122"/>
      <c r="K44" s="122"/>
      <c r="L44" s="122"/>
      <c r="M44" s="116"/>
    </row>
    <row r="45" spans="2:18" x14ac:dyDescent="0.25">
      <c r="B45" s="30" t="s">
        <v>80</v>
      </c>
      <c r="C45" s="31">
        <v>0</v>
      </c>
      <c r="D45" s="31">
        <v>0</v>
      </c>
      <c r="E45" s="105">
        <f t="shared" si="2"/>
        <v>0</v>
      </c>
      <c r="F45" s="32">
        <f t="shared" si="3"/>
        <v>0</v>
      </c>
    </row>
    <row r="46" spans="2:18" x14ac:dyDescent="0.25">
      <c r="B46" s="37" t="s">
        <v>16</v>
      </c>
      <c r="C46" s="29">
        <f>SUM(C42:C45)</f>
        <v>198</v>
      </c>
      <c r="D46" s="29">
        <f t="shared" ref="D46:F46" si="4">SUM(D42:D45)</f>
        <v>29</v>
      </c>
      <c r="E46" s="29">
        <f>SUM(C46:D46)</f>
        <v>227</v>
      </c>
      <c r="F46" s="65">
        <f t="shared" si="4"/>
        <v>1</v>
      </c>
    </row>
    <row r="47" spans="2:18" x14ac:dyDescent="0.25">
      <c r="L47" s="122"/>
      <c r="M47" s="122"/>
      <c r="N47" s="122"/>
      <c r="O47" s="122"/>
      <c r="P47" s="122"/>
      <c r="Q47" s="122"/>
      <c r="R47" s="122"/>
    </row>
    <row r="48" spans="2:18" x14ac:dyDescent="0.25">
      <c r="G48" s="119" t="s">
        <v>141</v>
      </c>
      <c r="H48" s="119" t="s">
        <v>142</v>
      </c>
      <c r="I48" s="119" t="s">
        <v>143</v>
      </c>
      <c r="J48" s="119" t="s">
        <v>49</v>
      </c>
      <c r="K48" s="143" t="s">
        <v>53</v>
      </c>
      <c r="L48" s="134"/>
      <c r="M48" s="134"/>
      <c r="N48" s="134"/>
      <c r="O48" s="134"/>
      <c r="P48" s="134"/>
      <c r="Q48" s="122"/>
      <c r="R48" s="122"/>
    </row>
    <row r="49" spans="7:18" x14ac:dyDescent="0.25">
      <c r="G49" s="69" t="s">
        <v>87</v>
      </c>
      <c r="H49" s="113">
        <v>2</v>
      </c>
      <c r="I49" s="113">
        <v>0</v>
      </c>
      <c r="J49" s="174">
        <f>SUM(H49:I49)</f>
        <v>2</v>
      </c>
      <c r="K49" s="144">
        <f>J49*100/J61</f>
        <v>0.68027210884353739</v>
      </c>
      <c r="L49" s="142"/>
      <c r="M49" s="136"/>
      <c r="N49" s="136"/>
      <c r="O49" s="136"/>
      <c r="P49" s="139"/>
      <c r="Q49" s="122"/>
      <c r="R49" s="122"/>
    </row>
    <row r="50" spans="7:18" x14ac:dyDescent="0.25">
      <c r="G50" s="69" t="s">
        <v>150</v>
      </c>
      <c r="H50" s="113">
        <v>59</v>
      </c>
      <c r="I50" s="113">
        <v>6</v>
      </c>
      <c r="J50" s="173">
        <f>SUM(H50:I50)</f>
        <v>65</v>
      </c>
      <c r="K50" s="144">
        <f>J50*100/J61</f>
        <v>22.108843537414966</v>
      </c>
      <c r="L50" s="142"/>
      <c r="M50" s="136"/>
      <c r="N50" s="136"/>
      <c r="O50" s="136"/>
      <c r="P50" s="139"/>
      <c r="Q50" s="122"/>
      <c r="R50" s="122"/>
    </row>
    <row r="51" spans="7:18" x14ac:dyDescent="0.25">
      <c r="G51" s="69" t="s">
        <v>151</v>
      </c>
      <c r="H51" s="113">
        <v>11</v>
      </c>
      <c r="I51" s="113">
        <v>7</v>
      </c>
      <c r="J51" s="173">
        <f>SUM(H51:I51)</f>
        <v>18</v>
      </c>
      <c r="K51" s="144">
        <f>J51*100/J61</f>
        <v>6.1224489795918364</v>
      </c>
      <c r="L51" s="142"/>
      <c r="M51" s="136"/>
      <c r="N51" s="146"/>
      <c r="O51" s="136"/>
      <c r="P51" s="139"/>
      <c r="Q51" s="122"/>
      <c r="R51" s="122"/>
    </row>
    <row r="52" spans="7:18" x14ac:dyDescent="0.25">
      <c r="G52" s="69" t="s">
        <v>156</v>
      </c>
      <c r="H52" s="113">
        <v>1</v>
      </c>
      <c r="I52" s="113">
        <v>1</v>
      </c>
      <c r="J52" s="173">
        <f t="shared" ref="J52:J60" si="5">SUM(H52:I52)</f>
        <v>2</v>
      </c>
      <c r="K52" s="144">
        <f>J52*100/J61</f>
        <v>0.68027210884353739</v>
      </c>
      <c r="L52" s="142"/>
      <c r="M52" s="136"/>
      <c r="N52" s="146"/>
      <c r="O52" s="136"/>
      <c r="P52" s="139"/>
      <c r="Q52" s="122"/>
      <c r="R52" s="122"/>
    </row>
    <row r="53" spans="7:18" x14ac:dyDescent="0.25">
      <c r="G53" s="69" t="s">
        <v>152</v>
      </c>
      <c r="H53" s="113">
        <v>29</v>
      </c>
      <c r="I53" s="113">
        <v>3</v>
      </c>
      <c r="J53" s="173">
        <f t="shared" si="5"/>
        <v>32</v>
      </c>
      <c r="K53" s="144">
        <f>J53*100/J61</f>
        <v>10.884353741496598</v>
      </c>
      <c r="L53" s="142"/>
      <c r="M53" s="136"/>
      <c r="N53" s="136"/>
      <c r="O53" s="136"/>
      <c r="P53" s="139"/>
      <c r="Q53" s="122"/>
      <c r="R53" s="122"/>
    </row>
    <row r="54" spans="7:18" x14ac:dyDescent="0.25">
      <c r="G54" s="69" t="s">
        <v>75</v>
      </c>
      <c r="H54" s="113">
        <v>49</v>
      </c>
      <c r="I54" s="113">
        <v>4</v>
      </c>
      <c r="J54" s="173">
        <f t="shared" si="5"/>
        <v>53</v>
      </c>
      <c r="K54" s="144">
        <f>J54*100/J61</f>
        <v>18.027210884353742</v>
      </c>
      <c r="L54" s="142"/>
      <c r="M54" s="136"/>
      <c r="N54" s="146"/>
      <c r="O54" s="136"/>
      <c r="P54" s="139"/>
      <c r="Q54" s="122"/>
      <c r="R54" s="122"/>
    </row>
    <row r="55" spans="7:18" x14ac:dyDescent="0.25">
      <c r="G55" s="69" t="s">
        <v>155</v>
      </c>
      <c r="H55" s="113"/>
      <c r="I55" s="113"/>
      <c r="J55" s="173">
        <f t="shared" si="5"/>
        <v>0</v>
      </c>
      <c r="K55" s="144">
        <f>J55*100/J61</f>
        <v>0</v>
      </c>
      <c r="L55" s="142"/>
      <c r="M55" s="136"/>
      <c r="N55" s="146"/>
      <c r="O55" s="136"/>
      <c r="P55" s="139"/>
      <c r="Q55" s="122"/>
      <c r="R55" s="122"/>
    </row>
    <row r="56" spans="7:18" x14ac:dyDescent="0.25">
      <c r="G56" s="69" t="s">
        <v>153</v>
      </c>
      <c r="H56" s="113">
        <v>47</v>
      </c>
      <c r="I56" s="113">
        <v>6</v>
      </c>
      <c r="J56" s="173">
        <f t="shared" si="5"/>
        <v>53</v>
      </c>
      <c r="K56" s="144">
        <f>J56*100/J61</f>
        <v>18.027210884353742</v>
      </c>
      <c r="L56" s="142"/>
      <c r="M56" s="136"/>
      <c r="N56" s="146"/>
      <c r="O56" s="136"/>
      <c r="P56" s="139"/>
      <c r="Q56" s="122"/>
      <c r="R56" s="122"/>
    </row>
    <row r="57" spans="7:18" x14ac:dyDescent="0.25">
      <c r="G57" s="69" t="s">
        <v>92</v>
      </c>
      <c r="H57" s="113">
        <v>3</v>
      </c>
      <c r="I57" s="113">
        <v>0</v>
      </c>
      <c r="J57" s="173">
        <f t="shared" si="5"/>
        <v>3</v>
      </c>
      <c r="K57" s="144">
        <f>J57*100/J61</f>
        <v>1.0204081632653061</v>
      </c>
      <c r="L57" s="142"/>
      <c r="M57" s="136"/>
      <c r="N57" s="146"/>
      <c r="O57" s="136"/>
      <c r="P57" s="139"/>
      <c r="Q57" s="122"/>
      <c r="R57" s="122"/>
    </row>
    <row r="58" spans="7:18" x14ac:dyDescent="0.25">
      <c r="G58" s="69" t="s">
        <v>86</v>
      </c>
      <c r="H58" s="113">
        <v>29</v>
      </c>
      <c r="I58" s="113">
        <v>5</v>
      </c>
      <c r="J58" s="173">
        <f t="shared" si="5"/>
        <v>34</v>
      </c>
      <c r="K58" s="144">
        <f>J58*100/J61</f>
        <v>11.564625850340136</v>
      </c>
      <c r="L58" s="142"/>
      <c r="M58" s="136"/>
      <c r="N58" s="146"/>
      <c r="O58" s="136"/>
      <c r="P58" s="139"/>
      <c r="Q58" s="122"/>
      <c r="R58" s="122"/>
    </row>
    <row r="59" spans="7:18" x14ac:dyDescent="0.25">
      <c r="G59" s="69" t="s">
        <v>154</v>
      </c>
      <c r="H59" s="113">
        <v>26</v>
      </c>
      <c r="I59" s="113">
        <v>2</v>
      </c>
      <c r="J59" s="173">
        <f t="shared" si="5"/>
        <v>28</v>
      </c>
      <c r="K59" s="144">
        <f>J59*100/J61</f>
        <v>9.5238095238095237</v>
      </c>
      <c r="L59" s="142"/>
      <c r="M59" s="136"/>
      <c r="N59" s="146"/>
      <c r="O59" s="136"/>
      <c r="P59" s="139"/>
      <c r="Q59" s="122"/>
      <c r="R59" s="122"/>
    </row>
    <row r="60" spans="7:18" x14ac:dyDescent="0.25">
      <c r="G60" s="69" t="s">
        <v>114</v>
      </c>
      <c r="H60" s="113">
        <v>4</v>
      </c>
      <c r="I60" s="113">
        <v>0</v>
      </c>
      <c r="J60" s="174">
        <f t="shared" si="5"/>
        <v>4</v>
      </c>
      <c r="K60" s="144">
        <f>J60*100/J61</f>
        <v>1.3605442176870748</v>
      </c>
      <c r="L60" s="142"/>
      <c r="M60" s="138"/>
      <c r="N60" s="147"/>
      <c r="O60" s="138"/>
      <c r="P60" s="139"/>
      <c r="Q60" s="122"/>
      <c r="R60" s="122"/>
    </row>
    <row r="61" spans="7:18" x14ac:dyDescent="0.25">
      <c r="G61" s="117" t="s">
        <v>49</v>
      </c>
      <c r="H61" s="118">
        <f>SUM(H49:H60)</f>
        <v>260</v>
      </c>
      <c r="I61" s="118">
        <f>SUM(I49:I60)</f>
        <v>34</v>
      </c>
      <c r="J61" s="118">
        <f>SUM(J49:J60)</f>
        <v>294</v>
      </c>
      <c r="K61" s="145">
        <f>SUM(K49:K60)</f>
        <v>100</v>
      </c>
      <c r="L61" s="142"/>
      <c r="M61" s="138"/>
      <c r="N61" s="147"/>
      <c r="O61" s="138"/>
      <c r="P61" s="139"/>
      <c r="Q61" s="122"/>
      <c r="R61" s="122"/>
    </row>
    <row r="62" spans="7:18" x14ac:dyDescent="0.25">
      <c r="L62" s="122"/>
      <c r="M62" s="122"/>
      <c r="N62" s="122"/>
      <c r="O62" s="122"/>
      <c r="P62" s="122"/>
      <c r="Q62" s="122"/>
    </row>
    <row r="63" spans="7:18" x14ac:dyDescent="0.25">
      <c r="G63" s="130"/>
      <c r="L63" s="122"/>
      <c r="M63" s="122"/>
      <c r="N63" s="122"/>
      <c r="O63" s="122"/>
      <c r="P63" s="122"/>
    </row>
    <row r="64" spans="7:18" x14ac:dyDescent="0.25">
      <c r="G64" s="131"/>
    </row>
    <row r="68" spans="2:22" x14ac:dyDescent="0.25">
      <c r="L68" s="131"/>
      <c r="M68" s="131"/>
    </row>
    <row r="69" spans="2:22" x14ac:dyDescent="0.25">
      <c r="L69" s="122"/>
      <c r="M69" s="122"/>
      <c r="N69" s="140"/>
      <c r="O69" s="140"/>
      <c r="P69" s="140"/>
      <c r="Q69" s="140"/>
      <c r="R69" s="140"/>
      <c r="S69" s="140"/>
      <c r="T69" s="140"/>
      <c r="U69" s="140"/>
      <c r="V69" s="140"/>
    </row>
    <row r="70" spans="2:22" x14ac:dyDescent="0.25">
      <c r="G70" s="87" t="s">
        <v>77</v>
      </c>
      <c r="H70" s="87" t="s">
        <v>122</v>
      </c>
      <c r="I70" s="87" t="s">
        <v>120</v>
      </c>
      <c r="J70" s="87" t="s">
        <v>56</v>
      </c>
      <c r="L70" s="183"/>
      <c r="M70" s="184"/>
      <c r="N70" s="122"/>
      <c r="O70" s="122"/>
      <c r="P70" s="122"/>
      <c r="Q70" s="140"/>
      <c r="R70" s="140"/>
      <c r="S70" s="140"/>
      <c r="T70" s="140"/>
      <c r="U70" s="140"/>
      <c r="V70" s="140"/>
    </row>
    <row r="71" spans="2:22" x14ac:dyDescent="0.25">
      <c r="G71" s="88" t="s">
        <v>87</v>
      </c>
      <c r="H71" s="101"/>
      <c r="I71" s="101"/>
      <c r="J71" s="101"/>
      <c r="L71" s="185"/>
      <c r="M71" s="186"/>
      <c r="N71" s="122"/>
      <c r="O71" s="122"/>
      <c r="P71" s="122"/>
      <c r="Q71" s="140"/>
      <c r="R71" s="140"/>
      <c r="S71" s="140"/>
      <c r="T71" s="140"/>
      <c r="U71" s="140"/>
      <c r="V71" s="140"/>
    </row>
    <row r="72" spans="2:22" ht="14.25" customHeight="1" x14ac:dyDescent="0.25">
      <c r="D72" s="61"/>
      <c r="G72" s="70" t="s">
        <v>88</v>
      </c>
      <c r="H72" s="94">
        <v>1</v>
      </c>
      <c r="I72" s="94"/>
      <c r="J72" s="204">
        <f>SUM(H72:I74)</f>
        <v>2</v>
      </c>
      <c r="L72" s="161"/>
      <c r="M72" s="162"/>
      <c r="N72" s="122"/>
      <c r="O72" s="122"/>
      <c r="P72" s="122"/>
      <c r="Q72" s="140"/>
      <c r="R72" s="140"/>
      <c r="S72" s="140"/>
      <c r="T72" s="140"/>
      <c r="U72" s="140"/>
      <c r="V72" s="140"/>
    </row>
    <row r="73" spans="2:22" ht="14.25" customHeight="1" x14ac:dyDescent="0.25">
      <c r="D73" s="61"/>
      <c r="G73" s="70" t="s">
        <v>89</v>
      </c>
      <c r="H73" s="94">
        <v>1</v>
      </c>
      <c r="I73" s="94"/>
      <c r="J73" s="205"/>
      <c r="L73" s="181"/>
      <c r="M73" s="182"/>
      <c r="N73" s="141"/>
      <c r="O73" s="141"/>
      <c r="P73" s="122"/>
      <c r="Q73" s="140"/>
      <c r="R73" s="140"/>
      <c r="S73" s="140"/>
      <c r="T73" s="140"/>
      <c r="U73" s="140"/>
      <c r="V73" s="140"/>
    </row>
    <row r="74" spans="2:22" ht="14.25" customHeight="1" x14ac:dyDescent="0.25">
      <c r="B74" s="219" t="s">
        <v>91</v>
      </c>
      <c r="C74" s="219"/>
      <c r="D74" s="219"/>
      <c r="E74" s="219"/>
      <c r="G74" s="70" t="s">
        <v>90</v>
      </c>
      <c r="H74" s="94"/>
      <c r="I74" s="94"/>
      <c r="J74" s="206"/>
      <c r="L74" s="71"/>
      <c r="M74" s="120"/>
      <c r="N74" s="141"/>
      <c r="O74" s="141"/>
      <c r="P74" s="122"/>
      <c r="Q74" s="140"/>
      <c r="R74" s="140"/>
      <c r="S74" s="140"/>
      <c r="T74" s="140"/>
      <c r="U74" s="140"/>
      <c r="V74" s="140"/>
    </row>
    <row r="75" spans="2:22" ht="14.25" customHeight="1" x14ac:dyDescent="0.25">
      <c r="B75" s="76" t="s">
        <v>10</v>
      </c>
      <c r="C75" s="80" t="s">
        <v>122</v>
      </c>
      <c r="D75" s="80" t="s">
        <v>124</v>
      </c>
      <c r="E75" s="80" t="s">
        <v>56</v>
      </c>
      <c r="G75" s="88" t="s">
        <v>114</v>
      </c>
      <c r="H75" s="101"/>
      <c r="I75" s="101"/>
      <c r="J75" s="172"/>
      <c r="L75" s="71"/>
      <c r="M75" s="120"/>
      <c r="N75" s="141"/>
      <c r="O75" s="141"/>
      <c r="P75" s="122"/>
      <c r="Q75" s="140"/>
      <c r="R75" s="140"/>
      <c r="S75" s="140"/>
      <c r="T75" s="140"/>
      <c r="U75" s="140"/>
      <c r="V75" s="140"/>
    </row>
    <row r="76" spans="2:22" ht="14.25" customHeight="1" x14ac:dyDescent="0.25">
      <c r="B76" s="69" t="s">
        <v>88</v>
      </c>
      <c r="C76" s="94">
        <v>31</v>
      </c>
      <c r="D76" s="94">
        <v>3</v>
      </c>
      <c r="E76" s="207">
        <f>SUM(C76:D78)</f>
        <v>89</v>
      </c>
      <c r="G76" s="70" t="s">
        <v>88</v>
      </c>
      <c r="H76" s="94">
        <v>2</v>
      </c>
      <c r="I76" s="94">
        <v>1</v>
      </c>
      <c r="J76" s="204">
        <f>SUM(H76:I78)</f>
        <v>5</v>
      </c>
      <c r="L76" s="181"/>
      <c r="M76" s="182"/>
      <c r="N76" s="141"/>
      <c r="O76" s="141"/>
      <c r="P76" s="122"/>
      <c r="Q76" s="140"/>
      <c r="R76" s="140"/>
      <c r="S76" s="140"/>
      <c r="T76" s="140"/>
      <c r="U76" s="140"/>
      <c r="V76" s="140"/>
    </row>
    <row r="77" spans="2:22" ht="14.25" customHeight="1" x14ac:dyDescent="0.25">
      <c r="B77" s="69" t="s">
        <v>89</v>
      </c>
      <c r="C77" s="94">
        <v>27</v>
      </c>
      <c r="D77" s="94">
        <v>10</v>
      </c>
      <c r="E77" s="208"/>
      <c r="G77" s="70" t="s">
        <v>89</v>
      </c>
      <c r="H77" s="94">
        <v>2</v>
      </c>
      <c r="I77" s="94"/>
      <c r="J77" s="205"/>
      <c r="L77" s="71"/>
      <c r="M77" s="120"/>
      <c r="N77" s="141"/>
      <c r="O77" s="141"/>
      <c r="P77" s="122"/>
      <c r="Q77" s="140"/>
      <c r="R77" s="140"/>
      <c r="S77" s="140"/>
      <c r="T77" s="140"/>
      <c r="U77" s="140"/>
      <c r="V77" s="140"/>
    </row>
    <row r="78" spans="2:22" ht="14.25" customHeight="1" x14ac:dyDescent="0.25">
      <c r="B78" s="69" t="s">
        <v>90</v>
      </c>
      <c r="C78" s="94">
        <v>18</v>
      </c>
      <c r="D78" s="94">
        <v>0</v>
      </c>
      <c r="E78" s="209"/>
      <c r="G78" s="70" t="s">
        <v>90</v>
      </c>
      <c r="H78" s="94"/>
      <c r="I78" s="94"/>
      <c r="J78" s="206"/>
      <c r="L78" s="71"/>
      <c r="M78" s="120"/>
      <c r="N78" s="141"/>
      <c r="O78" s="141"/>
      <c r="P78" s="122"/>
      <c r="Q78" s="140"/>
      <c r="R78" s="140"/>
      <c r="S78" s="140"/>
      <c r="T78" s="140"/>
      <c r="U78" s="140"/>
      <c r="V78" s="140"/>
    </row>
    <row r="79" spans="2:22" ht="14.25" customHeight="1" x14ac:dyDescent="0.25">
      <c r="B79" s="84" t="s">
        <v>6</v>
      </c>
      <c r="C79" s="95"/>
      <c r="D79" s="95"/>
      <c r="E79" s="95"/>
      <c r="G79" s="88" t="s">
        <v>10</v>
      </c>
      <c r="H79" s="101"/>
      <c r="I79" s="101"/>
      <c r="J79" s="101"/>
      <c r="L79" s="71"/>
      <c r="M79" s="120"/>
      <c r="N79" s="141"/>
      <c r="O79" s="141"/>
      <c r="P79" s="122"/>
      <c r="Q79" s="140"/>
      <c r="R79" s="140"/>
      <c r="S79" s="140"/>
      <c r="T79" s="140"/>
      <c r="U79" s="140"/>
      <c r="V79" s="140"/>
    </row>
    <row r="80" spans="2:22" ht="14.25" customHeight="1" x14ac:dyDescent="0.25">
      <c r="B80" s="69" t="s">
        <v>88</v>
      </c>
      <c r="C80" s="94">
        <v>8</v>
      </c>
      <c r="D80" s="94">
        <v>2</v>
      </c>
      <c r="E80" s="207">
        <f>SUM(C80:D82)</f>
        <v>22</v>
      </c>
      <c r="G80" s="70" t="s">
        <v>88</v>
      </c>
      <c r="H80" s="94">
        <v>32</v>
      </c>
      <c r="I80" s="94">
        <v>4</v>
      </c>
      <c r="J80" s="207">
        <f>SUM(H80:I82)</f>
        <v>65</v>
      </c>
      <c r="L80" s="71"/>
      <c r="M80" s="120"/>
      <c r="N80" s="141"/>
      <c r="O80" s="141"/>
      <c r="P80" s="122"/>
      <c r="Q80" s="140"/>
      <c r="R80" s="140"/>
      <c r="S80" s="140"/>
      <c r="T80" s="140"/>
      <c r="U80" s="140"/>
      <c r="V80" s="140"/>
    </row>
    <row r="81" spans="2:22" ht="14.25" customHeight="1" x14ac:dyDescent="0.25">
      <c r="B81" s="69" t="s">
        <v>89</v>
      </c>
      <c r="C81" s="94">
        <v>7</v>
      </c>
      <c r="D81" s="94">
        <v>1</v>
      </c>
      <c r="E81" s="208"/>
      <c r="G81" s="70" t="s">
        <v>89</v>
      </c>
      <c r="H81" s="94">
        <v>6</v>
      </c>
      <c r="I81" s="94"/>
      <c r="J81" s="208"/>
      <c r="L81" s="71"/>
      <c r="M81" s="120"/>
      <c r="N81" s="141"/>
      <c r="O81" s="141"/>
      <c r="P81" s="122"/>
      <c r="Q81" s="140"/>
      <c r="R81" s="140"/>
      <c r="S81" s="140"/>
      <c r="T81" s="140"/>
      <c r="U81" s="140"/>
      <c r="V81" s="140"/>
    </row>
    <row r="82" spans="2:22" ht="14.25" customHeight="1" x14ac:dyDescent="0.25">
      <c r="B82" s="69" t="s">
        <v>90</v>
      </c>
      <c r="C82" s="94">
        <v>4</v>
      </c>
      <c r="D82" s="94">
        <v>0</v>
      </c>
      <c r="E82" s="209"/>
      <c r="G82" s="70" t="s">
        <v>90</v>
      </c>
      <c r="H82" s="94">
        <v>21</v>
      </c>
      <c r="I82" s="94">
        <v>2</v>
      </c>
      <c r="J82" s="209"/>
      <c r="L82" s="71"/>
      <c r="M82" s="120"/>
      <c r="N82" s="141"/>
      <c r="O82" s="141"/>
      <c r="P82" s="122"/>
      <c r="Q82" s="140"/>
      <c r="R82" s="140"/>
      <c r="S82" s="140"/>
      <c r="T82" s="140"/>
      <c r="U82" s="140"/>
      <c r="V82" s="140"/>
    </row>
    <row r="83" spans="2:22" ht="14.25" customHeight="1" x14ac:dyDescent="0.25">
      <c r="B83" s="84" t="s">
        <v>4</v>
      </c>
      <c r="C83" s="95"/>
      <c r="D83" s="95"/>
      <c r="E83" s="95"/>
      <c r="G83" s="88" t="s">
        <v>6</v>
      </c>
      <c r="H83" s="101"/>
      <c r="I83" s="101"/>
      <c r="J83" s="101"/>
      <c r="L83" s="181"/>
      <c r="M83" s="182"/>
      <c r="N83" s="141"/>
      <c r="O83" s="141"/>
      <c r="P83" s="122"/>
      <c r="Q83" s="140"/>
      <c r="R83" s="140"/>
      <c r="S83" s="140"/>
      <c r="T83" s="140"/>
      <c r="U83" s="140"/>
      <c r="V83" s="140"/>
    </row>
    <row r="84" spans="2:22" ht="14.25" customHeight="1" x14ac:dyDescent="0.25">
      <c r="B84" s="69" t="s">
        <v>88</v>
      </c>
      <c r="C84" s="94">
        <v>44</v>
      </c>
      <c r="D84" s="94">
        <v>6</v>
      </c>
      <c r="E84" s="207">
        <f>SUM(C84:D86)</f>
        <v>116</v>
      </c>
      <c r="G84" s="70" t="s">
        <v>88</v>
      </c>
      <c r="H84" s="94">
        <v>5</v>
      </c>
      <c r="I84" s="94">
        <v>7</v>
      </c>
      <c r="J84" s="207">
        <f>SUM(H84:I86)</f>
        <v>18</v>
      </c>
      <c r="L84" s="71"/>
      <c r="M84" s="120"/>
      <c r="N84" s="141"/>
      <c r="O84" s="141"/>
      <c r="P84" s="122"/>
      <c r="Q84" s="140"/>
      <c r="R84" s="140"/>
      <c r="S84" s="140"/>
      <c r="T84" s="140"/>
      <c r="U84" s="140"/>
      <c r="V84" s="140"/>
    </row>
    <row r="85" spans="2:22" ht="14.25" customHeight="1" x14ac:dyDescent="0.25">
      <c r="B85" s="69" t="s">
        <v>89</v>
      </c>
      <c r="C85" s="94">
        <v>29</v>
      </c>
      <c r="D85" s="94">
        <v>4</v>
      </c>
      <c r="E85" s="208"/>
      <c r="G85" s="70" t="s">
        <v>89</v>
      </c>
      <c r="H85" s="94">
        <v>5</v>
      </c>
      <c r="I85" s="94"/>
      <c r="J85" s="208"/>
      <c r="L85" s="71"/>
      <c r="M85" s="120"/>
      <c r="N85" s="141"/>
      <c r="O85" s="141"/>
      <c r="P85" s="122"/>
      <c r="Q85" s="140"/>
      <c r="R85" s="140"/>
      <c r="S85" s="140"/>
      <c r="T85" s="140"/>
      <c r="U85" s="140"/>
      <c r="V85" s="140"/>
    </row>
    <row r="86" spans="2:22" ht="14.25" customHeight="1" x14ac:dyDescent="0.25">
      <c r="B86" s="69" t="s">
        <v>90</v>
      </c>
      <c r="C86" s="94">
        <v>30</v>
      </c>
      <c r="D86" s="94">
        <v>3</v>
      </c>
      <c r="E86" s="209"/>
      <c r="G86" s="70" t="s">
        <v>90</v>
      </c>
      <c r="H86" s="94">
        <v>1</v>
      </c>
      <c r="I86" s="94"/>
      <c r="J86" s="209"/>
      <c r="L86" s="71"/>
      <c r="M86" s="120"/>
      <c r="N86" s="141"/>
      <c r="O86" s="141"/>
      <c r="P86" s="122"/>
      <c r="Q86" s="140"/>
      <c r="R86" s="140"/>
      <c r="S86" s="140"/>
      <c r="T86" s="140"/>
      <c r="U86" s="140"/>
      <c r="V86" s="140"/>
    </row>
    <row r="87" spans="2:22" ht="14.25" customHeight="1" x14ac:dyDescent="0.25">
      <c r="B87" s="84" t="s">
        <v>116</v>
      </c>
      <c r="C87" s="95"/>
      <c r="D87" s="95"/>
      <c r="E87" s="95"/>
      <c r="G87" s="88" t="s">
        <v>79</v>
      </c>
      <c r="H87" s="101"/>
      <c r="I87" s="101"/>
      <c r="J87" s="101"/>
      <c r="L87" s="71"/>
      <c r="M87" s="120"/>
      <c r="N87" s="141"/>
      <c r="O87" s="141"/>
      <c r="P87" s="122"/>
    </row>
    <row r="88" spans="2:22" ht="14.25" customHeight="1" x14ac:dyDescent="0.25">
      <c r="B88" s="69" t="s">
        <v>88</v>
      </c>
      <c r="C88" s="94">
        <v>0</v>
      </c>
      <c r="D88" s="94">
        <v>0</v>
      </c>
      <c r="E88" s="207">
        <f>SUM(C88:D90)</f>
        <v>0</v>
      </c>
      <c r="G88" s="70" t="s">
        <v>88</v>
      </c>
      <c r="H88" s="94">
        <v>16</v>
      </c>
      <c r="I88" s="94">
        <v>1</v>
      </c>
      <c r="J88" s="207">
        <f>SUM(H88:I90)</f>
        <v>32</v>
      </c>
      <c r="L88" s="181"/>
      <c r="M88" s="182"/>
      <c r="N88" s="141"/>
      <c r="O88" s="141"/>
      <c r="P88" s="122"/>
    </row>
    <row r="89" spans="2:22" ht="14.25" customHeight="1" x14ac:dyDescent="0.25">
      <c r="B89" s="69" t="s">
        <v>89</v>
      </c>
      <c r="C89" s="94">
        <v>0</v>
      </c>
      <c r="D89" s="94">
        <v>0</v>
      </c>
      <c r="E89" s="208"/>
      <c r="G89" s="70" t="s">
        <v>89</v>
      </c>
      <c r="H89" s="94">
        <v>6</v>
      </c>
      <c r="I89" s="94"/>
      <c r="J89" s="208"/>
      <c r="L89" s="71"/>
      <c r="M89" s="120"/>
      <c r="N89" s="141"/>
      <c r="O89" s="141"/>
      <c r="P89" s="122"/>
    </row>
    <row r="90" spans="2:22" ht="14.25" customHeight="1" x14ac:dyDescent="0.25">
      <c r="B90" s="69" t="s">
        <v>90</v>
      </c>
      <c r="C90" s="94">
        <v>0</v>
      </c>
      <c r="D90" s="94">
        <v>0</v>
      </c>
      <c r="E90" s="209"/>
      <c r="G90" s="70" t="s">
        <v>90</v>
      </c>
      <c r="H90" s="94">
        <v>7</v>
      </c>
      <c r="I90" s="94">
        <v>2</v>
      </c>
      <c r="J90" s="209"/>
      <c r="L90" s="71"/>
      <c r="M90" s="120"/>
      <c r="N90" s="141"/>
      <c r="O90" s="141"/>
      <c r="P90" s="122"/>
    </row>
    <row r="91" spans="2:22" ht="14.25" customHeight="1" x14ac:dyDescent="0.25">
      <c r="B91" s="78" t="s">
        <v>49</v>
      </c>
      <c r="C91" s="80">
        <f>SUM(C76:C90)</f>
        <v>198</v>
      </c>
      <c r="D91" s="108">
        <f>SUM(D76:D90)</f>
        <v>29</v>
      </c>
      <c r="E91" s="80">
        <f>SUM(C91:D91)</f>
        <v>227</v>
      </c>
      <c r="G91" s="88" t="s">
        <v>75</v>
      </c>
      <c r="H91" s="101"/>
      <c r="I91" s="101"/>
      <c r="J91" s="101"/>
      <c r="L91" s="181"/>
      <c r="M91" s="182"/>
      <c r="N91" s="141"/>
      <c r="O91" s="141"/>
      <c r="P91" s="122"/>
    </row>
    <row r="92" spans="2:22" ht="14.25" customHeight="1" x14ac:dyDescent="0.25">
      <c r="C92" s="96"/>
      <c r="D92" s="61"/>
      <c r="G92" s="70" t="s">
        <v>88</v>
      </c>
      <c r="H92" s="94">
        <v>22</v>
      </c>
      <c r="I92" s="94">
        <v>2</v>
      </c>
      <c r="J92" s="207">
        <f>SUM(H92:I94)</f>
        <v>53</v>
      </c>
      <c r="L92" s="71"/>
      <c r="M92" s="120"/>
      <c r="N92" s="141"/>
      <c r="O92" s="141"/>
      <c r="P92" s="122"/>
    </row>
    <row r="93" spans="2:22" ht="14.25" customHeight="1" x14ac:dyDescent="0.25">
      <c r="C93" s="96"/>
      <c r="D93" s="61"/>
      <c r="G93" s="70" t="s">
        <v>89</v>
      </c>
      <c r="H93" s="94">
        <v>10</v>
      </c>
      <c r="I93" s="94"/>
      <c r="J93" s="208"/>
      <c r="L93" s="181"/>
      <c r="M93" s="182"/>
      <c r="N93" s="141"/>
      <c r="O93" s="141"/>
      <c r="P93" s="122"/>
    </row>
    <row r="94" spans="2:22" ht="14.25" customHeight="1" x14ac:dyDescent="0.25">
      <c r="B94" s="93" t="s">
        <v>110</v>
      </c>
      <c r="C94" s="106" t="s">
        <v>125</v>
      </c>
      <c r="D94" s="106" t="s">
        <v>120</v>
      </c>
      <c r="E94" s="106" t="s">
        <v>56</v>
      </c>
      <c r="G94" s="70" t="s">
        <v>90</v>
      </c>
      <c r="H94" s="94">
        <v>17</v>
      </c>
      <c r="I94" s="94">
        <v>2</v>
      </c>
      <c r="J94" s="209"/>
      <c r="L94" s="71"/>
      <c r="M94" s="120"/>
      <c r="N94" s="141"/>
      <c r="O94" s="141"/>
      <c r="P94" s="122"/>
      <c r="Q94" s="122"/>
      <c r="R94" s="122"/>
    </row>
    <row r="95" spans="2:22" ht="14.25" customHeight="1" x14ac:dyDescent="0.25">
      <c r="B95" s="74" t="s">
        <v>111</v>
      </c>
      <c r="C95" s="75">
        <v>15</v>
      </c>
      <c r="D95" s="75">
        <v>8</v>
      </c>
      <c r="E95" s="75">
        <f>SUM(C95:D95)</f>
        <v>23</v>
      </c>
      <c r="G95" s="88" t="s">
        <v>155</v>
      </c>
      <c r="H95" s="101"/>
      <c r="I95" s="101"/>
      <c r="J95" s="101"/>
      <c r="L95" s="71"/>
      <c r="M95" s="120"/>
      <c r="N95" s="122"/>
      <c r="O95" s="122"/>
      <c r="P95" s="122"/>
      <c r="Q95" s="122"/>
      <c r="R95" s="122"/>
    </row>
    <row r="96" spans="2:22" ht="14.25" customHeight="1" x14ac:dyDescent="0.25">
      <c r="B96" s="72" t="s">
        <v>10</v>
      </c>
      <c r="C96" s="73">
        <v>4</v>
      </c>
      <c r="D96" s="73">
        <v>1</v>
      </c>
      <c r="E96" s="73">
        <f>SUM(C96:D96)</f>
        <v>5</v>
      </c>
      <c r="G96" s="70" t="s">
        <v>88</v>
      </c>
      <c r="H96" s="94"/>
      <c r="I96" s="94"/>
      <c r="J96" s="207">
        <f>SUM(H96:I98)</f>
        <v>0</v>
      </c>
      <c r="L96" s="71"/>
      <c r="M96" s="120"/>
      <c r="N96" s="134"/>
      <c r="O96" s="134"/>
      <c r="P96" s="134"/>
      <c r="Q96" s="122"/>
      <c r="R96" s="122"/>
    </row>
    <row r="97" spans="2:18" ht="14.25" customHeight="1" x14ac:dyDescent="0.25">
      <c r="B97" s="72" t="s">
        <v>114</v>
      </c>
      <c r="C97" s="73">
        <v>1</v>
      </c>
      <c r="D97" s="73">
        <v>0</v>
      </c>
      <c r="E97" s="73">
        <f>SUM(C97:D97)</f>
        <v>1</v>
      </c>
      <c r="G97" s="70" t="s">
        <v>89</v>
      </c>
      <c r="H97" s="94"/>
      <c r="I97" s="94"/>
      <c r="J97" s="208"/>
      <c r="L97" s="71"/>
      <c r="M97" s="120"/>
      <c r="N97" s="136"/>
      <c r="O97" s="136"/>
      <c r="P97" s="137"/>
      <c r="Q97" s="122"/>
      <c r="R97" s="122"/>
    </row>
    <row r="98" spans="2:18" ht="14.25" customHeight="1" x14ac:dyDescent="0.25">
      <c r="B98" s="72" t="s">
        <v>156</v>
      </c>
      <c r="C98" s="73">
        <v>0</v>
      </c>
      <c r="D98" s="73">
        <v>0</v>
      </c>
      <c r="E98" s="73">
        <f>SUM(C98:D98)</f>
        <v>0</v>
      </c>
      <c r="G98" s="70" t="s">
        <v>90</v>
      </c>
      <c r="H98" s="94"/>
      <c r="I98" s="94"/>
      <c r="J98" s="209"/>
      <c r="L98" s="71"/>
      <c r="M98" s="120"/>
      <c r="N98" s="136"/>
      <c r="O98" s="136"/>
      <c r="P98" s="137"/>
      <c r="Q98" s="122"/>
      <c r="R98" s="122"/>
    </row>
    <row r="99" spans="2:18" ht="14.25" customHeight="1" x14ac:dyDescent="0.25">
      <c r="B99" s="93" t="s">
        <v>49</v>
      </c>
      <c r="C99" s="97">
        <f>SUM(C95:C98)</f>
        <v>20</v>
      </c>
      <c r="D99" s="109">
        <f>SUM(D95:D98)</f>
        <v>9</v>
      </c>
      <c r="E99" s="97">
        <f>SUM(C99:D99)</f>
        <v>29</v>
      </c>
      <c r="G99" s="88" t="s">
        <v>2</v>
      </c>
      <c r="H99" s="101"/>
      <c r="I99" s="101"/>
      <c r="J99" s="101"/>
      <c r="L99" s="71"/>
      <c r="M99" s="120"/>
      <c r="N99" s="136"/>
      <c r="O99" s="136"/>
      <c r="P99" s="137"/>
      <c r="Q99" s="122"/>
      <c r="R99" s="122"/>
    </row>
    <row r="100" spans="2:18" ht="14.25" customHeight="1" x14ac:dyDescent="0.25">
      <c r="C100" s="96"/>
      <c r="D100" s="61"/>
      <c r="G100" s="70" t="s">
        <v>88</v>
      </c>
      <c r="H100" s="94">
        <v>21</v>
      </c>
      <c r="I100" s="94">
        <v>4</v>
      </c>
      <c r="J100" s="207">
        <f>SUM(H100:I102)</f>
        <v>53</v>
      </c>
      <c r="L100" s="181"/>
      <c r="M100" s="182"/>
      <c r="N100" s="138"/>
      <c r="O100" s="138"/>
      <c r="P100" s="139"/>
      <c r="Q100" s="122"/>
      <c r="R100" s="122"/>
    </row>
    <row r="101" spans="2:18" ht="14.25" customHeight="1" x14ac:dyDescent="0.25">
      <c r="C101" s="96"/>
      <c r="D101" s="61"/>
      <c r="G101" s="70" t="s">
        <v>89</v>
      </c>
      <c r="H101" s="94">
        <v>9</v>
      </c>
      <c r="I101" s="94">
        <v>1</v>
      </c>
      <c r="J101" s="208"/>
      <c r="L101" s="71"/>
      <c r="M101" s="120"/>
      <c r="N101" s="141"/>
      <c r="O101" s="141"/>
      <c r="P101" s="139"/>
      <c r="Q101" s="122"/>
      <c r="R101" s="122"/>
    </row>
    <row r="102" spans="2:18" ht="14.25" customHeight="1" x14ac:dyDescent="0.25">
      <c r="C102" s="96"/>
      <c r="D102" s="61"/>
      <c r="G102" s="70" t="s">
        <v>90</v>
      </c>
      <c r="H102" s="94">
        <v>17</v>
      </c>
      <c r="I102" s="94">
        <v>1</v>
      </c>
      <c r="J102" s="209"/>
      <c r="L102" s="71"/>
      <c r="M102" s="120"/>
      <c r="N102" s="141"/>
      <c r="O102" s="141"/>
      <c r="P102" s="137"/>
      <c r="Q102" s="122"/>
    </row>
    <row r="103" spans="2:18" ht="14.25" customHeight="1" x14ac:dyDescent="0.25">
      <c r="C103" s="96"/>
      <c r="D103" s="61"/>
      <c r="G103" s="88" t="s">
        <v>92</v>
      </c>
      <c r="H103" s="101"/>
      <c r="I103" s="101"/>
      <c r="J103" s="101"/>
      <c r="L103" s="71"/>
      <c r="M103" s="120"/>
      <c r="N103" s="141"/>
      <c r="O103" s="141"/>
      <c r="P103" s="137"/>
      <c r="Q103" s="122"/>
    </row>
    <row r="104" spans="2:18" ht="14.25" customHeight="1" x14ac:dyDescent="0.25">
      <c r="C104" s="96"/>
      <c r="D104" s="61"/>
      <c r="G104" s="70" t="s">
        <v>88</v>
      </c>
      <c r="H104" s="94">
        <v>2</v>
      </c>
      <c r="I104" s="94"/>
      <c r="J104" s="207">
        <f>SUM(H104:I106)</f>
        <v>3</v>
      </c>
      <c r="L104" s="71"/>
      <c r="M104" s="120"/>
      <c r="N104" s="120"/>
      <c r="O104" s="120"/>
      <c r="P104" s="137"/>
      <c r="Q104" s="122"/>
    </row>
    <row r="105" spans="2:18" ht="14.25" customHeight="1" x14ac:dyDescent="0.25">
      <c r="B105" s="221" t="s">
        <v>93</v>
      </c>
      <c r="C105" s="221"/>
      <c r="D105" s="221"/>
      <c r="E105" s="221"/>
      <c r="G105" s="70" t="s">
        <v>89</v>
      </c>
      <c r="H105" s="94">
        <v>1</v>
      </c>
      <c r="I105" s="94"/>
      <c r="J105" s="208"/>
      <c r="L105" s="71"/>
      <c r="M105" s="120"/>
      <c r="N105" s="120"/>
      <c r="O105" s="120"/>
      <c r="P105" s="139"/>
      <c r="Q105" s="122"/>
    </row>
    <row r="106" spans="2:18" ht="14.25" customHeight="1" x14ac:dyDescent="0.25">
      <c r="B106" s="79" t="s">
        <v>6</v>
      </c>
      <c r="C106" s="98" t="s">
        <v>122</v>
      </c>
      <c r="D106" s="98" t="s">
        <v>120</v>
      </c>
      <c r="E106" s="98" t="s">
        <v>56</v>
      </c>
      <c r="G106" s="70" t="s">
        <v>90</v>
      </c>
      <c r="H106" s="94"/>
      <c r="I106" s="94"/>
      <c r="J106" s="209"/>
      <c r="L106" s="71"/>
      <c r="M106" s="120"/>
      <c r="N106" s="120"/>
      <c r="O106" s="120"/>
      <c r="P106" s="122"/>
      <c r="Q106" s="122"/>
    </row>
    <row r="107" spans="2:18" ht="14.25" customHeight="1" x14ac:dyDescent="0.25">
      <c r="B107" s="69" t="s">
        <v>88</v>
      </c>
      <c r="C107" s="94">
        <v>4</v>
      </c>
      <c r="D107" s="94">
        <v>5</v>
      </c>
      <c r="E107" s="94">
        <f>SUM(C107:D109)</f>
        <v>23</v>
      </c>
      <c r="G107" s="88" t="s">
        <v>86</v>
      </c>
      <c r="H107" s="101"/>
      <c r="I107" s="101"/>
      <c r="J107" s="101"/>
      <c r="L107" s="71"/>
      <c r="M107" s="120"/>
      <c r="N107" s="120"/>
      <c r="O107" s="120"/>
      <c r="P107" s="122"/>
      <c r="Q107" s="122"/>
    </row>
    <row r="108" spans="2:18" ht="14.25" customHeight="1" x14ac:dyDescent="0.25">
      <c r="B108" s="69" t="s">
        <v>89</v>
      </c>
      <c r="C108" s="94">
        <v>3</v>
      </c>
      <c r="D108" s="94">
        <v>2</v>
      </c>
      <c r="E108" s="94"/>
      <c r="G108" s="70" t="s">
        <v>88</v>
      </c>
      <c r="H108" s="94">
        <v>13</v>
      </c>
      <c r="I108" s="94">
        <v>4</v>
      </c>
      <c r="J108" s="207">
        <f>SUM(H108:I110)</f>
        <v>34</v>
      </c>
      <c r="L108" s="181"/>
      <c r="M108" s="182"/>
      <c r="N108" s="120"/>
      <c r="O108" s="120"/>
      <c r="P108" s="140"/>
    </row>
    <row r="109" spans="2:18" ht="14.25" customHeight="1" x14ac:dyDescent="0.25">
      <c r="B109" s="69" t="s">
        <v>90</v>
      </c>
      <c r="C109" s="94">
        <v>8</v>
      </c>
      <c r="D109" s="94">
        <v>1</v>
      </c>
      <c r="E109" s="94"/>
      <c r="G109" s="70" t="s">
        <v>89</v>
      </c>
      <c r="H109" s="94">
        <v>6</v>
      </c>
      <c r="I109" s="94"/>
      <c r="J109" s="208"/>
      <c r="L109" s="71"/>
      <c r="M109" s="120"/>
      <c r="N109" s="120"/>
      <c r="O109" s="120"/>
      <c r="P109" s="140"/>
    </row>
    <row r="110" spans="2:18" ht="14.25" customHeight="1" x14ac:dyDescent="0.25">
      <c r="B110" s="79" t="s">
        <v>118</v>
      </c>
      <c r="C110" s="98"/>
      <c r="D110" s="98"/>
      <c r="E110" s="98"/>
      <c r="G110" s="70" t="s">
        <v>90</v>
      </c>
      <c r="H110" s="94">
        <v>10</v>
      </c>
      <c r="I110" s="94">
        <v>1</v>
      </c>
      <c r="J110" s="209"/>
      <c r="L110" s="71"/>
      <c r="M110" s="120"/>
      <c r="N110" s="120"/>
      <c r="O110" s="120"/>
      <c r="P110" s="140"/>
    </row>
    <row r="111" spans="2:18" ht="14.25" customHeight="1" x14ac:dyDescent="0.25">
      <c r="B111" s="69" t="s">
        <v>88</v>
      </c>
      <c r="C111" s="94">
        <v>4</v>
      </c>
      <c r="D111" s="94">
        <v>0</v>
      </c>
      <c r="E111" s="94">
        <f>SUM(C111:D113)</f>
        <v>5</v>
      </c>
      <c r="G111" s="88" t="s">
        <v>78</v>
      </c>
      <c r="H111" s="101"/>
      <c r="I111" s="101"/>
      <c r="J111" s="101"/>
      <c r="L111" s="71"/>
      <c r="M111" s="120"/>
      <c r="N111" s="120"/>
      <c r="O111" s="120"/>
      <c r="P111" s="140"/>
    </row>
    <row r="112" spans="2:18" ht="14.25" customHeight="1" x14ac:dyDescent="0.25">
      <c r="B112" s="69" t="s">
        <v>89</v>
      </c>
      <c r="C112" s="94">
        <v>0</v>
      </c>
      <c r="D112" s="94">
        <v>0</v>
      </c>
      <c r="E112" s="94"/>
      <c r="G112" s="70" t="s">
        <v>88</v>
      </c>
      <c r="H112" s="94">
        <v>13</v>
      </c>
      <c r="I112" s="94">
        <v>1</v>
      </c>
      <c r="J112" s="207">
        <f>SUM(H112:I114)</f>
        <v>28</v>
      </c>
      <c r="L112" s="71"/>
      <c r="M112" s="120"/>
      <c r="N112" s="120"/>
      <c r="O112" s="120"/>
      <c r="P112" s="140"/>
    </row>
    <row r="113" spans="2:20" ht="14.25" customHeight="1" x14ac:dyDescent="0.25">
      <c r="B113" s="69" t="s">
        <v>90</v>
      </c>
      <c r="C113" s="94">
        <v>0</v>
      </c>
      <c r="D113" s="94">
        <v>1</v>
      </c>
      <c r="E113" s="94"/>
      <c r="G113" s="70" t="s">
        <v>89</v>
      </c>
      <c r="H113" s="94">
        <v>4</v>
      </c>
      <c r="I113" s="94">
        <v>1</v>
      </c>
      <c r="J113" s="208"/>
      <c r="L113" s="71"/>
      <c r="M113" s="120"/>
      <c r="N113" s="120"/>
      <c r="O113" s="120"/>
      <c r="P113" s="140"/>
    </row>
    <row r="114" spans="2:20" ht="15.75" customHeight="1" x14ac:dyDescent="0.25">
      <c r="B114" s="79" t="s">
        <v>114</v>
      </c>
      <c r="C114" s="98"/>
      <c r="D114" s="98"/>
      <c r="E114" s="98"/>
      <c r="G114" s="70" t="s">
        <v>90</v>
      </c>
      <c r="H114" s="94">
        <v>9</v>
      </c>
      <c r="I114" s="94"/>
      <c r="J114" s="209"/>
      <c r="L114" s="181"/>
      <c r="M114" s="182"/>
      <c r="N114" s="120"/>
      <c r="O114" s="120"/>
      <c r="P114" s="140"/>
    </row>
    <row r="115" spans="2:20" ht="15.75" customHeight="1" x14ac:dyDescent="0.25">
      <c r="B115" s="69" t="s">
        <v>88</v>
      </c>
      <c r="C115" s="94">
        <v>1</v>
      </c>
      <c r="D115" s="94">
        <v>0</v>
      </c>
      <c r="E115" s="94">
        <f>SUM(C115:D117)</f>
        <v>1</v>
      </c>
      <c r="G115" s="88" t="s">
        <v>156</v>
      </c>
      <c r="H115" s="101"/>
      <c r="I115" s="101"/>
      <c r="J115" s="101"/>
      <c r="L115" s="71"/>
      <c r="M115" s="120"/>
      <c r="N115" s="120"/>
      <c r="O115" s="120"/>
      <c r="P115" s="140"/>
    </row>
    <row r="116" spans="2:20" ht="15.75" customHeight="1" x14ac:dyDescent="0.25">
      <c r="B116" s="69" t="s">
        <v>89</v>
      </c>
      <c r="C116" s="94">
        <v>0</v>
      </c>
      <c r="D116" s="94">
        <v>0</v>
      </c>
      <c r="E116" s="94"/>
      <c r="G116" s="70" t="s">
        <v>88</v>
      </c>
      <c r="H116" s="94">
        <v>1</v>
      </c>
      <c r="I116" s="94"/>
      <c r="J116" s="207">
        <f>SUM(H116:I118)</f>
        <v>1</v>
      </c>
      <c r="L116" s="71"/>
      <c r="M116" s="120"/>
      <c r="N116" s="120"/>
      <c r="O116" s="120"/>
      <c r="P116" s="140"/>
    </row>
    <row r="117" spans="2:20" ht="15.75" customHeight="1" x14ac:dyDescent="0.25">
      <c r="B117" s="69" t="s">
        <v>90</v>
      </c>
      <c r="C117" s="94">
        <v>0</v>
      </c>
      <c r="D117" s="94">
        <v>0</v>
      </c>
      <c r="E117" s="94"/>
      <c r="G117" s="70" t="s">
        <v>89</v>
      </c>
      <c r="H117" s="94"/>
      <c r="I117" s="94"/>
      <c r="J117" s="208"/>
      <c r="L117" s="181"/>
      <c r="M117" s="182"/>
      <c r="N117" s="120"/>
      <c r="O117" s="120"/>
      <c r="P117" s="140"/>
    </row>
    <row r="118" spans="2:20" ht="15.75" customHeight="1" x14ac:dyDescent="0.25">
      <c r="B118" s="79" t="s">
        <v>75</v>
      </c>
      <c r="C118" s="98"/>
      <c r="D118" s="98"/>
      <c r="E118" s="98"/>
      <c r="G118" s="70" t="s">
        <v>90</v>
      </c>
      <c r="H118" s="94"/>
      <c r="I118" s="94"/>
      <c r="J118" s="209"/>
      <c r="L118" s="71"/>
      <c r="M118" s="120"/>
      <c r="N118" s="120"/>
      <c r="O118" s="120"/>
      <c r="P118" s="122"/>
      <c r="Q118" s="122"/>
      <c r="R118" s="122"/>
      <c r="S118" s="122"/>
      <c r="T118" s="122"/>
    </row>
    <row r="119" spans="2:20" ht="14.25" customHeight="1" x14ac:dyDescent="0.25">
      <c r="B119" s="69" t="s">
        <v>88</v>
      </c>
      <c r="C119" s="94">
        <v>0</v>
      </c>
      <c r="D119" s="94">
        <v>0</v>
      </c>
      <c r="E119" s="94">
        <f>SUM(C119:D121)</f>
        <v>0</v>
      </c>
      <c r="G119" s="89" t="s">
        <v>16</v>
      </c>
      <c r="H119" s="102">
        <f>SUM(H71:H118)</f>
        <v>260</v>
      </c>
      <c r="I119" s="102">
        <f>SUM(I72:I118)</f>
        <v>34</v>
      </c>
      <c r="J119" s="102">
        <f>SUM(H119:I119)</f>
        <v>294</v>
      </c>
      <c r="L119" s="71"/>
      <c r="M119" s="120"/>
      <c r="N119" s="120"/>
      <c r="O119" s="120"/>
      <c r="P119" s="122"/>
      <c r="Q119" s="122"/>
      <c r="R119" s="122"/>
      <c r="S119" s="122"/>
      <c r="T119" s="122"/>
    </row>
    <row r="120" spans="2:20" ht="14.25" customHeight="1" x14ac:dyDescent="0.25">
      <c r="B120" s="69" t="s">
        <v>89</v>
      </c>
      <c r="C120" s="94">
        <v>0</v>
      </c>
      <c r="D120" s="94">
        <v>0</v>
      </c>
      <c r="E120" s="94"/>
      <c r="G120" s="210" t="s">
        <v>94</v>
      </c>
      <c r="H120" s="211"/>
      <c r="I120" s="211"/>
      <c r="J120" s="212"/>
      <c r="L120" s="71"/>
      <c r="M120" s="120"/>
      <c r="N120" s="120"/>
      <c r="O120" s="120"/>
      <c r="P120" s="159"/>
      <c r="Q120" s="122"/>
      <c r="R120" s="122"/>
      <c r="S120" s="122"/>
      <c r="T120" s="122"/>
    </row>
    <row r="121" spans="2:20" ht="14.25" customHeight="1" x14ac:dyDescent="0.25">
      <c r="B121" s="69" t="s">
        <v>90</v>
      </c>
      <c r="C121" s="94">
        <v>0</v>
      </c>
      <c r="D121" s="94">
        <v>0</v>
      </c>
      <c r="E121" s="94"/>
      <c r="G121" s="90" t="s">
        <v>114</v>
      </c>
      <c r="H121" s="92" t="s">
        <v>122</v>
      </c>
      <c r="I121" s="92" t="s">
        <v>120</v>
      </c>
      <c r="J121" s="92" t="s">
        <v>56</v>
      </c>
      <c r="L121" s="71"/>
      <c r="M121" s="120"/>
      <c r="N121" s="120"/>
      <c r="O121" s="120"/>
      <c r="P121" s="160"/>
      <c r="Q121" s="122"/>
      <c r="R121" s="122"/>
      <c r="S121" s="122"/>
      <c r="T121" s="122"/>
    </row>
    <row r="122" spans="2:20" ht="14.25" customHeight="1" x14ac:dyDescent="0.25">
      <c r="B122" s="77" t="s">
        <v>96</v>
      </c>
      <c r="C122" s="99">
        <f>SUM(C107:C121)</f>
        <v>20</v>
      </c>
      <c r="D122" s="99">
        <f>SUM(D107:D121)</f>
        <v>9</v>
      </c>
      <c r="E122" s="99">
        <f>SUM(C122:D122)</f>
        <v>29</v>
      </c>
      <c r="G122" s="69" t="s">
        <v>88</v>
      </c>
      <c r="H122" s="94">
        <v>0</v>
      </c>
      <c r="I122" s="94">
        <v>2</v>
      </c>
      <c r="J122" s="207">
        <f>SUM(H122:I124)</f>
        <v>3</v>
      </c>
      <c r="L122" s="71"/>
      <c r="M122" s="120"/>
      <c r="N122" s="120"/>
      <c r="O122" s="120"/>
      <c r="P122" s="160"/>
      <c r="Q122" s="166"/>
      <c r="R122" s="122"/>
      <c r="S122" s="122"/>
      <c r="T122" s="122"/>
    </row>
    <row r="123" spans="2:20" ht="14.25" customHeight="1" x14ac:dyDescent="0.25">
      <c r="C123" s="96"/>
      <c r="D123" s="61"/>
      <c r="G123" s="69" t="s">
        <v>89</v>
      </c>
      <c r="H123" s="94">
        <v>0</v>
      </c>
      <c r="I123" s="94">
        <v>1</v>
      </c>
      <c r="J123" s="208"/>
      <c r="L123" s="181"/>
      <c r="M123" s="182"/>
      <c r="N123" s="141"/>
      <c r="O123" s="141"/>
      <c r="P123" s="160"/>
      <c r="Q123" s="122"/>
      <c r="R123" s="122"/>
      <c r="S123" s="122"/>
      <c r="T123" s="122"/>
    </row>
    <row r="124" spans="2:20" ht="14.25" customHeight="1" x14ac:dyDescent="0.25">
      <c r="D124" s="61"/>
      <c r="G124" s="69" t="s">
        <v>90</v>
      </c>
      <c r="H124" s="94">
        <v>0</v>
      </c>
      <c r="I124" s="94">
        <v>0</v>
      </c>
      <c r="J124" s="209"/>
      <c r="L124" s="71"/>
      <c r="M124" s="120"/>
      <c r="N124" s="134"/>
      <c r="O124" s="134"/>
      <c r="P124" s="159"/>
      <c r="Q124" s="166"/>
      <c r="R124" s="122"/>
      <c r="S124" s="122"/>
      <c r="T124" s="122"/>
    </row>
    <row r="125" spans="2:20" ht="14.25" customHeight="1" x14ac:dyDescent="0.25">
      <c r="B125" s="81" t="s">
        <v>115</v>
      </c>
      <c r="C125" s="103" t="s">
        <v>125</v>
      </c>
      <c r="D125" s="103" t="s">
        <v>120</v>
      </c>
      <c r="E125" s="103" t="s">
        <v>56</v>
      </c>
      <c r="G125" s="90" t="s">
        <v>75</v>
      </c>
      <c r="H125" s="92"/>
      <c r="I125" s="92"/>
      <c r="J125" s="92"/>
      <c r="L125" s="71"/>
      <c r="M125" s="120"/>
      <c r="N125" s="136"/>
      <c r="O125" s="136"/>
      <c r="P125" s="160"/>
      <c r="Q125" s="122"/>
      <c r="R125" s="122"/>
      <c r="S125" s="122"/>
      <c r="T125" s="122"/>
    </row>
    <row r="126" spans="2:20" ht="14.25" customHeight="1" x14ac:dyDescent="0.25">
      <c r="B126" s="72" t="s">
        <v>144</v>
      </c>
      <c r="C126" s="73">
        <v>0</v>
      </c>
      <c r="D126" s="73">
        <v>0</v>
      </c>
      <c r="E126" s="110">
        <f>SUM(C126:D130)</f>
        <v>7</v>
      </c>
      <c r="G126" s="69" t="s">
        <v>88</v>
      </c>
      <c r="H126" s="94">
        <v>1</v>
      </c>
      <c r="I126" s="94">
        <v>0</v>
      </c>
      <c r="J126" s="207">
        <f>SUM(H126:I128)</f>
        <v>2</v>
      </c>
      <c r="L126" s="71"/>
      <c r="M126" s="120"/>
      <c r="N126" s="136"/>
      <c r="O126" s="136"/>
      <c r="P126" s="160"/>
      <c r="Q126" s="166"/>
      <c r="R126" s="122"/>
      <c r="S126" s="122"/>
      <c r="T126" s="122"/>
    </row>
    <row r="127" spans="2:20" ht="14.25" customHeight="1" x14ac:dyDescent="0.25">
      <c r="B127" s="74" t="s">
        <v>12</v>
      </c>
      <c r="C127" s="75">
        <v>1</v>
      </c>
      <c r="D127" s="75">
        <v>0</v>
      </c>
      <c r="E127" s="111"/>
      <c r="G127" s="69" t="s">
        <v>89</v>
      </c>
      <c r="H127" s="94">
        <v>1</v>
      </c>
      <c r="I127" s="94">
        <v>0</v>
      </c>
      <c r="J127" s="208"/>
      <c r="L127" s="71"/>
      <c r="M127" s="120"/>
      <c r="N127" s="136"/>
      <c r="O127" s="136"/>
      <c r="P127" s="160"/>
      <c r="Q127" s="122"/>
      <c r="R127" s="122"/>
      <c r="S127" s="122"/>
      <c r="T127" s="122"/>
    </row>
    <row r="128" spans="2:20" ht="14.25" customHeight="1" x14ac:dyDescent="0.25">
      <c r="B128" s="74" t="s">
        <v>6</v>
      </c>
      <c r="C128" s="75">
        <v>1</v>
      </c>
      <c r="D128" s="75">
        <v>0</v>
      </c>
      <c r="E128" s="111"/>
      <c r="G128" s="69" t="s">
        <v>90</v>
      </c>
      <c r="H128" s="94">
        <v>0</v>
      </c>
      <c r="I128" s="94">
        <v>0</v>
      </c>
      <c r="J128" s="209"/>
      <c r="L128" s="71"/>
      <c r="M128" s="120"/>
      <c r="N128" s="138"/>
      <c r="O128" s="138"/>
      <c r="P128" s="167"/>
      <c r="Q128" s="122"/>
      <c r="R128" s="122"/>
      <c r="S128" s="122"/>
      <c r="T128" s="122"/>
    </row>
    <row r="129" spans="2:19" ht="14.25" customHeight="1" x14ac:dyDescent="0.25">
      <c r="B129" s="72" t="s">
        <v>74</v>
      </c>
      <c r="C129" s="73">
        <v>0</v>
      </c>
      <c r="D129" s="73">
        <v>3</v>
      </c>
      <c r="E129" s="111"/>
      <c r="G129" s="90" t="s">
        <v>148</v>
      </c>
      <c r="H129" s="92"/>
      <c r="I129" s="92"/>
      <c r="J129" s="92"/>
      <c r="L129" s="71"/>
      <c r="M129" s="120"/>
      <c r="N129" s="141"/>
      <c r="O129" s="141"/>
      <c r="P129" s="167"/>
      <c r="Q129" s="166"/>
      <c r="R129" s="122"/>
      <c r="S129" s="122"/>
    </row>
    <row r="130" spans="2:19" ht="14.25" customHeight="1" x14ac:dyDescent="0.25">
      <c r="B130" s="72" t="s">
        <v>75</v>
      </c>
      <c r="C130" s="73">
        <v>2</v>
      </c>
      <c r="D130" s="73">
        <v>0</v>
      </c>
      <c r="E130" s="112"/>
      <c r="G130" s="69" t="s">
        <v>88</v>
      </c>
      <c r="H130" s="94">
        <v>0</v>
      </c>
      <c r="I130" s="128">
        <v>0</v>
      </c>
      <c r="J130" s="207">
        <f>SUM(H130:I132)</f>
        <v>1</v>
      </c>
      <c r="L130" s="71"/>
      <c r="M130" s="120"/>
      <c r="N130" s="141"/>
      <c r="O130" s="141"/>
      <c r="P130" s="160"/>
      <c r="Q130" s="122"/>
      <c r="R130" s="122"/>
      <c r="S130" s="122"/>
    </row>
    <row r="131" spans="2:19" ht="14.25" customHeight="1" x14ac:dyDescent="0.25">
      <c r="B131" s="82" t="s">
        <v>49</v>
      </c>
      <c r="C131" s="83">
        <f>SUM(C126:C130)</f>
        <v>4</v>
      </c>
      <c r="D131" s="83">
        <f>SUM(D126:D130)</f>
        <v>3</v>
      </c>
      <c r="E131" s="83">
        <f>SUM(C131:D131)</f>
        <v>7</v>
      </c>
      <c r="G131" s="69" t="s">
        <v>89</v>
      </c>
      <c r="H131" s="94">
        <v>1</v>
      </c>
      <c r="I131" s="128">
        <v>0</v>
      </c>
      <c r="J131" s="208"/>
      <c r="L131" s="122"/>
      <c r="M131" s="122"/>
      <c r="N131" s="122"/>
      <c r="O131" s="122"/>
      <c r="P131" s="160"/>
      <c r="Q131" s="122"/>
      <c r="R131" s="122"/>
      <c r="S131" s="122"/>
    </row>
    <row r="132" spans="2:19" ht="14.25" customHeight="1" x14ac:dyDescent="0.25">
      <c r="C132" s="96"/>
      <c r="D132" s="61"/>
      <c r="G132" s="69" t="s">
        <v>90</v>
      </c>
      <c r="H132" s="94">
        <v>0</v>
      </c>
      <c r="I132" s="128">
        <v>0</v>
      </c>
      <c r="J132" s="209"/>
      <c r="L132" s="161"/>
      <c r="M132" s="162"/>
      <c r="N132" s="162"/>
      <c r="O132" s="162"/>
      <c r="P132" s="160"/>
    </row>
    <row r="133" spans="2:19" ht="14.25" customHeight="1" x14ac:dyDescent="0.25">
      <c r="C133" s="96"/>
      <c r="D133" s="61"/>
      <c r="G133" s="90" t="s">
        <v>145</v>
      </c>
      <c r="H133" s="92"/>
      <c r="I133" s="92"/>
      <c r="J133" s="92"/>
      <c r="L133" s="116"/>
      <c r="M133" s="120"/>
      <c r="N133" s="120"/>
      <c r="O133" s="120"/>
      <c r="P133" s="160"/>
    </row>
    <row r="134" spans="2:19" ht="14.25" customHeight="1" x14ac:dyDescent="0.25">
      <c r="B134" s="220" t="s">
        <v>95</v>
      </c>
      <c r="C134" s="220"/>
      <c r="D134" s="220"/>
      <c r="E134" s="220"/>
      <c r="G134" s="69" t="s">
        <v>88</v>
      </c>
      <c r="H134" s="94">
        <v>0</v>
      </c>
      <c r="I134" s="128">
        <v>0</v>
      </c>
      <c r="J134" s="207">
        <f>SUM(H134:I136)</f>
        <v>0</v>
      </c>
      <c r="L134" s="116"/>
      <c r="M134" s="163"/>
      <c r="N134" s="120"/>
      <c r="O134" s="120"/>
      <c r="P134" s="160"/>
    </row>
    <row r="135" spans="2:19" ht="14.25" customHeight="1" x14ac:dyDescent="0.25">
      <c r="B135" s="85" t="s">
        <v>147</v>
      </c>
      <c r="C135" s="107" t="s">
        <v>122</v>
      </c>
      <c r="D135" s="107" t="s">
        <v>120</v>
      </c>
      <c r="E135" s="107" t="s">
        <v>56</v>
      </c>
      <c r="G135" s="69" t="s">
        <v>89</v>
      </c>
      <c r="H135" s="94">
        <v>0</v>
      </c>
      <c r="I135" s="128">
        <v>0</v>
      </c>
      <c r="J135" s="208"/>
      <c r="L135" s="116"/>
      <c r="M135" s="120"/>
      <c r="N135" s="120"/>
      <c r="O135" s="120"/>
      <c r="P135" s="122"/>
    </row>
    <row r="136" spans="2:19" ht="14.25" customHeight="1" x14ac:dyDescent="0.25">
      <c r="B136" s="69" t="s">
        <v>88</v>
      </c>
      <c r="C136" s="94">
        <v>0</v>
      </c>
      <c r="D136" s="94">
        <v>0</v>
      </c>
      <c r="E136" s="94">
        <f>SUM(C136:D138)</f>
        <v>0</v>
      </c>
      <c r="G136" s="69" t="s">
        <v>90</v>
      </c>
      <c r="H136" s="94">
        <v>0</v>
      </c>
      <c r="I136" s="128">
        <v>0</v>
      </c>
      <c r="J136" s="209"/>
      <c r="L136" s="116"/>
      <c r="M136" s="120"/>
      <c r="N136" s="120"/>
      <c r="O136" s="120"/>
      <c r="P136" s="122"/>
    </row>
    <row r="137" spans="2:19" ht="14.25" customHeight="1" x14ac:dyDescent="0.25">
      <c r="B137" s="69" t="s">
        <v>89</v>
      </c>
      <c r="C137" s="94">
        <v>0</v>
      </c>
      <c r="D137" s="94">
        <v>0</v>
      </c>
      <c r="E137" s="94"/>
      <c r="G137" s="90" t="s">
        <v>12</v>
      </c>
      <c r="H137" s="92"/>
      <c r="I137" s="92"/>
      <c r="J137" s="92"/>
      <c r="L137" s="116"/>
      <c r="M137" s="120"/>
      <c r="N137" s="120"/>
      <c r="O137" s="120"/>
      <c r="P137" s="122"/>
    </row>
    <row r="138" spans="2:19" ht="14.25" customHeight="1" x14ac:dyDescent="0.25">
      <c r="B138" s="69" t="s">
        <v>90</v>
      </c>
      <c r="C138" s="94">
        <v>0</v>
      </c>
      <c r="D138" s="94">
        <v>0</v>
      </c>
      <c r="E138" s="94"/>
      <c r="G138" s="69" t="s">
        <v>88</v>
      </c>
      <c r="H138" s="94">
        <v>1</v>
      </c>
      <c r="I138" s="128">
        <v>0</v>
      </c>
      <c r="J138" s="207">
        <f>SUM(H138:I140)</f>
        <v>1</v>
      </c>
      <c r="L138" s="116"/>
      <c r="M138" s="120"/>
      <c r="N138" s="120"/>
      <c r="O138" s="120"/>
    </row>
    <row r="139" spans="2:19" ht="14.25" customHeight="1" x14ac:dyDescent="0.25">
      <c r="B139" s="86" t="s">
        <v>16</v>
      </c>
      <c r="C139" s="100">
        <f>SUM(C136:C138)</f>
        <v>0</v>
      </c>
      <c r="D139" s="100">
        <f>SUM(D136:D138)</f>
        <v>0</v>
      </c>
      <c r="E139" s="100">
        <f>SUM(C139:D139)</f>
        <v>0</v>
      </c>
      <c r="G139" s="69" t="s">
        <v>89</v>
      </c>
      <c r="H139" s="94">
        <v>0</v>
      </c>
      <c r="I139" s="128">
        <v>0</v>
      </c>
      <c r="J139" s="208"/>
      <c r="L139" s="116"/>
      <c r="M139" s="120"/>
      <c r="N139" s="120"/>
      <c r="O139" s="120"/>
    </row>
    <row r="140" spans="2:19" ht="14.25" customHeight="1" x14ac:dyDescent="0.25">
      <c r="D140" s="61"/>
      <c r="G140" s="69" t="s">
        <v>90</v>
      </c>
      <c r="H140" s="94">
        <v>0</v>
      </c>
      <c r="I140" s="128">
        <v>0</v>
      </c>
      <c r="J140" s="209"/>
      <c r="L140" s="116"/>
      <c r="M140" s="120"/>
      <c r="N140" s="120"/>
      <c r="O140" s="120"/>
    </row>
    <row r="141" spans="2:19" ht="14.25" customHeight="1" x14ac:dyDescent="0.25">
      <c r="D141" s="61"/>
      <c r="G141" s="91" t="s">
        <v>96</v>
      </c>
      <c r="H141" s="129">
        <f>SUM(H122:H140)</f>
        <v>4</v>
      </c>
      <c r="I141" s="129">
        <f>SUM(I122:I140)</f>
        <v>3</v>
      </c>
      <c r="J141" s="129">
        <f>SUM(H141:I141)</f>
        <v>7</v>
      </c>
      <c r="L141" s="116"/>
      <c r="M141" s="120"/>
      <c r="N141" s="120"/>
      <c r="O141" s="120"/>
    </row>
    <row r="142" spans="2:19" ht="14.25" customHeight="1" x14ac:dyDescent="0.25">
      <c r="D142" s="61"/>
      <c r="L142" s="161"/>
      <c r="M142" s="162"/>
      <c r="N142" s="162"/>
      <c r="O142" s="162"/>
    </row>
    <row r="143" spans="2:19" ht="18.75" x14ac:dyDescent="0.3">
      <c r="B143" s="215" t="s">
        <v>33</v>
      </c>
      <c r="C143" s="215"/>
      <c r="D143" s="215"/>
      <c r="E143" s="215"/>
      <c r="F143" s="35"/>
      <c r="G143" s="35"/>
      <c r="H143" s="35"/>
      <c r="I143" s="35"/>
      <c r="J143" s="35"/>
      <c r="L143" s="116"/>
      <c r="M143" s="120"/>
      <c r="N143" s="120"/>
      <c r="O143" s="120"/>
    </row>
    <row r="144" spans="2:19" x14ac:dyDescent="0.25">
      <c r="L144" s="161"/>
      <c r="M144" s="162"/>
      <c r="N144" s="162"/>
      <c r="O144" s="162"/>
    </row>
    <row r="145" spans="2:21" ht="18.75" customHeight="1" x14ac:dyDescent="0.25">
      <c r="B145" s="63" t="s">
        <v>34</v>
      </c>
      <c r="C145" s="214" t="s">
        <v>113</v>
      </c>
      <c r="D145" s="214" t="s">
        <v>30</v>
      </c>
      <c r="L145" s="116"/>
      <c r="M145" s="120"/>
      <c r="N145" s="120"/>
      <c r="O145" s="120"/>
    </row>
    <row r="146" spans="2:21" ht="29.25" customHeight="1" x14ac:dyDescent="0.25">
      <c r="B146" s="62" t="s">
        <v>35</v>
      </c>
      <c r="C146" s="214"/>
      <c r="D146" s="214" t="s">
        <v>30</v>
      </c>
      <c r="L146" s="164"/>
      <c r="M146" s="165"/>
      <c r="N146" s="165"/>
      <c r="O146" s="165"/>
      <c r="P146" s="122"/>
      <c r="Q146" s="122"/>
      <c r="R146" s="122"/>
      <c r="S146" s="122"/>
      <c r="T146" s="122"/>
      <c r="U146" s="122"/>
    </row>
    <row r="147" spans="2:21" ht="14.25" customHeight="1" x14ac:dyDescent="0.25">
      <c r="B147" s="36" t="s">
        <v>147</v>
      </c>
      <c r="C147" s="29"/>
      <c r="D147" s="65"/>
      <c r="L147" s="123"/>
      <c r="M147" s="141"/>
      <c r="N147" s="141"/>
      <c r="O147" s="141"/>
      <c r="P147" s="122"/>
      <c r="Q147" s="122"/>
      <c r="R147" s="122"/>
      <c r="S147" s="122"/>
      <c r="T147" s="122"/>
      <c r="U147" s="122"/>
    </row>
    <row r="148" spans="2:21" ht="14.25" customHeight="1" x14ac:dyDescent="0.25">
      <c r="B148" s="60" t="s">
        <v>117</v>
      </c>
      <c r="C148" s="31">
        <v>0</v>
      </c>
      <c r="D148" s="66">
        <f>C148/$C$178</f>
        <v>0</v>
      </c>
      <c r="L148" s="164"/>
      <c r="M148" s="165"/>
      <c r="N148" s="165"/>
      <c r="O148" s="165"/>
      <c r="P148" s="122"/>
      <c r="Q148" s="122"/>
      <c r="R148" s="122"/>
      <c r="S148" s="122"/>
      <c r="T148" s="122"/>
      <c r="U148" s="122"/>
    </row>
    <row r="149" spans="2:21" ht="14.25" customHeight="1" x14ac:dyDescent="0.25">
      <c r="B149" s="36" t="s">
        <v>77</v>
      </c>
      <c r="C149" s="29"/>
      <c r="D149" s="104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</row>
    <row r="150" spans="2:21" ht="14.25" customHeight="1" x14ac:dyDescent="0.25">
      <c r="B150" s="60" t="str">
        <f>G111</f>
        <v>Puntonet - Celerity</v>
      </c>
      <c r="C150" s="31">
        <v>28</v>
      </c>
      <c r="D150" s="66">
        <f t="shared" ref="D150:D178" si="6">C150/$C$178</f>
        <v>5.0269299820466788E-2</v>
      </c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</row>
    <row r="151" spans="2:21" ht="14.25" customHeight="1" x14ac:dyDescent="0.25">
      <c r="B151" s="60" t="str">
        <f>G79</f>
        <v>Claro - Conecel S.A.</v>
      </c>
      <c r="C151" s="31">
        <v>65</v>
      </c>
      <c r="D151" s="66">
        <f t="shared" si="6"/>
        <v>0.11669658886894076</v>
      </c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</row>
    <row r="152" spans="2:21" ht="14.25" customHeight="1" x14ac:dyDescent="0.25">
      <c r="B152" s="60" t="s">
        <v>155</v>
      </c>
      <c r="C152" s="31">
        <v>0</v>
      </c>
      <c r="D152" s="66">
        <f t="shared" si="6"/>
        <v>0</v>
      </c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</row>
    <row r="153" spans="2:21" ht="14.25" customHeight="1" x14ac:dyDescent="0.25">
      <c r="B153" s="60" t="str">
        <f>G83</f>
        <v>Cnt Ep</v>
      </c>
      <c r="C153" s="31">
        <v>18</v>
      </c>
      <c r="D153" s="66">
        <f t="shared" si="6"/>
        <v>3.231597845601436E-2</v>
      </c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</row>
    <row r="154" spans="2:21" ht="14.25" customHeight="1" x14ac:dyDescent="0.25">
      <c r="B154" s="60" t="s">
        <v>149</v>
      </c>
      <c r="C154" s="31">
        <v>53</v>
      </c>
      <c r="D154" s="66">
        <f t="shared" si="6"/>
        <v>9.515260323159784E-2</v>
      </c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</row>
    <row r="155" spans="2:21" ht="14.25" customHeight="1" x14ac:dyDescent="0.25">
      <c r="B155" s="60" t="s">
        <v>79</v>
      </c>
      <c r="C155" s="31">
        <v>32</v>
      </c>
      <c r="D155" s="66">
        <f t="shared" si="6"/>
        <v>5.7450628366247758E-2</v>
      </c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</row>
    <row r="156" spans="2:21" ht="14.25" customHeight="1" x14ac:dyDescent="0.25">
      <c r="B156" s="60" t="str">
        <f>G91</f>
        <v>Grupo TV Cable</v>
      </c>
      <c r="C156" s="31">
        <v>53</v>
      </c>
      <c r="D156" s="66">
        <f t="shared" si="6"/>
        <v>9.515260323159784E-2</v>
      </c>
      <c r="L156" s="121"/>
      <c r="M156" s="121"/>
      <c r="N156" s="121"/>
      <c r="O156" s="121"/>
      <c r="P156" s="121"/>
      <c r="Q156" s="122"/>
      <c r="R156" s="122"/>
      <c r="S156" s="122"/>
      <c r="T156" s="122"/>
      <c r="U156" s="122"/>
    </row>
    <row r="157" spans="2:21" ht="14.25" customHeight="1" x14ac:dyDescent="0.25">
      <c r="B157" s="60" t="s">
        <v>156</v>
      </c>
      <c r="C157" s="31">
        <v>2</v>
      </c>
      <c r="D157" s="66">
        <f t="shared" si="6"/>
        <v>3.5906642728904849E-3</v>
      </c>
      <c r="L157" s="123"/>
      <c r="M157" s="122"/>
      <c r="N157" s="122"/>
      <c r="O157" s="153"/>
      <c r="P157" s="124"/>
      <c r="Q157" s="122"/>
      <c r="R157" s="122"/>
      <c r="S157" s="122"/>
      <c r="T157" s="122"/>
      <c r="U157" s="122"/>
    </row>
    <row r="158" spans="2:21" ht="14.25" customHeight="1" x14ac:dyDescent="0.25">
      <c r="B158" s="60" t="s">
        <v>92</v>
      </c>
      <c r="C158" s="31">
        <v>3</v>
      </c>
      <c r="D158" s="66">
        <f t="shared" si="6"/>
        <v>5.3859964093357273E-3</v>
      </c>
      <c r="L158" s="123"/>
      <c r="M158" s="122"/>
      <c r="N158" s="122"/>
      <c r="O158" s="122"/>
      <c r="P158" s="124"/>
      <c r="Q158" s="122"/>
      <c r="R158" s="122"/>
      <c r="S158" s="122"/>
      <c r="T158" s="122"/>
      <c r="U158" s="122"/>
    </row>
    <row r="159" spans="2:21" ht="14.25" customHeight="1" x14ac:dyDescent="0.25">
      <c r="B159" s="60" t="s">
        <v>87</v>
      </c>
      <c r="C159" s="31">
        <v>2</v>
      </c>
      <c r="D159" s="66">
        <f t="shared" si="6"/>
        <v>3.5906642728904849E-3</v>
      </c>
      <c r="L159" s="123"/>
      <c r="M159" s="122"/>
      <c r="N159" s="122"/>
      <c r="O159" s="122"/>
      <c r="P159" s="124"/>
      <c r="Q159" s="122"/>
      <c r="R159" s="122"/>
      <c r="S159" s="122"/>
      <c r="T159" s="122"/>
      <c r="U159" s="122"/>
    </row>
    <row r="160" spans="2:21" ht="14.25" customHeight="1" x14ac:dyDescent="0.25">
      <c r="B160" s="60" t="s">
        <v>74</v>
      </c>
      <c r="C160" s="31">
        <v>4</v>
      </c>
      <c r="D160" s="66">
        <f t="shared" si="6"/>
        <v>7.1813285457809697E-3</v>
      </c>
      <c r="L160" s="123"/>
      <c r="M160" s="122"/>
      <c r="N160" s="122"/>
      <c r="O160" s="122"/>
      <c r="P160" s="124"/>
      <c r="Q160" s="122"/>
      <c r="R160" s="122"/>
      <c r="S160" s="122"/>
      <c r="T160" s="122"/>
      <c r="U160" s="122"/>
    </row>
    <row r="161" spans="2:21" ht="14.25" customHeight="1" x14ac:dyDescent="0.25">
      <c r="B161" s="60" t="str">
        <f>G107</f>
        <v>Otros Operadores de Acceso a Internet</v>
      </c>
      <c r="C161" s="31">
        <v>34</v>
      </c>
      <c r="D161" s="66">
        <f t="shared" si="6"/>
        <v>6.1041292639138239E-2</v>
      </c>
      <c r="L161" s="123"/>
      <c r="M161" s="122"/>
      <c r="N161" s="122"/>
      <c r="O161" s="122"/>
      <c r="P161" s="124"/>
      <c r="Q161" s="122"/>
      <c r="R161" s="122"/>
      <c r="S161" s="122"/>
      <c r="T161" s="122"/>
      <c r="U161" s="122"/>
    </row>
    <row r="162" spans="2:21" ht="14.25" customHeight="1" x14ac:dyDescent="0.25">
      <c r="B162" s="36" t="s">
        <v>76</v>
      </c>
      <c r="C162" s="29"/>
      <c r="D162" s="104"/>
      <c r="L162" s="123"/>
      <c r="M162" s="122"/>
      <c r="N162" s="122"/>
      <c r="O162" s="122"/>
      <c r="P162" s="124"/>
      <c r="Q162" s="122"/>
      <c r="R162" s="122"/>
      <c r="S162" s="122"/>
      <c r="T162" s="122"/>
      <c r="U162" s="122"/>
    </row>
    <row r="163" spans="2:21" ht="14.25" customHeight="1" x14ac:dyDescent="0.25">
      <c r="B163" s="60" t="str">
        <f>B75</f>
        <v>Claro - Conecel S.A.</v>
      </c>
      <c r="C163" s="31">
        <v>89</v>
      </c>
      <c r="D163" s="66">
        <f t="shared" si="6"/>
        <v>0.15978456014362658</v>
      </c>
      <c r="L163" s="123"/>
      <c r="M163" s="122"/>
      <c r="N163" s="122"/>
      <c r="O163" s="122"/>
      <c r="P163" s="124"/>
      <c r="Q163" s="122"/>
      <c r="R163" s="122"/>
      <c r="S163" s="122"/>
      <c r="T163" s="122"/>
      <c r="U163" s="122"/>
    </row>
    <row r="164" spans="2:21" ht="14.25" customHeight="1" x14ac:dyDescent="0.25">
      <c r="B164" s="60" t="str">
        <f>B79</f>
        <v>Cnt Ep</v>
      </c>
      <c r="C164" s="31">
        <v>22</v>
      </c>
      <c r="D164" s="66">
        <f t="shared" si="6"/>
        <v>3.949730700179533E-2</v>
      </c>
      <c r="L164" s="123"/>
      <c r="M164" s="122"/>
      <c r="N164" s="122"/>
      <c r="O164" s="122"/>
      <c r="P164" s="124"/>
      <c r="Q164" s="122"/>
      <c r="R164" s="122"/>
      <c r="S164" s="122"/>
      <c r="T164" s="122"/>
      <c r="U164" s="122"/>
    </row>
    <row r="165" spans="2:21" ht="14.25" customHeight="1" x14ac:dyDescent="0.25">
      <c r="B165" s="60" t="str">
        <f>B83</f>
        <v>Movistar - Otecel S.A.</v>
      </c>
      <c r="C165" s="31">
        <v>116</v>
      </c>
      <c r="D165" s="66">
        <f t="shared" si="6"/>
        <v>0.20825852782764812</v>
      </c>
      <c r="L165" s="123"/>
      <c r="M165" s="122"/>
      <c r="N165" s="122"/>
      <c r="O165" s="122"/>
      <c r="P165" s="124"/>
      <c r="Q165" s="122"/>
      <c r="R165" s="122"/>
      <c r="S165" s="122"/>
      <c r="T165" s="122"/>
      <c r="U165" s="122"/>
    </row>
    <row r="166" spans="2:21" ht="14.25" customHeight="1" x14ac:dyDescent="0.25">
      <c r="B166" s="68" t="str">
        <f>B87</f>
        <v xml:space="preserve">Tuenti </v>
      </c>
      <c r="C166" s="57"/>
      <c r="D166" s="66">
        <f t="shared" si="6"/>
        <v>0</v>
      </c>
      <c r="L166" s="123"/>
      <c r="M166" s="122"/>
      <c r="N166" s="122"/>
      <c r="O166" s="122"/>
      <c r="P166" s="124"/>
      <c r="Q166" s="122"/>
      <c r="R166" s="122"/>
      <c r="S166" s="122"/>
      <c r="T166" s="122"/>
      <c r="U166" s="122"/>
    </row>
    <row r="167" spans="2:21" ht="14.25" customHeight="1" x14ac:dyDescent="0.25">
      <c r="B167" s="36" t="s">
        <v>5</v>
      </c>
      <c r="C167" s="29"/>
      <c r="D167" s="104"/>
      <c r="L167" s="123"/>
      <c r="M167" s="122"/>
      <c r="N167" s="122"/>
      <c r="O167" s="122"/>
      <c r="P167" s="124"/>
      <c r="Q167" s="122"/>
      <c r="R167" s="122"/>
      <c r="S167" s="122"/>
      <c r="T167" s="122"/>
      <c r="U167" s="122"/>
    </row>
    <row r="168" spans="2:21" ht="14.25" customHeight="1" x14ac:dyDescent="0.25">
      <c r="B168" s="60" t="str">
        <f>B106</f>
        <v>Cnt Ep</v>
      </c>
      <c r="C168" s="31">
        <v>23</v>
      </c>
      <c r="D168" s="66">
        <f t="shared" si="6"/>
        <v>4.1292639138240578E-2</v>
      </c>
      <c r="L168" s="123"/>
      <c r="M168" s="122"/>
      <c r="N168" s="122"/>
      <c r="O168" s="153"/>
      <c r="P168" s="124"/>
      <c r="Q168" s="122"/>
      <c r="R168" s="122"/>
      <c r="S168" s="122"/>
      <c r="T168" s="122"/>
      <c r="U168" s="122"/>
    </row>
    <row r="169" spans="2:21" ht="14.25" customHeight="1" x14ac:dyDescent="0.25">
      <c r="B169" s="60" t="str">
        <f>B110</f>
        <v>Claro - Conecel</v>
      </c>
      <c r="C169" s="31">
        <v>5</v>
      </c>
      <c r="D169" s="66">
        <f t="shared" si="6"/>
        <v>8.9766606822262122E-3</v>
      </c>
      <c r="L169" s="125"/>
      <c r="M169" s="126"/>
      <c r="N169" s="126"/>
      <c r="O169" s="126"/>
      <c r="P169" s="127"/>
      <c r="Q169" s="122"/>
      <c r="R169" s="122"/>
      <c r="S169" s="122"/>
      <c r="T169" s="122"/>
      <c r="U169" s="122"/>
    </row>
    <row r="170" spans="2:21" ht="14.25" customHeight="1" x14ac:dyDescent="0.25">
      <c r="B170" s="60" t="s">
        <v>75</v>
      </c>
      <c r="C170" s="31">
        <v>0</v>
      </c>
      <c r="D170" s="66">
        <f t="shared" si="6"/>
        <v>0</v>
      </c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</row>
    <row r="171" spans="2:21" ht="14.25" customHeight="1" x14ac:dyDescent="0.25">
      <c r="B171" s="60" t="str">
        <f>B114</f>
        <v>Directv</v>
      </c>
      <c r="C171" s="31">
        <v>1</v>
      </c>
      <c r="D171" s="66">
        <f t="shared" si="6"/>
        <v>1.7953321364452424E-3</v>
      </c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</row>
    <row r="172" spans="2:21" ht="14.25" customHeight="1" x14ac:dyDescent="0.25">
      <c r="B172" s="36" t="s">
        <v>7</v>
      </c>
      <c r="C172" s="29"/>
      <c r="D172" s="104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</row>
    <row r="173" spans="2:21" ht="14.25" customHeight="1" x14ac:dyDescent="0.25">
      <c r="B173" s="60" t="s">
        <v>10</v>
      </c>
      <c r="C173" s="31">
        <v>0</v>
      </c>
      <c r="D173" s="66">
        <f t="shared" si="6"/>
        <v>0</v>
      </c>
      <c r="L173" s="178"/>
      <c r="M173" s="166"/>
      <c r="N173" s="122"/>
      <c r="O173" s="122"/>
      <c r="P173" s="122"/>
      <c r="Q173" s="122"/>
      <c r="R173" s="122"/>
      <c r="S173" s="122"/>
      <c r="T173" s="122"/>
      <c r="U173" s="122"/>
    </row>
    <row r="174" spans="2:21" ht="14.25" customHeight="1" x14ac:dyDescent="0.25">
      <c r="B174" s="60" t="s">
        <v>6</v>
      </c>
      <c r="C174" s="31">
        <v>1</v>
      </c>
      <c r="D174" s="66">
        <f t="shared" si="6"/>
        <v>1.7953321364452424E-3</v>
      </c>
      <c r="L174" s="177"/>
      <c r="M174" s="122"/>
      <c r="N174" s="122"/>
      <c r="O174" s="122"/>
      <c r="P174" s="122"/>
      <c r="Q174" s="122"/>
      <c r="R174" s="122"/>
      <c r="S174" s="122"/>
      <c r="T174" s="122"/>
      <c r="U174" s="122"/>
    </row>
    <row r="175" spans="2:21" ht="14.25" customHeight="1" x14ac:dyDescent="0.25">
      <c r="B175" s="60" t="s">
        <v>74</v>
      </c>
      <c r="C175" s="31">
        <v>3</v>
      </c>
      <c r="D175" s="66">
        <f t="shared" si="6"/>
        <v>5.3859964093357273E-3</v>
      </c>
      <c r="L175" s="177"/>
      <c r="M175" s="122"/>
      <c r="N175" s="122"/>
      <c r="O175" s="122"/>
      <c r="P175" s="122"/>
      <c r="Q175" s="122"/>
      <c r="R175" s="122"/>
      <c r="S175" s="122"/>
      <c r="T175" s="122"/>
      <c r="U175" s="122"/>
    </row>
    <row r="176" spans="2:21" ht="14.25" customHeight="1" x14ac:dyDescent="0.25">
      <c r="B176" s="60" t="s">
        <v>75</v>
      </c>
      <c r="C176" s="31">
        <v>2</v>
      </c>
      <c r="D176" s="66">
        <f t="shared" si="6"/>
        <v>3.5906642728904849E-3</v>
      </c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</row>
    <row r="177" spans="2:21" ht="14.25" customHeight="1" x14ac:dyDescent="0.25">
      <c r="B177" s="68" t="s">
        <v>146</v>
      </c>
      <c r="C177" s="96">
        <v>1</v>
      </c>
      <c r="D177" s="66">
        <f t="shared" si="6"/>
        <v>1.7953321364452424E-3</v>
      </c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</row>
    <row r="178" spans="2:21" ht="14.25" customHeight="1" x14ac:dyDescent="0.25">
      <c r="B178" s="64" t="s">
        <v>16</v>
      </c>
      <c r="C178" s="67">
        <f>SUM(C148:C177)</f>
        <v>557</v>
      </c>
      <c r="D178" s="65">
        <f t="shared" si="6"/>
        <v>1</v>
      </c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</row>
    <row r="179" spans="2:21" ht="14.25" customHeight="1" x14ac:dyDescent="0.25"/>
    <row r="180" spans="2:21" ht="14.25" customHeight="1" x14ac:dyDescent="0.25"/>
    <row r="181" spans="2:21" ht="14.25" customHeight="1" x14ac:dyDescent="0.25"/>
    <row r="182" spans="2:21" ht="14.25" customHeight="1" x14ac:dyDescent="0.25"/>
    <row r="183" spans="2:21" ht="14.25" customHeight="1" x14ac:dyDescent="0.25"/>
    <row r="184" spans="2:21" ht="14.25" customHeight="1" x14ac:dyDescent="0.25"/>
    <row r="185" spans="2:21" x14ac:dyDescent="0.25">
      <c r="B185" s="122"/>
      <c r="C185" s="122"/>
      <c r="D185" s="122"/>
      <c r="E185" s="122"/>
    </row>
    <row r="186" spans="2:21" x14ac:dyDescent="0.25">
      <c r="B186" s="121"/>
      <c r="C186" s="121"/>
      <c r="D186" s="121"/>
      <c r="E186" s="121"/>
    </row>
    <row r="187" spans="2:21" x14ac:dyDescent="0.25">
      <c r="B187" s="123"/>
      <c r="C187" s="122"/>
      <c r="D187" s="122"/>
      <c r="E187" s="122"/>
    </row>
    <row r="188" spans="2:21" x14ac:dyDescent="0.25">
      <c r="B188" s="123"/>
      <c r="C188" s="122"/>
      <c r="D188" s="122"/>
      <c r="E188" s="122"/>
    </row>
    <row r="189" spans="2:21" x14ac:dyDescent="0.25">
      <c r="B189" s="123"/>
      <c r="C189" s="122"/>
      <c r="D189" s="122"/>
      <c r="E189" s="122"/>
    </row>
    <row r="190" spans="2:21" x14ac:dyDescent="0.25">
      <c r="B190" s="123"/>
      <c r="C190" s="122"/>
      <c r="D190" s="122"/>
      <c r="E190" s="122"/>
    </row>
    <row r="191" spans="2:21" x14ac:dyDescent="0.25">
      <c r="B191" s="123"/>
      <c r="C191" s="122"/>
      <c r="D191" s="122"/>
      <c r="E191" s="122"/>
    </row>
    <row r="192" spans="2:21" x14ac:dyDescent="0.25">
      <c r="B192" s="123"/>
      <c r="C192" s="122"/>
      <c r="D192" s="122"/>
      <c r="E192" s="122"/>
    </row>
    <row r="193" spans="2:7" x14ac:dyDescent="0.25">
      <c r="B193" s="123"/>
      <c r="C193" s="122"/>
      <c r="D193" s="122"/>
      <c r="E193" s="122"/>
      <c r="F193" s="122"/>
    </row>
    <row r="194" spans="2:7" x14ac:dyDescent="0.25">
      <c r="B194" s="122"/>
      <c r="C194" s="122"/>
      <c r="D194" s="122"/>
      <c r="E194" s="122"/>
      <c r="F194" s="122"/>
      <c r="G194" s="122"/>
    </row>
    <row r="195" spans="2:7" x14ac:dyDescent="0.25">
      <c r="B195" s="121"/>
      <c r="C195" s="121"/>
      <c r="D195" s="121"/>
      <c r="E195" s="121"/>
      <c r="F195" s="121"/>
      <c r="G195" s="122"/>
    </row>
    <row r="196" spans="2:7" x14ac:dyDescent="0.25">
      <c r="B196" s="123"/>
      <c r="C196" s="122"/>
      <c r="D196" s="122"/>
      <c r="E196" s="153"/>
      <c r="F196" s="124"/>
      <c r="G196" s="134"/>
    </row>
    <row r="197" spans="2:7" x14ac:dyDescent="0.25">
      <c r="B197" s="123"/>
      <c r="C197" s="122"/>
      <c r="D197" s="122"/>
      <c r="E197" s="122"/>
      <c r="F197" s="124"/>
      <c r="G197" s="142"/>
    </row>
    <row r="198" spans="2:7" x14ac:dyDescent="0.25">
      <c r="B198" s="123"/>
      <c r="C198" s="122"/>
      <c r="D198" s="122"/>
      <c r="E198" s="122"/>
      <c r="F198" s="124"/>
      <c r="G198" s="142"/>
    </row>
    <row r="199" spans="2:7" x14ac:dyDescent="0.25">
      <c r="B199" s="123"/>
      <c r="C199" s="122"/>
      <c r="D199" s="122"/>
      <c r="E199" s="122"/>
      <c r="F199" s="124"/>
      <c r="G199" s="142"/>
    </row>
    <row r="200" spans="2:7" x14ac:dyDescent="0.25">
      <c r="B200" s="123"/>
      <c r="C200" s="122"/>
      <c r="D200" s="122"/>
      <c r="E200" s="122"/>
      <c r="F200" s="124"/>
      <c r="G200" s="142"/>
    </row>
    <row r="201" spans="2:7" x14ac:dyDescent="0.25">
      <c r="B201" s="123"/>
      <c r="C201" s="122"/>
      <c r="D201" s="122"/>
      <c r="E201" s="122"/>
      <c r="F201" s="124"/>
      <c r="G201" s="142"/>
    </row>
    <row r="202" spans="2:7" x14ac:dyDescent="0.25">
      <c r="B202" s="123"/>
      <c r="C202" s="122"/>
      <c r="D202" s="122"/>
      <c r="E202" s="122"/>
      <c r="F202" s="124"/>
      <c r="G202" s="142"/>
    </row>
    <row r="203" spans="2:7" x14ac:dyDescent="0.25">
      <c r="B203" s="123"/>
      <c r="C203" s="122"/>
      <c r="D203" s="122"/>
      <c r="E203" s="122"/>
      <c r="F203" s="124"/>
      <c r="G203" s="142"/>
    </row>
    <row r="204" spans="2:7" x14ac:dyDescent="0.25">
      <c r="B204" s="123"/>
      <c r="C204" s="122"/>
      <c r="D204" s="122"/>
      <c r="E204" s="122"/>
      <c r="F204" s="124"/>
      <c r="G204" s="142"/>
    </row>
    <row r="205" spans="2:7" x14ac:dyDescent="0.25">
      <c r="B205" s="123"/>
      <c r="C205" s="122"/>
      <c r="D205" s="122"/>
      <c r="E205" s="122"/>
      <c r="F205" s="124"/>
      <c r="G205" s="142"/>
    </row>
    <row r="206" spans="2:7" x14ac:dyDescent="0.25">
      <c r="B206" s="123"/>
      <c r="C206" s="122"/>
      <c r="D206" s="122"/>
      <c r="E206" s="122"/>
      <c r="F206" s="124"/>
      <c r="G206" s="142"/>
    </row>
    <row r="207" spans="2:7" x14ac:dyDescent="0.25">
      <c r="B207" s="123"/>
      <c r="C207" s="122"/>
      <c r="D207" s="122"/>
      <c r="E207" s="153"/>
      <c r="F207" s="124"/>
      <c r="G207" s="142"/>
    </row>
    <row r="208" spans="2:7" x14ac:dyDescent="0.25">
      <c r="B208" s="125"/>
      <c r="C208" s="126"/>
      <c r="D208" s="126"/>
      <c r="E208" s="126"/>
      <c r="F208" s="127"/>
      <c r="G208" s="142"/>
    </row>
    <row r="209" spans="2:7" x14ac:dyDescent="0.25">
      <c r="G209" s="142"/>
    </row>
    <row r="210" spans="2:7" x14ac:dyDescent="0.25">
      <c r="B210" s="123"/>
      <c r="C210" s="122"/>
      <c r="D210" s="122"/>
      <c r="E210" s="122"/>
      <c r="F210" s="124"/>
      <c r="G210" s="122"/>
    </row>
    <row r="211" spans="2:7" x14ac:dyDescent="0.25">
      <c r="B211" s="123"/>
      <c r="C211" s="122"/>
      <c r="D211" s="122"/>
      <c r="E211" s="122"/>
      <c r="F211" s="124"/>
      <c r="G211" s="122"/>
    </row>
    <row r="212" spans="2:7" x14ac:dyDescent="0.25">
      <c r="B212" s="123"/>
      <c r="C212" s="122"/>
      <c r="D212" s="122"/>
      <c r="E212" s="122"/>
      <c r="F212" s="124"/>
      <c r="G212" s="122"/>
    </row>
    <row r="213" spans="2:7" x14ac:dyDescent="0.25">
      <c r="B213" s="125"/>
      <c r="C213" s="126"/>
      <c r="D213" s="126"/>
      <c r="E213" s="126"/>
      <c r="F213" s="127"/>
      <c r="G213" s="122"/>
    </row>
    <row r="214" spans="2:7" x14ac:dyDescent="0.25">
      <c r="B214" s="122"/>
      <c r="C214" s="122"/>
      <c r="D214" s="122"/>
      <c r="E214" s="122"/>
      <c r="F214" s="122"/>
      <c r="G214" s="122"/>
    </row>
    <row r="215" spans="2:7" x14ac:dyDescent="0.25">
      <c r="B215" s="122"/>
      <c r="C215" s="122"/>
      <c r="D215" s="122"/>
      <c r="E215" s="122"/>
      <c r="F215" s="122"/>
      <c r="G215" s="122"/>
    </row>
    <row r="216" spans="2:7" x14ac:dyDescent="0.25">
      <c r="B216" s="122"/>
      <c r="C216" s="122"/>
      <c r="D216" s="122"/>
      <c r="E216" s="122"/>
      <c r="F216" s="122"/>
      <c r="G216" s="122"/>
    </row>
    <row r="217" spans="2:7" x14ac:dyDescent="0.25">
      <c r="B217" s="122"/>
      <c r="C217" s="122"/>
      <c r="D217" s="122"/>
      <c r="E217" s="122"/>
      <c r="F217" s="122"/>
      <c r="G217" s="122"/>
    </row>
    <row r="218" spans="2:7" x14ac:dyDescent="0.25">
      <c r="B218" s="122"/>
      <c r="C218" s="122"/>
      <c r="D218" s="122"/>
      <c r="E218" s="122"/>
      <c r="F218" s="122"/>
      <c r="G218" s="122"/>
    </row>
    <row r="219" spans="2:7" x14ac:dyDescent="0.25">
      <c r="B219" s="122"/>
      <c r="C219" s="122"/>
      <c r="D219" s="122"/>
      <c r="E219" s="122"/>
      <c r="F219" s="122"/>
      <c r="G219" s="122"/>
    </row>
  </sheetData>
  <sortState ref="B11:D16">
    <sortCondition ref="B11:B16"/>
  </sortState>
  <mergeCells count="31"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  <mergeCell ref="G120:J120"/>
    <mergeCell ref="J122:J124"/>
    <mergeCell ref="J126:J128"/>
    <mergeCell ref="J130:J132"/>
    <mergeCell ref="J80:J82"/>
    <mergeCell ref="J112:J114"/>
    <mergeCell ref="J108:J110"/>
    <mergeCell ref="J76:J78"/>
    <mergeCell ref="J88:J90"/>
    <mergeCell ref="J116:J118"/>
    <mergeCell ref="J84:J86"/>
    <mergeCell ref="J104:J106"/>
    <mergeCell ref="J96:J98"/>
    <mergeCell ref="J92:J94"/>
    <mergeCell ref="J100:J10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6"/>
  <sheetViews>
    <sheetView zoomScale="66" zoomScaleNormal="66" workbookViewId="0">
      <selection activeCell="V2" sqref="V2"/>
    </sheetView>
  </sheetViews>
  <sheetFormatPr baseColWidth="10" defaultRowHeight="15" x14ac:dyDescent="0.25"/>
  <cols>
    <col min="1" max="1" width="44.5703125" customWidth="1"/>
    <col min="2" max="2" width="10.140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4" ht="23.25" x14ac:dyDescent="0.35">
      <c r="A1" s="213" t="s">
        <v>83</v>
      </c>
      <c r="B1" s="213"/>
      <c r="C1" s="213"/>
      <c r="D1" s="213"/>
      <c r="E1" s="213"/>
      <c r="F1" s="213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34" ht="18" x14ac:dyDescent="0.25">
      <c r="A2" s="5" t="s">
        <v>24</v>
      </c>
      <c r="B2" s="8"/>
      <c r="C2" s="5"/>
      <c r="D2" s="6"/>
      <c r="E2" s="6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34" x14ac:dyDescent="0.25">
      <c r="A3" s="8" t="s">
        <v>176</v>
      </c>
      <c r="B3" s="8"/>
      <c r="C3" s="8"/>
      <c r="D3" s="6"/>
      <c r="E3" s="6"/>
      <c r="F3" s="8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34" x14ac:dyDescent="0.25">
      <c r="A4" s="8" t="s">
        <v>50</v>
      </c>
      <c r="B4" s="6"/>
      <c r="C4" s="8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34" x14ac:dyDescent="0.25">
      <c r="A5" s="7" t="s">
        <v>26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8" spans="1:34" ht="18.75" x14ac:dyDescent="0.25">
      <c r="A8" s="222" t="s">
        <v>159</v>
      </c>
      <c r="B8" s="222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D8" s="122"/>
      <c r="AE8" s="122"/>
      <c r="AF8" s="122"/>
      <c r="AG8" s="122"/>
      <c r="AH8" s="131"/>
    </row>
    <row r="9" spans="1:34" x14ac:dyDescent="0.25">
      <c r="AD9" s="168"/>
      <c r="AE9" s="169"/>
      <c r="AF9" s="169"/>
      <c r="AG9" s="170"/>
      <c r="AH9" s="131"/>
    </row>
    <row r="10" spans="1:34" ht="18.75" x14ac:dyDescent="0.25">
      <c r="A10" s="217" t="s">
        <v>173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26"/>
      <c r="AC10" s="122"/>
      <c r="AD10" s="148"/>
      <c r="AE10" s="149"/>
      <c r="AF10" s="149"/>
      <c r="AG10" s="150"/>
      <c r="AH10" s="122"/>
    </row>
    <row r="11" spans="1:34" x14ac:dyDescent="0.25">
      <c r="A11" s="223" t="s">
        <v>51</v>
      </c>
      <c r="B11" s="227" t="s">
        <v>160</v>
      </c>
      <c r="C11" s="228"/>
      <c r="D11" s="227" t="s">
        <v>161</v>
      </c>
      <c r="E11" s="228"/>
      <c r="F11" s="227" t="s">
        <v>162</v>
      </c>
      <c r="G11" s="228"/>
      <c r="H11" s="227" t="s">
        <v>163</v>
      </c>
      <c r="I11" s="228"/>
      <c r="J11" s="58" t="s">
        <v>164</v>
      </c>
      <c r="K11" s="59"/>
      <c r="L11" s="58" t="s">
        <v>165</v>
      </c>
      <c r="M11" s="59"/>
      <c r="N11" s="58" t="s">
        <v>166</v>
      </c>
      <c r="O11" s="59"/>
      <c r="P11" s="58" t="s">
        <v>167</v>
      </c>
      <c r="Q11" s="59"/>
      <c r="R11" s="58" t="s">
        <v>168</v>
      </c>
      <c r="S11" s="59"/>
      <c r="T11" s="58" t="s">
        <v>169</v>
      </c>
      <c r="U11" s="59"/>
      <c r="V11" s="58" t="s">
        <v>170</v>
      </c>
      <c r="W11" s="59"/>
      <c r="X11" s="58" t="s">
        <v>171</v>
      </c>
      <c r="Y11" s="59"/>
      <c r="Z11" s="58" t="s">
        <v>172</v>
      </c>
      <c r="AA11" s="59"/>
      <c r="AC11" s="134"/>
      <c r="AD11" s="134"/>
      <c r="AE11" s="134"/>
      <c r="AF11" s="134"/>
      <c r="AG11" s="134"/>
      <c r="AH11" s="122"/>
    </row>
    <row r="12" spans="1:34" x14ac:dyDescent="0.25">
      <c r="A12" s="223"/>
      <c r="B12" s="46" t="s">
        <v>29</v>
      </c>
      <c r="C12" s="46" t="s">
        <v>53</v>
      </c>
      <c r="D12" s="46" t="s">
        <v>29</v>
      </c>
      <c r="E12" s="46" t="s">
        <v>53</v>
      </c>
      <c r="F12" s="46" t="s">
        <v>29</v>
      </c>
      <c r="G12" s="46" t="s">
        <v>53</v>
      </c>
      <c r="H12" s="46" t="s">
        <v>29</v>
      </c>
      <c r="I12" s="46" t="s">
        <v>53</v>
      </c>
      <c r="J12" s="46" t="s">
        <v>29</v>
      </c>
      <c r="K12" s="46" t="s">
        <v>53</v>
      </c>
      <c r="L12" s="46" t="s">
        <v>29</v>
      </c>
      <c r="M12" s="46" t="s">
        <v>53</v>
      </c>
      <c r="N12" s="46" t="s">
        <v>29</v>
      </c>
      <c r="O12" s="46" t="s">
        <v>53</v>
      </c>
      <c r="P12" s="46" t="s">
        <v>29</v>
      </c>
      <c r="Q12" s="46" t="s">
        <v>53</v>
      </c>
      <c r="R12" s="46" t="s">
        <v>29</v>
      </c>
      <c r="S12" s="46" t="s">
        <v>53</v>
      </c>
      <c r="T12" s="46" t="s">
        <v>29</v>
      </c>
      <c r="U12" s="46" t="s">
        <v>53</v>
      </c>
      <c r="V12" s="46" t="s">
        <v>29</v>
      </c>
      <c r="W12" s="46" t="s">
        <v>53</v>
      </c>
      <c r="X12" s="46" t="s">
        <v>29</v>
      </c>
      <c r="Y12" s="46" t="s">
        <v>53</v>
      </c>
      <c r="Z12" s="46" t="s">
        <v>29</v>
      </c>
      <c r="AA12" s="46" t="s">
        <v>53</v>
      </c>
      <c r="AC12" s="135"/>
      <c r="AD12" s="136"/>
      <c r="AE12" s="136"/>
      <c r="AF12" s="136"/>
      <c r="AG12" s="139"/>
      <c r="AH12" s="122"/>
    </row>
    <row r="13" spans="1:34" x14ac:dyDescent="0.25">
      <c r="A13" s="30" t="s">
        <v>11</v>
      </c>
      <c r="B13" s="31">
        <v>3</v>
      </c>
      <c r="C13" s="32">
        <f t="shared" ref="C13:C18" si="0">B13/$B$19</f>
        <v>6.6964285714285711E-3</v>
      </c>
      <c r="D13" s="31">
        <v>3</v>
      </c>
      <c r="E13" s="32">
        <f>D13/$D$19</f>
        <v>7.058823529411765E-3</v>
      </c>
      <c r="F13" s="31">
        <v>5</v>
      </c>
      <c r="G13" s="32">
        <f>F13/$F$19</f>
        <v>9.7087378640776691E-3</v>
      </c>
      <c r="H13" s="31">
        <v>0</v>
      </c>
      <c r="I13" s="54">
        <f>H13/$H$19</f>
        <v>0</v>
      </c>
      <c r="J13" s="31"/>
      <c r="K13" s="54" t="e">
        <f>J13/$J$19</f>
        <v>#DIV/0!</v>
      </c>
      <c r="L13" s="53"/>
      <c r="M13" s="54" t="e">
        <f>L13/$L$19</f>
        <v>#DIV/0!</v>
      </c>
      <c r="N13" s="53"/>
      <c r="O13" s="54" t="e">
        <f>N13/$N$19</f>
        <v>#DIV/0!</v>
      </c>
      <c r="P13" s="53"/>
      <c r="Q13" s="54" t="e">
        <f>P13/$P$19</f>
        <v>#DIV/0!</v>
      </c>
      <c r="R13" s="31"/>
      <c r="S13" s="54" t="e">
        <f>R13/$R$19</f>
        <v>#DIV/0!</v>
      </c>
      <c r="T13" s="53"/>
      <c r="U13" s="54" t="e">
        <f>T13/$T$19</f>
        <v>#DIV/0!</v>
      </c>
      <c r="V13" s="53"/>
      <c r="W13" s="54" t="e">
        <f>V13/$V$19</f>
        <v>#DIV/0!</v>
      </c>
      <c r="X13" s="53"/>
      <c r="Y13" s="54" t="e">
        <f>X13/$X$19</f>
        <v>#DIV/0!</v>
      </c>
      <c r="Z13" s="53">
        <f>X13+V13+T13+R13+P13+N13+L13+J13+H13+F13+D13+B13</f>
        <v>11</v>
      </c>
      <c r="AA13" s="52">
        <f t="shared" ref="AA13:AA18" si="1">Z13/$Z$19</f>
        <v>5.6555269922879178E-3</v>
      </c>
      <c r="AC13" s="135"/>
      <c r="AD13" s="136"/>
      <c r="AE13" s="136"/>
      <c r="AF13" s="136"/>
      <c r="AG13" s="139"/>
      <c r="AH13" s="122"/>
    </row>
    <row r="14" spans="1:34" x14ac:dyDescent="0.25">
      <c r="A14" s="30" t="s">
        <v>71</v>
      </c>
      <c r="B14" s="31">
        <v>0</v>
      </c>
      <c r="C14" s="32">
        <f t="shared" si="0"/>
        <v>0</v>
      </c>
      <c r="D14" s="55">
        <v>0</v>
      </c>
      <c r="E14" s="32">
        <f t="shared" ref="E14:E18" si="2">D14/$D$19</f>
        <v>0</v>
      </c>
      <c r="F14" s="31">
        <v>0</v>
      </c>
      <c r="G14" s="32">
        <f t="shared" ref="G14:G18" si="3">F14/$F$19</f>
        <v>0</v>
      </c>
      <c r="H14" s="55">
        <v>0</v>
      </c>
      <c r="I14" s="54">
        <f t="shared" ref="I14:I18" si="4">H14/$H$19</f>
        <v>0</v>
      </c>
      <c r="J14" s="55"/>
      <c r="K14" s="54" t="e">
        <f t="shared" ref="K14:K18" si="5">J14/$J$19</f>
        <v>#DIV/0!</v>
      </c>
      <c r="L14" s="53"/>
      <c r="M14" s="54" t="e">
        <f t="shared" ref="M14:M18" si="6">L14/$L$19</f>
        <v>#DIV/0!</v>
      </c>
      <c r="N14" s="53"/>
      <c r="O14" s="54" t="e">
        <f t="shared" ref="O14:O18" si="7">N14/$N$19</f>
        <v>#DIV/0!</v>
      </c>
      <c r="P14" s="53"/>
      <c r="Q14" s="54" t="e">
        <f t="shared" ref="Q14:Q18" si="8">P14/$P$19</f>
        <v>#DIV/0!</v>
      </c>
      <c r="R14" s="55"/>
      <c r="S14" s="54" t="e">
        <f t="shared" ref="S14:S18" si="9">R14/$R$19</f>
        <v>#DIV/0!</v>
      </c>
      <c r="T14" s="53"/>
      <c r="U14" s="54" t="e">
        <f t="shared" ref="U14:U18" si="10">T14/$T$19</f>
        <v>#DIV/0!</v>
      </c>
      <c r="V14" s="53"/>
      <c r="W14" s="54" t="e">
        <f t="shared" ref="W14:W18" si="11">V14/$V$19</f>
        <v>#DIV/0!</v>
      </c>
      <c r="X14" s="53"/>
      <c r="Y14" s="54" t="e">
        <f t="shared" ref="Y14:Y18" si="12">X14/$X$19</f>
        <v>#DIV/0!</v>
      </c>
      <c r="Z14" s="53">
        <f t="shared" ref="Z14:Z18" si="13">X14+V14+T14+R14+P14+N14+L14+J14+H14+F14+D14+B14</f>
        <v>0</v>
      </c>
      <c r="AA14" s="52">
        <f t="shared" si="1"/>
        <v>0</v>
      </c>
      <c r="AC14" s="148"/>
      <c r="AD14" s="149"/>
      <c r="AE14" s="149"/>
      <c r="AF14" s="150"/>
      <c r="AG14" s="139"/>
      <c r="AH14" s="122"/>
    </row>
    <row r="15" spans="1:34" x14ac:dyDescent="0.25">
      <c r="A15" s="30" t="s">
        <v>1</v>
      </c>
      <c r="B15" s="31">
        <v>255</v>
      </c>
      <c r="C15" s="32">
        <f t="shared" si="0"/>
        <v>0.5691964285714286</v>
      </c>
      <c r="D15" s="31">
        <v>241</v>
      </c>
      <c r="E15" s="32">
        <f t="shared" si="2"/>
        <v>0.56705882352941173</v>
      </c>
      <c r="F15" s="31">
        <v>273</v>
      </c>
      <c r="G15" s="32">
        <f t="shared" si="3"/>
        <v>0.53009708737864081</v>
      </c>
      <c r="H15" s="31">
        <v>294</v>
      </c>
      <c r="I15" s="54">
        <f t="shared" si="4"/>
        <v>0.52782764811490124</v>
      </c>
      <c r="J15" s="31"/>
      <c r="K15" s="54" t="e">
        <f t="shared" si="5"/>
        <v>#DIV/0!</v>
      </c>
      <c r="L15" s="53"/>
      <c r="M15" s="54" t="e">
        <f t="shared" si="6"/>
        <v>#DIV/0!</v>
      </c>
      <c r="N15" s="53"/>
      <c r="O15" s="54" t="e">
        <f t="shared" si="7"/>
        <v>#DIV/0!</v>
      </c>
      <c r="P15" s="53"/>
      <c r="Q15" s="54" t="e">
        <f t="shared" si="8"/>
        <v>#DIV/0!</v>
      </c>
      <c r="R15" s="31"/>
      <c r="S15" s="54" t="e">
        <f t="shared" si="9"/>
        <v>#DIV/0!</v>
      </c>
      <c r="T15" s="53"/>
      <c r="U15" s="54" t="e">
        <f t="shared" si="10"/>
        <v>#DIV/0!</v>
      </c>
      <c r="V15" s="53"/>
      <c r="W15" s="54" t="e">
        <f t="shared" si="11"/>
        <v>#DIV/0!</v>
      </c>
      <c r="X15" s="53"/>
      <c r="Y15" s="54" t="e">
        <f t="shared" si="12"/>
        <v>#DIV/0!</v>
      </c>
      <c r="Z15" s="53">
        <f t="shared" si="13"/>
        <v>1063</v>
      </c>
      <c r="AA15" s="52">
        <f t="shared" si="1"/>
        <v>0.54652956298200517</v>
      </c>
      <c r="AC15" s="148"/>
      <c r="AD15" s="149"/>
      <c r="AE15" s="149"/>
      <c r="AF15" s="150"/>
      <c r="AG15" s="139"/>
      <c r="AH15" s="122"/>
    </row>
    <row r="16" spans="1:34" x14ac:dyDescent="0.25">
      <c r="A16" s="30" t="s">
        <v>5</v>
      </c>
      <c r="B16" s="31">
        <v>23</v>
      </c>
      <c r="C16" s="32">
        <f t="shared" si="0"/>
        <v>5.1339285714285712E-2</v>
      </c>
      <c r="D16" s="31">
        <v>18</v>
      </c>
      <c r="E16" s="32">
        <f t="shared" si="2"/>
        <v>4.2352941176470586E-2</v>
      </c>
      <c r="F16" s="31">
        <v>27</v>
      </c>
      <c r="G16" s="32">
        <f t="shared" si="3"/>
        <v>5.2427184466019419E-2</v>
      </c>
      <c r="H16" s="31">
        <v>29</v>
      </c>
      <c r="I16" s="54">
        <f t="shared" si="4"/>
        <v>5.2064631956912029E-2</v>
      </c>
      <c r="J16" s="31"/>
      <c r="K16" s="54" t="e">
        <f t="shared" si="5"/>
        <v>#DIV/0!</v>
      </c>
      <c r="L16" s="53"/>
      <c r="M16" s="54" t="e">
        <f t="shared" si="6"/>
        <v>#DIV/0!</v>
      </c>
      <c r="N16" s="53"/>
      <c r="O16" s="54" t="e">
        <f t="shared" si="7"/>
        <v>#DIV/0!</v>
      </c>
      <c r="P16" s="53"/>
      <c r="Q16" s="54" t="e">
        <f t="shared" si="8"/>
        <v>#DIV/0!</v>
      </c>
      <c r="R16" s="31"/>
      <c r="S16" s="54" t="e">
        <f t="shared" si="9"/>
        <v>#DIV/0!</v>
      </c>
      <c r="T16" s="53"/>
      <c r="U16" s="54" t="e">
        <f t="shared" si="10"/>
        <v>#DIV/0!</v>
      </c>
      <c r="V16" s="53"/>
      <c r="W16" s="54" t="e">
        <f t="shared" si="11"/>
        <v>#DIV/0!</v>
      </c>
      <c r="X16" s="53"/>
      <c r="Y16" s="54" t="e">
        <f t="shared" si="12"/>
        <v>#DIV/0!</v>
      </c>
      <c r="Z16" s="53">
        <f t="shared" si="13"/>
        <v>97</v>
      </c>
      <c r="AA16" s="52">
        <f t="shared" si="1"/>
        <v>4.9871465295629823E-2</v>
      </c>
      <c r="AC16" s="148"/>
      <c r="AD16" s="149"/>
      <c r="AE16" s="149"/>
      <c r="AF16" s="150"/>
      <c r="AG16" s="139"/>
      <c r="AH16" s="122"/>
    </row>
    <row r="17" spans="1:34" x14ac:dyDescent="0.25">
      <c r="A17" s="30" t="s">
        <v>7</v>
      </c>
      <c r="B17" s="31">
        <v>6</v>
      </c>
      <c r="C17" s="32">
        <f t="shared" si="0"/>
        <v>1.3392857142857142E-2</v>
      </c>
      <c r="D17" s="31">
        <v>9</v>
      </c>
      <c r="E17" s="32">
        <f t="shared" si="2"/>
        <v>2.1176470588235293E-2</v>
      </c>
      <c r="F17" s="31">
        <v>7</v>
      </c>
      <c r="G17" s="32">
        <f t="shared" si="3"/>
        <v>1.3592233009708738E-2</v>
      </c>
      <c r="H17" s="31">
        <v>7</v>
      </c>
      <c r="I17" s="54">
        <f t="shared" si="4"/>
        <v>1.2567324955116697E-2</v>
      </c>
      <c r="J17" s="31"/>
      <c r="K17" s="54" t="e">
        <f t="shared" si="5"/>
        <v>#DIV/0!</v>
      </c>
      <c r="L17" s="53"/>
      <c r="M17" s="54" t="e">
        <f t="shared" si="6"/>
        <v>#DIV/0!</v>
      </c>
      <c r="N17" s="53"/>
      <c r="O17" s="54" t="e">
        <f t="shared" si="7"/>
        <v>#DIV/0!</v>
      </c>
      <c r="P17" s="53"/>
      <c r="Q17" s="54" t="e">
        <f t="shared" si="8"/>
        <v>#DIV/0!</v>
      </c>
      <c r="R17" s="31"/>
      <c r="S17" s="54" t="e">
        <f t="shared" si="9"/>
        <v>#DIV/0!</v>
      </c>
      <c r="T17" s="53"/>
      <c r="U17" s="54" t="e">
        <f t="shared" si="10"/>
        <v>#DIV/0!</v>
      </c>
      <c r="V17" s="53"/>
      <c r="W17" s="54" t="e">
        <f t="shared" si="11"/>
        <v>#DIV/0!</v>
      </c>
      <c r="X17" s="53"/>
      <c r="Y17" s="54" t="e">
        <f t="shared" si="12"/>
        <v>#DIV/0!</v>
      </c>
      <c r="Z17" s="53">
        <f t="shared" si="13"/>
        <v>29</v>
      </c>
      <c r="AA17" s="52">
        <f t="shared" si="1"/>
        <v>1.4910025706940874E-2</v>
      </c>
      <c r="AC17" s="148"/>
      <c r="AD17" s="149"/>
      <c r="AE17" s="149"/>
      <c r="AF17" s="150"/>
      <c r="AG17" s="158"/>
      <c r="AH17" s="122"/>
    </row>
    <row r="18" spans="1:34" x14ac:dyDescent="0.25">
      <c r="A18" s="30" t="s">
        <v>3</v>
      </c>
      <c r="B18" s="31">
        <v>161</v>
      </c>
      <c r="C18" s="32">
        <f t="shared" si="0"/>
        <v>0.359375</v>
      </c>
      <c r="D18" s="31">
        <v>154</v>
      </c>
      <c r="E18" s="32">
        <f t="shared" si="2"/>
        <v>0.3623529411764706</v>
      </c>
      <c r="F18" s="31">
        <v>203</v>
      </c>
      <c r="G18" s="32">
        <f t="shared" si="3"/>
        <v>0.39417475728155338</v>
      </c>
      <c r="H18" s="31">
        <v>227</v>
      </c>
      <c r="I18" s="54">
        <f t="shared" si="4"/>
        <v>0.40754039497307004</v>
      </c>
      <c r="J18" s="31"/>
      <c r="K18" s="54" t="e">
        <f t="shared" si="5"/>
        <v>#DIV/0!</v>
      </c>
      <c r="L18" s="53"/>
      <c r="M18" s="54" t="e">
        <f t="shared" si="6"/>
        <v>#DIV/0!</v>
      </c>
      <c r="N18" s="53"/>
      <c r="O18" s="54" t="e">
        <f t="shared" si="7"/>
        <v>#DIV/0!</v>
      </c>
      <c r="P18" s="53"/>
      <c r="Q18" s="54" t="e">
        <f t="shared" si="8"/>
        <v>#DIV/0!</v>
      </c>
      <c r="R18" s="31"/>
      <c r="S18" s="54" t="e">
        <f t="shared" si="9"/>
        <v>#DIV/0!</v>
      </c>
      <c r="T18" s="53"/>
      <c r="U18" s="54" t="e">
        <f t="shared" si="10"/>
        <v>#DIV/0!</v>
      </c>
      <c r="V18" s="53"/>
      <c r="W18" s="54" t="e">
        <f t="shared" si="11"/>
        <v>#DIV/0!</v>
      </c>
      <c r="X18" s="53"/>
      <c r="Y18" s="54" t="e">
        <f t="shared" si="12"/>
        <v>#DIV/0!</v>
      </c>
      <c r="Z18" s="53">
        <f t="shared" si="13"/>
        <v>745</v>
      </c>
      <c r="AA18" s="52">
        <f t="shared" si="1"/>
        <v>0.38303341902313626</v>
      </c>
      <c r="AC18" s="148"/>
      <c r="AD18" s="149"/>
      <c r="AE18" s="149"/>
      <c r="AF18" s="150"/>
      <c r="AG18" s="122"/>
      <c r="AH18" s="122"/>
    </row>
    <row r="19" spans="1:34" x14ac:dyDescent="0.25">
      <c r="A19" s="29" t="s">
        <v>16</v>
      </c>
      <c r="B19" s="29">
        <f>SUM(B13:B18)</f>
        <v>448</v>
      </c>
      <c r="C19" s="33">
        <f t="shared" ref="C19:AA19" si="14">SUM(C13:C18)</f>
        <v>1</v>
      </c>
      <c r="D19" s="29">
        <f>SUM(D13:D18)</f>
        <v>425</v>
      </c>
      <c r="E19" s="33">
        <f t="shared" si="14"/>
        <v>1</v>
      </c>
      <c r="F19" s="29">
        <f>SUM(F13:F18)</f>
        <v>515</v>
      </c>
      <c r="G19" s="33">
        <f t="shared" si="14"/>
        <v>1</v>
      </c>
      <c r="H19" s="29">
        <f t="shared" si="14"/>
        <v>557</v>
      </c>
      <c r="I19" s="33">
        <f t="shared" si="14"/>
        <v>1</v>
      </c>
      <c r="J19" s="29">
        <f t="shared" si="14"/>
        <v>0</v>
      </c>
      <c r="K19" s="33">
        <v>1</v>
      </c>
      <c r="L19" s="29">
        <f t="shared" si="14"/>
        <v>0</v>
      </c>
      <c r="M19" s="33">
        <v>1</v>
      </c>
      <c r="N19" s="29">
        <f t="shared" si="14"/>
        <v>0</v>
      </c>
      <c r="O19" s="33" t="e">
        <f t="shared" si="14"/>
        <v>#DIV/0!</v>
      </c>
      <c r="P19" s="29">
        <f t="shared" si="14"/>
        <v>0</v>
      </c>
      <c r="Q19" s="33" t="e">
        <f t="shared" si="14"/>
        <v>#DIV/0!</v>
      </c>
      <c r="R19" s="29">
        <f t="shared" si="14"/>
        <v>0</v>
      </c>
      <c r="S19" s="33" t="e">
        <f t="shared" si="14"/>
        <v>#DIV/0!</v>
      </c>
      <c r="T19" s="29">
        <f>SUM(T13:T18)</f>
        <v>0</v>
      </c>
      <c r="U19" s="33" t="e">
        <f t="shared" si="14"/>
        <v>#DIV/0!</v>
      </c>
      <c r="V19" s="29">
        <f t="shared" si="14"/>
        <v>0</v>
      </c>
      <c r="W19" s="33" t="e">
        <f t="shared" si="14"/>
        <v>#DIV/0!</v>
      </c>
      <c r="X19" s="29">
        <f t="shared" si="14"/>
        <v>0</v>
      </c>
      <c r="Y19" s="33" t="e">
        <f t="shared" si="14"/>
        <v>#DIV/0!</v>
      </c>
      <c r="Z19" s="29">
        <f t="shared" si="14"/>
        <v>1945</v>
      </c>
      <c r="AA19" s="33">
        <f t="shared" si="14"/>
        <v>1</v>
      </c>
      <c r="AC19" s="148"/>
      <c r="AD19" s="149"/>
      <c r="AE19" s="149"/>
      <c r="AF19" s="150"/>
      <c r="AG19" s="122"/>
      <c r="AH19" s="122"/>
    </row>
    <row r="20" spans="1:34" x14ac:dyDescent="0.25">
      <c r="AC20" s="122"/>
      <c r="AD20" s="122"/>
      <c r="AE20" s="122"/>
      <c r="AF20" s="122"/>
      <c r="AG20" s="122"/>
      <c r="AH20" s="122"/>
    </row>
    <row r="21" spans="1:34" x14ac:dyDescent="0.25">
      <c r="AC21" s="148"/>
      <c r="AD21" s="122"/>
      <c r="AE21" s="122"/>
      <c r="AF21" s="122"/>
      <c r="AG21" s="122"/>
      <c r="AH21" s="122"/>
    </row>
    <row r="22" spans="1:34" x14ac:dyDescent="0.25">
      <c r="AC22" s="148"/>
      <c r="AD22" s="122"/>
      <c r="AE22" s="122"/>
      <c r="AF22" s="122"/>
      <c r="AG22" s="122"/>
      <c r="AH22" s="122"/>
    </row>
    <row r="23" spans="1:34" x14ac:dyDescent="0.25">
      <c r="AC23" s="148"/>
      <c r="AD23" s="122"/>
      <c r="AE23" s="122"/>
      <c r="AF23" s="122"/>
      <c r="AG23" s="122"/>
      <c r="AH23" s="122"/>
    </row>
    <row r="24" spans="1:34" x14ac:dyDescent="0.25">
      <c r="AC24" s="148"/>
      <c r="AD24" s="122"/>
      <c r="AE24" s="122"/>
      <c r="AF24" s="122"/>
      <c r="AG24" s="122"/>
      <c r="AH24" s="122"/>
    </row>
    <row r="25" spans="1:34" x14ac:dyDescent="0.25">
      <c r="AC25" s="148"/>
      <c r="AD25" s="122"/>
      <c r="AE25" s="122"/>
      <c r="AF25" s="122"/>
      <c r="AG25" s="122"/>
      <c r="AH25" s="122"/>
    </row>
    <row r="26" spans="1:34" x14ac:dyDescent="0.25">
      <c r="AC26" s="148"/>
      <c r="AD26" s="122"/>
      <c r="AE26" s="122"/>
      <c r="AF26" s="122"/>
      <c r="AG26" s="122"/>
      <c r="AH26" s="122"/>
    </row>
    <row r="27" spans="1:34" x14ac:dyDescent="0.25">
      <c r="AC27" s="122"/>
      <c r="AD27" s="122"/>
      <c r="AE27" s="122"/>
      <c r="AF27" s="122"/>
      <c r="AG27" s="122"/>
      <c r="AH27" s="122"/>
    </row>
    <row r="50" spans="1:27" x14ac:dyDescent="0.25">
      <c r="A50" s="229" t="s">
        <v>158</v>
      </c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</row>
    <row r="52" spans="1:27" ht="18.75" x14ac:dyDescent="0.25">
      <c r="A52" s="217" t="s">
        <v>140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226"/>
    </row>
    <row r="53" spans="1:27" x14ac:dyDescent="0.25">
      <c r="A53" s="223" t="s">
        <v>51</v>
      </c>
      <c r="B53" s="227" t="s">
        <v>127</v>
      </c>
      <c r="C53" s="228"/>
      <c r="D53" s="227" t="s">
        <v>128</v>
      </c>
      <c r="E53" s="228"/>
      <c r="F53" s="227" t="s">
        <v>129</v>
      </c>
      <c r="G53" s="228"/>
      <c r="H53" s="227" t="s">
        <v>130</v>
      </c>
      <c r="I53" s="228"/>
      <c r="J53" s="58" t="s">
        <v>131</v>
      </c>
      <c r="K53" s="59"/>
      <c r="L53" s="58" t="s">
        <v>132</v>
      </c>
      <c r="M53" s="59"/>
      <c r="N53" s="58" t="s">
        <v>133</v>
      </c>
      <c r="O53" s="59"/>
      <c r="P53" s="58" t="s">
        <v>134</v>
      </c>
      <c r="Q53" s="59"/>
      <c r="R53" s="58" t="s">
        <v>135</v>
      </c>
      <c r="S53" s="59"/>
      <c r="T53" s="58" t="s">
        <v>136</v>
      </c>
      <c r="U53" s="59"/>
      <c r="V53" s="58" t="s">
        <v>137</v>
      </c>
      <c r="W53" s="59"/>
      <c r="X53" s="58" t="s">
        <v>138</v>
      </c>
      <c r="Y53" s="59"/>
      <c r="Z53" s="58" t="s">
        <v>139</v>
      </c>
      <c r="AA53" s="59"/>
    </row>
    <row r="54" spans="1:27" x14ac:dyDescent="0.25">
      <c r="A54" s="223"/>
      <c r="B54" s="46" t="s">
        <v>29</v>
      </c>
      <c r="C54" s="46" t="s">
        <v>53</v>
      </c>
      <c r="D54" s="46" t="s">
        <v>29</v>
      </c>
      <c r="E54" s="46" t="s">
        <v>53</v>
      </c>
      <c r="F54" s="46" t="s">
        <v>29</v>
      </c>
      <c r="G54" s="46" t="s">
        <v>53</v>
      </c>
      <c r="H54" s="46" t="s">
        <v>29</v>
      </c>
      <c r="I54" s="46" t="s">
        <v>53</v>
      </c>
      <c r="J54" s="46" t="s">
        <v>29</v>
      </c>
      <c r="K54" s="46" t="s">
        <v>53</v>
      </c>
      <c r="L54" s="46" t="s">
        <v>29</v>
      </c>
      <c r="M54" s="46" t="s">
        <v>53</v>
      </c>
      <c r="N54" s="46" t="s">
        <v>29</v>
      </c>
      <c r="O54" s="46" t="s">
        <v>53</v>
      </c>
      <c r="P54" s="46" t="s">
        <v>29</v>
      </c>
      <c r="Q54" s="46" t="s">
        <v>53</v>
      </c>
      <c r="R54" s="46" t="s">
        <v>29</v>
      </c>
      <c r="S54" s="46" t="s">
        <v>53</v>
      </c>
      <c r="T54" s="46" t="s">
        <v>29</v>
      </c>
      <c r="U54" s="46" t="s">
        <v>53</v>
      </c>
      <c r="V54" s="46" t="s">
        <v>29</v>
      </c>
      <c r="W54" s="46" t="s">
        <v>53</v>
      </c>
      <c r="X54" s="46" t="s">
        <v>29</v>
      </c>
      <c r="Y54" s="46" t="s">
        <v>53</v>
      </c>
      <c r="Z54" s="46" t="s">
        <v>29</v>
      </c>
      <c r="AA54" s="46" t="s">
        <v>53</v>
      </c>
    </row>
    <row r="55" spans="1:27" x14ac:dyDescent="0.25">
      <c r="A55" s="30" t="s">
        <v>11</v>
      </c>
      <c r="B55" s="31">
        <v>14</v>
      </c>
      <c r="C55" s="32">
        <v>3.111111111111111E-2</v>
      </c>
      <c r="D55" s="31">
        <v>17</v>
      </c>
      <c r="E55" s="32">
        <v>4.3589743589743588E-2</v>
      </c>
      <c r="F55" s="31">
        <v>12</v>
      </c>
      <c r="G55" s="32">
        <v>2.7777777777777776E-2</v>
      </c>
      <c r="H55" s="31">
        <v>9</v>
      </c>
      <c r="I55" s="54">
        <v>2.1582733812949641E-2</v>
      </c>
      <c r="J55" s="31">
        <v>12</v>
      </c>
      <c r="K55" s="54">
        <v>2.5369978858350951E-2</v>
      </c>
      <c r="L55" s="53">
        <v>12</v>
      </c>
      <c r="M55" s="54">
        <v>2.891566265060241E-2</v>
      </c>
      <c r="N55" s="53">
        <v>8</v>
      </c>
      <c r="O55" s="54">
        <v>1.8264840182648401E-2</v>
      </c>
      <c r="P55" s="53">
        <v>11</v>
      </c>
      <c r="Q55" s="54">
        <v>2.5943396226415096E-2</v>
      </c>
      <c r="R55" s="31">
        <v>21</v>
      </c>
      <c r="S55" s="54">
        <v>4.9881235154394299E-2</v>
      </c>
      <c r="T55" s="53">
        <v>6</v>
      </c>
      <c r="U55" s="54">
        <v>1.3513513513513514E-2</v>
      </c>
      <c r="V55" s="53">
        <v>4</v>
      </c>
      <c r="W55" s="54">
        <v>1.0050251256281407E-2</v>
      </c>
      <c r="X55" s="53">
        <v>3</v>
      </c>
      <c r="Y55" s="54">
        <v>6.3965884861407248E-3</v>
      </c>
      <c r="Z55" s="53">
        <v>129</v>
      </c>
      <c r="AA55" s="52">
        <v>2.4946818797137886E-2</v>
      </c>
    </row>
    <row r="56" spans="1:27" x14ac:dyDescent="0.25">
      <c r="A56" s="30" t="s">
        <v>71</v>
      </c>
      <c r="B56" s="31">
        <v>0</v>
      </c>
      <c r="C56" s="32">
        <v>0</v>
      </c>
      <c r="D56" s="55">
        <v>0</v>
      </c>
      <c r="E56" s="32">
        <v>0</v>
      </c>
      <c r="F56" s="31">
        <v>0</v>
      </c>
      <c r="G56" s="32">
        <v>0</v>
      </c>
      <c r="H56" s="55">
        <v>0</v>
      </c>
      <c r="I56" s="54">
        <v>0</v>
      </c>
      <c r="J56" s="55">
        <v>0</v>
      </c>
      <c r="K56" s="54">
        <v>0</v>
      </c>
      <c r="L56" s="53">
        <v>0</v>
      </c>
      <c r="M56" s="54">
        <v>0</v>
      </c>
      <c r="N56" s="53">
        <v>0</v>
      </c>
      <c r="O56" s="54">
        <v>0</v>
      </c>
      <c r="P56" s="53">
        <v>0</v>
      </c>
      <c r="Q56" s="54">
        <v>0</v>
      </c>
      <c r="R56" s="55">
        <v>0</v>
      </c>
      <c r="S56" s="54">
        <v>0</v>
      </c>
      <c r="T56" s="53">
        <v>0</v>
      </c>
      <c r="U56" s="54">
        <v>0</v>
      </c>
      <c r="V56" s="53">
        <v>0</v>
      </c>
      <c r="W56" s="54">
        <v>0</v>
      </c>
      <c r="X56" s="53">
        <v>0</v>
      </c>
      <c r="Y56" s="54">
        <v>0</v>
      </c>
      <c r="Z56" s="53">
        <v>0</v>
      </c>
      <c r="AA56" s="52">
        <v>0</v>
      </c>
    </row>
    <row r="57" spans="1:27" x14ac:dyDescent="0.25">
      <c r="A57" s="30" t="s">
        <v>1</v>
      </c>
      <c r="B57" s="31">
        <v>259</v>
      </c>
      <c r="C57" s="32">
        <v>0.5755555555555556</v>
      </c>
      <c r="D57" s="31">
        <v>229</v>
      </c>
      <c r="E57" s="32">
        <v>0.5871794871794872</v>
      </c>
      <c r="F57" s="31">
        <v>249</v>
      </c>
      <c r="G57" s="32">
        <v>0.57638888888888884</v>
      </c>
      <c r="H57" s="31">
        <v>223</v>
      </c>
      <c r="I57" s="54">
        <v>0.53477218225419665</v>
      </c>
      <c r="J57" s="31">
        <v>256</v>
      </c>
      <c r="K57" s="54">
        <v>0.54122621564482032</v>
      </c>
      <c r="L57" s="53">
        <v>207</v>
      </c>
      <c r="M57" s="54">
        <v>0.49879518072289158</v>
      </c>
      <c r="N57" s="53">
        <v>239</v>
      </c>
      <c r="O57" s="54">
        <v>0.545662100456621</v>
      </c>
      <c r="P57" s="53">
        <v>247</v>
      </c>
      <c r="Q57" s="54">
        <v>0.58254716981132071</v>
      </c>
      <c r="R57" s="31">
        <v>240</v>
      </c>
      <c r="S57" s="54">
        <v>0.57007125890736343</v>
      </c>
      <c r="T57" s="53">
        <v>235</v>
      </c>
      <c r="U57" s="54">
        <v>0.52927927927927931</v>
      </c>
      <c r="V57" s="53">
        <v>247</v>
      </c>
      <c r="W57" s="54">
        <v>0.62060301507537685</v>
      </c>
      <c r="X57" s="53">
        <v>271</v>
      </c>
      <c r="Y57" s="54">
        <v>0.57782515991471217</v>
      </c>
      <c r="Z57" s="53">
        <v>2902</v>
      </c>
      <c r="AA57" s="52">
        <v>0.56120672983948949</v>
      </c>
    </row>
    <row r="58" spans="1:27" x14ac:dyDescent="0.25">
      <c r="A58" s="30" t="s">
        <v>5</v>
      </c>
      <c r="B58" s="31">
        <v>26</v>
      </c>
      <c r="C58" s="32">
        <v>5.7777777777777775E-2</v>
      </c>
      <c r="D58" s="31">
        <v>14</v>
      </c>
      <c r="E58" s="32">
        <v>3.5897435897435895E-2</v>
      </c>
      <c r="F58" s="31">
        <v>17</v>
      </c>
      <c r="G58" s="32">
        <v>3.9351851851851853E-2</v>
      </c>
      <c r="H58" s="31">
        <v>153</v>
      </c>
      <c r="I58" s="54">
        <v>0.36690647482014388</v>
      </c>
      <c r="J58" s="31">
        <v>23</v>
      </c>
      <c r="K58" s="54">
        <v>4.8625792811839326E-2</v>
      </c>
      <c r="L58" s="53">
        <v>17</v>
      </c>
      <c r="M58" s="54">
        <v>4.0963855421686748E-2</v>
      </c>
      <c r="N58" s="53">
        <v>22</v>
      </c>
      <c r="O58" s="54">
        <v>5.0228310502283102E-2</v>
      </c>
      <c r="P58" s="53">
        <v>24</v>
      </c>
      <c r="Q58" s="54">
        <v>5.6603773584905662E-2</v>
      </c>
      <c r="R58" s="31">
        <v>12</v>
      </c>
      <c r="S58" s="54">
        <v>2.8503562945368172E-2</v>
      </c>
      <c r="T58" s="53">
        <v>26</v>
      </c>
      <c r="U58" s="54">
        <v>5.8558558558558557E-2</v>
      </c>
      <c r="V58" s="53">
        <v>24</v>
      </c>
      <c r="W58" s="54">
        <v>6.030150753768844E-2</v>
      </c>
      <c r="X58" s="53">
        <v>29</v>
      </c>
      <c r="Y58" s="54">
        <v>6.1833688699360338E-2</v>
      </c>
      <c r="Z58" s="53">
        <v>387</v>
      </c>
      <c r="AA58" s="52">
        <v>7.4840456391413651E-2</v>
      </c>
    </row>
    <row r="59" spans="1:27" x14ac:dyDescent="0.25">
      <c r="A59" s="30" t="s">
        <v>7</v>
      </c>
      <c r="B59" s="31">
        <v>8</v>
      </c>
      <c r="C59" s="32">
        <v>1.7777777777777778E-2</v>
      </c>
      <c r="D59" s="31">
        <v>13</v>
      </c>
      <c r="E59" s="32">
        <v>3.3333333333333333E-2</v>
      </c>
      <c r="F59" s="31">
        <v>9</v>
      </c>
      <c r="G59" s="32">
        <v>2.0833333333333332E-2</v>
      </c>
      <c r="H59" s="31">
        <v>6</v>
      </c>
      <c r="I59" s="54">
        <v>1.4388489208633094E-2</v>
      </c>
      <c r="J59" s="31">
        <v>12</v>
      </c>
      <c r="K59" s="54">
        <v>2.5369978858350951E-2</v>
      </c>
      <c r="L59" s="53">
        <v>9</v>
      </c>
      <c r="M59" s="54">
        <v>2.1686746987951807E-2</v>
      </c>
      <c r="N59" s="53">
        <v>11</v>
      </c>
      <c r="O59" s="54">
        <v>2.5114155251141551E-2</v>
      </c>
      <c r="P59" s="53">
        <v>6</v>
      </c>
      <c r="Q59" s="54">
        <v>1.4150943396226415E-2</v>
      </c>
      <c r="R59" s="31">
        <v>5</v>
      </c>
      <c r="S59" s="54">
        <v>1.1876484560570071E-2</v>
      </c>
      <c r="T59" s="53">
        <v>8</v>
      </c>
      <c r="U59" s="54">
        <v>1.8018018018018018E-2</v>
      </c>
      <c r="V59" s="53">
        <v>8</v>
      </c>
      <c r="W59" s="54">
        <v>2.0100502512562814E-2</v>
      </c>
      <c r="X59" s="53">
        <v>8</v>
      </c>
      <c r="Y59" s="54">
        <v>1.7057569296375266E-2</v>
      </c>
      <c r="Z59" s="53">
        <v>103</v>
      </c>
      <c r="AA59" s="52">
        <v>1.9918777799265132E-2</v>
      </c>
    </row>
    <row r="60" spans="1:27" x14ac:dyDescent="0.25">
      <c r="A60" s="30" t="s">
        <v>3</v>
      </c>
      <c r="B60" s="31">
        <v>143</v>
      </c>
      <c r="C60" s="32">
        <v>0.31777777777777777</v>
      </c>
      <c r="D60" s="31">
        <v>117</v>
      </c>
      <c r="E60" s="32">
        <v>0.3</v>
      </c>
      <c r="F60" s="31">
        <v>145</v>
      </c>
      <c r="G60" s="32">
        <v>0.33564814814814814</v>
      </c>
      <c r="H60" s="31">
        <v>26</v>
      </c>
      <c r="I60" s="54">
        <v>6.235011990407674E-2</v>
      </c>
      <c r="J60" s="31">
        <v>170</v>
      </c>
      <c r="K60" s="54">
        <v>0.3594080338266385</v>
      </c>
      <c r="L60" s="53">
        <v>170</v>
      </c>
      <c r="M60" s="54">
        <v>0.40963855421686746</v>
      </c>
      <c r="N60" s="53">
        <v>158</v>
      </c>
      <c r="O60" s="54">
        <v>0.36073059360730592</v>
      </c>
      <c r="P60" s="53">
        <v>136</v>
      </c>
      <c r="Q60" s="54">
        <v>0.32075471698113206</v>
      </c>
      <c r="R60" s="31">
        <v>143</v>
      </c>
      <c r="S60" s="54">
        <v>0.33966745843230406</v>
      </c>
      <c r="T60" s="53">
        <v>169</v>
      </c>
      <c r="U60" s="54">
        <v>0.38063063063063063</v>
      </c>
      <c r="V60" s="53">
        <v>115</v>
      </c>
      <c r="W60" s="54">
        <v>0.28894472361809043</v>
      </c>
      <c r="X60" s="53">
        <v>158</v>
      </c>
      <c r="Y60" s="54">
        <v>0.33688699360341151</v>
      </c>
      <c r="Z60" s="53">
        <v>1650</v>
      </c>
      <c r="AA60" s="52">
        <v>0.31908721717269389</v>
      </c>
    </row>
    <row r="61" spans="1:27" x14ac:dyDescent="0.25">
      <c r="A61" s="171" t="s">
        <v>16</v>
      </c>
      <c r="B61" s="171">
        <f>SUM(B55:B60)</f>
        <v>450</v>
      </c>
      <c r="C61" s="33">
        <f t="shared" ref="C61" si="15">SUM(C55:C60)</f>
        <v>1</v>
      </c>
      <c r="D61" s="171">
        <f>SUM(D55:D60)</f>
        <v>390</v>
      </c>
      <c r="E61" s="33">
        <f t="shared" ref="E61" si="16">SUM(E55:E60)</f>
        <v>1</v>
      </c>
      <c r="F61" s="171">
        <f>SUM(F55:F60)</f>
        <v>432</v>
      </c>
      <c r="G61" s="33">
        <f t="shared" ref="G61:J61" si="17">SUM(G55:G60)</f>
        <v>1</v>
      </c>
      <c r="H61" s="171">
        <f t="shared" si="17"/>
        <v>417</v>
      </c>
      <c r="I61" s="33">
        <f t="shared" si="17"/>
        <v>1</v>
      </c>
      <c r="J61" s="171">
        <f t="shared" si="17"/>
        <v>473</v>
      </c>
      <c r="K61" s="33">
        <v>1</v>
      </c>
      <c r="L61" s="171">
        <f t="shared" ref="L61" si="18">SUM(L55:L60)</f>
        <v>415</v>
      </c>
      <c r="M61" s="33">
        <v>1</v>
      </c>
      <c r="N61" s="171">
        <f t="shared" ref="N61:S61" si="19">SUM(N55:N60)</f>
        <v>438</v>
      </c>
      <c r="O61" s="33">
        <f t="shared" si="19"/>
        <v>1</v>
      </c>
      <c r="P61" s="171">
        <f t="shared" si="19"/>
        <v>424</v>
      </c>
      <c r="Q61" s="33">
        <f t="shared" si="19"/>
        <v>1</v>
      </c>
      <c r="R61" s="171">
        <f t="shared" si="19"/>
        <v>421</v>
      </c>
      <c r="S61" s="33">
        <f t="shared" si="19"/>
        <v>1</v>
      </c>
      <c r="T61" s="171">
        <f>SUM(T55:T60)</f>
        <v>444</v>
      </c>
      <c r="U61" s="33">
        <f t="shared" ref="U61:AA61" si="20">SUM(U55:U60)</f>
        <v>1</v>
      </c>
      <c r="V61" s="171">
        <f t="shared" si="20"/>
        <v>398</v>
      </c>
      <c r="W61" s="33">
        <f t="shared" si="20"/>
        <v>1</v>
      </c>
      <c r="X61" s="171">
        <f t="shared" si="20"/>
        <v>469</v>
      </c>
      <c r="Y61" s="33">
        <f t="shared" si="20"/>
        <v>1</v>
      </c>
      <c r="Z61" s="171">
        <f t="shared" si="20"/>
        <v>5171</v>
      </c>
      <c r="AA61" s="33">
        <f t="shared" si="20"/>
        <v>1</v>
      </c>
    </row>
    <row r="63" spans="1:27" x14ac:dyDescent="0.25">
      <c r="A63" s="229" t="s">
        <v>157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</row>
    <row r="65" spans="1:27" ht="18.75" x14ac:dyDescent="0.25">
      <c r="A65" s="217" t="s">
        <v>112</v>
      </c>
      <c r="B65" s="218"/>
      <c r="C65" s="218"/>
      <c r="D65" s="218"/>
      <c r="E65" s="218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26"/>
    </row>
    <row r="66" spans="1:27" x14ac:dyDescent="0.25">
      <c r="A66" s="223" t="s">
        <v>51</v>
      </c>
      <c r="B66" s="227" t="s">
        <v>97</v>
      </c>
      <c r="C66" s="228"/>
      <c r="D66" s="227" t="s">
        <v>98</v>
      </c>
      <c r="E66" s="228"/>
      <c r="F66" s="227" t="s">
        <v>99</v>
      </c>
      <c r="G66" s="228"/>
      <c r="H66" s="227" t="s">
        <v>100</v>
      </c>
      <c r="I66" s="228"/>
      <c r="J66" s="58" t="s">
        <v>101</v>
      </c>
      <c r="K66" s="59"/>
      <c r="L66" s="58" t="s">
        <v>102</v>
      </c>
      <c r="M66" s="59"/>
      <c r="N66" s="58" t="s">
        <v>103</v>
      </c>
      <c r="O66" s="59"/>
      <c r="P66" s="58" t="s">
        <v>104</v>
      </c>
      <c r="Q66" s="59"/>
      <c r="R66" s="58" t="s">
        <v>105</v>
      </c>
      <c r="S66" s="59"/>
      <c r="T66" s="58" t="s">
        <v>106</v>
      </c>
      <c r="U66" s="59"/>
      <c r="V66" s="58" t="s">
        <v>107</v>
      </c>
      <c r="W66" s="59"/>
      <c r="X66" s="58" t="s">
        <v>108</v>
      </c>
      <c r="Y66" s="59"/>
      <c r="Z66" s="58" t="s">
        <v>109</v>
      </c>
      <c r="AA66" s="59"/>
    </row>
    <row r="67" spans="1:27" x14ac:dyDescent="0.25">
      <c r="A67" s="223"/>
      <c r="B67" s="46" t="s">
        <v>29</v>
      </c>
      <c r="C67" s="46" t="s">
        <v>53</v>
      </c>
      <c r="D67" s="46" t="s">
        <v>29</v>
      </c>
      <c r="E67" s="46" t="s">
        <v>53</v>
      </c>
      <c r="F67" s="46" t="s">
        <v>29</v>
      </c>
      <c r="G67" s="46" t="s">
        <v>53</v>
      </c>
      <c r="H67" s="46" t="s">
        <v>29</v>
      </c>
      <c r="I67" s="46" t="s">
        <v>53</v>
      </c>
      <c r="J67" s="46" t="s">
        <v>29</v>
      </c>
      <c r="K67" s="46" t="s">
        <v>53</v>
      </c>
      <c r="L67" s="46" t="s">
        <v>29</v>
      </c>
      <c r="M67" s="46" t="s">
        <v>53</v>
      </c>
      <c r="N67" s="46" t="s">
        <v>29</v>
      </c>
      <c r="O67" s="46" t="s">
        <v>53</v>
      </c>
      <c r="P67" s="46" t="s">
        <v>29</v>
      </c>
      <c r="Q67" s="46" t="s">
        <v>53</v>
      </c>
      <c r="R67" s="46" t="s">
        <v>29</v>
      </c>
      <c r="S67" s="46" t="s">
        <v>53</v>
      </c>
      <c r="T67" s="46" t="s">
        <v>29</v>
      </c>
      <c r="U67" s="46" t="s">
        <v>53</v>
      </c>
      <c r="V67" s="46" t="s">
        <v>29</v>
      </c>
      <c r="W67" s="46" t="s">
        <v>53</v>
      </c>
      <c r="X67" s="46" t="s">
        <v>29</v>
      </c>
      <c r="Y67" s="46" t="s">
        <v>53</v>
      </c>
      <c r="Z67" s="46" t="s">
        <v>29</v>
      </c>
      <c r="AA67" s="46" t="s">
        <v>53</v>
      </c>
    </row>
    <row r="68" spans="1:27" x14ac:dyDescent="0.25">
      <c r="A68" s="30" t="s">
        <v>11</v>
      </c>
      <c r="B68" s="31">
        <v>25</v>
      </c>
      <c r="C68" s="32">
        <f>B68/$B$61</f>
        <v>5.5555555555555552E-2</v>
      </c>
      <c r="D68" s="31">
        <v>11</v>
      </c>
      <c r="E68" s="32">
        <f>D68/$D$61</f>
        <v>2.8205128205128206E-2</v>
      </c>
      <c r="F68" s="31">
        <v>13</v>
      </c>
      <c r="G68" s="32">
        <f>F68/$F$61</f>
        <v>3.0092592592592591E-2</v>
      </c>
      <c r="H68" s="31">
        <v>9</v>
      </c>
      <c r="I68" s="32">
        <f>H68/$H$61</f>
        <v>2.1582733812949641E-2</v>
      </c>
      <c r="J68" s="31">
        <v>9</v>
      </c>
      <c r="K68" s="32">
        <f>J68/$J$61</f>
        <v>1.9027484143763214E-2</v>
      </c>
      <c r="L68" s="53">
        <v>17</v>
      </c>
      <c r="M68" s="32">
        <f>L68/$L$61</f>
        <v>4.0963855421686748E-2</v>
      </c>
      <c r="N68" s="53">
        <v>7</v>
      </c>
      <c r="O68" s="32">
        <f>N68/$N$61</f>
        <v>1.5981735159817351E-2</v>
      </c>
      <c r="P68" s="53">
        <v>5</v>
      </c>
      <c r="Q68" s="32">
        <f>P68/$P$61</f>
        <v>1.179245283018868E-2</v>
      </c>
      <c r="R68" s="31">
        <v>13</v>
      </c>
      <c r="S68" s="32">
        <f>R68/$R$61</f>
        <v>3.0878859857482184E-2</v>
      </c>
      <c r="T68" s="53">
        <v>19</v>
      </c>
      <c r="U68" s="32">
        <f>T68/$T$61</f>
        <v>4.2792792792792793E-2</v>
      </c>
      <c r="V68" s="53">
        <v>10</v>
      </c>
      <c r="W68" s="32">
        <f>V68/$V$61</f>
        <v>2.5125628140703519E-2</v>
      </c>
      <c r="X68" s="53">
        <v>6</v>
      </c>
      <c r="Y68" s="32">
        <f>X68/$X$61</f>
        <v>1.279317697228145E-2</v>
      </c>
      <c r="Z68" s="53">
        <f>X68+V68+T68+R68+P68+N68+L68+J68+H68+F68+D68+B68</f>
        <v>144</v>
      </c>
      <c r="AA68" s="32">
        <f>Z68/$Z$61</f>
        <v>2.7847611680526012E-2</v>
      </c>
    </row>
    <row r="69" spans="1:27" x14ac:dyDescent="0.25">
      <c r="A69" s="30" t="s">
        <v>71</v>
      </c>
      <c r="B69" s="31">
        <v>0</v>
      </c>
      <c r="C69" s="32">
        <f t="shared" ref="C69" si="21">B69/$B$61</f>
        <v>0</v>
      </c>
      <c r="D69" s="55">
        <v>0</v>
      </c>
      <c r="E69" s="32">
        <f t="shared" ref="E69" si="22">D69/$D$61</f>
        <v>0</v>
      </c>
      <c r="F69" s="31">
        <v>0</v>
      </c>
      <c r="G69" s="32">
        <f t="shared" ref="G69:G73" si="23">F69/$F$61</f>
        <v>0</v>
      </c>
      <c r="H69" s="55">
        <v>0</v>
      </c>
      <c r="I69" s="32">
        <f t="shared" ref="I69:I73" si="24">H69/$H$61</f>
        <v>0</v>
      </c>
      <c r="J69" s="55">
        <v>0</v>
      </c>
      <c r="K69" s="32">
        <f t="shared" ref="K69:K73" si="25">J69/$J$61</f>
        <v>0</v>
      </c>
      <c r="L69" s="53">
        <v>0</v>
      </c>
      <c r="M69" s="32">
        <f t="shared" ref="M69:M73" si="26">L69/$L$61</f>
        <v>0</v>
      </c>
      <c r="N69" s="53">
        <v>0</v>
      </c>
      <c r="O69" s="32">
        <f t="shared" ref="O69:O73" si="27">N69/$N$61</f>
        <v>0</v>
      </c>
      <c r="P69" s="53">
        <v>0</v>
      </c>
      <c r="Q69" s="32">
        <f t="shared" ref="Q69:Q73" si="28">P69/$P$61</f>
        <v>0</v>
      </c>
      <c r="R69" s="55">
        <v>0</v>
      </c>
      <c r="S69" s="32">
        <f t="shared" ref="S69:S73" si="29">R69/$R$61</f>
        <v>0</v>
      </c>
      <c r="T69" s="53">
        <v>0</v>
      </c>
      <c r="U69" s="32">
        <f t="shared" ref="U69:U73" si="30">T69/$T$61</f>
        <v>0</v>
      </c>
      <c r="V69" s="53">
        <v>0</v>
      </c>
      <c r="W69" s="32">
        <f t="shared" ref="W69:W73" si="31">V69/$V$61</f>
        <v>0</v>
      </c>
      <c r="X69" s="53">
        <v>0</v>
      </c>
      <c r="Y69" s="32">
        <f t="shared" ref="Y69:Y73" si="32">X69/$X$61</f>
        <v>0</v>
      </c>
      <c r="Z69" s="53">
        <f t="shared" ref="Z69:Z73" si="33">X69+V69+T69+R69+P69+N69+L69+J69+H69+F69+D69+B69</f>
        <v>0</v>
      </c>
      <c r="AA69" s="32">
        <f t="shared" ref="AA69:AA73" si="34">Z69/$Z$61</f>
        <v>0</v>
      </c>
    </row>
    <row r="70" spans="1:27" x14ac:dyDescent="0.25">
      <c r="A70" s="30" t="s">
        <v>1</v>
      </c>
      <c r="B70" s="31">
        <v>218</v>
      </c>
      <c r="C70" s="32">
        <f t="shared" ref="C70" si="35">B70/$B$61</f>
        <v>0.48444444444444446</v>
      </c>
      <c r="D70" s="31">
        <v>161</v>
      </c>
      <c r="E70" s="32">
        <f t="shared" ref="E70" si="36">D70/$D$61</f>
        <v>0.4128205128205128</v>
      </c>
      <c r="F70" s="31">
        <v>215</v>
      </c>
      <c r="G70" s="32">
        <f t="shared" si="23"/>
        <v>0.49768518518518517</v>
      </c>
      <c r="H70" s="31">
        <v>193</v>
      </c>
      <c r="I70" s="32">
        <f t="shared" si="24"/>
        <v>0.46282973621103118</v>
      </c>
      <c r="J70" s="31">
        <v>207</v>
      </c>
      <c r="K70" s="32">
        <f t="shared" si="25"/>
        <v>0.43763213530655393</v>
      </c>
      <c r="L70" s="53">
        <v>158</v>
      </c>
      <c r="M70" s="32">
        <f t="shared" si="26"/>
        <v>0.38072289156626504</v>
      </c>
      <c r="N70" s="53">
        <v>180</v>
      </c>
      <c r="O70" s="32">
        <f t="shared" si="27"/>
        <v>0.41095890410958902</v>
      </c>
      <c r="P70" s="53">
        <v>189</v>
      </c>
      <c r="Q70" s="32">
        <f t="shared" si="28"/>
        <v>0.44575471698113206</v>
      </c>
      <c r="R70" s="31">
        <v>148</v>
      </c>
      <c r="S70" s="32">
        <f t="shared" si="29"/>
        <v>0.35154394299287411</v>
      </c>
      <c r="T70" s="53">
        <v>219</v>
      </c>
      <c r="U70" s="32">
        <f t="shared" si="30"/>
        <v>0.49324324324324326</v>
      </c>
      <c r="V70" s="53">
        <v>245</v>
      </c>
      <c r="W70" s="32">
        <f t="shared" si="31"/>
        <v>0.61557788944723613</v>
      </c>
      <c r="X70" s="53">
        <v>184</v>
      </c>
      <c r="Y70" s="32">
        <f t="shared" si="32"/>
        <v>0.39232409381663114</v>
      </c>
      <c r="Z70" s="53">
        <f t="shared" si="33"/>
        <v>2317</v>
      </c>
      <c r="AA70" s="32">
        <f t="shared" si="34"/>
        <v>0.44807580738735253</v>
      </c>
    </row>
    <row r="71" spans="1:27" x14ac:dyDescent="0.25">
      <c r="A71" s="30" t="s">
        <v>5</v>
      </c>
      <c r="B71" s="31">
        <v>36</v>
      </c>
      <c r="C71" s="32">
        <f t="shared" ref="C71" si="37">B71/$B$61</f>
        <v>0.08</v>
      </c>
      <c r="D71" s="31">
        <v>21</v>
      </c>
      <c r="E71" s="32">
        <f t="shared" ref="E71" si="38">D71/$D$61</f>
        <v>5.3846153846153849E-2</v>
      </c>
      <c r="F71" s="31">
        <v>32</v>
      </c>
      <c r="G71" s="32">
        <f t="shared" si="23"/>
        <v>7.407407407407407E-2</v>
      </c>
      <c r="H71" s="31">
        <v>17</v>
      </c>
      <c r="I71" s="32">
        <f t="shared" si="24"/>
        <v>4.0767386091127102E-2</v>
      </c>
      <c r="J71" s="31">
        <v>24</v>
      </c>
      <c r="K71" s="32">
        <f t="shared" si="25"/>
        <v>5.0739957716701901E-2</v>
      </c>
      <c r="L71" s="53">
        <v>19</v>
      </c>
      <c r="M71" s="32">
        <f t="shared" si="26"/>
        <v>4.5783132530120479E-2</v>
      </c>
      <c r="N71" s="53">
        <v>25</v>
      </c>
      <c r="O71" s="32">
        <f t="shared" si="27"/>
        <v>5.7077625570776253E-2</v>
      </c>
      <c r="P71" s="53">
        <v>18</v>
      </c>
      <c r="Q71" s="32">
        <f t="shared" si="28"/>
        <v>4.2452830188679243E-2</v>
      </c>
      <c r="R71" s="31">
        <v>17</v>
      </c>
      <c r="S71" s="32">
        <f t="shared" si="29"/>
        <v>4.0380047505938245E-2</v>
      </c>
      <c r="T71" s="53">
        <v>19</v>
      </c>
      <c r="U71" s="32">
        <f t="shared" si="30"/>
        <v>4.2792792792792793E-2</v>
      </c>
      <c r="V71" s="53">
        <v>18</v>
      </c>
      <c r="W71" s="32">
        <f t="shared" si="31"/>
        <v>4.5226130653266333E-2</v>
      </c>
      <c r="X71" s="53">
        <v>19</v>
      </c>
      <c r="Y71" s="32">
        <f t="shared" si="32"/>
        <v>4.0511727078891259E-2</v>
      </c>
      <c r="Z71" s="53">
        <f t="shared" si="33"/>
        <v>265</v>
      </c>
      <c r="AA71" s="32">
        <f t="shared" si="34"/>
        <v>5.1247340939856896E-2</v>
      </c>
    </row>
    <row r="72" spans="1:27" x14ac:dyDescent="0.25">
      <c r="A72" s="30" t="s">
        <v>7</v>
      </c>
      <c r="B72" s="31">
        <v>14</v>
      </c>
      <c r="C72" s="32">
        <f t="shared" ref="C72" si="39">B72/$B$61</f>
        <v>3.111111111111111E-2</v>
      </c>
      <c r="D72" s="31">
        <v>11</v>
      </c>
      <c r="E72" s="32">
        <f t="shared" ref="E72" si="40">D72/$D$61</f>
        <v>2.8205128205128206E-2</v>
      </c>
      <c r="F72" s="31">
        <v>11</v>
      </c>
      <c r="G72" s="32">
        <f t="shared" si="23"/>
        <v>2.5462962962962962E-2</v>
      </c>
      <c r="H72" s="31">
        <v>14</v>
      </c>
      <c r="I72" s="32">
        <f t="shared" si="24"/>
        <v>3.3573141486810551E-2</v>
      </c>
      <c r="J72" s="31">
        <v>14</v>
      </c>
      <c r="K72" s="32">
        <f t="shared" si="25"/>
        <v>2.9598308668076109E-2</v>
      </c>
      <c r="L72" s="53">
        <v>4</v>
      </c>
      <c r="M72" s="32">
        <f t="shared" si="26"/>
        <v>9.6385542168674707E-3</v>
      </c>
      <c r="N72" s="53">
        <v>6</v>
      </c>
      <c r="O72" s="32">
        <f t="shared" si="27"/>
        <v>1.3698630136986301E-2</v>
      </c>
      <c r="P72" s="53">
        <v>7</v>
      </c>
      <c r="Q72" s="32">
        <f t="shared" si="28"/>
        <v>1.6509433962264151E-2</v>
      </c>
      <c r="R72" s="31">
        <v>4</v>
      </c>
      <c r="S72" s="32">
        <f t="shared" si="29"/>
        <v>9.5011876484560574E-3</v>
      </c>
      <c r="T72" s="53">
        <v>9</v>
      </c>
      <c r="U72" s="32">
        <f t="shared" si="30"/>
        <v>2.0270270270270271E-2</v>
      </c>
      <c r="V72" s="53">
        <v>14</v>
      </c>
      <c r="W72" s="32">
        <f t="shared" si="31"/>
        <v>3.5175879396984924E-2</v>
      </c>
      <c r="X72" s="53">
        <v>11</v>
      </c>
      <c r="Y72" s="32">
        <f t="shared" si="32"/>
        <v>2.3454157782515993E-2</v>
      </c>
      <c r="Z72" s="53">
        <f t="shared" si="33"/>
        <v>119</v>
      </c>
      <c r="AA72" s="32">
        <f t="shared" si="34"/>
        <v>2.3012956874879132E-2</v>
      </c>
    </row>
    <row r="73" spans="1:27" x14ac:dyDescent="0.25">
      <c r="A73" s="30" t="s">
        <v>3</v>
      </c>
      <c r="B73" s="31">
        <v>140</v>
      </c>
      <c r="C73" s="32">
        <f t="shared" ref="C73" si="41">B73/$B$61</f>
        <v>0.31111111111111112</v>
      </c>
      <c r="D73" s="31">
        <v>92</v>
      </c>
      <c r="E73" s="32">
        <f t="shared" ref="E73" si="42">D73/$D$61</f>
        <v>0.23589743589743589</v>
      </c>
      <c r="F73" s="31">
        <v>141</v>
      </c>
      <c r="G73" s="32">
        <f t="shared" si="23"/>
        <v>0.3263888888888889</v>
      </c>
      <c r="H73" s="31">
        <v>139</v>
      </c>
      <c r="I73" s="32">
        <f t="shared" si="24"/>
        <v>0.33333333333333331</v>
      </c>
      <c r="J73" s="31">
        <v>130</v>
      </c>
      <c r="K73" s="32">
        <f t="shared" si="25"/>
        <v>0.27484143763213531</v>
      </c>
      <c r="L73" s="53">
        <v>124</v>
      </c>
      <c r="M73" s="32">
        <f t="shared" si="26"/>
        <v>0.29879518072289157</v>
      </c>
      <c r="N73" s="53">
        <v>121</v>
      </c>
      <c r="O73" s="32">
        <f t="shared" si="27"/>
        <v>0.27625570776255709</v>
      </c>
      <c r="P73" s="53">
        <v>102</v>
      </c>
      <c r="Q73" s="32">
        <f t="shared" si="28"/>
        <v>0.24056603773584906</v>
      </c>
      <c r="R73" s="31">
        <v>145</v>
      </c>
      <c r="S73" s="32">
        <f t="shared" si="29"/>
        <v>0.34441805225653205</v>
      </c>
      <c r="T73" s="53">
        <v>148</v>
      </c>
      <c r="U73" s="32">
        <f t="shared" si="30"/>
        <v>0.33333333333333331</v>
      </c>
      <c r="V73" s="53">
        <v>128</v>
      </c>
      <c r="W73" s="32">
        <f t="shared" si="31"/>
        <v>0.32160804020100503</v>
      </c>
      <c r="X73" s="53">
        <v>121</v>
      </c>
      <c r="Y73" s="32">
        <f t="shared" si="32"/>
        <v>0.25799573560767591</v>
      </c>
      <c r="Z73" s="53">
        <f t="shared" si="33"/>
        <v>1531</v>
      </c>
      <c r="AA73" s="32">
        <f t="shared" si="34"/>
        <v>0.29607426029781475</v>
      </c>
    </row>
    <row r="74" spans="1:27" x14ac:dyDescent="0.25">
      <c r="A74" s="171" t="s">
        <v>16</v>
      </c>
      <c r="B74" s="171">
        <f>SUM(B68:B73)</f>
        <v>433</v>
      </c>
      <c r="C74" s="33">
        <f>SUM(C68:C73)</f>
        <v>0.9622222222222222</v>
      </c>
      <c r="D74" s="171">
        <f t="shared" ref="D74" si="43">SUM(D68:D73)</f>
        <v>296</v>
      </c>
      <c r="E74" s="33">
        <f>SUM(E68:E73)</f>
        <v>0.75897435897435894</v>
      </c>
      <c r="F74" s="171">
        <f t="shared" ref="F74" si="44">SUM(F68:F73)</f>
        <v>412</v>
      </c>
      <c r="G74" s="33">
        <f>SUM(G68:G73)</f>
        <v>0.95370370370370372</v>
      </c>
      <c r="H74" s="171">
        <f t="shared" ref="H74" si="45">SUM(H68:H73)</f>
        <v>372</v>
      </c>
      <c r="I74" s="33">
        <f>SUM(I68:I73)</f>
        <v>0.8920863309352518</v>
      </c>
      <c r="J74" s="171">
        <f t="shared" ref="J74" si="46">SUM(J68:J73)</f>
        <v>384</v>
      </c>
      <c r="K74" s="33">
        <f>SUM(K68:K73)</f>
        <v>0.81183932346723042</v>
      </c>
      <c r="L74" s="171">
        <f t="shared" ref="L74" si="47">SUM(L68:L73)</f>
        <v>322</v>
      </c>
      <c r="M74" s="33">
        <f>SUM(M68:M73)</f>
        <v>0.77590361445783129</v>
      </c>
      <c r="N74" s="171">
        <f t="shared" ref="N74" si="48">SUM(N68:N73)</f>
        <v>339</v>
      </c>
      <c r="O74" s="33">
        <f>SUM(O68:O73)</f>
        <v>0.77397260273972601</v>
      </c>
      <c r="P74" s="171">
        <f t="shared" ref="P74" si="49">SUM(P68:P73)</f>
        <v>321</v>
      </c>
      <c r="Q74" s="33">
        <f>SUM(Q68:Q73)</f>
        <v>0.75707547169811318</v>
      </c>
      <c r="R74" s="171">
        <f t="shared" ref="R74" si="50">SUM(R68:R73)</f>
        <v>327</v>
      </c>
      <c r="S74" s="33">
        <f>SUM(S68:S73)</f>
        <v>0.77672209026128258</v>
      </c>
      <c r="T74" s="171">
        <f>SUM(T68:T73)</f>
        <v>414</v>
      </c>
      <c r="U74" s="33">
        <f>SUM(U68:U73)</f>
        <v>0.93243243243243246</v>
      </c>
      <c r="V74" s="171">
        <f t="shared" ref="V74" si="51">SUM(V68:V73)</f>
        <v>415</v>
      </c>
      <c r="W74" s="33">
        <f>SUM(W68:W73)</f>
        <v>1.0427135678391959</v>
      </c>
      <c r="X74" s="171">
        <f t="shared" ref="X74" si="52">SUM(X68:X73)</f>
        <v>341</v>
      </c>
      <c r="Y74" s="33">
        <f>SUM(Y68:Y73)</f>
        <v>0.72707889125799574</v>
      </c>
      <c r="Z74" s="171">
        <f t="shared" ref="Z74" si="53">SUM(Z68:Z73)</f>
        <v>4376</v>
      </c>
      <c r="AA74" s="33">
        <f>SUM(AA68:AA73)</f>
        <v>0.84625797718042928</v>
      </c>
    </row>
    <row r="91" spans="1:31" ht="18.75" x14ac:dyDescent="0.3">
      <c r="A91" s="215" t="s">
        <v>72</v>
      </c>
      <c r="B91" s="215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</row>
    <row r="93" spans="1:31" ht="18.75" x14ac:dyDescent="0.25">
      <c r="A93" s="56" t="s">
        <v>52</v>
      </c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</row>
    <row r="94" spans="1:31" ht="18.75" x14ac:dyDescent="0.25">
      <c r="A94" s="224" t="s">
        <v>0</v>
      </c>
      <c r="B94" s="56" t="s">
        <v>81</v>
      </c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</row>
    <row r="95" spans="1:31" ht="25.5" customHeight="1" x14ac:dyDescent="0.25">
      <c r="A95" s="225"/>
      <c r="B95" s="29" t="s">
        <v>37</v>
      </c>
      <c r="C95" s="29" t="s">
        <v>38</v>
      </c>
      <c r="D95" s="29" t="s">
        <v>39</v>
      </c>
      <c r="E95" s="29" t="s">
        <v>40</v>
      </c>
      <c r="F95" s="29" t="s">
        <v>41</v>
      </c>
      <c r="G95" s="29" t="s">
        <v>42</v>
      </c>
      <c r="H95" s="29" t="s">
        <v>43</v>
      </c>
      <c r="I95" s="29" t="s">
        <v>44</v>
      </c>
      <c r="J95" s="29" t="s">
        <v>45</v>
      </c>
      <c r="K95" s="29" t="s">
        <v>46</v>
      </c>
      <c r="L95" s="29" t="s">
        <v>47</v>
      </c>
      <c r="M95" s="29" t="s">
        <v>48</v>
      </c>
      <c r="N95" s="29" t="s">
        <v>56</v>
      </c>
      <c r="O95" s="29" t="s">
        <v>53</v>
      </c>
    </row>
    <row r="96" spans="1:31" x14ac:dyDescent="0.25">
      <c r="A96" s="30" t="s">
        <v>15</v>
      </c>
      <c r="B96" s="31">
        <v>1</v>
      </c>
      <c r="C96" s="31">
        <v>1</v>
      </c>
      <c r="D96" s="31">
        <v>0</v>
      </c>
      <c r="E96" s="31">
        <v>1</v>
      </c>
      <c r="F96" s="31">
        <v>3</v>
      </c>
      <c r="G96" s="31">
        <v>1</v>
      </c>
      <c r="H96" s="31">
        <v>1</v>
      </c>
      <c r="I96" s="31">
        <v>1</v>
      </c>
      <c r="J96" s="57">
        <v>2</v>
      </c>
      <c r="K96" s="31">
        <v>5</v>
      </c>
      <c r="L96" s="31">
        <v>4</v>
      </c>
      <c r="M96" s="31">
        <v>1</v>
      </c>
      <c r="N96" s="31">
        <f>SUM(B96:M96)</f>
        <v>21</v>
      </c>
      <c r="O96" s="32">
        <f t="shared" ref="O96:O106" si="54">N96/$N$110</f>
        <v>4.9845715642060293E-3</v>
      </c>
    </row>
    <row r="97" spans="1:15" x14ac:dyDescent="0.25">
      <c r="A97" s="30" t="s">
        <v>10</v>
      </c>
      <c r="B97" s="31">
        <v>123</v>
      </c>
      <c r="C97" s="31">
        <f>47+63</f>
        <v>110</v>
      </c>
      <c r="D97" s="31">
        <v>153</v>
      </c>
      <c r="E97" s="31">
        <v>103</v>
      </c>
      <c r="F97" s="31">
        <v>111</v>
      </c>
      <c r="G97" s="31">
        <v>110</v>
      </c>
      <c r="H97" s="31">
        <v>75</v>
      </c>
      <c r="I97" s="31">
        <v>90</v>
      </c>
      <c r="J97" s="31">
        <v>102</v>
      </c>
      <c r="K97" s="31">
        <v>77</v>
      </c>
      <c r="L97" s="31">
        <v>85</v>
      </c>
      <c r="M97" s="31">
        <v>35</v>
      </c>
      <c r="N97" s="31">
        <f t="shared" ref="N97:N109" si="55">SUM(B97:M97)</f>
        <v>1174</v>
      </c>
      <c r="O97" s="32">
        <f t="shared" si="54"/>
        <v>0.27866128649418465</v>
      </c>
    </row>
    <row r="98" spans="1:15" x14ac:dyDescent="0.25">
      <c r="A98" s="30" t="s">
        <v>6</v>
      </c>
      <c r="B98" s="31">
        <v>76</v>
      </c>
      <c r="C98" s="31">
        <f>47+13</f>
        <v>60</v>
      </c>
      <c r="D98" s="31">
        <v>82</v>
      </c>
      <c r="E98" s="31">
        <v>85</v>
      </c>
      <c r="F98" s="31">
        <v>102</v>
      </c>
      <c r="G98" s="31">
        <v>75</v>
      </c>
      <c r="H98" s="31">
        <v>58</v>
      </c>
      <c r="I98" s="31">
        <v>52</v>
      </c>
      <c r="J98" s="31">
        <v>74</v>
      </c>
      <c r="K98" s="31">
        <v>43</v>
      </c>
      <c r="L98" s="31">
        <v>61</v>
      </c>
      <c r="M98" s="31">
        <v>16</v>
      </c>
      <c r="N98" s="31">
        <f t="shared" si="55"/>
        <v>784</v>
      </c>
      <c r="O98" s="32">
        <f t="shared" si="54"/>
        <v>0.18609067173035843</v>
      </c>
    </row>
    <row r="99" spans="1:15" x14ac:dyDescent="0.25">
      <c r="A99" s="30" t="s">
        <v>14</v>
      </c>
      <c r="B99" s="31">
        <v>2</v>
      </c>
      <c r="C99" s="31">
        <v>2</v>
      </c>
      <c r="D99" s="31">
        <v>2</v>
      </c>
      <c r="E99" s="31">
        <v>3</v>
      </c>
      <c r="F99" s="31">
        <v>2</v>
      </c>
      <c r="G99" s="31">
        <v>3</v>
      </c>
      <c r="H99" s="31">
        <v>1</v>
      </c>
      <c r="I99" s="31">
        <v>1</v>
      </c>
      <c r="J99" s="31">
        <v>0</v>
      </c>
      <c r="K99" s="31">
        <v>0</v>
      </c>
      <c r="L99" s="31">
        <v>2</v>
      </c>
      <c r="M99" s="31">
        <v>0</v>
      </c>
      <c r="N99" s="31">
        <f t="shared" si="55"/>
        <v>18</v>
      </c>
      <c r="O99" s="32">
        <f t="shared" si="54"/>
        <v>4.2724899121765964E-3</v>
      </c>
    </row>
    <row r="100" spans="1:15" x14ac:dyDescent="0.25">
      <c r="A100" s="30" t="s">
        <v>54</v>
      </c>
      <c r="B100" s="31">
        <v>1</v>
      </c>
      <c r="C100" s="31">
        <v>4</v>
      </c>
      <c r="D100" s="31">
        <v>1</v>
      </c>
      <c r="E100" s="57">
        <v>0</v>
      </c>
      <c r="F100" s="31">
        <v>1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1">
        <v>0</v>
      </c>
      <c r="N100" s="31">
        <f t="shared" si="55"/>
        <v>7</v>
      </c>
      <c r="O100" s="32">
        <f t="shared" si="54"/>
        <v>1.6615238547353431E-3</v>
      </c>
    </row>
    <row r="101" spans="1:15" x14ac:dyDescent="0.25">
      <c r="A101" s="30" t="s">
        <v>8</v>
      </c>
      <c r="B101" s="31">
        <v>52</v>
      </c>
      <c r="C101" s="31">
        <v>46</v>
      </c>
      <c r="D101" s="31">
        <v>41</v>
      </c>
      <c r="E101" s="31">
        <v>39</v>
      </c>
      <c r="F101" s="31">
        <v>42</v>
      </c>
      <c r="G101" s="31">
        <v>36</v>
      </c>
      <c r="H101" s="31">
        <v>38</v>
      </c>
      <c r="I101" s="31">
        <v>24</v>
      </c>
      <c r="J101" s="31">
        <v>30</v>
      </c>
      <c r="K101" s="31">
        <v>25</v>
      </c>
      <c r="L101" s="31">
        <v>31</v>
      </c>
      <c r="M101" s="31">
        <v>32</v>
      </c>
      <c r="N101" s="31">
        <f t="shared" si="55"/>
        <v>436</v>
      </c>
      <c r="O101" s="32">
        <f t="shared" si="54"/>
        <v>0.10348920009494422</v>
      </c>
    </row>
    <row r="102" spans="1:15" x14ac:dyDescent="0.25">
      <c r="A102" s="47" t="s">
        <v>55</v>
      </c>
      <c r="B102" s="31">
        <v>1</v>
      </c>
      <c r="C102" s="31">
        <v>0</v>
      </c>
      <c r="D102" s="31">
        <v>0</v>
      </c>
      <c r="E102" s="57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1">
        <v>0</v>
      </c>
      <c r="N102" s="31">
        <f t="shared" si="55"/>
        <v>1</v>
      </c>
      <c r="O102" s="32">
        <f t="shared" si="54"/>
        <v>2.3736055067647758E-4</v>
      </c>
    </row>
    <row r="103" spans="1:15" x14ac:dyDescent="0.25">
      <c r="A103" s="47" t="s">
        <v>9</v>
      </c>
      <c r="B103" s="31">
        <v>3</v>
      </c>
      <c r="C103" s="31">
        <v>10</v>
      </c>
      <c r="D103" s="31">
        <v>10</v>
      </c>
      <c r="E103" s="31">
        <v>10</v>
      </c>
      <c r="F103" s="31">
        <v>16</v>
      </c>
      <c r="G103" s="31">
        <v>5</v>
      </c>
      <c r="H103" s="31">
        <v>9</v>
      </c>
      <c r="I103" s="31">
        <v>6</v>
      </c>
      <c r="J103" s="31">
        <v>10</v>
      </c>
      <c r="K103" s="31">
        <v>11</v>
      </c>
      <c r="L103" s="31">
        <v>13</v>
      </c>
      <c r="M103" s="31">
        <v>18</v>
      </c>
      <c r="N103" s="31">
        <f t="shared" si="55"/>
        <v>121</v>
      </c>
      <c r="O103" s="32">
        <f t="shared" si="54"/>
        <v>2.8720626631853787E-2</v>
      </c>
    </row>
    <row r="104" spans="1:15" x14ac:dyDescent="0.25">
      <c r="A104" s="47" t="s">
        <v>2</v>
      </c>
      <c r="B104" s="31">
        <v>25</v>
      </c>
      <c r="C104" s="31">
        <v>30</v>
      </c>
      <c r="D104" s="31">
        <v>29</v>
      </c>
      <c r="E104" s="31">
        <v>24</v>
      </c>
      <c r="F104" s="31">
        <v>33</v>
      </c>
      <c r="G104" s="31">
        <v>20</v>
      </c>
      <c r="H104" s="31">
        <v>16</v>
      </c>
      <c r="I104" s="31">
        <v>23</v>
      </c>
      <c r="J104" s="31">
        <v>27</v>
      </c>
      <c r="K104" s="31">
        <v>29</v>
      </c>
      <c r="L104" s="31">
        <v>20</v>
      </c>
      <c r="M104" s="31">
        <v>19</v>
      </c>
      <c r="N104" s="31">
        <f t="shared" si="55"/>
        <v>295</v>
      </c>
      <c r="O104" s="32">
        <f t="shared" si="54"/>
        <v>7.0021362449560878E-2</v>
      </c>
    </row>
    <row r="105" spans="1:15" x14ac:dyDescent="0.25">
      <c r="A105" s="47" t="s">
        <v>4</v>
      </c>
      <c r="B105" s="31">
        <v>95</v>
      </c>
      <c r="C105" s="31">
        <v>73</v>
      </c>
      <c r="D105" s="31">
        <v>90</v>
      </c>
      <c r="E105" s="31">
        <v>68</v>
      </c>
      <c r="F105" s="31">
        <v>78</v>
      </c>
      <c r="G105" s="31">
        <v>74</v>
      </c>
      <c r="H105" s="31">
        <v>43</v>
      </c>
      <c r="I105" s="31">
        <v>48</v>
      </c>
      <c r="J105" s="31">
        <v>61</v>
      </c>
      <c r="K105" s="31">
        <v>71</v>
      </c>
      <c r="L105" s="31">
        <v>62</v>
      </c>
      <c r="M105" s="31">
        <v>0</v>
      </c>
      <c r="N105" s="31">
        <f t="shared" si="55"/>
        <v>763</v>
      </c>
      <c r="O105" s="32">
        <f t="shared" si="54"/>
        <v>0.18110610016615239</v>
      </c>
    </row>
    <row r="106" spans="1:15" x14ac:dyDescent="0.25">
      <c r="A106" s="47" t="s">
        <v>80</v>
      </c>
      <c r="B106" s="31">
        <v>0</v>
      </c>
      <c r="C106" s="31">
        <v>7</v>
      </c>
      <c r="D106" s="31">
        <v>1</v>
      </c>
      <c r="E106" s="31">
        <v>5</v>
      </c>
      <c r="F106" s="31">
        <v>4</v>
      </c>
      <c r="G106" s="31">
        <v>4</v>
      </c>
      <c r="H106" s="31">
        <v>0</v>
      </c>
      <c r="I106" s="31">
        <v>4</v>
      </c>
      <c r="J106" s="31">
        <v>1</v>
      </c>
      <c r="K106" s="31">
        <v>2</v>
      </c>
      <c r="L106" s="31">
        <v>1</v>
      </c>
      <c r="M106" s="31">
        <v>0</v>
      </c>
      <c r="N106" s="31">
        <f t="shared" si="55"/>
        <v>29</v>
      </c>
      <c r="O106" s="32">
        <f t="shared" si="54"/>
        <v>6.8834559696178497E-3</v>
      </c>
    </row>
    <row r="107" spans="1:15" x14ac:dyDescent="0.25">
      <c r="A107" s="47" t="s">
        <v>12</v>
      </c>
      <c r="B107" s="31">
        <v>12</v>
      </c>
      <c r="C107" s="31">
        <v>17</v>
      </c>
      <c r="D107" s="31">
        <v>4</v>
      </c>
      <c r="E107" s="31">
        <v>33</v>
      </c>
      <c r="F107" s="31">
        <v>20</v>
      </c>
      <c r="G107" s="31">
        <v>12</v>
      </c>
      <c r="H107" s="31">
        <v>8</v>
      </c>
      <c r="I107" s="31">
        <v>17</v>
      </c>
      <c r="J107" s="31">
        <v>35</v>
      </c>
      <c r="K107" s="31">
        <v>79</v>
      </c>
      <c r="L107" s="31">
        <v>29</v>
      </c>
      <c r="M107" s="31">
        <v>164</v>
      </c>
      <c r="N107" s="31">
        <f t="shared" si="55"/>
        <v>430</v>
      </c>
      <c r="O107" s="32">
        <f>N107/$N$110</f>
        <v>0.10206503679088536</v>
      </c>
    </row>
    <row r="108" spans="1:15" x14ac:dyDescent="0.25">
      <c r="A108" s="47" t="s">
        <v>13</v>
      </c>
      <c r="B108" s="31">
        <v>9</v>
      </c>
      <c r="C108" s="31">
        <v>9</v>
      </c>
      <c r="D108" s="31">
        <v>15</v>
      </c>
      <c r="E108" s="31">
        <v>14</v>
      </c>
      <c r="F108" s="31">
        <v>6</v>
      </c>
      <c r="G108" s="31">
        <v>10</v>
      </c>
      <c r="H108" s="31">
        <v>8</v>
      </c>
      <c r="I108" s="31">
        <v>9</v>
      </c>
      <c r="J108" s="31">
        <v>15</v>
      </c>
      <c r="K108" s="31">
        <v>11</v>
      </c>
      <c r="L108" s="31">
        <v>12</v>
      </c>
      <c r="M108" s="31">
        <v>15</v>
      </c>
      <c r="N108" s="31">
        <f t="shared" si="55"/>
        <v>133</v>
      </c>
      <c r="O108" s="32">
        <f>N108/$N$110</f>
        <v>3.1568953239971519E-2</v>
      </c>
    </row>
    <row r="109" spans="1:15" x14ac:dyDescent="0.25">
      <c r="A109" s="47" t="s">
        <v>36</v>
      </c>
      <c r="B109" s="31">
        <v>0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1">
        <v>1</v>
      </c>
      <c r="N109" s="31">
        <f t="shared" si="55"/>
        <v>1</v>
      </c>
      <c r="O109" s="32">
        <f>N109/$N$110</f>
        <v>2.3736055067647758E-4</v>
      </c>
    </row>
    <row r="110" spans="1:15" x14ac:dyDescent="0.25">
      <c r="A110" s="29" t="s">
        <v>16</v>
      </c>
      <c r="B110" s="29">
        <f>SUM(B96:B109)</f>
        <v>400</v>
      </c>
      <c r="C110" s="29">
        <f t="shared" ref="C110:J110" si="56">SUM(C96:C109)</f>
        <v>369</v>
      </c>
      <c r="D110" s="29">
        <f>SUM(D96:D109)</f>
        <v>428</v>
      </c>
      <c r="E110" s="29">
        <f t="shared" si="56"/>
        <v>385</v>
      </c>
      <c r="F110" s="29">
        <f>SUM(F96:F109)</f>
        <v>418</v>
      </c>
      <c r="G110" s="29">
        <f t="shared" si="56"/>
        <v>350</v>
      </c>
      <c r="H110" s="29">
        <f t="shared" si="56"/>
        <v>257</v>
      </c>
      <c r="I110" s="29">
        <f t="shared" si="56"/>
        <v>275</v>
      </c>
      <c r="J110" s="29">
        <f t="shared" si="56"/>
        <v>357</v>
      </c>
      <c r="K110" s="29">
        <f>SUM(K96:K109)</f>
        <v>353</v>
      </c>
      <c r="L110" s="29">
        <f>SUM(L96:L109)</f>
        <v>320</v>
      </c>
      <c r="M110" s="29">
        <f>SUM(M96:M109)</f>
        <v>301</v>
      </c>
      <c r="N110" s="29">
        <f>SUM(N96:N109)</f>
        <v>4213</v>
      </c>
      <c r="O110" s="33">
        <f>SUM(O96:O109)</f>
        <v>1.0000000000000002</v>
      </c>
    </row>
    <row r="113" spans="1:18" ht="18.75" x14ac:dyDescent="0.25">
      <c r="A113" s="56" t="s">
        <v>119</v>
      </c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</row>
    <row r="114" spans="1:18" ht="36" customHeight="1" x14ac:dyDescent="0.25">
      <c r="A114" s="48" t="s">
        <v>57</v>
      </c>
      <c r="B114" s="40" t="s">
        <v>58</v>
      </c>
      <c r="C114" s="39" t="s">
        <v>59</v>
      </c>
      <c r="D114" s="40" t="s">
        <v>60</v>
      </c>
      <c r="E114" s="40" t="s">
        <v>61</v>
      </c>
      <c r="F114" s="40" t="s">
        <v>62</v>
      </c>
      <c r="G114" s="40" t="s">
        <v>63</v>
      </c>
      <c r="H114" s="40" t="s">
        <v>64</v>
      </c>
      <c r="I114" s="40" t="s">
        <v>65</v>
      </c>
      <c r="J114" s="40" t="s">
        <v>66</v>
      </c>
      <c r="K114" s="40" t="s">
        <v>67</v>
      </c>
      <c r="L114" s="40" t="s">
        <v>68</v>
      </c>
      <c r="M114" s="40" t="s">
        <v>69</v>
      </c>
      <c r="N114" s="40" t="s">
        <v>49</v>
      </c>
      <c r="O114" s="40" t="s">
        <v>53</v>
      </c>
      <c r="P114" s="45"/>
      <c r="Q114" s="45"/>
      <c r="R114" s="45"/>
    </row>
    <row r="115" spans="1:18" x14ac:dyDescent="0.25">
      <c r="A115" s="38" t="s">
        <v>11</v>
      </c>
      <c r="B115" s="40">
        <v>7</v>
      </c>
      <c r="C115" s="40">
        <v>16</v>
      </c>
      <c r="D115" s="40">
        <v>15</v>
      </c>
      <c r="E115" s="40">
        <v>17</v>
      </c>
      <c r="F115" s="40">
        <v>21</v>
      </c>
      <c r="G115" s="40">
        <v>16</v>
      </c>
      <c r="H115" s="40">
        <v>11</v>
      </c>
      <c r="I115" s="40">
        <v>14</v>
      </c>
      <c r="J115" s="40">
        <v>14</v>
      </c>
      <c r="K115" s="40">
        <v>14</v>
      </c>
      <c r="L115" s="40">
        <v>16</v>
      </c>
      <c r="M115" s="40">
        <v>7</v>
      </c>
      <c r="N115" s="40">
        <f t="shared" ref="N115:N150" si="57">SUM(B115:M115)</f>
        <v>168</v>
      </c>
      <c r="O115" s="41">
        <f t="shared" ref="O115:O150" si="58">N115/$N$151</f>
        <v>3.9876572513648234E-2</v>
      </c>
      <c r="P115" s="45"/>
      <c r="Q115" s="45"/>
      <c r="R115" s="45"/>
    </row>
    <row r="116" spans="1:18" ht="14.25" customHeight="1" x14ac:dyDescent="0.25">
      <c r="A116" s="42" t="s">
        <v>10</v>
      </c>
      <c r="B116" s="43">
        <v>2</v>
      </c>
      <c r="C116" s="43">
        <v>6</v>
      </c>
      <c r="D116" s="43">
        <v>6</v>
      </c>
      <c r="E116" s="43">
        <v>5</v>
      </c>
      <c r="F116" s="31">
        <v>0</v>
      </c>
      <c r="G116" s="43">
        <v>7</v>
      </c>
      <c r="H116" s="43">
        <v>5</v>
      </c>
      <c r="I116" s="43">
        <v>4</v>
      </c>
      <c r="J116" s="43">
        <v>14</v>
      </c>
      <c r="K116" s="43">
        <v>14</v>
      </c>
      <c r="L116" s="43">
        <v>2</v>
      </c>
      <c r="M116" s="43">
        <v>2</v>
      </c>
      <c r="N116" s="40">
        <f t="shared" si="57"/>
        <v>67</v>
      </c>
      <c r="O116" s="49">
        <f t="shared" si="58"/>
        <v>1.5903156895323997E-2</v>
      </c>
      <c r="P116" s="45"/>
      <c r="Q116" s="45"/>
      <c r="R116" s="45"/>
    </row>
    <row r="117" spans="1:18" x14ac:dyDescent="0.25">
      <c r="A117" s="42" t="s">
        <v>6</v>
      </c>
      <c r="B117" s="43">
        <v>2</v>
      </c>
      <c r="C117" s="43">
        <v>2</v>
      </c>
      <c r="D117" s="43">
        <v>6</v>
      </c>
      <c r="E117" s="43">
        <v>2</v>
      </c>
      <c r="F117" s="31">
        <v>21</v>
      </c>
      <c r="G117" s="43">
        <v>2</v>
      </c>
      <c r="H117" s="43">
        <v>1</v>
      </c>
      <c r="I117" s="43">
        <v>4</v>
      </c>
      <c r="J117" s="43">
        <v>0</v>
      </c>
      <c r="K117" s="43">
        <v>0</v>
      </c>
      <c r="L117" s="43">
        <v>6</v>
      </c>
      <c r="M117" s="43">
        <v>0</v>
      </c>
      <c r="N117" s="40">
        <f t="shared" si="57"/>
        <v>46</v>
      </c>
      <c r="O117" s="49">
        <f t="shared" si="58"/>
        <v>1.0918585331117968E-2</v>
      </c>
      <c r="P117" s="45"/>
      <c r="Q117" s="45"/>
      <c r="R117" s="45"/>
    </row>
    <row r="118" spans="1:18" x14ac:dyDescent="0.25">
      <c r="A118" s="42" t="s">
        <v>8</v>
      </c>
      <c r="B118" s="43">
        <v>2</v>
      </c>
      <c r="C118" s="43">
        <v>4</v>
      </c>
      <c r="D118" s="43">
        <v>3</v>
      </c>
      <c r="E118" s="43">
        <v>3</v>
      </c>
      <c r="F118" s="31">
        <v>0</v>
      </c>
      <c r="G118" s="43">
        <v>1</v>
      </c>
      <c r="H118" s="43">
        <v>3</v>
      </c>
      <c r="I118" s="43">
        <v>1</v>
      </c>
      <c r="J118" s="43">
        <v>0</v>
      </c>
      <c r="K118" s="43">
        <v>0</v>
      </c>
      <c r="L118" s="43">
        <v>1</v>
      </c>
      <c r="M118" s="43">
        <v>0</v>
      </c>
      <c r="N118" s="40">
        <f t="shared" si="57"/>
        <v>18</v>
      </c>
      <c r="O118" s="49">
        <f t="shared" si="58"/>
        <v>4.2724899121765964E-3</v>
      </c>
      <c r="P118" s="45"/>
      <c r="Q118" s="45"/>
      <c r="R118" s="45"/>
    </row>
    <row r="119" spans="1:18" x14ac:dyDescent="0.25">
      <c r="A119" s="42" t="s">
        <v>2</v>
      </c>
      <c r="B119" s="43">
        <v>0</v>
      </c>
      <c r="C119" s="43">
        <v>0</v>
      </c>
      <c r="D119" s="43">
        <v>0</v>
      </c>
      <c r="E119" s="43">
        <v>2</v>
      </c>
      <c r="F119" s="31">
        <v>0</v>
      </c>
      <c r="G119" s="43">
        <v>0</v>
      </c>
      <c r="H119" s="43">
        <v>0</v>
      </c>
      <c r="I119" s="43">
        <v>2</v>
      </c>
      <c r="J119" s="43">
        <v>0</v>
      </c>
      <c r="K119" s="43">
        <v>0</v>
      </c>
      <c r="L119" s="43">
        <v>1</v>
      </c>
      <c r="M119" s="43">
        <v>0</v>
      </c>
      <c r="N119" s="40">
        <f t="shared" si="57"/>
        <v>5</v>
      </c>
      <c r="O119" s="49">
        <f t="shared" si="58"/>
        <v>1.1868027533823878E-3</v>
      </c>
      <c r="P119" s="45"/>
      <c r="Q119" s="45"/>
      <c r="R119" s="45"/>
    </row>
    <row r="120" spans="1:18" x14ac:dyDescent="0.25">
      <c r="A120" s="42" t="s">
        <v>4</v>
      </c>
      <c r="B120" s="43">
        <v>0</v>
      </c>
      <c r="C120" s="43">
        <v>0</v>
      </c>
      <c r="D120" s="43">
        <v>0</v>
      </c>
      <c r="E120" s="43">
        <v>3</v>
      </c>
      <c r="F120" s="43">
        <v>0</v>
      </c>
      <c r="G120" s="43">
        <v>0</v>
      </c>
      <c r="H120" s="43">
        <v>0</v>
      </c>
      <c r="I120" s="43">
        <v>3</v>
      </c>
      <c r="J120" s="43">
        <v>0</v>
      </c>
      <c r="K120" s="43">
        <v>0</v>
      </c>
      <c r="L120" s="43">
        <v>2</v>
      </c>
      <c r="M120" s="43">
        <v>1</v>
      </c>
      <c r="N120" s="40">
        <f t="shared" si="57"/>
        <v>9</v>
      </c>
      <c r="O120" s="49">
        <f t="shared" si="58"/>
        <v>2.1362449560882982E-3</v>
      </c>
      <c r="P120" s="45"/>
      <c r="Q120" s="45"/>
      <c r="R120" s="45"/>
    </row>
    <row r="121" spans="1:18" x14ac:dyDescent="0.25">
      <c r="A121" s="42" t="s">
        <v>12</v>
      </c>
      <c r="B121" s="43">
        <v>1</v>
      </c>
      <c r="C121" s="43">
        <v>4</v>
      </c>
      <c r="D121" s="43">
        <v>0</v>
      </c>
      <c r="E121" s="43">
        <v>2</v>
      </c>
      <c r="F121" s="43">
        <v>0</v>
      </c>
      <c r="G121" s="43">
        <v>6</v>
      </c>
      <c r="H121" s="43">
        <v>2</v>
      </c>
      <c r="I121" s="43">
        <v>0</v>
      </c>
      <c r="J121" s="43">
        <v>0</v>
      </c>
      <c r="K121" s="43">
        <v>0</v>
      </c>
      <c r="L121" s="43">
        <v>4</v>
      </c>
      <c r="M121" s="43">
        <v>4</v>
      </c>
      <c r="N121" s="40">
        <f t="shared" si="57"/>
        <v>23</v>
      </c>
      <c r="O121" s="49">
        <f t="shared" si="58"/>
        <v>5.4592926655589839E-3</v>
      </c>
      <c r="P121" s="45"/>
      <c r="Q121" s="45"/>
      <c r="R121" s="45"/>
    </row>
    <row r="122" spans="1:18" x14ac:dyDescent="0.25">
      <c r="A122" s="38" t="s">
        <v>1</v>
      </c>
      <c r="B122" s="40">
        <v>162</v>
      </c>
      <c r="C122" s="40">
        <v>158</v>
      </c>
      <c r="D122" s="40">
        <v>181</v>
      </c>
      <c r="E122" s="40">
        <v>100</v>
      </c>
      <c r="F122" s="40">
        <f>SUM(F123:F130)</f>
        <v>173</v>
      </c>
      <c r="G122" s="40">
        <v>138</v>
      </c>
      <c r="H122" s="40">
        <v>113</v>
      </c>
      <c r="I122" s="40">
        <v>126</v>
      </c>
      <c r="J122" s="40">
        <v>162</v>
      </c>
      <c r="K122" s="40">
        <v>154</v>
      </c>
      <c r="L122" s="40">
        <v>163</v>
      </c>
      <c r="M122" s="40">
        <v>165</v>
      </c>
      <c r="N122" s="40">
        <f t="shared" si="57"/>
        <v>1795</v>
      </c>
      <c r="O122" s="41">
        <f t="shared" si="58"/>
        <v>0.42606218846427724</v>
      </c>
      <c r="P122" s="45"/>
      <c r="Q122" s="45"/>
      <c r="R122" s="45"/>
    </row>
    <row r="123" spans="1:18" x14ac:dyDescent="0.25">
      <c r="A123" s="42" t="s">
        <v>10</v>
      </c>
      <c r="B123" s="43">
        <v>47</v>
      </c>
      <c r="C123" s="43">
        <v>34</v>
      </c>
      <c r="D123" s="43">
        <v>62</v>
      </c>
      <c r="E123" s="43">
        <v>0</v>
      </c>
      <c r="F123" s="31">
        <v>34</v>
      </c>
      <c r="G123" s="43">
        <v>38</v>
      </c>
      <c r="H123" s="43">
        <v>29</v>
      </c>
      <c r="I123" s="43">
        <v>30</v>
      </c>
      <c r="J123" s="43">
        <v>41</v>
      </c>
      <c r="K123" s="43">
        <v>34</v>
      </c>
      <c r="L123" s="43">
        <v>48</v>
      </c>
      <c r="M123" s="43">
        <v>35</v>
      </c>
      <c r="N123" s="40">
        <f t="shared" si="57"/>
        <v>432</v>
      </c>
      <c r="O123" s="49">
        <f t="shared" si="58"/>
        <v>0.10253975789223831</v>
      </c>
      <c r="P123" s="45"/>
      <c r="Q123" s="45"/>
      <c r="R123" s="45"/>
    </row>
    <row r="124" spans="1:18" x14ac:dyDescent="0.25">
      <c r="A124" s="42" t="s">
        <v>6</v>
      </c>
      <c r="B124" s="43">
        <v>21</v>
      </c>
      <c r="C124" s="43">
        <v>22</v>
      </c>
      <c r="D124" s="43">
        <v>24</v>
      </c>
      <c r="E124" s="43">
        <v>0</v>
      </c>
      <c r="F124" s="31">
        <v>24</v>
      </c>
      <c r="G124" s="43">
        <v>21</v>
      </c>
      <c r="H124" s="43">
        <v>15</v>
      </c>
      <c r="I124" s="43">
        <v>20</v>
      </c>
      <c r="J124" s="43">
        <v>18</v>
      </c>
      <c r="K124" s="43">
        <v>29</v>
      </c>
      <c r="L124" s="43">
        <v>25</v>
      </c>
      <c r="M124" s="43">
        <v>16</v>
      </c>
      <c r="N124" s="40">
        <f t="shared" si="57"/>
        <v>235</v>
      </c>
      <c r="O124" s="49">
        <f t="shared" si="58"/>
        <v>5.5779729408972231E-2</v>
      </c>
      <c r="P124" s="45"/>
      <c r="Q124" s="45"/>
      <c r="R124" s="45"/>
    </row>
    <row r="125" spans="1:18" x14ac:dyDescent="0.25">
      <c r="A125" s="42" t="s">
        <v>8</v>
      </c>
      <c r="B125" s="43">
        <v>44</v>
      </c>
      <c r="C125" s="43">
        <v>38</v>
      </c>
      <c r="D125" s="43">
        <v>36</v>
      </c>
      <c r="E125" s="43">
        <v>38</v>
      </c>
      <c r="F125" s="31">
        <v>39</v>
      </c>
      <c r="G125" s="43">
        <v>34</v>
      </c>
      <c r="H125" s="43">
        <v>31</v>
      </c>
      <c r="I125" s="43">
        <v>21</v>
      </c>
      <c r="J125" s="43">
        <v>28</v>
      </c>
      <c r="K125" s="43">
        <v>25</v>
      </c>
      <c r="L125" s="43">
        <v>31</v>
      </c>
      <c r="M125" s="43">
        <v>32</v>
      </c>
      <c r="N125" s="40">
        <f t="shared" si="57"/>
        <v>397</v>
      </c>
      <c r="O125" s="49">
        <f t="shared" si="58"/>
        <v>9.4232138618561598E-2</v>
      </c>
      <c r="P125" s="45"/>
      <c r="Q125" s="45"/>
      <c r="R125" s="45"/>
    </row>
    <row r="126" spans="1:18" x14ac:dyDescent="0.25">
      <c r="A126" s="42" t="s">
        <v>55</v>
      </c>
      <c r="B126" s="43">
        <v>1</v>
      </c>
      <c r="C126" s="43">
        <v>0</v>
      </c>
      <c r="D126" s="51">
        <v>0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>
        <v>1</v>
      </c>
      <c r="L126" s="43">
        <v>0</v>
      </c>
      <c r="M126" s="43">
        <v>0</v>
      </c>
      <c r="N126" s="40">
        <f t="shared" si="57"/>
        <v>2</v>
      </c>
      <c r="O126" s="49">
        <f t="shared" si="58"/>
        <v>4.7472110135295516E-4</v>
      </c>
      <c r="P126" s="45"/>
      <c r="Q126" s="45"/>
      <c r="R126" s="45"/>
    </row>
    <row r="127" spans="1:18" x14ac:dyDescent="0.25">
      <c r="A127" s="42" t="s">
        <v>9</v>
      </c>
      <c r="B127" s="43">
        <v>3</v>
      </c>
      <c r="C127" s="43">
        <v>10</v>
      </c>
      <c r="D127" s="43">
        <v>10</v>
      </c>
      <c r="E127" s="43">
        <v>10</v>
      </c>
      <c r="F127" s="31">
        <v>16</v>
      </c>
      <c r="G127" s="43">
        <v>5</v>
      </c>
      <c r="H127" s="43">
        <v>9</v>
      </c>
      <c r="I127" s="43">
        <v>6</v>
      </c>
      <c r="J127" s="43">
        <v>10</v>
      </c>
      <c r="K127" s="43">
        <v>11</v>
      </c>
      <c r="L127" s="43">
        <v>13</v>
      </c>
      <c r="M127" s="43">
        <v>18</v>
      </c>
      <c r="N127" s="40">
        <f t="shared" si="57"/>
        <v>121</v>
      </c>
      <c r="O127" s="49">
        <f t="shared" si="58"/>
        <v>2.8720626631853787E-2</v>
      </c>
      <c r="P127" s="45"/>
      <c r="Q127" s="45"/>
      <c r="R127" s="45"/>
    </row>
    <row r="128" spans="1:18" x14ac:dyDescent="0.25">
      <c r="A128" s="42" t="s">
        <v>2</v>
      </c>
      <c r="B128" s="43">
        <v>25</v>
      </c>
      <c r="C128" s="43">
        <v>30</v>
      </c>
      <c r="D128" s="43">
        <v>29</v>
      </c>
      <c r="E128" s="43">
        <v>24</v>
      </c>
      <c r="F128" s="31">
        <v>33</v>
      </c>
      <c r="G128" s="43">
        <v>20</v>
      </c>
      <c r="H128" s="43">
        <v>16</v>
      </c>
      <c r="I128" s="43">
        <v>23</v>
      </c>
      <c r="J128" s="43">
        <v>27</v>
      </c>
      <c r="K128" s="43">
        <v>29</v>
      </c>
      <c r="L128" s="43">
        <v>20</v>
      </c>
      <c r="M128" s="43">
        <v>19</v>
      </c>
      <c r="N128" s="40">
        <f t="shared" si="57"/>
        <v>295</v>
      </c>
      <c r="O128" s="49">
        <f t="shared" si="58"/>
        <v>7.0021362449560878E-2</v>
      </c>
      <c r="P128" s="45"/>
      <c r="Q128" s="45"/>
      <c r="R128" s="45"/>
    </row>
    <row r="129" spans="1:18" x14ac:dyDescent="0.25">
      <c r="A129" s="42" t="s">
        <v>12</v>
      </c>
      <c r="B129" s="43">
        <v>12</v>
      </c>
      <c r="C129" s="43">
        <v>15</v>
      </c>
      <c r="D129" s="43">
        <v>5</v>
      </c>
      <c r="E129" s="43">
        <v>14</v>
      </c>
      <c r="F129" s="31">
        <v>21</v>
      </c>
      <c r="G129" s="43">
        <v>10</v>
      </c>
      <c r="H129" s="43">
        <v>5</v>
      </c>
      <c r="I129" s="43">
        <v>17</v>
      </c>
      <c r="J129" s="43">
        <v>23</v>
      </c>
      <c r="K129" s="43">
        <v>14</v>
      </c>
      <c r="L129" s="43">
        <v>14</v>
      </c>
      <c r="M129" s="43">
        <v>30</v>
      </c>
      <c r="N129" s="40">
        <f t="shared" si="57"/>
        <v>180</v>
      </c>
      <c r="O129" s="49">
        <f t="shared" si="58"/>
        <v>4.2724899121765962E-2</v>
      </c>
      <c r="P129" s="45"/>
      <c r="Q129" s="45"/>
      <c r="R129" s="45"/>
    </row>
    <row r="130" spans="1:18" x14ac:dyDescent="0.25">
      <c r="A130" s="42" t="s">
        <v>13</v>
      </c>
      <c r="B130" s="43">
        <v>9</v>
      </c>
      <c r="C130" s="43">
        <v>9</v>
      </c>
      <c r="D130" s="43">
        <v>15</v>
      </c>
      <c r="E130" s="43">
        <v>14</v>
      </c>
      <c r="F130" s="31">
        <v>6</v>
      </c>
      <c r="G130" s="43">
        <v>10</v>
      </c>
      <c r="H130" s="43">
        <v>8</v>
      </c>
      <c r="I130" s="43">
        <v>9</v>
      </c>
      <c r="J130" s="43">
        <v>15</v>
      </c>
      <c r="K130" s="43">
        <v>11</v>
      </c>
      <c r="L130" s="43">
        <v>12</v>
      </c>
      <c r="M130" s="43">
        <v>15</v>
      </c>
      <c r="N130" s="40">
        <f t="shared" si="57"/>
        <v>133</v>
      </c>
      <c r="O130" s="49">
        <f t="shared" si="58"/>
        <v>3.1568953239971519E-2</v>
      </c>
      <c r="P130" s="45"/>
      <c r="Q130" s="45"/>
      <c r="R130" s="45"/>
    </row>
    <row r="131" spans="1:18" x14ac:dyDescent="0.25">
      <c r="A131" s="38" t="s">
        <v>5</v>
      </c>
      <c r="B131" s="40">
        <v>45</v>
      </c>
      <c r="C131" s="40">
        <v>30</v>
      </c>
      <c r="D131" s="40">
        <v>49</v>
      </c>
      <c r="E131" s="40">
        <v>2</v>
      </c>
      <c r="F131" s="40">
        <v>42</v>
      </c>
      <c r="G131" s="40">
        <v>35</v>
      </c>
      <c r="H131" s="40">
        <v>24</v>
      </c>
      <c r="I131" s="40">
        <v>27</v>
      </c>
      <c r="J131" s="40">
        <v>35</v>
      </c>
      <c r="K131" s="40">
        <v>43</v>
      </c>
      <c r="L131" s="40">
        <v>26</v>
      </c>
      <c r="M131" s="40">
        <v>21</v>
      </c>
      <c r="N131" s="40">
        <f t="shared" si="57"/>
        <v>379</v>
      </c>
      <c r="O131" s="41">
        <f t="shared" si="58"/>
        <v>8.9959648706384995E-2</v>
      </c>
      <c r="P131" s="45"/>
      <c r="Q131" s="45"/>
      <c r="R131" s="45"/>
    </row>
    <row r="132" spans="1:18" x14ac:dyDescent="0.25">
      <c r="A132" s="42" t="s">
        <v>10</v>
      </c>
      <c r="B132" s="43">
        <v>7</v>
      </c>
      <c r="C132" s="43">
        <v>6</v>
      </c>
      <c r="D132" s="43">
        <v>7</v>
      </c>
      <c r="E132" s="43">
        <v>0</v>
      </c>
      <c r="F132" s="31">
        <v>1</v>
      </c>
      <c r="G132" s="43">
        <v>6</v>
      </c>
      <c r="H132" s="43">
        <v>2</v>
      </c>
      <c r="I132" s="43">
        <v>7</v>
      </c>
      <c r="J132" s="43">
        <v>3</v>
      </c>
      <c r="K132" s="43">
        <v>3</v>
      </c>
      <c r="L132" s="43">
        <v>0</v>
      </c>
      <c r="M132" s="43">
        <v>3</v>
      </c>
      <c r="N132" s="40">
        <f t="shared" si="57"/>
        <v>45</v>
      </c>
      <c r="O132" s="49">
        <f t="shared" si="58"/>
        <v>1.0681224780441491E-2</v>
      </c>
      <c r="P132" s="45"/>
      <c r="Q132" s="45"/>
      <c r="R132" s="45"/>
    </row>
    <row r="133" spans="1:18" x14ac:dyDescent="0.25">
      <c r="A133" s="42" t="s">
        <v>6</v>
      </c>
      <c r="B133" s="43">
        <v>37</v>
      </c>
      <c r="C133" s="43">
        <v>22</v>
      </c>
      <c r="D133" s="43">
        <v>41</v>
      </c>
      <c r="E133" s="43">
        <v>0</v>
      </c>
      <c r="F133" s="31">
        <v>41</v>
      </c>
      <c r="G133" s="43">
        <v>29</v>
      </c>
      <c r="H133" s="43">
        <v>19</v>
      </c>
      <c r="I133" s="43">
        <v>20</v>
      </c>
      <c r="J133" s="43">
        <v>32</v>
      </c>
      <c r="K133" s="43">
        <v>21</v>
      </c>
      <c r="L133" s="43">
        <v>24</v>
      </c>
      <c r="M133" s="43">
        <v>16</v>
      </c>
      <c r="N133" s="40">
        <f t="shared" si="57"/>
        <v>302</v>
      </c>
      <c r="O133" s="49">
        <f t="shared" si="58"/>
        <v>7.1682886304296228E-2</v>
      </c>
      <c r="P133" s="45"/>
      <c r="Q133" s="45"/>
      <c r="R133" s="45"/>
    </row>
    <row r="134" spans="1:18" x14ac:dyDescent="0.25">
      <c r="A134" s="42" t="s">
        <v>8</v>
      </c>
      <c r="B134" s="43">
        <v>1</v>
      </c>
      <c r="C134" s="43">
        <v>2</v>
      </c>
      <c r="D134" s="43">
        <v>1</v>
      </c>
      <c r="E134" s="43">
        <v>1</v>
      </c>
      <c r="F134" s="31">
        <v>0</v>
      </c>
      <c r="G134" s="43">
        <v>0</v>
      </c>
      <c r="H134" s="43">
        <v>1</v>
      </c>
      <c r="I134" s="43">
        <v>0</v>
      </c>
      <c r="J134" s="43">
        <v>0</v>
      </c>
      <c r="K134" s="43">
        <v>21</v>
      </c>
      <c r="L134" s="43">
        <v>0</v>
      </c>
      <c r="M134" s="43">
        <v>1</v>
      </c>
      <c r="N134" s="40">
        <f t="shared" si="57"/>
        <v>28</v>
      </c>
      <c r="O134" s="49">
        <f t="shared" si="58"/>
        <v>6.6460954189413723E-3</v>
      </c>
      <c r="P134" s="45"/>
      <c r="Q134" s="45"/>
      <c r="R134" s="45"/>
    </row>
    <row r="135" spans="1:18" x14ac:dyDescent="0.25">
      <c r="A135" s="42" t="s">
        <v>12</v>
      </c>
      <c r="B135" s="43">
        <v>0</v>
      </c>
      <c r="C135" s="43">
        <v>0</v>
      </c>
      <c r="D135" s="43">
        <v>0</v>
      </c>
      <c r="E135" s="43">
        <v>1</v>
      </c>
      <c r="F135" s="43">
        <v>0</v>
      </c>
      <c r="G135" s="43">
        <v>0</v>
      </c>
      <c r="H135" s="43">
        <v>2</v>
      </c>
      <c r="I135" s="43">
        <v>0</v>
      </c>
      <c r="J135" s="43">
        <v>0</v>
      </c>
      <c r="K135" s="43">
        <v>1</v>
      </c>
      <c r="L135" s="43">
        <v>2</v>
      </c>
      <c r="M135" s="43">
        <v>1</v>
      </c>
      <c r="N135" s="40">
        <f t="shared" si="57"/>
        <v>7</v>
      </c>
      <c r="O135" s="49">
        <f t="shared" si="58"/>
        <v>1.6615238547353431E-3</v>
      </c>
      <c r="P135" s="45"/>
      <c r="Q135" s="45"/>
      <c r="R135" s="45"/>
    </row>
    <row r="136" spans="1:18" x14ac:dyDescent="0.25">
      <c r="A136" s="38" t="s">
        <v>7</v>
      </c>
      <c r="B136" s="40">
        <v>16</v>
      </c>
      <c r="C136" s="40">
        <v>9</v>
      </c>
      <c r="D136" s="40">
        <v>8</v>
      </c>
      <c r="E136" s="40">
        <v>5</v>
      </c>
      <c r="F136" s="40">
        <v>13</v>
      </c>
      <c r="G136" s="40">
        <v>10</v>
      </c>
      <c r="H136" s="40">
        <v>15</v>
      </c>
      <c r="I136" s="40">
        <v>9</v>
      </c>
      <c r="J136" s="40">
        <v>6</v>
      </c>
      <c r="K136" s="40">
        <v>12</v>
      </c>
      <c r="L136" s="40">
        <v>6</v>
      </c>
      <c r="M136" s="40">
        <v>8</v>
      </c>
      <c r="N136" s="40">
        <f t="shared" si="57"/>
        <v>117</v>
      </c>
      <c r="O136" s="41">
        <f t="shared" si="58"/>
        <v>2.7771184429147874E-2</v>
      </c>
      <c r="P136" s="45"/>
      <c r="Q136" s="45"/>
      <c r="R136" s="45"/>
    </row>
    <row r="137" spans="1:18" x14ac:dyDescent="0.25">
      <c r="A137" s="42" t="s">
        <v>15</v>
      </c>
      <c r="B137" s="43">
        <v>0</v>
      </c>
      <c r="C137" s="43">
        <v>0</v>
      </c>
      <c r="D137" s="43">
        <v>0</v>
      </c>
      <c r="E137" s="43">
        <v>0</v>
      </c>
      <c r="F137" s="43">
        <v>1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1</v>
      </c>
      <c r="M137" s="43">
        <v>0</v>
      </c>
      <c r="N137" s="40">
        <f t="shared" si="57"/>
        <v>2</v>
      </c>
      <c r="O137" s="49">
        <f t="shared" si="58"/>
        <v>4.7472110135295516E-4</v>
      </c>
      <c r="P137" s="45"/>
      <c r="Q137" s="45"/>
      <c r="R137" s="45"/>
    </row>
    <row r="138" spans="1:18" x14ac:dyDescent="0.25">
      <c r="A138" s="42" t="s">
        <v>10</v>
      </c>
      <c r="B138" s="43">
        <v>5</v>
      </c>
      <c r="C138" s="43">
        <v>1</v>
      </c>
      <c r="D138" s="43">
        <v>3</v>
      </c>
      <c r="E138" s="43">
        <v>0</v>
      </c>
      <c r="F138" s="31">
        <v>1</v>
      </c>
      <c r="G138" s="43">
        <v>2</v>
      </c>
      <c r="H138" s="43">
        <v>4</v>
      </c>
      <c r="I138" s="43">
        <v>4</v>
      </c>
      <c r="J138" s="43">
        <v>1</v>
      </c>
      <c r="K138" s="43">
        <v>0</v>
      </c>
      <c r="L138" s="43">
        <v>1</v>
      </c>
      <c r="M138" s="43">
        <v>0</v>
      </c>
      <c r="N138" s="40">
        <f t="shared" si="57"/>
        <v>22</v>
      </c>
      <c r="O138" s="49">
        <f t="shared" si="58"/>
        <v>5.2219321148825066E-3</v>
      </c>
      <c r="P138" s="45"/>
      <c r="Q138" s="45"/>
      <c r="R138" s="45"/>
    </row>
    <row r="139" spans="1:18" x14ac:dyDescent="0.25">
      <c r="A139" s="42" t="s">
        <v>6</v>
      </c>
      <c r="B139" s="43">
        <v>4</v>
      </c>
      <c r="C139" s="43">
        <v>1</v>
      </c>
      <c r="D139" s="43">
        <v>2</v>
      </c>
      <c r="E139" s="43">
        <v>0</v>
      </c>
      <c r="F139" s="31">
        <v>4</v>
      </c>
      <c r="G139" s="43">
        <v>4</v>
      </c>
      <c r="H139" s="43">
        <v>7</v>
      </c>
      <c r="I139" s="43">
        <v>3</v>
      </c>
      <c r="J139" s="43">
        <v>3</v>
      </c>
      <c r="K139" s="43">
        <v>4</v>
      </c>
      <c r="L139" s="43">
        <v>2</v>
      </c>
      <c r="M139" s="43">
        <v>4</v>
      </c>
      <c r="N139" s="40">
        <f t="shared" si="57"/>
        <v>38</v>
      </c>
      <c r="O139" s="49">
        <f t="shared" si="58"/>
        <v>9.0197009257061474E-3</v>
      </c>
      <c r="P139" s="45"/>
      <c r="Q139" s="45"/>
      <c r="R139" s="45"/>
    </row>
    <row r="140" spans="1:18" x14ac:dyDescent="0.25">
      <c r="A140" s="42" t="s">
        <v>14</v>
      </c>
      <c r="B140" s="43">
        <v>2</v>
      </c>
      <c r="C140" s="43">
        <v>2</v>
      </c>
      <c r="D140" s="43">
        <v>2</v>
      </c>
      <c r="E140" s="43">
        <v>3</v>
      </c>
      <c r="F140" s="31">
        <v>2</v>
      </c>
      <c r="G140" s="43">
        <v>3</v>
      </c>
      <c r="H140" s="43">
        <v>1</v>
      </c>
      <c r="I140" s="43">
        <v>0</v>
      </c>
      <c r="J140" s="43">
        <v>0</v>
      </c>
      <c r="K140" s="43">
        <v>2</v>
      </c>
      <c r="L140" s="43">
        <v>2</v>
      </c>
      <c r="M140" s="43">
        <v>2</v>
      </c>
      <c r="N140" s="40">
        <f t="shared" si="57"/>
        <v>21</v>
      </c>
      <c r="O140" s="49">
        <f t="shared" si="58"/>
        <v>4.9845715642060293E-3</v>
      </c>
      <c r="P140" s="45"/>
      <c r="Q140" s="45"/>
      <c r="R140" s="45"/>
    </row>
    <row r="141" spans="1:18" x14ac:dyDescent="0.25">
      <c r="A141" s="42" t="s">
        <v>8</v>
      </c>
      <c r="B141" s="43">
        <v>4</v>
      </c>
      <c r="C141" s="43">
        <v>2</v>
      </c>
      <c r="D141" s="43">
        <v>1</v>
      </c>
      <c r="E141" s="43">
        <v>2</v>
      </c>
      <c r="F141" s="31">
        <v>3</v>
      </c>
      <c r="G141" s="43">
        <v>1</v>
      </c>
      <c r="H141" s="43">
        <v>3</v>
      </c>
      <c r="I141" s="43">
        <v>1</v>
      </c>
      <c r="J141" s="43">
        <v>2</v>
      </c>
      <c r="K141" s="43">
        <v>6</v>
      </c>
      <c r="L141" s="43">
        <v>0</v>
      </c>
      <c r="M141" s="43">
        <v>2</v>
      </c>
      <c r="N141" s="40">
        <f t="shared" si="57"/>
        <v>27</v>
      </c>
      <c r="O141" s="49">
        <f t="shared" si="58"/>
        <v>6.4087348682648941E-3</v>
      </c>
      <c r="P141" s="45"/>
      <c r="Q141" s="45"/>
      <c r="R141" s="45"/>
    </row>
    <row r="142" spans="1:18" x14ac:dyDescent="0.25">
      <c r="A142" s="42" t="s">
        <v>12</v>
      </c>
      <c r="B142" s="43">
        <v>1</v>
      </c>
      <c r="C142" s="43">
        <v>3</v>
      </c>
      <c r="D142" s="43">
        <v>0</v>
      </c>
      <c r="E142" s="43">
        <v>0</v>
      </c>
      <c r="F142" s="43">
        <v>2</v>
      </c>
      <c r="G142" s="43">
        <v>0</v>
      </c>
      <c r="H142" s="43">
        <v>0</v>
      </c>
      <c r="I142" s="43">
        <v>1</v>
      </c>
      <c r="J142" s="43">
        <v>0</v>
      </c>
      <c r="K142" s="43">
        <v>0</v>
      </c>
      <c r="L142" s="43">
        <v>0</v>
      </c>
      <c r="M142" s="43">
        <v>0</v>
      </c>
      <c r="N142" s="40">
        <f t="shared" si="57"/>
        <v>7</v>
      </c>
      <c r="O142" s="49">
        <f t="shared" si="58"/>
        <v>1.6615238547353431E-3</v>
      </c>
      <c r="P142" s="45"/>
      <c r="Q142" s="45"/>
      <c r="R142" s="45"/>
    </row>
    <row r="143" spans="1:18" x14ac:dyDescent="0.25">
      <c r="A143" s="42" t="s">
        <v>36</v>
      </c>
      <c r="B143" s="43">
        <v>0</v>
      </c>
      <c r="C143" s="43">
        <v>0</v>
      </c>
      <c r="D143" s="43">
        <v>0</v>
      </c>
      <c r="E143" s="43">
        <v>0</v>
      </c>
      <c r="F143" s="43">
        <v>0</v>
      </c>
      <c r="G143" s="43">
        <v>0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0">
        <f t="shared" si="57"/>
        <v>0</v>
      </c>
      <c r="O143" s="49">
        <f t="shared" si="58"/>
        <v>0</v>
      </c>
      <c r="P143" s="45"/>
      <c r="Q143" s="45"/>
      <c r="R143" s="45"/>
    </row>
    <row r="144" spans="1:18" x14ac:dyDescent="0.25">
      <c r="A144" s="38" t="s">
        <v>3</v>
      </c>
      <c r="B144" s="40">
        <v>170</v>
      </c>
      <c r="C144" s="40">
        <v>156</v>
      </c>
      <c r="D144" s="40">
        <v>175</v>
      </c>
      <c r="E144" s="40">
        <v>261</v>
      </c>
      <c r="F144" s="40">
        <v>169</v>
      </c>
      <c r="G144" s="40">
        <v>151</v>
      </c>
      <c r="H144" s="40">
        <v>94</v>
      </c>
      <c r="I144" s="40">
        <v>99</v>
      </c>
      <c r="J144" s="40">
        <v>140</v>
      </c>
      <c r="K144" s="40">
        <v>130</v>
      </c>
      <c r="L144" s="40">
        <v>109</v>
      </c>
      <c r="M144" s="40">
        <v>100</v>
      </c>
      <c r="N144" s="40">
        <f t="shared" si="57"/>
        <v>1754</v>
      </c>
      <c r="O144" s="41">
        <f t="shared" si="58"/>
        <v>0.41633040588654163</v>
      </c>
      <c r="P144" s="45"/>
      <c r="Q144" s="45"/>
      <c r="R144" s="45"/>
    </row>
    <row r="145" spans="1:18" x14ac:dyDescent="0.25">
      <c r="A145" s="42" t="s">
        <v>10</v>
      </c>
      <c r="B145" s="43">
        <v>63</v>
      </c>
      <c r="C145" s="43">
        <v>63</v>
      </c>
      <c r="D145" s="43">
        <v>75</v>
      </c>
      <c r="E145" s="43">
        <v>103</v>
      </c>
      <c r="F145" s="31">
        <v>75</v>
      </c>
      <c r="G145" s="43">
        <v>57</v>
      </c>
      <c r="H145" s="43">
        <v>35</v>
      </c>
      <c r="I145" s="43">
        <v>45</v>
      </c>
      <c r="J145" s="43">
        <v>57</v>
      </c>
      <c r="K145" s="43">
        <v>43</v>
      </c>
      <c r="L145" s="43">
        <v>36</v>
      </c>
      <c r="M145" s="43">
        <v>37</v>
      </c>
      <c r="N145" s="40">
        <f t="shared" si="57"/>
        <v>689</v>
      </c>
      <c r="O145" s="49">
        <f t="shared" si="58"/>
        <v>0.16354141941609304</v>
      </c>
      <c r="P145" s="45"/>
      <c r="Q145" s="45"/>
      <c r="R145" s="45"/>
    </row>
    <row r="146" spans="1:18" x14ac:dyDescent="0.25">
      <c r="A146" s="42" t="s">
        <v>6</v>
      </c>
      <c r="B146" s="43">
        <v>12</v>
      </c>
      <c r="C146" s="43">
        <v>13</v>
      </c>
      <c r="D146" s="43">
        <v>9</v>
      </c>
      <c r="E146" s="43">
        <v>85</v>
      </c>
      <c r="F146" s="31">
        <v>12</v>
      </c>
      <c r="G146" s="43">
        <v>19</v>
      </c>
      <c r="H146" s="43">
        <v>16</v>
      </c>
      <c r="I146" s="43">
        <v>5</v>
      </c>
      <c r="J146" s="43">
        <v>21</v>
      </c>
      <c r="K146" s="43">
        <v>14</v>
      </c>
      <c r="L146" s="43">
        <v>10</v>
      </c>
      <c r="M146" s="43">
        <v>10</v>
      </c>
      <c r="N146" s="40">
        <f t="shared" si="57"/>
        <v>226</v>
      </c>
      <c r="O146" s="49">
        <f t="shared" si="58"/>
        <v>5.364348445288393E-2</v>
      </c>
      <c r="P146" s="45"/>
      <c r="Q146" s="45"/>
      <c r="R146" s="45"/>
    </row>
    <row r="147" spans="1:18" x14ac:dyDescent="0.25">
      <c r="A147" s="42" t="s">
        <v>4</v>
      </c>
      <c r="B147" s="43">
        <v>95</v>
      </c>
      <c r="C147" s="43">
        <v>73</v>
      </c>
      <c r="D147" s="43">
        <v>90</v>
      </c>
      <c r="E147" s="43">
        <v>68</v>
      </c>
      <c r="F147" s="31">
        <v>78</v>
      </c>
      <c r="G147" s="43">
        <v>71</v>
      </c>
      <c r="H147" s="43">
        <v>43</v>
      </c>
      <c r="I147" s="43">
        <v>45</v>
      </c>
      <c r="J147" s="43">
        <v>61</v>
      </c>
      <c r="K147" s="43">
        <v>71</v>
      </c>
      <c r="L147" s="43">
        <v>62</v>
      </c>
      <c r="M147" s="43">
        <v>53</v>
      </c>
      <c r="N147" s="40">
        <f t="shared" si="57"/>
        <v>810</v>
      </c>
      <c r="O147" s="49">
        <f t="shared" si="58"/>
        <v>0.19226204604794683</v>
      </c>
      <c r="P147" s="45"/>
      <c r="Q147" s="45"/>
      <c r="R147" s="45"/>
    </row>
    <row r="148" spans="1:18" x14ac:dyDescent="0.25">
      <c r="A148" s="42" t="s">
        <v>80</v>
      </c>
      <c r="B148" s="43">
        <v>0</v>
      </c>
      <c r="C148" s="43">
        <v>7</v>
      </c>
      <c r="D148" s="43">
        <v>1</v>
      </c>
      <c r="E148" s="43">
        <v>5</v>
      </c>
      <c r="F148" s="31">
        <v>4</v>
      </c>
      <c r="G148" s="43">
        <v>4</v>
      </c>
      <c r="H148" s="43">
        <v>0</v>
      </c>
      <c r="I148" s="43">
        <v>4</v>
      </c>
      <c r="J148" s="43">
        <v>1</v>
      </c>
      <c r="K148" s="43">
        <v>2</v>
      </c>
      <c r="L148" s="43">
        <v>1</v>
      </c>
      <c r="M148" s="43">
        <v>0</v>
      </c>
      <c r="N148" s="40">
        <f t="shared" si="57"/>
        <v>29</v>
      </c>
      <c r="O148" s="49">
        <f t="shared" si="58"/>
        <v>6.8834559696178497E-3</v>
      </c>
      <c r="P148" s="45"/>
      <c r="Q148" s="45"/>
      <c r="R148" s="45"/>
    </row>
    <row r="149" spans="1:18" x14ac:dyDescent="0.25">
      <c r="A149" s="38" t="s">
        <v>70</v>
      </c>
      <c r="B149" s="40">
        <v>0</v>
      </c>
      <c r="C149" s="40">
        <v>0</v>
      </c>
      <c r="D149" s="40">
        <v>0</v>
      </c>
      <c r="E149" s="40">
        <v>0</v>
      </c>
      <c r="F149" s="40">
        <v>0</v>
      </c>
      <c r="G149" s="40">
        <v>0</v>
      </c>
      <c r="H149" s="40">
        <v>0</v>
      </c>
      <c r="I149" s="40">
        <v>0</v>
      </c>
      <c r="J149" s="40">
        <v>0</v>
      </c>
      <c r="K149" s="40">
        <v>0</v>
      </c>
      <c r="L149" s="40">
        <v>0</v>
      </c>
      <c r="M149" s="40">
        <v>0</v>
      </c>
      <c r="N149" s="40">
        <f t="shared" si="57"/>
        <v>0</v>
      </c>
      <c r="O149" s="41">
        <f t="shared" si="58"/>
        <v>0</v>
      </c>
      <c r="P149" s="45"/>
      <c r="Q149" s="45"/>
      <c r="R149" s="45"/>
    </row>
    <row r="150" spans="1:18" x14ac:dyDescent="0.25">
      <c r="A150" s="42" t="s">
        <v>12</v>
      </c>
      <c r="B150" s="43">
        <v>0</v>
      </c>
      <c r="C150" s="43">
        <v>0</v>
      </c>
      <c r="D150" s="43">
        <v>0</v>
      </c>
      <c r="E150" s="43">
        <v>0</v>
      </c>
      <c r="F150" s="43">
        <v>0</v>
      </c>
      <c r="G150" s="43">
        <v>0</v>
      </c>
      <c r="H150" s="43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0">
        <f t="shared" si="57"/>
        <v>0</v>
      </c>
      <c r="O150" s="49">
        <f t="shared" si="58"/>
        <v>0</v>
      </c>
      <c r="P150" s="45"/>
      <c r="Q150" s="45"/>
      <c r="R150" s="45"/>
    </row>
    <row r="151" spans="1:18" x14ac:dyDescent="0.25">
      <c r="A151" s="44" t="s">
        <v>16</v>
      </c>
      <c r="B151" s="40">
        <f>SUM(B115,B122,B131,B136,B144,B149)</f>
        <v>400</v>
      </c>
      <c r="C151" s="40">
        <f>SUM(C115,C122,C131,C136,C144,C149)</f>
        <v>369</v>
      </c>
      <c r="D151" s="40">
        <f>SUM(D115,D122,D131,D136,D144,D149)</f>
        <v>428</v>
      </c>
      <c r="E151" s="40">
        <f>SUM(E115,E122,E131,E136,E144,E149)</f>
        <v>385</v>
      </c>
      <c r="F151" s="40">
        <v>418</v>
      </c>
      <c r="G151" s="40">
        <f t="shared" ref="G151:L151" si="59">SUM(G115,G122,G131,G136,G144,G149)</f>
        <v>350</v>
      </c>
      <c r="H151" s="40">
        <f t="shared" si="59"/>
        <v>257</v>
      </c>
      <c r="I151" s="40">
        <f t="shared" si="59"/>
        <v>275</v>
      </c>
      <c r="J151" s="40">
        <f t="shared" si="59"/>
        <v>357</v>
      </c>
      <c r="K151" s="40">
        <f t="shared" si="59"/>
        <v>353</v>
      </c>
      <c r="L151" s="40">
        <f t="shared" si="59"/>
        <v>320</v>
      </c>
      <c r="M151" s="40">
        <v>301</v>
      </c>
      <c r="N151" s="40">
        <f>SUM(B151:M151)</f>
        <v>4213</v>
      </c>
      <c r="O151" s="50">
        <v>1</v>
      </c>
      <c r="P151" s="45"/>
      <c r="Q151" s="45"/>
      <c r="R151" s="45"/>
    </row>
    <row r="152" spans="1:18" x14ac:dyDescent="0.25">
      <c r="A152" s="45"/>
      <c r="B152" s="45"/>
      <c r="C152" s="45"/>
      <c r="Q152" s="45"/>
      <c r="R152" s="45"/>
    </row>
    <row r="179" spans="1:2" x14ac:dyDescent="0.25">
      <c r="A179" s="113" t="s">
        <v>126</v>
      </c>
      <c r="B179" s="113" t="s">
        <v>113</v>
      </c>
    </row>
    <row r="180" spans="1:2" x14ac:dyDescent="0.25">
      <c r="A180" s="114" t="s">
        <v>11</v>
      </c>
      <c r="B180" s="113">
        <v>144</v>
      </c>
    </row>
    <row r="181" spans="1:2" x14ac:dyDescent="0.25">
      <c r="A181" s="114" t="s">
        <v>71</v>
      </c>
      <c r="B181" s="113">
        <v>0</v>
      </c>
    </row>
    <row r="182" spans="1:2" x14ac:dyDescent="0.25">
      <c r="A182" s="114" t="s">
        <v>1</v>
      </c>
      <c r="B182" s="113">
        <v>2317</v>
      </c>
    </row>
    <row r="183" spans="1:2" x14ac:dyDescent="0.25">
      <c r="A183" s="114" t="s">
        <v>5</v>
      </c>
      <c r="B183" s="113">
        <v>265</v>
      </c>
    </row>
    <row r="184" spans="1:2" x14ac:dyDescent="0.25">
      <c r="A184" s="114" t="s">
        <v>7</v>
      </c>
      <c r="B184" s="113">
        <v>119</v>
      </c>
    </row>
    <row r="185" spans="1:2" x14ac:dyDescent="0.25">
      <c r="A185" s="114" t="s">
        <v>3</v>
      </c>
      <c r="B185" s="113">
        <v>1531</v>
      </c>
    </row>
    <row r="186" spans="1:2" x14ac:dyDescent="0.25">
      <c r="A186" s="113" t="s">
        <v>49</v>
      </c>
      <c r="B186" s="113">
        <f>SUM(B180:B185)</f>
        <v>4376</v>
      </c>
    </row>
  </sheetData>
  <sortState ref="A14:Q18">
    <sortCondition ref="A13:A18"/>
  </sortState>
  <mergeCells count="24">
    <mergeCell ref="A50:AA50"/>
    <mergeCell ref="F53:G53"/>
    <mergeCell ref="H53:I53"/>
    <mergeCell ref="B66:C66"/>
    <mergeCell ref="D66:E66"/>
    <mergeCell ref="F66:G66"/>
    <mergeCell ref="H66:I66"/>
    <mergeCell ref="A65:AA65"/>
    <mergeCell ref="A1:F1"/>
    <mergeCell ref="A91:AE91"/>
    <mergeCell ref="A8:AA8"/>
    <mergeCell ref="A11:A12"/>
    <mergeCell ref="A94:A95"/>
    <mergeCell ref="A66:A67"/>
    <mergeCell ref="A10:AA10"/>
    <mergeCell ref="B11:C11"/>
    <mergeCell ref="D11:E11"/>
    <mergeCell ref="F11:G11"/>
    <mergeCell ref="H11:I11"/>
    <mergeCell ref="A63:AA63"/>
    <mergeCell ref="A52:AA52"/>
    <mergeCell ref="A53:A54"/>
    <mergeCell ref="B53:C53"/>
    <mergeCell ref="D53:E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Abril 2026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2026-06-01T19:58:29Z</dcterms:modified>
</cp:coreProperties>
</file>