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1. ENERO_2014\"/>
    </mc:Choice>
  </mc:AlternateContent>
  <bookViews>
    <workbookView xWindow="-15" yWindow="6750" windowWidth="19230" windowHeight="523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externalReferences>
    <externalReference r:id="rId11"/>
  </externalReferences>
  <definedNames>
    <definedName name="_xlnm.Print_Area" localSheetId="2">'3-Móvil I'!$A$12:$N$50</definedName>
    <definedName name="_xlnm.Print_Area" localSheetId="3">'4-Móvil II'!$A$12:$M$153</definedName>
    <definedName name="_xlnm.Print_Titles" localSheetId="3">'4-Móvil II'!$13:$14</definedName>
  </definedNames>
  <calcPr calcId="152511"/>
</workbook>
</file>

<file path=xl/calcChain.xml><?xml version="1.0" encoding="utf-8"?>
<calcChain xmlns="http://schemas.openxmlformats.org/spreadsheetml/2006/main">
  <c r="D14" i="35" l="1"/>
  <c r="L37" i="58"/>
  <c r="L36" i="58"/>
  <c r="L35" i="58"/>
  <c r="L34" i="58"/>
  <c r="L33" i="58"/>
  <c r="L32" i="58"/>
  <c r="L31" i="58"/>
  <c r="L30" i="58"/>
  <c r="L29" i="58"/>
  <c r="L28" i="58"/>
  <c r="I24" i="58"/>
  <c r="I23" i="58"/>
  <c r="I22" i="58"/>
  <c r="I21" i="58"/>
  <c r="I20" i="58"/>
  <c r="I19" i="58"/>
  <c r="I18" i="58"/>
  <c r="I17" i="58"/>
  <c r="I16" i="58"/>
  <c r="I15" i="58"/>
  <c r="L141" i="30" l="1"/>
  <c r="K141" i="30"/>
  <c r="K123" i="30" l="1"/>
  <c r="L123" i="30"/>
  <c r="M122" i="30"/>
  <c r="L122" i="30"/>
  <c r="K122" i="30"/>
  <c r="M121" i="30" l="1"/>
  <c r="L121" i="30"/>
  <c r="K121" i="30"/>
  <c r="M141" i="30" l="1"/>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40" i="30" l="1"/>
  <c r="I140" i="30"/>
  <c r="H140" i="30"/>
  <c r="G140" i="30"/>
  <c r="F140" i="30"/>
  <c r="E140" i="30"/>
  <c r="D140" i="30"/>
  <c r="C140" i="30"/>
  <c r="B140" i="30"/>
  <c r="M111" i="30"/>
  <c r="L111" i="30"/>
  <c r="K111" i="30"/>
  <c r="L140" i="30" l="1"/>
  <c r="K140" i="30"/>
  <c r="M140" i="30"/>
  <c r="J139" i="30" l="1"/>
  <c r="I139" i="30"/>
  <c r="H139" i="30"/>
  <c r="G139" i="30"/>
  <c r="F139" i="30"/>
  <c r="E139" i="30"/>
  <c r="D139" i="30"/>
  <c r="C139" i="30"/>
  <c r="B139" i="30"/>
  <c r="M110" i="30"/>
  <c r="L110" i="30"/>
  <c r="K110" i="30"/>
  <c r="K139" i="30" l="1"/>
  <c r="L139" i="30"/>
  <c r="M139"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8" i="30" l="1"/>
  <c r="I138" i="30"/>
  <c r="H138" i="30"/>
  <c r="G138" i="30"/>
  <c r="F138" i="30"/>
  <c r="E138" i="30"/>
  <c r="D138" i="30"/>
  <c r="C138" i="30"/>
  <c r="B138" i="30"/>
  <c r="M98" i="30"/>
  <c r="L98" i="30"/>
  <c r="K98" i="30"/>
  <c r="K138" i="30" l="1"/>
  <c r="L138" i="30"/>
  <c r="M138"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7" i="30"/>
  <c r="I137" i="30"/>
  <c r="H137" i="30"/>
  <c r="G137" i="30"/>
  <c r="F137" i="30"/>
  <c r="E137" i="30"/>
  <c r="D137" i="30"/>
  <c r="C137" i="30"/>
  <c r="B137" i="30"/>
  <c r="M86" i="30"/>
  <c r="L86" i="30"/>
  <c r="K86" i="30"/>
  <c r="M85" i="30"/>
  <c r="L85" i="30"/>
  <c r="K85" i="30"/>
  <c r="G43" i="29"/>
  <c r="K46" i="29"/>
  <c r="B62" i="29" s="1"/>
  <c r="M84" i="30"/>
  <c r="L84" i="30"/>
  <c r="K84" i="30"/>
  <c r="M83" i="30"/>
  <c r="L83" i="30"/>
  <c r="K83" i="30"/>
  <c r="M12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6" i="30"/>
  <c r="G136" i="30"/>
  <c r="J136" i="30"/>
  <c r="C136" i="30"/>
  <c r="F136" i="30"/>
  <c r="I136" i="30"/>
  <c r="B136" i="30"/>
  <c r="E136" i="30"/>
  <c r="H136"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5" i="30"/>
  <c r="F135" i="30"/>
  <c r="I135" i="30"/>
  <c r="C134" i="30"/>
  <c r="F134" i="30"/>
  <c r="I134" i="30"/>
  <c r="C133" i="30"/>
  <c r="F133" i="30"/>
  <c r="I133" i="30"/>
  <c r="C132" i="30"/>
  <c r="F132" i="30"/>
  <c r="I132" i="30"/>
  <c r="L131" i="30"/>
  <c r="L130" i="30"/>
  <c r="L129" i="30"/>
  <c r="D135" i="30"/>
  <c r="G135" i="30"/>
  <c r="J135" i="30"/>
  <c r="D134" i="30"/>
  <c r="G134" i="30"/>
  <c r="J134" i="30"/>
  <c r="D133" i="30"/>
  <c r="G133" i="30"/>
  <c r="J133" i="30"/>
  <c r="D132" i="30"/>
  <c r="G132" i="30"/>
  <c r="J132" i="30"/>
  <c r="M131" i="30"/>
  <c r="M130" i="30"/>
  <c r="M129" i="30"/>
  <c r="B135" i="30"/>
  <c r="E135" i="30"/>
  <c r="H135" i="30"/>
  <c r="B134" i="30"/>
  <c r="E134" i="30"/>
  <c r="H134" i="30"/>
  <c r="B133" i="30"/>
  <c r="E133" i="30"/>
  <c r="H133" i="30"/>
  <c r="B132" i="30"/>
  <c r="E132" i="30"/>
  <c r="H132" i="30"/>
  <c r="M128" i="30"/>
  <c r="L128" i="30"/>
  <c r="G40" i="29" l="1"/>
  <c r="G47" i="29" s="1"/>
  <c r="L135" i="30"/>
  <c r="L137" i="30"/>
  <c r="C40" i="29"/>
  <c r="C44" i="29" s="1"/>
  <c r="L136" i="30"/>
  <c r="K136" i="30"/>
  <c r="M136" i="30"/>
  <c r="M133" i="30"/>
  <c r="M135" i="30"/>
  <c r="E67" i="35"/>
  <c r="K137" i="30"/>
  <c r="E15" i="35"/>
  <c r="B66" i="29"/>
  <c r="B43" i="29"/>
  <c r="K132" i="30"/>
  <c r="K134" i="30"/>
  <c r="L132" i="30"/>
  <c r="L134" i="30"/>
  <c r="K133" i="30"/>
  <c r="K135" i="30"/>
  <c r="M132" i="30"/>
  <c r="M134" i="30"/>
  <c r="L133" i="30"/>
  <c r="M137"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<sst xmlns="http://schemas.openxmlformats.org/spreadsheetml/2006/main" count="203" uniqueCount="124">
  <si>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</si>
  <si>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</si>
  <si>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</si>
  <si>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</si>
  <si>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</si>
  <si>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</si>
  <si>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</si>
  <si>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</si>
  <si>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</si>
  <si>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</si>
  <si>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</si>
  <si>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</si>
  <si>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</si>
  <si>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</si>
  <si>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</si>
  <si>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</si>
  <si>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</si>
  <si>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</si>
  <si>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</si>
  <si>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</si>
  <si>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</si>
  <si>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</si>
  <si>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</si>
  <si>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</si>
  <si>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</si>
  <si>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</si>
  <si>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</si>
  <si>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</si>
  <si>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</si>
  <si>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</si>
  <si>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</si>
  <si>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</si>
  <si>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</si>
  <si>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</si>
  <si>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</si>
  <si>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</si>
  <si>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</si>
  <si>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</si>
  <si>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</si>
  <si>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</si>
  <si>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</si>
  <si>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</si>
  <si>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</si>
  <si>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</si>
  <si>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</si>
  <si>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</si>
  <si>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</si>
  <si>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</si>
  <si>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</si>
  <si>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</si>
  <si>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</si>
  <si>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</si>
  <si>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</si>
  <si>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</si>
  <si>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</si>
  <si>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</si>
  <si>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</si>
  <si>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</si>
  <si>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</si>
  <si>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</si>
  <si>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</si>
  <si>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</si>
  <si>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</si>
  <si>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</si>
  <si>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</si>
  <si>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</si>
  <si>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</si>
  <si>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</si>
  <si>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</si>
  <si>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</si>
  <si>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</si>
  <si>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</si>
  <si>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</si>
  <si>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</si>
  <si>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</si>
  <si>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</si>
  <si>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</si>
  <si>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</si>
  <si>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</si>
  <si>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</si>
  <si>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</si>
  <si>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</si>
  <si>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</si>
  <si>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</si>
  <si>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</si>
  <si>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</si>
  <si>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</si>
  <si>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</si>
  <si>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</si>
  <si>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</si>
  <si>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</si>
  <si>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</si>
  <si>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</si>
  <si>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</si>
  <si>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</si>
  <si>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</si>
  <si>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</si>
  <si>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</si>
  <si>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</si>
  <si>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</si>
  <si>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</si>
  <si>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</si>
  <si>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</si>
  <si>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</si>
  <si>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</si>
  <si>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</si>
  <si>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</si>
  <si>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</si>
  <si>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</si>
  <si>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</si>
  <si>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</si>
  <si>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</si>
  <si>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</si>
  <si>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</si>
  <si>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 xml:space="preserve">      Fecha de publicación: enero de 2014</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</si>
  <si>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</si>
  <si>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</si>
  <si>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</si>
  <si>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</si>
  <si>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</si>
  <si>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</si>
  <si>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</si>
  <si>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Fecha de publicación:  enero de 2014</t>
  </si>
  <si>
    <t xml:space="preserve">       Plan Técnico Fundamental de Numeración - Utilización Recurso Numérico Red Inteligente 1800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</si>
</sst>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7">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16" fillId="4" borderId="0" xfId="5" applyFont="1"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16" fillId="4" borderId="0" xfId="6"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3" fontId="1" fillId="0" borderId="77" xfId="5" applyNumberFormat="1" applyFont="1" applyFill="1" applyBorder="1" applyAlignment="1">
      <alignment horizontal="right"/>
    </xf>
    <xf numFmtId="0" fontId="1" fillId="0" borderId="77" xfId="5" applyFont="1" applyFill="1" applyBorder="1" applyAlignment="1">
      <alignment horizontal="right"/>
    </xf>
    <xf numFmtId="0" fontId="1" fillId="11" borderId="77" xfId="5" applyFont="1" applyFill="1" applyBorder="1" applyAlignment="1">
      <alignment horizontal="right"/>
    </xf>
    <xf numFmtId="3" fontId="4" fillId="12" borderId="78" xfId="5" applyNumberFormat="1" applyFont="1" applyFill="1" applyBorder="1" applyAlignment="1">
      <alignment horizontal="right"/>
    </xf>
    <xf numFmtId="0" fontId="16" fillId="4" borderId="0" xfId="0" applyFont="1" applyFill="1"/>
    <xf numFmtId="0" fontId="19" fillId="4" borderId="0" xfId="5" applyFont="1" applyFill="1" applyAlignment="1">
      <alignment horizontal="left"/>
    </xf>
  </cellXfs>
  <cellStyles count="7">
    <cellStyle name="=C:\WINNT\SYSTEM32\COMMAND.COM" xfId="1"/>
    <cellStyle name="=C:\WINNT\SYSTEM32\COMMAND.COM 2" xfId="5"/>
    <cellStyle name="=C:\WINNT\SYSTEM32\COMMAND.COM_43-Recurso Numérico Fijo PTFN_DGP_PT_PA_Mar10 2" xfId="6"/>
    <cellStyle name="ANCLAS,REZONES Y SUS PARTES,DE FUNDICION,DE HIERRO O DE ACERO" xfId="2"/>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2.062</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2.997.938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2340</c:v>
                </c:pt>
                <c:pt idx="1">
                  <c:v>2997660</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II'!$A$15:$A$123</c:f>
              <c:numCache>
                <c:formatCode>mmm\-yy</c:formatCode>
                <c:ptCount val="10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numCache>
            </c:numRef>
          </c:cat>
          <c:val>
            <c:numRef>
              <c:f>'4-Móvil II'!$K$15:$K$123</c:f>
              <c:numCache>
                <c:formatCode>#,##0</c:formatCode>
                <c:ptCount val="109"/>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II'!$A$15:$A$123</c:f>
              <c:numCache>
                <c:formatCode>mmm\-yy</c:formatCode>
                <c:ptCount val="10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numCache>
            </c:numRef>
          </c:cat>
          <c:val>
            <c:numRef>
              <c:f>'4-Móvil II'!$L$15:$L$123</c:f>
              <c:numCache>
                <c:formatCode>#,##0</c:formatCode>
                <c:ptCount val="109"/>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numCache>
            </c:numRef>
          </c:val>
        </c:ser>
        <c:dLbls>
          <c:showLegendKey val="0"/>
          <c:showVal val="0"/>
          <c:showCatName val="0"/>
          <c:showSerName val="0"/>
          <c:showPercent val="0"/>
          <c:showBubbleSize val="0"/>
        </c:dLbls>
        <c:gapWidth val="150"/>
        <c:axId val="248630288"/>
        <c:axId val="248630848"/>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II'!$A$15:$A$123</c:f>
              <c:numCache>
                <c:formatCode>mmm\-yy</c:formatCode>
                <c:ptCount val="10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numCache>
            </c:numRef>
          </c:cat>
          <c:val>
            <c:numRef>
              <c:f>'4-Móvil II'!$M$15:$M$123</c:f>
              <c:numCache>
                <c:formatCode>#,##0</c:formatCode>
                <c:ptCount val="109"/>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numCache>
            </c:numRef>
          </c:val>
          <c:smooth val="0"/>
        </c:ser>
        <c:dLbls>
          <c:showLegendKey val="0"/>
          <c:showVal val="0"/>
          <c:showCatName val="0"/>
          <c:showSerName val="0"/>
          <c:showPercent val="0"/>
          <c:showBubbleSize val="0"/>
        </c:dLbls>
        <c:marker val="1"/>
        <c:smooth val="0"/>
        <c:axId val="248630288"/>
        <c:axId val="248630848"/>
      </c:lineChart>
      <c:dateAx>
        <c:axId val="24863028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48630848"/>
        <c:crosses val="autoZero"/>
        <c:auto val="1"/>
        <c:lblOffset val="100"/>
        <c:baseTimeUnit val="months"/>
        <c:majorUnit val="6"/>
        <c:majorTimeUnit val="months"/>
        <c:minorUnit val="6"/>
        <c:minorTimeUnit val="months"/>
      </c:dateAx>
      <c:valAx>
        <c:axId val="24863084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4863028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12063959</c:v>
                </c:pt>
                <c:pt idx="1">
                  <c:v>6036041</c:v>
                </c:pt>
                <c:pt idx="2">
                  <c:v>5246719</c:v>
                </c:pt>
                <c:pt idx="3">
                  <c:v>1553281</c:v>
                </c:pt>
                <c:pt idx="4">
                  <c:v>417258</c:v>
                </c:pt>
                <c:pt idx="5">
                  <c:v>1082742</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275</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290107152"/>
        <c:axId val="290118352"/>
      </c:barChart>
      <c:catAx>
        <c:axId val="2901071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0118352"/>
        <c:crosses val="autoZero"/>
        <c:auto val="1"/>
        <c:lblAlgn val="ctr"/>
        <c:lblOffset val="100"/>
        <c:noMultiLvlLbl val="0"/>
      </c:catAx>
      <c:valAx>
        <c:axId val="290118352"/>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0107152"/>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'5-RI'!$D$27</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'5-RI'!$D$28:$D$37</c:f>
              <c:numCache>
                <c:formatCode>#,##0</c:formatCode>
                <c:ptCount val="10"/>
                <c:pt idx="0">
                  <c:v>1162</c:v>
                </c:pt>
                <c:pt idx="1">
                  <c:v>1382</c:v>
                </c:pt>
                <c:pt idx="2">
                  <c:v>1405</c:v>
                </c:pt>
                <c:pt idx="3">
                  <c:v>1920</c:v>
                </c:pt>
                <c:pt idx="4">
                  <c:v>1822</c:v>
                </c:pt>
                <c:pt idx="5">
                  <c:v>1816</c:v>
                </c:pt>
                <c:pt idx="6">
                  <c:v>1699</c:v>
                </c:pt>
                <c:pt idx="7">
                  <c:v>1792</c:v>
                </c:pt>
                <c:pt idx="8">
                  <c:v>1937</c:v>
                </c:pt>
                <c:pt idx="9">
                  <c:v>1946</c:v>
                </c:pt>
              </c:numCache>
            </c:numRef>
          </c:val>
          <c:extLst/>
        </c:ser>
        <c:ser>
          <c:idx val="1"/>
          <c:order val="1"/>
          <c:tx>
            <c:strRef>
              <c:f>'5-RI'!$E$27</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'5-RI'!$E$28:$E$37</c:f>
              <c:numCache>
                <c:formatCode>#,##0</c:formatCode>
                <c:ptCount val="10"/>
                <c:pt idx="0">
                  <c:v>0</c:v>
                </c:pt>
                <c:pt idx="1">
                  <c:v>0</c:v>
                </c:pt>
                <c:pt idx="2">
                  <c:v>0</c:v>
                </c:pt>
                <c:pt idx="3">
                  <c:v>0</c:v>
                </c:pt>
                <c:pt idx="4">
                  <c:v>0</c:v>
                </c:pt>
                <c:pt idx="5">
                  <c:v>3</c:v>
                </c:pt>
                <c:pt idx="6">
                  <c:v>8</c:v>
                </c:pt>
                <c:pt idx="7">
                  <c:v>11</c:v>
                </c:pt>
                <c:pt idx="8">
                  <c:v>20</c:v>
                </c:pt>
                <c:pt idx="9">
                  <c:v>21</c:v>
                </c:pt>
              </c:numCache>
            </c:numRef>
          </c:val>
          <c:extLst/>
        </c:ser>
        <c:ser>
          <c:idx val="2"/>
          <c:order val="2"/>
          <c:tx>
            <c:strRef>
              <c:f>'5-RI'!$F$27</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'5-RI'!$F$28:$F$37</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'5-RI'!$G$27</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'5-RI'!$G$28:$G$37</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'5-RI'!$H$27</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'5-RI'!$H$28:$H$37</c:f>
              <c:numCache>
                <c:formatCode>General</c:formatCode>
                <c:ptCount val="10"/>
                <c:pt idx="0">
                  <c:v>0</c:v>
                </c:pt>
                <c:pt idx="1">
                  <c:v>0</c:v>
                </c:pt>
                <c:pt idx="2">
                  <c:v>0</c:v>
                </c:pt>
                <c:pt idx="3">
                  <c:v>10</c:v>
                </c:pt>
                <c:pt idx="4">
                  <c:v>10</c:v>
                </c:pt>
                <c:pt idx="5">
                  <c:v>0</c:v>
                </c:pt>
                <c:pt idx="6">
                  <c:v>0</c:v>
                </c:pt>
                <c:pt idx="7">
                  <c:v>0</c:v>
                </c:pt>
                <c:pt idx="8">
                  <c:v>0</c:v>
                </c:pt>
                <c:pt idx="9">
                  <c:v>0</c:v>
                </c:pt>
              </c:numCache>
            </c:numRef>
          </c:val>
          <c:extLst/>
        </c:ser>
        <c:ser>
          <c:idx val="5"/>
          <c:order val="5"/>
          <c:tx>
            <c:strRef>
              <c:f>'5-RI'!$I$27</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'5-RI'!$I$28:$I$37</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'5-RI'!$J$27</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'5-RI'!$J$28:$J$37</c:f>
              <c:numCache>
                <c:formatCode>General</c:formatCode>
                <c:ptCount val="10"/>
                <c:pt idx="0">
                  <c:v>3</c:v>
                </c:pt>
                <c:pt idx="1">
                  <c:v>0</c:v>
                </c:pt>
                <c:pt idx="2">
                  <c:v>0</c:v>
                </c:pt>
                <c:pt idx="3">
                  <c:v>0</c:v>
                </c:pt>
                <c:pt idx="4">
                  <c:v>0</c:v>
                </c:pt>
                <c:pt idx="5">
                  <c:v>0</c:v>
                </c:pt>
                <c:pt idx="6">
                  <c:v>0</c:v>
                </c:pt>
                <c:pt idx="7">
                  <c:v>3</c:v>
                </c:pt>
                <c:pt idx="8">
                  <c:v>3</c:v>
                </c:pt>
                <c:pt idx="9">
                  <c:v>3</c:v>
                </c:pt>
              </c:numCache>
            </c:numRef>
          </c:val>
          <c:extLst/>
        </c:ser>
        <c:ser>
          <c:idx val="7"/>
          <c:order val="7"/>
          <c:tx>
            <c:strRef>
              <c:f>'5-RI'!$K$27</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'5-RI'!$C$28:$C$37</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ene-14</c:v>
                </c:pt>
              </c:strCache>
            </c:strRef>
          </c:cat>
          <c:val>
            <c:numRef>
              <c:f>'5-RI'!$K$28:$K$37</c:f>
              <c:numCache>
                <c:formatCode>General</c:formatCode>
                <c:ptCount val="10"/>
                <c:pt idx="0">
                  <c:v>9</c:v>
                </c:pt>
                <c:pt idx="1">
                  <c:v>3</c:v>
                </c:pt>
                <c:pt idx="2">
                  <c:v>5</c:v>
                </c:pt>
                <c:pt idx="3">
                  <c:v>18</c:v>
                </c:pt>
                <c:pt idx="4">
                  <c:v>22</c:v>
                </c:pt>
                <c:pt idx="5">
                  <c:v>23</c:v>
                </c:pt>
                <c:pt idx="6">
                  <c:v>23</c:v>
                </c:pt>
                <c:pt idx="7">
                  <c:v>23</c:v>
                </c:pt>
                <c:pt idx="8">
                  <c:v>24</c:v>
                </c:pt>
                <c:pt idx="9">
                  <c:v>24</c:v>
                </c:pt>
              </c:numCache>
            </c:numRef>
          </c:val>
          <c:extLst/>
        </c:ser>
        <c:dLbls>
          <c:showLegendKey val="0"/>
          <c:showVal val="0"/>
          <c:showCatName val="0"/>
          <c:showSerName val="0"/>
          <c:showPercent val="0"/>
          <c:showBubbleSize val="0"/>
        </c:dLbls>
        <c:gapWidth val="150"/>
        <c:axId val="290106592"/>
        <c:axId val="290109952"/>
      </c:barChart>
      <c:catAx>
        <c:axId val="2901065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0109952"/>
        <c:crosses val="autoZero"/>
        <c:auto val="1"/>
        <c:lblAlgn val="ctr"/>
        <c:lblOffset val="100"/>
        <c:noMultiLvlLbl val="0"/>
      </c:catAx>
      <c:valAx>
        <c:axId val="290109952"/>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0106592"/>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3914775</xdr:colOff>
      <xdr:row>2</xdr:row>
      <xdr:rowOff>95264</xdr:rowOff>
    </xdr:from>
    <xdr:to>
      <xdr:col>3</xdr:col>
      <xdr:colOff>913200</xdr:colOff>
      <xdr:row>6</xdr:row>
      <xdr:rowOff>96239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34200" y="504839"/>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885825" y="1943100"/>
    <xdr:ext cx="9906000" cy="4886325"/>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142875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90562"/>
        </a:xfrm>
        <a:prstGeom prst="rect">
          <a:avLst/>
        </a:prstGeom>
      </xdr:spPr>
    </xdr:pic>
    <xdr:clientData/>
  </xdr:twoCellAnchor>
  <xdr:absoluteAnchor>
    <xdr:pos x="762000" y="1933576"/>
    <xdr:ext cx="9906000" cy="4914900"/>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66675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14362"/>
        </a:xfrm>
        <a:prstGeom prst="rect">
          <a:avLst/>
        </a:prstGeom>
      </xdr:spPr>
    </xdr:pic>
    <xdr:clientData/>
  </xdr:twoCellAnchor>
  <xdr:absoluteAnchor>
    <xdr:pos x="762000" y="1943101"/>
    <xdr:ext cx="9896475" cy="4867274"/>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twoCellAnchor>
    <xdr:from>
      <xdr:col>1</xdr:col>
      <xdr:colOff>323850</xdr:colOff>
      <xdr:row>31</xdr:row>
      <xdr:rowOff>76200</xdr:rowOff>
    </xdr:from>
    <xdr:to>
      <xdr:col>2</xdr:col>
      <xdr:colOff>161925</xdr:colOff>
      <xdr:row>33</xdr:row>
      <xdr:rowOff>14287</xdr:rowOff>
    </xdr:to>
    <xdr:sp macro="" textlink="">
      <xdr:nvSpPr>
        <xdr:cNvPr id="6" name="6 Rectángulo redondeado">
          <a:hlinkClick xmlns:r="http://schemas.openxmlformats.org/officeDocument/2006/relationships" r:id="rId4"/>
        </xdr:cNvPr>
        <xdr:cNvSpPr/>
      </xdr:nvSpPr>
      <xdr:spPr>
        <a:xfrm>
          <a:off x="3352800" y="588645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twoCellAnchor>
    <xdr:from>
      <xdr:col>5</xdr:col>
      <xdr:colOff>171450</xdr:colOff>
      <xdr:row>50</xdr:row>
      <xdr:rowOff>28575</xdr:rowOff>
    </xdr:from>
    <xdr:to>
      <xdr:col>8</xdr:col>
      <xdr:colOff>476250</xdr:colOff>
      <xdr:row>51</xdr:row>
      <xdr:rowOff>133350</xdr:rowOff>
    </xdr:to>
    <xdr:sp macro="" textlink="">
      <xdr:nvSpPr>
        <xdr:cNvPr id="3" name="6 Rectángulo redondeado">
          <a:hlinkClick xmlns:r="http://schemas.openxmlformats.org/officeDocument/2006/relationships" r:id="rId2"/>
        </xdr:cNvPr>
        <xdr:cNvSpPr/>
      </xdr:nvSpPr>
      <xdr:spPr>
        <a:xfrm>
          <a:off x="4486275" y="87153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twoCellAnchor>
    <xdr:from>
      <xdr:col>5</xdr:col>
      <xdr:colOff>465666</xdr:colOff>
      <xdr:row>151</xdr:row>
      <xdr:rowOff>74084</xdr:rowOff>
    </xdr:from>
    <xdr:to>
      <xdr:col>8</xdr:col>
      <xdr:colOff>39158</xdr:colOff>
      <xdr:row>153</xdr:row>
      <xdr:rowOff>23284</xdr:rowOff>
    </xdr:to>
    <xdr:sp macro="" textlink="">
      <xdr:nvSpPr>
        <xdr:cNvPr id="3" name="6 Rectángulo redondeado">
          <a:hlinkClick xmlns:r="http://schemas.openxmlformats.org/officeDocument/2006/relationships" r:id="rId2"/>
        </xdr:cNvPr>
        <xdr:cNvSpPr/>
      </xdr:nvSpPr>
      <xdr:spPr>
        <a:xfrm>
          <a:off x="4307416" y="25146001"/>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38</xdr:row>
      <xdr:rowOff>66675</xdr:rowOff>
    </xdr:from>
    <xdr:to>
      <xdr:col>8</xdr:col>
      <xdr:colOff>205317</xdr:colOff>
      <xdr:row>40</xdr:row>
      <xdr:rowOff>6350</xdr:rowOff>
    </xdr:to>
    <xdr:sp macro="" textlink="">
      <xdr:nvSpPr>
        <xdr:cNvPr id="2" name="6 Rectángulo redondeado">
          <a:hlinkClick xmlns:r="http://schemas.openxmlformats.org/officeDocument/2006/relationships" r:id="rId1"/>
        </xdr:cNvPr>
        <xdr:cNvSpPr/>
      </xdr:nvSpPr>
      <xdr:spPr>
        <a:xfrm>
          <a:off x="5019675" y="69246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10</xdr:col>
      <xdr:colOff>247650</xdr:colOff>
      <xdr:row>2</xdr:row>
      <xdr:rowOff>57151</xdr:rowOff>
    </xdr:from>
    <xdr:to>
      <xdr:col>12</xdr:col>
      <xdr:colOff>532200</xdr:colOff>
      <xdr:row>6</xdr:row>
      <xdr:rowOff>105749</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34425" y="447676"/>
          <a:ext cx="1980000" cy="772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49911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4953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ENE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24,39 millones utilizados</a:t>
          </a:r>
        </a:p>
        <a:p xmlns:a="http://schemas.openxmlformats.org/drawingml/2006/main">
          <a:pPr algn="l" rtl="0">
            <a:defRPr sz="1000"/>
          </a:pPr>
          <a:r>
            <a:rPr lang="es-ES" sz="900" b="0" i="0" u="none" strike="noStrike" baseline="0">
              <a:solidFill>
                <a:srgbClr val="000000"/>
              </a:solidFill>
              <a:latin typeface="Arial"/>
              <a:cs typeface="Arial"/>
            </a:rPr>
            <a:t>17,73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_recurso_numerico_fijo_ptfn_dgp_sm_ene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14">
          <cell r="G14" t="str">
            <v>CNT  E.P.</v>
          </cell>
          <cell r="H14" t="str">
            <v>SETEL S.A.</v>
          </cell>
        </row>
        <row r="15">
          <cell r="F15" t="str">
            <v>AÑO 2005</v>
          </cell>
          <cell r="G15">
            <v>211</v>
          </cell>
          <cell r="H15">
            <v>0</v>
          </cell>
        </row>
        <row r="16">
          <cell r="F16" t="str">
            <v>AÑO 2006</v>
          </cell>
          <cell r="G16">
            <v>237</v>
          </cell>
          <cell r="H16">
            <v>0</v>
          </cell>
        </row>
        <row r="17">
          <cell r="F17" t="str">
            <v>AÑO 2007</v>
          </cell>
          <cell r="G17">
            <v>247</v>
          </cell>
          <cell r="H17">
            <v>0</v>
          </cell>
        </row>
        <row r="18">
          <cell r="F18" t="str">
            <v>AÑO 2008</v>
          </cell>
          <cell r="G18">
            <v>276</v>
          </cell>
          <cell r="H18">
            <v>0</v>
          </cell>
        </row>
        <row r="19">
          <cell r="F19" t="str">
            <v>AÑO 2009</v>
          </cell>
          <cell r="G19">
            <v>224</v>
          </cell>
          <cell r="H19">
            <v>1</v>
          </cell>
        </row>
        <row r="20">
          <cell r="F20" t="str">
            <v>AÑO 2010</v>
          </cell>
          <cell r="G20">
            <v>212</v>
          </cell>
          <cell r="H20">
            <v>1</v>
          </cell>
        </row>
        <row r="21">
          <cell r="F21" t="str">
            <v>AÑO 2011</v>
          </cell>
          <cell r="G21">
            <v>218</v>
          </cell>
          <cell r="H21">
            <v>3</v>
          </cell>
        </row>
        <row r="22">
          <cell r="F22" t="str">
            <v>AÑO 2012</v>
          </cell>
          <cell r="G22">
            <v>249</v>
          </cell>
          <cell r="H22">
            <v>3</v>
          </cell>
        </row>
        <row r="23">
          <cell r="F23" t="str">
            <v>AÑO 2013</v>
          </cell>
          <cell r="G23">
            <v>275</v>
          </cell>
          <cell r="H23">
            <v>3</v>
          </cell>
        </row>
        <row r="24">
          <cell r="F24">
            <v>41640</v>
          </cell>
          <cell r="G24">
            <v>275</v>
          </cell>
          <cell r="H24">
            <v>3</v>
          </cell>
        </row>
        <row r="27">
          <cell r="D27" t="str">
            <v>CNT  E.P.</v>
          </cell>
          <cell r="E27" t="str">
            <v>ETAPA E.P</v>
          </cell>
          <cell r="F27" t="str">
            <v>LINKOTEL S.A.</v>
          </cell>
          <cell r="G27" t="str">
            <v>SETEL S.A.</v>
          </cell>
          <cell r="H27" t="str">
            <v>LEVEL 3 
ECUADOR LVLT S.A.</v>
          </cell>
          <cell r="I27" t="str">
            <v>GRUPO
 CORIPAR S.A.</v>
          </cell>
          <cell r="J27" t="str">
            <v>CONECEL S.A.</v>
          </cell>
          <cell r="K27" t="str">
            <v>OTECEL S.A.</v>
          </cell>
        </row>
        <row r="28">
          <cell r="C28" t="str">
            <v>AÑO 2005</v>
          </cell>
          <cell r="D28">
            <v>1162</v>
          </cell>
          <cell r="E28">
            <v>0</v>
          </cell>
          <cell r="F28">
            <v>0</v>
          </cell>
          <cell r="G28">
            <v>0</v>
          </cell>
          <cell r="H28">
            <v>0</v>
          </cell>
          <cell r="I28">
            <v>0</v>
          </cell>
          <cell r="J28">
            <v>3</v>
          </cell>
          <cell r="K28">
            <v>9</v>
          </cell>
        </row>
        <row r="29">
          <cell r="C29" t="str">
            <v>AÑO 2006</v>
          </cell>
          <cell r="D29">
            <v>1382</v>
          </cell>
          <cell r="E29">
            <v>0</v>
          </cell>
          <cell r="F29">
            <v>0</v>
          </cell>
          <cell r="G29">
            <v>0</v>
          </cell>
          <cell r="H29">
            <v>0</v>
          </cell>
          <cell r="I29">
            <v>0</v>
          </cell>
          <cell r="J29">
            <v>0</v>
          </cell>
          <cell r="K29">
            <v>3</v>
          </cell>
        </row>
        <row r="30">
          <cell r="C30" t="str">
            <v>AÑO 2007</v>
          </cell>
          <cell r="D30">
            <v>1405</v>
          </cell>
          <cell r="E30">
            <v>0</v>
          </cell>
          <cell r="F30">
            <v>0</v>
          </cell>
          <cell r="G30">
            <v>0</v>
          </cell>
          <cell r="H30">
            <v>0</v>
          </cell>
          <cell r="I30">
            <v>0</v>
          </cell>
          <cell r="J30">
            <v>0</v>
          </cell>
          <cell r="K30">
            <v>5</v>
          </cell>
        </row>
        <row r="31">
          <cell r="C31" t="str">
            <v>AÑO 2008</v>
          </cell>
          <cell r="D31">
            <v>1920</v>
          </cell>
          <cell r="E31">
            <v>0</v>
          </cell>
          <cell r="F31">
            <v>2</v>
          </cell>
          <cell r="G31">
            <v>0</v>
          </cell>
          <cell r="H31">
            <v>10</v>
          </cell>
          <cell r="I31">
            <v>0</v>
          </cell>
          <cell r="J31">
            <v>0</v>
          </cell>
          <cell r="K31">
            <v>18</v>
          </cell>
        </row>
        <row r="32">
          <cell r="C32" t="str">
            <v>AÑO 2009</v>
          </cell>
          <cell r="D32">
            <v>1822</v>
          </cell>
          <cell r="E32">
            <v>0</v>
          </cell>
          <cell r="F32">
            <v>2</v>
          </cell>
          <cell r="G32">
            <v>2</v>
          </cell>
          <cell r="H32">
            <v>10</v>
          </cell>
          <cell r="I32">
            <v>0</v>
          </cell>
          <cell r="J32">
            <v>0</v>
          </cell>
          <cell r="K32">
            <v>22</v>
          </cell>
        </row>
        <row r="33">
          <cell r="C33" t="str">
            <v>AÑO 2010</v>
          </cell>
          <cell r="D33">
            <v>1816</v>
          </cell>
          <cell r="E33">
            <v>3</v>
          </cell>
          <cell r="F33">
            <v>2</v>
          </cell>
          <cell r="G33">
            <v>1</v>
          </cell>
          <cell r="H33">
            <v>0</v>
          </cell>
          <cell r="I33">
            <v>1</v>
          </cell>
          <cell r="J33">
            <v>0</v>
          </cell>
          <cell r="K33">
            <v>23</v>
          </cell>
        </row>
        <row r="34">
          <cell r="C34" t="str">
            <v>AÑO 2011</v>
          </cell>
          <cell r="D34">
            <v>1699</v>
          </cell>
          <cell r="E34">
            <v>8</v>
          </cell>
          <cell r="F34">
            <v>2</v>
          </cell>
          <cell r="G34">
            <v>63</v>
          </cell>
          <cell r="H34">
            <v>0</v>
          </cell>
          <cell r="I34">
            <v>1</v>
          </cell>
          <cell r="J34">
            <v>0</v>
          </cell>
          <cell r="K34">
            <v>23</v>
          </cell>
        </row>
        <row r="35">
          <cell r="C35" t="str">
            <v>AÑO 2012</v>
          </cell>
          <cell r="D35">
            <v>1792</v>
          </cell>
          <cell r="E35">
            <v>11</v>
          </cell>
          <cell r="F35">
            <v>2</v>
          </cell>
          <cell r="G35">
            <v>63</v>
          </cell>
          <cell r="H35">
            <v>0</v>
          </cell>
          <cell r="I35">
            <v>1</v>
          </cell>
          <cell r="J35">
            <v>3</v>
          </cell>
          <cell r="K35">
            <v>23</v>
          </cell>
        </row>
        <row r="36">
          <cell r="C36" t="str">
            <v>AÑO 2013</v>
          </cell>
          <cell r="D36">
            <v>1937</v>
          </cell>
          <cell r="E36">
            <v>20</v>
          </cell>
          <cell r="F36">
            <v>2</v>
          </cell>
          <cell r="G36">
            <v>65</v>
          </cell>
          <cell r="H36">
            <v>0</v>
          </cell>
          <cell r="I36">
            <v>1</v>
          </cell>
          <cell r="J36">
            <v>3</v>
          </cell>
          <cell r="K36">
            <v>24</v>
          </cell>
        </row>
        <row r="37">
          <cell r="C37">
            <v>41640</v>
          </cell>
          <cell r="D37">
            <v>1946</v>
          </cell>
          <cell r="E37">
            <v>21</v>
          </cell>
          <cell r="F37">
            <v>2</v>
          </cell>
          <cell r="G37">
            <v>65</v>
          </cell>
          <cell r="H37">
            <v>0</v>
          </cell>
          <cell r="I37">
            <v>1</v>
          </cell>
          <cell r="J37">
            <v>3</v>
          </cell>
          <cell r="K37">
            <v>24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107</v>
      </c>
      <c r="C2" s="157"/>
      <c r="D2" s="157"/>
    </row>
    <row r="3" spans="1:26" x14ac:dyDescent="0.2">
      <c r="B3" s="160" t="s">
        <v>106</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114</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100</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orwLGr4ncJMUcRG51i3R34Y4xAa+8B4LVjSP9Yp9gcI20vRDPCBa/kXh6SJXYBNw183bxEaiP07CvS1bifUP/Q==" saltValue="o7N0YiDWbpffwi2mSPx6IA=="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heetViews>
  <sheetFormatPr baseColWidth="10" defaultRowHeight="12.75" x14ac:dyDescent="0.2"/>
  <cols>
    <col min="1" max="16384" width="11.42578125" style="207"/>
  </cols>
  <sheetData>
    <row r="1" spans="2:14" x14ac:dyDescent="0.2">
      <c r="B1" s="305"/>
      <c r="C1" s="305"/>
      <c r="D1" s="305"/>
      <c r="E1" s="305"/>
      <c r="F1" s="305"/>
      <c r="G1" s="305"/>
      <c r="H1" s="305"/>
      <c r="I1" s="305"/>
      <c r="J1" s="305"/>
      <c r="K1" s="305"/>
      <c r="L1" s="305"/>
      <c r="M1" s="305"/>
      <c r="N1" s="305"/>
    </row>
    <row r="2" spans="2:14" ht="18" x14ac:dyDescent="0.25">
      <c r="B2" s="263" t="s">
        <v>107</v>
      </c>
      <c r="C2" s="305"/>
      <c r="D2" s="305"/>
      <c r="E2" s="305"/>
      <c r="F2" s="305"/>
      <c r="G2" s="305"/>
      <c r="H2" s="305"/>
      <c r="I2" s="305"/>
      <c r="J2" s="305"/>
      <c r="K2" s="305"/>
      <c r="L2" s="305"/>
      <c r="M2" s="305"/>
      <c r="N2" s="305"/>
    </row>
    <row r="3" spans="2:14" ht="14.25" x14ac:dyDescent="0.2">
      <c r="B3" s="264" t="s">
        <v>123</v>
      </c>
      <c r="C3" s="305"/>
      <c r="D3" s="305"/>
      <c r="E3" s="305"/>
      <c r="F3" s="305"/>
      <c r="G3" s="305"/>
      <c r="H3" s="305"/>
      <c r="I3" s="305"/>
      <c r="J3" s="305"/>
      <c r="K3" s="305"/>
      <c r="L3" s="305"/>
      <c r="M3" s="305"/>
      <c r="N3" s="305"/>
    </row>
    <row r="4" spans="2:14" ht="14.25" x14ac:dyDescent="0.2">
      <c r="B4" s="306" t="s">
        <v>121</v>
      </c>
      <c r="C4" s="305"/>
      <c r="D4" s="305"/>
      <c r="E4" s="305"/>
      <c r="F4" s="305"/>
      <c r="G4" s="305"/>
      <c r="H4" s="305"/>
      <c r="I4" s="305"/>
      <c r="J4" s="305"/>
      <c r="K4" s="305"/>
      <c r="L4" s="305"/>
      <c r="M4" s="305"/>
      <c r="N4" s="305"/>
    </row>
    <row r="5" spans="2:14" ht="14.25" x14ac:dyDescent="0.2">
      <c r="B5" s="265"/>
      <c r="C5" s="305"/>
      <c r="D5" s="305"/>
      <c r="E5" s="305"/>
      <c r="F5" s="305"/>
      <c r="G5" s="305"/>
      <c r="H5" s="305"/>
      <c r="I5" s="305"/>
      <c r="J5" s="305"/>
      <c r="K5" s="305"/>
      <c r="L5" s="305"/>
      <c r="M5" s="305"/>
      <c r="N5" s="305"/>
    </row>
    <row r="6" spans="2:14" ht="14.25" x14ac:dyDescent="0.2">
      <c r="B6" s="265"/>
      <c r="C6" s="305"/>
      <c r="D6" s="305"/>
      <c r="E6" s="305"/>
      <c r="F6" s="305"/>
      <c r="G6" s="305"/>
      <c r="H6" s="305"/>
      <c r="I6" s="305"/>
      <c r="J6" s="305"/>
      <c r="K6" s="305"/>
      <c r="L6" s="305"/>
      <c r="M6" s="305"/>
      <c r="N6" s="305"/>
    </row>
    <row r="7" spans="2:14" ht="14.25" x14ac:dyDescent="0.2">
      <c r="B7" s="265"/>
      <c r="C7" s="305"/>
      <c r="D7" s="305"/>
      <c r="E7" s="305"/>
      <c r="F7" s="305"/>
      <c r="G7" s="305"/>
      <c r="H7" s="305"/>
      <c r="I7" s="305"/>
      <c r="J7" s="305"/>
      <c r="K7" s="305"/>
      <c r="L7" s="305"/>
      <c r="M7" s="305"/>
      <c r="N7" s="305"/>
    </row>
    <row r="8" spans="2:14" x14ac:dyDescent="0.2">
      <c r="B8" s="161" t="s">
        <v>114</v>
      </c>
      <c r="C8" s="305"/>
      <c r="D8" s="305"/>
      <c r="E8" s="305"/>
      <c r="F8" s="305"/>
      <c r="G8" s="305"/>
      <c r="H8" s="305"/>
      <c r="I8" s="305"/>
      <c r="J8" s="305"/>
      <c r="K8" s="305"/>
      <c r="L8" s="305"/>
      <c r="M8" s="305"/>
      <c r="N8" s="305"/>
    </row>
    <row r="9" spans="2:14" x14ac:dyDescent="0.2">
      <c r="B9" s="305"/>
      <c r="C9" s="305"/>
      <c r="D9" s="305"/>
      <c r="E9" s="305"/>
      <c r="F9" s="305"/>
      <c r="G9" s="305"/>
      <c r="H9" s="305"/>
      <c r="I9" s="305"/>
      <c r="J9" s="305"/>
      <c r="K9" s="305"/>
      <c r="L9" s="305"/>
      <c r="M9" s="305"/>
      <c r="N9" s="305"/>
    </row>
    <row r="10" spans="2:14" x14ac:dyDescent="0.2">
      <c r="B10" s="305"/>
      <c r="C10" s="305"/>
      <c r="D10" s="305"/>
      <c r="E10" s="305"/>
      <c r="F10" s="305"/>
      <c r="G10" s="305"/>
      <c r="H10" s="305"/>
      <c r="I10" s="305"/>
      <c r="J10" s="305"/>
      <c r="K10" s="305"/>
      <c r="L10" s="305"/>
      <c r="M10" s="305"/>
      <c r="N10" s="305"/>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107</v>
      </c>
      <c r="B2" s="164"/>
      <c r="C2" s="165"/>
      <c r="D2" s="164"/>
      <c r="E2" s="164"/>
    </row>
    <row r="3" spans="1:21" ht="14.25" x14ac:dyDescent="0.2">
      <c r="A3" s="160" t="s">
        <v>108</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114</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22" t="s">
        <v>80</v>
      </c>
      <c r="C12" s="223"/>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97</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+'5-RI'!I24+'5-RI'!L37</f>
        <v>2340</v>
      </c>
      <c r="E14" s="85">
        <f>+D14/C14</f>
        <v>7.7999999999999999E-4</v>
      </c>
      <c r="F14" s="105"/>
      <c r="G14" s="70"/>
    </row>
    <row r="15" spans="1:21" ht="25.5" customHeight="1" x14ac:dyDescent="0.2">
      <c r="A15" s="219" t="s">
        <v>41</v>
      </c>
      <c r="B15" s="106" t="s">
        <v>40</v>
      </c>
      <c r="C15" s="107">
        <f>SUM(C16:C26)</f>
        <v>1067</v>
      </c>
      <c r="D15" s="86">
        <v>261</v>
      </c>
      <c r="E15" s="85">
        <f>+D15/C15</f>
        <v>0.24461105904404873</v>
      </c>
      <c r="F15" s="105"/>
      <c r="G15" s="108"/>
    </row>
    <row r="16" spans="1:21" x14ac:dyDescent="0.2">
      <c r="A16" s="220"/>
      <c r="B16" s="154" t="s">
        <v>104</v>
      </c>
      <c r="C16" s="91">
        <v>97</v>
      </c>
      <c r="D16" s="92">
        <v>37</v>
      </c>
      <c r="E16" s="85">
        <f t="shared" ref="E16:E26" si="0">+D16/C16</f>
        <v>0.38144329896907214</v>
      </c>
    </row>
    <row r="17" spans="1:5" x14ac:dyDescent="0.2">
      <c r="A17" s="220"/>
      <c r="B17" s="93" t="s">
        <v>93</v>
      </c>
      <c r="C17" s="91">
        <v>97</v>
      </c>
      <c r="D17" s="92">
        <v>39</v>
      </c>
      <c r="E17" s="85">
        <f t="shared" si="0"/>
        <v>0.40206185567010311</v>
      </c>
    </row>
    <row r="18" spans="1:5" x14ac:dyDescent="0.2">
      <c r="A18" s="220"/>
      <c r="B18" s="93" t="s">
        <v>94</v>
      </c>
      <c r="C18" s="91">
        <v>97</v>
      </c>
      <c r="D18" s="92">
        <v>18</v>
      </c>
      <c r="E18" s="85">
        <f>+D18/C18</f>
        <v>0.18556701030927836</v>
      </c>
    </row>
    <row r="19" spans="1:5" x14ac:dyDescent="0.2">
      <c r="A19" s="220"/>
      <c r="B19" s="93" t="s">
        <v>55</v>
      </c>
      <c r="C19" s="91">
        <v>97</v>
      </c>
      <c r="D19" s="92">
        <v>17</v>
      </c>
      <c r="E19" s="85">
        <f t="shared" si="0"/>
        <v>0.17525773195876287</v>
      </c>
    </row>
    <row r="20" spans="1:5" x14ac:dyDescent="0.2">
      <c r="A20" s="220"/>
      <c r="B20" s="93" t="s">
        <v>56</v>
      </c>
      <c r="C20" s="91">
        <v>97</v>
      </c>
      <c r="D20" s="92">
        <v>27</v>
      </c>
      <c r="E20" s="85">
        <f t="shared" si="0"/>
        <v>0.27835051546391754</v>
      </c>
    </row>
    <row r="21" spans="1:5" x14ac:dyDescent="0.2">
      <c r="A21" s="220"/>
      <c r="B21" s="93" t="s">
        <v>57</v>
      </c>
      <c r="C21" s="91">
        <v>97</v>
      </c>
      <c r="D21" s="92">
        <v>23</v>
      </c>
      <c r="E21" s="85">
        <f t="shared" si="0"/>
        <v>0.23711340206185566</v>
      </c>
    </row>
    <row r="22" spans="1:5" x14ac:dyDescent="0.2">
      <c r="A22" s="220"/>
      <c r="B22" s="120" t="s">
        <v>92</v>
      </c>
      <c r="C22" s="91">
        <v>97</v>
      </c>
      <c r="D22" s="92">
        <v>15</v>
      </c>
      <c r="E22" s="85">
        <f t="shared" si="0"/>
        <v>0.15463917525773196</v>
      </c>
    </row>
    <row r="23" spans="1:5" x14ac:dyDescent="0.2">
      <c r="A23" s="220"/>
      <c r="B23" s="153" t="s">
        <v>103</v>
      </c>
      <c r="C23" s="91">
        <v>97</v>
      </c>
      <c r="D23" s="92">
        <v>15</v>
      </c>
      <c r="E23" s="85">
        <f t="shared" si="0"/>
        <v>0.15463917525773196</v>
      </c>
    </row>
    <row r="24" spans="1:5" x14ac:dyDescent="0.2">
      <c r="A24" s="220"/>
      <c r="B24" s="93" t="s">
        <v>58</v>
      </c>
      <c r="C24" s="91">
        <v>97</v>
      </c>
      <c r="D24" s="92">
        <v>22</v>
      </c>
      <c r="E24" s="85">
        <f t="shared" si="0"/>
        <v>0.22680412371134021</v>
      </c>
    </row>
    <row r="25" spans="1:5" x14ac:dyDescent="0.2">
      <c r="A25" s="220"/>
      <c r="B25" s="93" t="s">
        <v>59</v>
      </c>
      <c r="C25" s="91">
        <v>97</v>
      </c>
      <c r="D25" s="92">
        <v>23</v>
      </c>
      <c r="E25" s="85">
        <f t="shared" si="0"/>
        <v>0.23711340206185566</v>
      </c>
    </row>
    <row r="26" spans="1:5" ht="13.5" thickBot="1" x14ac:dyDescent="0.25">
      <c r="A26" s="221"/>
      <c r="B26" s="94" t="s">
        <v>88</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2340</v>
      </c>
      <c r="E63" s="142"/>
      <c r="F63" s="144"/>
      <c r="G63" s="152"/>
    </row>
    <row r="64" spans="1:7" x14ac:dyDescent="0.2">
      <c r="A64" s="142" t="s">
        <v>65</v>
      </c>
      <c r="B64" s="142"/>
      <c r="C64" s="143"/>
      <c r="D64" s="143">
        <f>+D62-D63</f>
        <v>2997660</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uv7rTy1S2RskVn40FbwtZjhOWHITV/qxfblej4UxlF/+kEuxEtSpQItNoHaRvyixyc9FK0b9TQ7VXKm86QsQwA==" saltValue="nTgJrnB+AFHBW1TEw7lJKw=="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107</v>
      </c>
      <c r="B2" s="164"/>
      <c r="C2" s="165"/>
      <c r="D2" s="164"/>
      <c r="E2" s="164"/>
      <c r="F2" s="178"/>
      <c r="G2" s="178"/>
      <c r="H2" s="178"/>
      <c r="I2" s="178"/>
      <c r="J2" s="178"/>
      <c r="K2" s="178"/>
      <c r="L2" s="178"/>
      <c r="M2" s="178"/>
      <c r="N2" s="178"/>
    </row>
    <row r="3" spans="1:14" ht="14.25" x14ac:dyDescent="0.2">
      <c r="A3" s="160" t="s">
        <v>110</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114</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29" t="s">
        <v>5</v>
      </c>
      <c r="B12" s="230"/>
      <c r="C12" s="229" t="s">
        <v>87</v>
      </c>
      <c r="D12" s="231"/>
      <c r="E12" s="231"/>
      <c r="F12" s="230"/>
      <c r="G12" s="229" t="s">
        <v>2</v>
      </c>
      <c r="H12" s="231"/>
      <c r="I12" s="231"/>
      <c r="J12" s="230"/>
      <c r="K12" s="244" t="s">
        <v>1</v>
      </c>
      <c r="L12" s="231"/>
      <c r="M12" s="231"/>
      <c r="N12" s="230"/>
    </row>
    <row r="13" spans="1:14" ht="13.5" thickTop="1" x14ac:dyDescent="0.2">
      <c r="A13" s="238" t="s">
        <v>6</v>
      </c>
      <c r="B13" s="239"/>
      <c r="C13" s="227" t="s">
        <v>7</v>
      </c>
      <c r="D13" s="232" t="s">
        <v>8</v>
      </c>
      <c r="E13" s="232"/>
      <c r="F13" s="181" t="s">
        <v>9</v>
      </c>
      <c r="G13" s="227" t="s">
        <v>7</v>
      </c>
      <c r="H13" s="232" t="s">
        <v>8</v>
      </c>
      <c r="I13" s="232"/>
      <c r="J13" s="181" t="s">
        <v>9</v>
      </c>
      <c r="K13" s="227" t="s">
        <v>7</v>
      </c>
      <c r="L13" s="232" t="s">
        <v>8</v>
      </c>
      <c r="M13" s="232"/>
      <c r="N13" s="181" t="s">
        <v>9</v>
      </c>
    </row>
    <row r="14" spans="1:14" ht="13.5" thickBot="1" x14ac:dyDescent="0.25">
      <c r="A14" s="238"/>
      <c r="B14" s="239"/>
      <c r="C14" s="228"/>
      <c r="D14" s="182" t="s">
        <v>10</v>
      </c>
      <c r="E14" s="182" t="s">
        <v>11</v>
      </c>
      <c r="F14" s="183" t="s">
        <v>12</v>
      </c>
      <c r="G14" s="228"/>
      <c r="H14" s="182" t="s">
        <v>10</v>
      </c>
      <c r="I14" s="182" t="s">
        <v>11</v>
      </c>
      <c r="J14" s="183" t="s">
        <v>12</v>
      </c>
      <c r="K14" s="228"/>
      <c r="L14" s="182" t="s">
        <v>10</v>
      </c>
      <c r="M14" s="182" t="s">
        <v>11</v>
      </c>
      <c r="N14" s="183" t="s">
        <v>12</v>
      </c>
    </row>
    <row r="15" spans="1:14" ht="13.5" thickTop="1" x14ac:dyDescent="0.2">
      <c r="A15" s="238"/>
      <c r="B15" s="239"/>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38"/>
      <c r="B16" s="239"/>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38"/>
      <c r="B17" s="239"/>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38"/>
      <c r="B18" s="239"/>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38"/>
      <c r="B19" s="239"/>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38"/>
      <c r="B20" s="239"/>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38"/>
      <c r="B21" s="239"/>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38"/>
      <c r="B22" s="239"/>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38"/>
      <c r="B23" s="239"/>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38"/>
      <c r="B24" s="239"/>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38"/>
      <c r="B25" s="239"/>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38"/>
      <c r="B26" s="239"/>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38"/>
      <c r="B27" s="239"/>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38"/>
      <c r="B28" s="239"/>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38"/>
      <c r="B29" s="239"/>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38"/>
      <c r="B30" s="239"/>
      <c r="C30" s="213"/>
      <c r="D30" s="213"/>
      <c r="E30" s="213"/>
      <c r="F30" s="213"/>
      <c r="G30" s="215"/>
      <c r="H30" s="215"/>
      <c r="I30" s="215"/>
      <c r="J30" s="215"/>
      <c r="K30" s="3">
        <v>99</v>
      </c>
      <c r="L30" s="3">
        <v>1000000</v>
      </c>
      <c r="M30" s="3">
        <v>1999999</v>
      </c>
      <c r="N30" s="98">
        <f t="shared" si="4"/>
        <v>1000000</v>
      </c>
    </row>
    <row r="31" spans="1:14" x14ac:dyDescent="0.2">
      <c r="A31" s="238"/>
      <c r="B31" s="239"/>
      <c r="C31" s="213"/>
      <c r="D31" s="213"/>
      <c r="E31" s="213"/>
      <c r="F31" s="213"/>
      <c r="G31" s="215"/>
      <c r="H31" s="215"/>
      <c r="I31" s="215"/>
      <c r="J31" s="215"/>
      <c r="K31" s="3">
        <v>99</v>
      </c>
      <c r="L31" s="3">
        <v>2000000</v>
      </c>
      <c r="M31" s="3">
        <v>2499999</v>
      </c>
      <c r="N31" s="98">
        <f t="shared" si="4"/>
        <v>500000</v>
      </c>
    </row>
    <row r="32" spans="1:14" x14ac:dyDescent="0.2">
      <c r="A32" s="238"/>
      <c r="B32" s="239"/>
      <c r="C32" s="213"/>
      <c r="D32" s="213"/>
      <c r="E32" s="213"/>
      <c r="F32" s="213"/>
      <c r="G32" s="215"/>
      <c r="H32" s="215"/>
      <c r="I32" s="215"/>
      <c r="J32" s="215"/>
      <c r="K32" s="3">
        <v>99</v>
      </c>
      <c r="L32" s="3">
        <v>3000000</v>
      </c>
      <c r="M32" s="3">
        <v>3999999</v>
      </c>
      <c r="N32" s="98">
        <f t="shared" si="4"/>
        <v>1000000</v>
      </c>
    </row>
    <row r="33" spans="1:14" x14ac:dyDescent="0.2">
      <c r="A33" s="238"/>
      <c r="B33" s="239"/>
      <c r="C33" s="213"/>
      <c r="D33" s="213"/>
      <c r="E33" s="213"/>
      <c r="F33" s="213"/>
      <c r="G33" s="215"/>
      <c r="H33" s="215"/>
      <c r="I33" s="215"/>
      <c r="J33" s="215"/>
      <c r="K33" s="3">
        <v>99</v>
      </c>
      <c r="L33" s="3">
        <v>4000000</v>
      </c>
      <c r="M33" s="3">
        <v>4999999</v>
      </c>
      <c r="N33" s="98">
        <f t="shared" si="4"/>
        <v>1000000</v>
      </c>
    </row>
    <row r="34" spans="1:14" x14ac:dyDescent="0.2">
      <c r="A34" s="238"/>
      <c r="B34" s="239"/>
      <c r="C34" s="213"/>
      <c r="D34" s="213"/>
      <c r="E34" s="213"/>
      <c r="F34" s="213"/>
      <c r="G34" s="215"/>
      <c r="H34" s="215"/>
      <c r="I34" s="215"/>
      <c r="J34" s="215"/>
      <c r="K34" s="3">
        <v>99</v>
      </c>
      <c r="L34" s="3">
        <v>7000000</v>
      </c>
      <c r="M34" s="3">
        <v>7999999</v>
      </c>
      <c r="N34" s="98">
        <f t="shared" si="4"/>
        <v>1000000</v>
      </c>
    </row>
    <row r="35" spans="1:14" x14ac:dyDescent="0.2">
      <c r="A35" s="238"/>
      <c r="B35" s="239"/>
      <c r="C35" s="213"/>
      <c r="D35" s="213"/>
      <c r="E35" s="213"/>
      <c r="F35" s="213"/>
      <c r="G35" s="215"/>
      <c r="H35" s="215"/>
      <c r="I35" s="215"/>
      <c r="J35" s="215"/>
      <c r="K35" s="3">
        <v>99</v>
      </c>
      <c r="L35" s="3">
        <v>9100000</v>
      </c>
      <c r="M35" s="3">
        <v>9199999</v>
      </c>
      <c r="N35" s="98">
        <f t="shared" si="4"/>
        <v>100000</v>
      </c>
    </row>
    <row r="36" spans="1:14" x14ac:dyDescent="0.2">
      <c r="A36" s="238"/>
      <c r="B36" s="239"/>
      <c r="C36" s="213"/>
      <c r="D36" s="213"/>
      <c r="E36" s="213"/>
      <c r="F36" s="213"/>
      <c r="G36" s="215"/>
      <c r="H36" s="215"/>
      <c r="I36" s="215"/>
      <c r="J36" s="215"/>
      <c r="K36" s="3">
        <v>99</v>
      </c>
      <c r="L36" s="3">
        <v>9300000</v>
      </c>
      <c r="M36" s="3">
        <v>9399999</v>
      </c>
      <c r="N36" s="98">
        <f t="shared" si="4"/>
        <v>100000</v>
      </c>
    </row>
    <row r="37" spans="1:14" x14ac:dyDescent="0.2">
      <c r="A37" s="238"/>
      <c r="B37" s="239"/>
      <c r="C37" s="215"/>
      <c r="D37" s="215"/>
      <c r="E37" s="215"/>
      <c r="F37" s="215"/>
      <c r="G37" s="215"/>
      <c r="H37" s="215"/>
      <c r="I37" s="215"/>
      <c r="J37" s="215"/>
      <c r="K37" s="3">
        <v>99</v>
      </c>
      <c r="L37" s="3">
        <v>9400000</v>
      </c>
      <c r="M37" s="3">
        <v>9499999</v>
      </c>
      <c r="N37" s="98">
        <f t="shared" si="4"/>
        <v>100000</v>
      </c>
    </row>
    <row r="38" spans="1:14" x14ac:dyDescent="0.2">
      <c r="A38" s="238"/>
      <c r="B38" s="239"/>
      <c r="C38" s="215"/>
      <c r="D38" s="215"/>
      <c r="E38" s="215"/>
      <c r="F38" s="215"/>
      <c r="G38" s="215"/>
      <c r="H38" s="215"/>
      <c r="I38" s="215"/>
      <c r="J38" s="215"/>
      <c r="K38" s="3">
        <v>99</v>
      </c>
      <c r="L38" s="3">
        <v>9500000</v>
      </c>
      <c r="M38" s="3">
        <v>9599999</v>
      </c>
      <c r="N38" s="98">
        <f t="shared" si="4"/>
        <v>100000</v>
      </c>
    </row>
    <row r="39" spans="1:14" x14ac:dyDescent="0.2">
      <c r="A39" s="238"/>
      <c r="B39" s="239"/>
      <c r="C39" s="213"/>
      <c r="D39" s="213"/>
      <c r="E39" s="213"/>
      <c r="F39" s="213"/>
      <c r="G39" s="213"/>
      <c r="H39" s="213"/>
      <c r="I39" s="213"/>
      <c r="J39" s="213"/>
      <c r="K39" s="42">
        <v>99</v>
      </c>
      <c r="L39" s="42">
        <v>9600000</v>
      </c>
      <c r="M39" s="42">
        <v>9699999</v>
      </c>
      <c r="N39" s="98">
        <f t="shared" si="4"/>
        <v>100000</v>
      </c>
    </row>
    <row r="40" spans="1:14" s="34" customFormat="1" x14ac:dyDescent="0.2">
      <c r="A40" s="233" t="s">
        <v>32</v>
      </c>
      <c r="B40" s="184">
        <f>SUM(C40:N40)</f>
        <v>26400000</v>
      </c>
      <c r="C40" s="225">
        <f>SUM(F15:F39)</f>
        <v>1500000</v>
      </c>
      <c r="D40" s="240"/>
      <c r="E40" s="240"/>
      <c r="F40" s="241"/>
      <c r="G40" s="224">
        <f>SUM(J15:J39)</f>
        <v>6800000</v>
      </c>
      <c r="H40" s="225"/>
      <c r="I40" s="225"/>
      <c r="J40" s="250"/>
      <c r="K40" s="224">
        <f>SUM(N15:N39)</f>
        <v>18100000</v>
      </c>
      <c r="L40" s="225"/>
      <c r="M40" s="225"/>
      <c r="N40" s="226"/>
    </row>
    <row r="41" spans="1:14" s="34" customFormat="1" ht="13.5" thickBot="1" x14ac:dyDescent="0.25">
      <c r="A41" s="234"/>
      <c r="B41" s="185">
        <f>SUM(C41:N41)</f>
        <v>1</v>
      </c>
      <c r="C41" s="235">
        <f>+C40/$B$40</f>
        <v>5.6818181818181816E-2</v>
      </c>
      <c r="D41" s="236"/>
      <c r="E41" s="236"/>
      <c r="F41" s="237"/>
      <c r="G41" s="245">
        <f>+G40/$B$40</f>
        <v>0.25757575757575757</v>
      </c>
      <c r="H41" s="235"/>
      <c r="I41" s="235"/>
      <c r="J41" s="247"/>
      <c r="K41" s="245">
        <f>+K40/$B$40</f>
        <v>0.68560606060606055</v>
      </c>
      <c r="L41" s="235"/>
      <c r="M41" s="235"/>
      <c r="N41" s="246"/>
    </row>
    <row r="42" spans="1:14" ht="14.25" thickTop="1" thickBot="1" x14ac:dyDescent="0.25"/>
    <row r="43" spans="1:14" s="34" customFormat="1" ht="12.75" customHeight="1" thickTop="1" x14ac:dyDescent="0.2">
      <c r="A43" s="188" t="s">
        <v>33</v>
      </c>
      <c r="B43" s="189">
        <f>+C43+G43+K43</f>
        <v>24391210</v>
      </c>
      <c r="C43" s="248">
        <f>+'4-Móvil II'!H141</f>
        <v>992678</v>
      </c>
      <c r="D43" s="248"/>
      <c r="E43" s="248"/>
      <c r="F43" s="248"/>
      <c r="G43" s="248">
        <f>+'4-Móvil II'!E141</f>
        <v>6406359</v>
      </c>
      <c r="H43" s="248"/>
      <c r="I43" s="248"/>
      <c r="J43" s="248"/>
      <c r="K43" s="248">
        <f>+'4-Móvil II'!B141</f>
        <v>16992173</v>
      </c>
      <c r="L43" s="248"/>
      <c r="M43" s="248"/>
      <c r="N43" s="249"/>
    </row>
    <row r="44" spans="1:14" s="34" customFormat="1" ht="28.5" customHeight="1" thickBot="1" x14ac:dyDescent="0.25">
      <c r="A44" s="186" t="s">
        <v>34</v>
      </c>
      <c r="B44" s="187">
        <f>+B43/B40</f>
        <v>0.92390946969696974</v>
      </c>
      <c r="C44" s="242">
        <f>+C43/C40</f>
        <v>0.66178533333333334</v>
      </c>
      <c r="D44" s="242"/>
      <c r="E44" s="242"/>
      <c r="F44" s="242"/>
      <c r="G44" s="242">
        <f>+G43/G40</f>
        <v>0.94211161764705886</v>
      </c>
      <c r="H44" s="242"/>
      <c r="I44" s="242"/>
      <c r="J44" s="242"/>
      <c r="K44" s="242">
        <f>+K43/K40</f>
        <v>0.93879408839779011</v>
      </c>
      <c r="L44" s="242"/>
      <c r="M44" s="242"/>
      <c r="N44" s="243"/>
    </row>
    <row r="45" spans="1:14" ht="14.25" thickTop="1" thickBot="1" x14ac:dyDescent="0.25"/>
    <row r="46" spans="1:14" s="34" customFormat="1" ht="13.5" thickTop="1" x14ac:dyDescent="0.2">
      <c r="A46" s="190" t="s">
        <v>35</v>
      </c>
      <c r="B46" s="189">
        <f>+C46+G46+K46</f>
        <v>17727936</v>
      </c>
      <c r="C46" s="248">
        <f>+'4-Móvil II'!J141</f>
        <v>417258</v>
      </c>
      <c r="D46" s="248"/>
      <c r="E46" s="248"/>
      <c r="F46" s="248"/>
      <c r="G46" s="248">
        <f>+'4-Móvil II'!G141</f>
        <v>5246719</v>
      </c>
      <c r="H46" s="248"/>
      <c r="I46" s="248"/>
      <c r="J46" s="248"/>
      <c r="K46" s="248">
        <f>+'4-Móvil II'!D141</f>
        <v>12063959</v>
      </c>
      <c r="L46" s="248"/>
      <c r="M46" s="248"/>
      <c r="N46" s="249"/>
    </row>
    <row r="47" spans="1:14" s="35" customFormat="1" ht="28.5" customHeight="1" thickBot="1" x14ac:dyDescent="0.25">
      <c r="A47" s="191" t="s">
        <v>36</v>
      </c>
      <c r="B47" s="187">
        <f>+B46/B40</f>
        <v>0.67151272727272726</v>
      </c>
      <c r="C47" s="242">
        <f>+C46/C40</f>
        <v>0.27817199999999997</v>
      </c>
      <c r="D47" s="242"/>
      <c r="E47" s="242"/>
      <c r="F47" s="242"/>
      <c r="G47" s="242">
        <f>+G46/G40</f>
        <v>0.77157632352941175</v>
      </c>
      <c r="H47" s="242"/>
      <c r="I47" s="242"/>
      <c r="J47" s="242"/>
      <c r="K47" s="242">
        <f>+K46/K40</f>
        <v>0.66651707182320441</v>
      </c>
      <c r="L47" s="242"/>
      <c r="M47" s="242"/>
      <c r="N47" s="243"/>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12063959</v>
      </c>
      <c r="C62" s="135">
        <f t="shared" ref="C62:C68" si="5">+B62/$B$69</f>
        <v>0.12063959</v>
      </c>
      <c r="D62" s="133"/>
      <c r="E62" s="218"/>
      <c r="F62" s="218"/>
      <c r="G62" s="218"/>
      <c r="H62" s="218"/>
      <c r="I62" s="218"/>
      <c r="J62" s="218"/>
      <c r="K62" s="218"/>
      <c r="L62" s="218"/>
      <c r="M62" s="218"/>
      <c r="N62" s="218"/>
      <c r="O62" s="218"/>
      <c r="P62" s="218"/>
      <c r="Q62" s="218"/>
    </row>
    <row r="63" spans="1:17" s="125" customFormat="1" x14ac:dyDescent="0.2">
      <c r="A63" s="133" t="s">
        <v>16</v>
      </c>
      <c r="B63" s="134">
        <f>+K40-K46</f>
        <v>6036041</v>
      </c>
      <c r="C63" s="135">
        <f t="shared" si="5"/>
        <v>6.0360410000000003E-2</v>
      </c>
      <c r="D63" s="133"/>
      <c r="E63" s="218"/>
      <c r="F63" s="218"/>
      <c r="G63" s="218"/>
      <c r="H63" s="218"/>
      <c r="I63" s="218"/>
      <c r="J63" s="218"/>
      <c r="K63" s="218"/>
      <c r="L63" s="218"/>
      <c r="M63" s="218"/>
      <c r="N63" s="218"/>
      <c r="O63" s="218"/>
      <c r="P63" s="218"/>
      <c r="Q63" s="218"/>
    </row>
    <row r="64" spans="1:17" s="125" customFormat="1" x14ac:dyDescent="0.2">
      <c r="A64" s="133" t="s">
        <v>17</v>
      </c>
      <c r="B64" s="134">
        <f>+G46</f>
        <v>5246719</v>
      </c>
      <c r="C64" s="135">
        <f t="shared" si="5"/>
        <v>5.2467189999999997E-2</v>
      </c>
      <c r="D64" s="133"/>
      <c r="E64" s="218"/>
      <c r="F64" s="218"/>
      <c r="G64" s="218"/>
      <c r="H64" s="218"/>
      <c r="I64" s="218"/>
      <c r="J64" s="218"/>
      <c r="K64" s="218"/>
      <c r="L64" s="218"/>
      <c r="M64" s="218"/>
      <c r="N64" s="218"/>
      <c r="O64" s="218"/>
      <c r="P64" s="218"/>
      <c r="Q64" s="218"/>
    </row>
    <row r="65" spans="1:17" s="125" customFormat="1" x14ac:dyDescent="0.2">
      <c r="A65" s="133" t="s">
        <v>18</v>
      </c>
      <c r="B65" s="134">
        <f>+G40-G46</f>
        <v>1553281</v>
      </c>
      <c r="C65" s="135">
        <f t="shared" si="5"/>
        <v>1.5532809999999999E-2</v>
      </c>
      <c r="D65" s="133"/>
      <c r="E65" s="218"/>
      <c r="F65" s="218"/>
      <c r="G65" s="218"/>
      <c r="H65" s="218"/>
      <c r="I65" s="218"/>
      <c r="J65" s="218"/>
      <c r="K65" s="218"/>
      <c r="L65" s="218"/>
      <c r="M65" s="218"/>
      <c r="N65" s="218"/>
      <c r="O65" s="218"/>
      <c r="P65" s="218"/>
      <c r="Q65" s="218"/>
    </row>
    <row r="66" spans="1:17" s="125" customFormat="1" x14ac:dyDescent="0.2">
      <c r="A66" s="133" t="s">
        <v>98</v>
      </c>
      <c r="B66" s="134">
        <f>+C46</f>
        <v>417258</v>
      </c>
      <c r="C66" s="135">
        <f t="shared" si="5"/>
        <v>4.1725800000000004E-3</v>
      </c>
      <c r="D66" s="133"/>
      <c r="E66" s="218"/>
      <c r="F66" s="218"/>
      <c r="G66" s="218"/>
      <c r="H66" s="218"/>
      <c r="I66" s="218"/>
      <c r="J66" s="218"/>
      <c r="K66" s="218"/>
      <c r="L66" s="218"/>
      <c r="M66" s="218"/>
      <c r="N66" s="218"/>
      <c r="O66" s="218"/>
      <c r="P66" s="218"/>
      <c r="Q66" s="218"/>
    </row>
    <row r="67" spans="1:17" s="125" customFormat="1" x14ac:dyDescent="0.2">
      <c r="A67" s="133" t="s">
        <v>99</v>
      </c>
      <c r="B67" s="134">
        <f>+C40-C46</f>
        <v>1082742</v>
      </c>
      <c r="C67" s="135">
        <f t="shared" si="5"/>
        <v>1.0827420000000001E-2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mLc8LILdYytxDIHIdf9wbWsAkyatvEu1uP2WP+Apal2//Kd6wyLj/Gx5zQoBkyHo9E74dYNuqDvWSfisx+rrPg==" saltValue="0jyVoej4+Y7gru/6590BaA=="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0"/>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107</v>
      </c>
      <c r="B2" s="193"/>
      <c r="C2" s="193"/>
      <c r="D2" s="193"/>
      <c r="E2" s="193"/>
      <c r="F2" s="193"/>
      <c r="G2" s="193"/>
      <c r="H2" s="193"/>
      <c r="I2" s="193"/>
      <c r="J2" s="193"/>
      <c r="K2" s="193"/>
      <c r="L2" s="193"/>
      <c r="M2" s="193"/>
    </row>
    <row r="3" spans="1:13" ht="14.25" x14ac:dyDescent="0.2">
      <c r="A3" s="160" t="s">
        <v>110</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114</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52" t="s">
        <v>22</v>
      </c>
      <c r="C12" s="253"/>
      <c r="D12" s="253"/>
      <c r="E12" s="253"/>
      <c r="F12" s="253"/>
      <c r="G12" s="253"/>
      <c r="H12" s="253"/>
      <c r="I12" s="253"/>
      <c r="J12" s="253"/>
      <c r="K12" s="253"/>
      <c r="L12" s="253"/>
      <c r="M12" s="254"/>
    </row>
    <row r="13" spans="1:13" s="45" customFormat="1" ht="15" customHeight="1" thickTop="1" thickBot="1" x14ac:dyDescent="0.25">
      <c r="B13" s="260" t="s">
        <v>1</v>
      </c>
      <c r="C13" s="260"/>
      <c r="D13" s="260"/>
      <c r="E13" s="260" t="s">
        <v>2</v>
      </c>
      <c r="F13" s="260"/>
      <c r="G13" s="260"/>
      <c r="H13" s="260" t="s">
        <v>87</v>
      </c>
      <c r="I13" s="260"/>
      <c r="J13" s="260"/>
      <c r="K13" s="256" t="s">
        <v>3</v>
      </c>
      <c r="L13" s="257"/>
      <c r="M13" s="258"/>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23"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2"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23" si="13">+H90+E90+B90</f>
        <v>18556376</v>
      </c>
      <c r="L90" s="25">
        <f t="shared" ref="L90:L123"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2" si="15">+H107+E107+B107</f>
        <v>19473923</v>
      </c>
      <c r="L107" s="25">
        <f t="shared" ref="L107:L122"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3"/>
        <v>24391210</v>
      </c>
      <c r="L123" s="21">
        <f t="shared" si="14"/>
        <v>26400000</v>
      </c>
      <c r="M123" s="52">
        <f t="shared" si="9"/>
        <v>17727936</v>
      </c>
      <c r="N123" s="2"/>
    </row>
    <row r="124" spans="1:14" ht="14.25" thickTop="1" thickBot="1" x14ac:dyDescent="0.25">
      <c r="A124" s="72"/>
      <c r="B124" s="2"/>
      <c r="C124" s="2"/>
      <c r="D124" s="5"/>
      <c r="E124" s="2"/>
      <c r="F124" s="2"/>
      <c r="G124" s="2"/>
      <c r="H124" s="2"/>
      <c r="I124" s="2"/>
      <c r="J124" s="2"/>
      <c r="K124" s="2"/>
      <c r="L124" s="2"/>
      <c r="M124" s="2"/>
    </row>
    <row r="125" spans="1:14" ht="17.25" thickTop="1" thickBot="1" x14ac:dyDescent="0.3">
      <c r="B125" s="252" t="s">
        <v>23</v>
      </c>
      <c r="C125" s="253"/>
      <c r="D125" s="253"/>
      <c r="E125" s="253"/>
      <c r="F125" s="253"/>
      <c r="G125" s="253"/>
      <c r="H125" s="253"/>
      <c r="I125" s="253"/>
      <c r="J125" s="253"/>
      <c r="K125" s="253"/>
      <c r="L125" s="253"/>
      <c r="M125" s="254"/>
    </row>
    <row r="126" spans="1:14" s="45" customFormat="1" ht="14.25" thickTop="1" thickBot="1" x14ac:dyDescent="0.25">
      <c r="B126" s="255" t="s">
        <v>1</v>
      </c>
      <c r="C126" s="255"/>
      <c r="D126" s="255"/>
      <c r="E126" s="255" t="s">
        <v>2</v>
      </c>
      <c r="F126" s="255"/>
      <c r="G126" s="255"/>
      <c r="H126" s="255" t="s">
        <v>87</v>
      </c>
      <c r="I126" s="255"/>
      <c r="J126" s="255"/>
      <c r="K126" s="256" t="s">
        <v>3</v>
      </c>
      <c r="L126" s="257"/>
      <c r="M126" s="258"/>
    </row>
    <row r="127" spans="1:14" s="7" customFormat="1" ht="26.25" customHeight="1" thickTop="1" thickBot="1" x14ac:dyDescent="0.25">
      <c r="A127" s="170" t="s">
        <v>0</v>
      </c>
      <c r="B127" s="169" t="s">
        <v>19</v>
      </c>
      <c r="C127" s="196" t="s">
        <v>20</v>
      </c>
      <c r="D127" s="197" t="s">
        <v>21</v>
      </c>
      <c r="E127" s="169" t="s">
        <v>19</v>
      </c>
      <c r="F127" s="196" t="s">
        <v>20</v>
      </c>
      <c r="G127" s="197" t="s">
        <v>21</v>
      </c>
      <c r="H127" s="169" t="s">
        <v>19</v>
      </c>
      <c r="I127" s="196" t="s">
        <v>20</v>
      </c>
      <c r="J127" s="197" t="s">
        <v>21</v>
      </c>
      <c r="K127" s="169" t="s">
        <v>19</v>
      </c>
      <c r="L127" s="196" t="s">
        <v>20</v>
      </c>
      <c r="M127" s="199" t="s">
        <v>21</v>
      </c>
    </row>
    <row r="128" spans="1:14" ht="13.5" thickTop="1" x14ac:dyDescent="0.2">
      <c r="A128" s="10" t="s">
        <v>29</v>
      </c>
      <c r="B128" s="200"/>
      <c r="C128" s="19">
        <v>700000</v>
      </c>
      <c r="D128" s="55">
        <v>483982</v>
      </c>
      <c r="E128" s="200"/>
      <c r="F128" s="19">
        <v>600000</v>
      </c>
      <c r="G128" s="55">
        <v>375170</v>
      </c>
      <c r="H128" s="200"/>
      <c r="I128" s="19">
        <v>0</v>
      </c>
      <c r="J128" s="55">
        <v>0</v>
      </c>
      <c r="K128" s="200"/>
      <c r="L128" s="19">
        <f>+C128+F128+I128</f>
        <v>1300000</v>
      </c>
      <c r="M128" s="63">
        <f>+D128+G128+J128</f>
        <v>859152</v>
      </c>
    </row>
    <row r="129" spans="1:14" x14ac:dyDescent="0.2">
      <c r="A129" s="8" t="s">
        <v>30</v>
      </c>
      <c r="B129" s="201"/>
      <c r="C129" s="4">
        <v>1500000</v>
      </c>
      <c r="D129" s="30">
        <v>920878</v>
      </c>
      <c r="E129" s="201"/>
      <c r="F129" s="4">
        <v>1100000</v>
      </c>
      <c r="G129" s="30">
        <v>639983</v>
      </c>
      <c r="H129" s="201"/>
      <c r="I129" s="4">
        <v>0</v>
      </c>
      <c r="J129" s="30">
        <v>0</v>
      </c>
      <c r="K129" s="201"/>
      <c r="L129" s="4">
        <f t="shared" ref="L129:L135" si="17">+C129+F129+I129</f>
        <v>2600000</v>
      </c>
      <c r="M129" s="61">
        <f t="shared" ref="M129:M135" si="18">+D129+G129+J129</f>
        <v>1560861</v>
      </c>
    </row>
    <row r="130" spans="1:14" x14ac:dyDescent="0.2">
      <c r="A130" s="8" t="s">
        <v>31</v>
      </c>
      <c r="B130" s="201"/>
      <c r="C130" s="4">
        <v>2100000</v>
      </c>
      <c r="D130" s="30">
        <v>1537635</v>
      </c>
      <c r="E130" s="201"/>
      <c r="F130" s="4">
        <v>1500000</v>
      </c>
      <c r="G130" s="30">
        <v>867870</v>
      </c>
      <c r="H130" s="201"/>
      <c r="I130" s="4">
        <v>200000</v>
      </c>
      <c r="J130" s="30">
        <v>3804</v>
      </c>
      <c r="K130" s="201"/>
      <c r="L130" s="4">
        <f t="shared" si="17"/>
        <v>3800000</v>
      </c>
      <c r="M130" s="61">
        <f t="shared" si="18"/>
        <v>2409309</v>
      </c>
    </row>
    <row r="131" spans="1:14" x14ac:dyDescent="0.2">
      <c r="A131" s="8" t="s">
        <v>24</v>
      </c>
      <c r="B131" s="201"/>
      <c r="C131" s="4">
        <v>3000000</v>
      </c>
      <c r="D131" s="30">
        <v>2326061</v>
      </c>
      <c r="E131" s="201"/>
      <c r="F131" s="4">
        <v>1700000</v>
      </c>
      <c r="G131" s="30">
        <v>1126235</v>
      </c>
      <c r="H131" s="201"/>
      <c r="I131" s="4">
        <v>200000</v>
      </c>
      <c r="J131" s="30">
        <v>107356</v>
      </c>
      <c r="K131" s="201"/>
      <c r="L131" s="4">
        <f t="shared" si="17"/>
        <v>4900000</v>
      </c>
      <c r="M131" s="61">
        <f t="shared" si="18"/>
        <v>3559652</v>
      </c>
    </row>
    <row r="132" spans="1:14" x14ac:dyDescent="0.2">
      <c r="A132" s="8" t="s">
        <v>25</v>
      </c>
      <c r="B132" s="16">
        <f t="shared" ref="B132:J132" si="19">+B26</f>
        <v>4558371</v>
      </c>
      <c r="C132" s="4">
        <f t="shared" si="19"/>
        <v>5000000</v>
      </c>
      <c r="D132" s="30">
        <f t="shared" si="19"/>
        <v>4100014</v>
      </c>
      <c r="E132" s="16">
        <f t="shared" si="19"/>
        <v>1776069</v>
      </c>
      <c r="F132" s="4">
        <f t="shared" si="19"/>
        <v>3000000</v>
      </c>
      <c r="G132" s="30">
        <f t="shared" si="19"/>
        <v>1948714.962260009</v>
      </c>
      <c r="H132" s="16">
        <f t="shared" si="19"/>
        <v>463132</v>
      </c>
      <c r="I132" s="4">
        <f t="shared" si="19"/>
        <v>400000</v>
      </c>
      <c r="J132" s="30">
        <f t="shared" si="19"/>
        <v>226352</v>
      </c>
      <c r="K132" s="16">
        <f t="shared" ref="K132:K137" si="20">+B132+E132+H132</f>
        <v>6797572</v>
      </c>
      <c r="L132" s="4">
        <f t="shared" si="17"/>
        <v>8400000</v>
      </c>
      <c r="M132" s="61">
        <f t="shared" si="18"/>
        <v>6275080.9622600088</v>
      </c>
    </row>
    <row r="133" spans="1:14" x14ac:dyDescent="0.2">
      <c r="A133" s="8" t="s">
        <v>26</v>
      </c>
      <c r="B133" s="16">
        <f t="shared" ref="B133:J133" si="21">+B38</f>
        <v>6886885</v>
      </c>
      <c r="C133" s="4">
        <f t="shared" si="21"/>
        <v>8000000</v>
      </c>
      <c r="D133" s="30">
        <f t="shared" si="21"/>
        <v>5656899</v>
      </c>
      <c r="E133" s="16">
        <f t="shared" si="21"/>
        <v>3579618</v>
      </c>
      <c r="F133" s="4">
        <f t="shared" si="21"/>
        <v>4300000</v>
      </c>
      <c r="G133" s="30">
        <f t="shared" si="21"/>
        <v>2514126.1774500068</v>
      </c>
      <c r="H133" s="16">
        <f t="shared" si="21"/>
        <v>756454</v>
      </c>
      <c r="I133" s="4">
        <f t="shared" si="21"/>
        <v>800000</v>
      </c>
      <c r="J133" s="30">
        <f t="shared" si="21"/>
        <v>358653</v>
      </c>
      <c r="K133" s="16">
        <f t="shared" si="20"/>
        <v>11222957</v>
      </c>
      <c r="L133" s="4">
        <f t="shared" si="17"/>
        <v>13100000</v>
      </c>
      <c r="M133" s="61">
        <f t="shared" si="18"/>
        <v>8529678.1774500068</v>
      </c>
    </row>
    <row r="134" spans="1:14" x14ac:dyDescent="0.2">
      <c r="A134" s="8" t="s">
        <v>27</v>
      </c>
      <c r="B134" s="16">
        <f t="shared" ref="B134:J134" si="22">+B50</f>
        <v>8158660</v>
      </c>
      <c r="C134" s="4">
        <f t="shared" si="22"/>
        <v>9500000</v>
      </c>
      <c r="D134" s="30">
        <f t="shared" si="22"/>
        <v>6936115</v>
      </c>
      <c r="E134" s="16">
        <f t="shared" si="22"/>
        <v>3956416</v>
      </c>
      <c r="F134" s="4">
        <f t="shared" si="22"/>
        <v>4300000</v>
      </c>
      <c r="G134" s="30">
        <f t="shared" si="22"/>
        <v>2634463</v>
      </c>
      <c r="H134" s="16">
        <f t="shared" si="22"/>
        <v>510229</v>
      </c>
      <c r="I134" s="4">
        <f t="shared" si="22"/>
        <v>1000000</v>
      </c>
      <c r="J134" s="30">
        <f t="shared" si="22"/>
        <v>450350</v>
      </c>
      <c r="K134" s="16">
        <f t="shared" si="20"/>
        <v>12625305</v>
      </c>
      <c r="L134" s="4">
        <f t="shared" si="17"/>
        <v>14800000</v>
      </c>
      <c r="M134" s="61">
        <f t="shared" si="18"/>
        <v>10020928</v>
      </c>
    </row>
    <row r="135" spans="1:14" x14ac:dyDescent="0.2">
      <c r="A135" s="15" t="s">
        <v>28</v>
      </c>
      <c r="B135" s="17">
        <f t="shared" ref="B135:J135" si="23">+B62</f>
        <v>10103421</v>
      </c>
      <c r="C135" s="25">
        <f t="shared" si="23"/>
        <v>11000000</v>
      </c>
      <c r="D135" s="57">
        <f t="shared" si="23"/>
        <v>8156359</v>
      </c>
      <c r="E135" s="17">
        <f t="shared" si="23"/>
        <v>4018264</v>
      </c>
      <c r="F135" s="25">
        <f t="shared" si="23"/>
        <v>5000000</v>
      </c>
      <c r="G135" s="57">
        <f t="shared" si="23"/>
        <v>3122520</v>
      </c>
      <c r="H135" s="17">
        <f t="shared" si="23"/>
        <v>666178</v>
      </c>
      <c r="I135" s="25">
        <f t="shared" si="23"/>
        <v>1500000</v>
      </c>
      <c r="J135" s="57">
        <f t="shared" si="23"/>
        <v>323967</v>
      </c>
      <c r="K135" s="17">
        <f t="shared" si="20"/>
        <v>14787863</v>
      </c>
      <c r="L135" s="25">
        <f t="shared" si="17"/>
        <v>17500000</v>
      </c>
      <c r="M135" s="64">
        <f t="shared" si="18"/>
        <v>11602846</v>
      </c>
    </row>
    <row r="136" spans="1:14" x14ac:dyDescent="0.2">
      <c r="A136" s="13" t="s">
        <v>85</v>
      </c>
      <c r="B136" s="17">
        <f t="shared" ref="B136:J136" si="24">+B74</f>
        <v>11594047</v>
      </c>
      <c r="C136" s="25">
        <f t="shared" si="24"/>
        <v>12500000</v>
      </c>
      <c r="D136" s="64">
        <f t="shared" si="24"/>
        <v>9291268</v>
      </c>
      <c r="E136" s="17">
        <f t="shared" si="24"/>
        <v>4511192</v>
      </c>
      <c r="F136" s="25">
        <f t="shared" si="24"/>
        <v>5600000</v>
      </c>
      <c r="G136" s="121">
        <f t="shared" si="24"/>
        <v>3806432</v>
      </c>
      <c r="H136" s="122">
        <f t="shared" si="24"/>
        <v>524239</v>
      </c>
      <c r="I136" s="25">
        <f t="shared" si="24"/>
        <v>1500000</v>
      </c>
      <c r="J136" s="50">
        <f t="shared" si="24"/>
        <v>356900</v>
      </c>
      <c r="K136" s="17">
        <f t="shared" si="20"/>
        <v>16629478</v>
      </c>
      <c r="L136" s="25">
        <f t="shared" ref="L136:M137" si="25">+C136+F136+I136</f>
        <v>19600000</v>
      </c>
      <c r="M136" s="64">
        <f t="shared" si="25"/>
        <v>13454600</v>
      </c>
      <c r="N136" s="5"/>
    </row>
    <row r="137" spans="1:14" x14ac:dyDescent="0.2">
      <c r="A137" s="13" t="s">
        <v>89</v>
      </c>
      <c r="B137" s="109">
        <f t="shared" ref="B137:J137" si="26">+B86</f>
        <v>12597846</v>
      </c>
      <c r="C137" s="25">
        <f t="shared" si="26"/>
        <v>12600000</v>
      </c>
      <c r="D137" s="57">
        <f t="shared" si="26"/>
        <v>10470502</v>
      </c>
      <c r="E137" s="17">
        <f t="shared" si="26"/>
        <v>5131361</v>
      </c>
      <c r="F137" s="25">
        <f t="shared" si="26"/>
        <v>5600000</v>
      </c>
      <c r="G137" s="57">
        <f t="shared" si="26"/>
        <v>4314599</v>
      </c>
      <c r="H137" s="110">
        <f t="shared" si="26"/>
        <v>536886</v>
      </c>
      <c r="I137" s="25">
        <f t="shared" si="26"/>
        <v>1500000</v>
      </c>
      <c r="J137" s="64">
        <f t="shared" si="26"/>
        <v>333730</v>
      </c>
      <c r="K137" s="102">
        <f t="shared" si="20"/>
        <v>18266093</v>
      </c>
      <c r="L137" s="25">
        <f t="shared" si="25"/>
        <v>19700000</v>
      </c>
      <c r="M137" s="50">
        <f t="shared" si="25"/>
        <v>15118831</v>
      </c>
      <c r="N137" s="2"/>
    </row>
    <row r="138" spans="1:14" x14ac:dyDescent="0.2">
      <c r="A138" s="13" t="s">
        <v>96</v>
      </c>
      <c r="B138" s="109">
        <f t="shared" ref="B138:J138" si="27">+B98</f>
        <v>12231411</v>
      </c>
      <c r="C138" s="25">
        <f t="shared" si="27"/>
        <v>14500000</v>
      </c>
      <c r="D138" s="57">
        <f t="shared" si="27"/>
        <v>11057316</v>
      </c>
      <c r="E138" s="17">
        <f t="shared" si="27"/>
        <v>5557758</v>
      </c>
      <c r="F138" s="25">
        <f t="shared" si="27"/>
        <v>6000000</v>
      </c>
      <c r="G138" s="57">
        <f t="shared" si="27"/>
        <v>4513874</v>
      </c>
      <c r="H138" s="110">
        <f t="shared" si="27"/>
        <v>477655</v>
      </c>
      <c r="I138" s="25">
        <f t="shared" si="27"/>
        <v>1500000</v>
      </c>
      <c r="J138" s="64">
        <f t="shared" si="27"/>
        <v>303368</v>
      </c>
      <c r="K138" s="102">
        <f t="shared" ref="K138:K140" si="28">+B138+E138+H138</f>
        <v>18266824</v>
      </c>
      <c r="L138" s="25">
        <f t="shared" ref="L138:L140" si="29">+C138+F138+I138</f>
        <v>22000000</v>
      </c>
      <c r="M138" s="50">
        <f t="shared" ref="M138:M140" si="30">+D138+G138+J138</f>
        <v>15874558</v>
      </c>
      <c r="N138" s="5"/>
    </row>
    <row r="139" spans="1:14" ht="13.5" thickBot="1" x14ac:dyDescent="0.25">
      <c r="A139" s="9" t="s">
        <v>102</v>
      </c>
      <c r="B139" s="116">
        <f t="shared" ref="B139:J139" si="31">+B110</f>
        <v>13052787</v>
      </c>
      <c r="C139" s="21">
        <f t="shared" si="31"/>
        <v>17100000</v>
      </c>
      <c r="D139" s="29">
        <f t="shared" si="31"/>
        <v>11757906</v>
      </c>
      <c r="E139" s="48">
        <f t="shared" si="31"/>
        <v>6276711</v>
      </c>
      <c r="F139" s="21">
        <f t="shared" si="31"/>
        <v>6800000</v>
      </c>
      <c r="G139" s="29">
        <f t="shared" si="31"/>
        <v>5019686</v>
      </c>
      <c r="H139" s="117">
        <f t="shared" si="31"/>
        <v>888486</v>
      </c>
      <c r="I139" s="21">
        <f t="shared" si="31"/>
        <v>1500000</v>
      </c>
      <c r="J139" s="62">
        <f t="shared" si="31"/>
        <v>309271</v>
      </c>
      <c r="K139" s="101">
        <f t="shared" si="28"/>
        <v>20217984</v>
      </c>
      <c r="L139" s="21">
        <f t="shared" si="29"/>
        <v>25400000</v>
      </c>
      <c r="M139" s="52">
        <f t="shared" si="30"/>
        <v>17086863</v>
      </c>
      <c r="N139" s="5"/>
    </row>
    <row r="140" spans="1:14" ht="14.25" thickTop="1" thickBot="1" x14ac:dyDescent="0.25">
      <c r="A140" s="9" t="s">
        <v>115</v>
      </c>
      <c r="B140" s="118">
        <f t="shared" ref="B140:J140" si="32">+B111</f>
        <v>13400068</v>
      </c>
      <c r="C140" s="20">
        <f t="shared" si="32"/>
        <v>17100000</v>
      </c>
      <c r="D140" s="58">
        <f t="shared" si="32"/>
        <v>11855128</v>
      </c>
      <c r="E140" s="26">
        <f t="shared" si="32"/>
        <v>6264453</v>
      </c>
      <c r="F140" s="20">
        <f t="shared" si="32"/>
        <v>6800000</v>
      </c>
      <c r="G140" s="58">
        <f t="shared" si="32"/>
        <v>5033644</v>
      </c>
      <c r="H140" s="119">
        <f t="shared" si="32"/>
        <v>752235</v>
      </c>
      <c r="I140" s="20">
        <f t="shared" si="32"/>
        <v>1500000</v>
      </c>
      <c r="J140" s="60">
        <f t="shared" si="32"/>
        <v>349051</v>
      </c>
      <c r="K140" s="100">
        <f t="shared" si="28"/>
        <v>20416756</v>
      </c>
      <c r="L140" s="20">
        <f t="shared" si="29"/>
        <v>25400000</v>
      </c>
      <c r="M140" s="51">
        <f t="shared" si="30"/>
        <v>17237823</v>
      </c>
      <c r="N140" s="5"/>
    </row>
    <row r="141" spans="1:14" ht="14.25" thickTop="1" thickBot="1" x14ac:dyDescent="0.25">
      <c r="A141" s="9">
        <v>41640</v>
      </c>
      <c r="B141" s="116">
        <v>16992173</v>
      </c>
      <c r="C141" s="21">
        <v>18100000</v>
      </c>
      <c r="D141" s="29">
        <v>12063959</v>
      </c>
      <c r="E141" s="48">
        <v>6406359</v>
      </c>
      <c r="F141" s="21">
        <v>6800000</v>
      </c>
      <c r="G141" s="29">
        <v>5246719</v>
      </c>
      <c r="H141" s="117">
        <v>992678</v>
      </c>
      <c r="I141" s="21">
        <v>1500000</v>
      </c>
      <c r="J141" s="62">
        <v>417258</v>
      </c>
      <c r="K141" s="101">
        <f t="shared" ref="K141" si="33">+H141+E141+B141</f>
        <v>24391210</v>
      </c>
      <c r="L141" s="21">
        <f t="shared" ref="L141" si="34">+I141+F141+C141</f>
        <v>26400000</v>
      </c>
      <c r="M141" s="52">
        <f t="shared" ref="M141" si="35">+J141+G141+D141</f>
        <v>17727936</v>
      </c>
      <c r="N141" s="2"/>
    </row>
    <row r="142" spans="1:14" ht="13.5" thickTop="1" x14ac:dyDescent="0.2">
      <c r="A142" s="155" t="s">
        <v>113</v>
      </c>
      <c r="K142" s="5"/>
      <c r="L142" s="5"/>
      <c r="M142" s="5"/>
    </row>
    <row r="143" spans="1:14" x14ac:dyDescent="0.2">
      <c r="A143" s="104" t="s">
        <v>75</v>
      </c>
      <c r="K143" s="124"/>
      <c r="L143" s="124"/>
      <c r="M143" s="124"/>
    </row>
    <row r="144" spans="1:14" s="11" customFormat="1" ht="4.5" customHeight="1" x14ac:dyDescent="0.25">
      <c r="D144" s="24"/>
      <c r="F144" s="24"/>
      <c r="G144" s="12"/>
      <c r="H144" s="2"/>
      <c r="I144" s="2"/>
      <c r="J144" s="2"/>
      <c r="K144" s="44"/>
      <c r="L144" s="44"/>
      <c r="M144" s="44"/>
    </row>
    <row r="145" spans="1:13" x14ac:dyDescent="0.2">
      <c r="A145" s="1" t="s">
        <v>76</v>
      </c>
      <c r="D145" s="44"/>
      <c r="F145" s="2"/>
      <c r="H145" s="2"/>
      <c r="I145" s="2"/>
      <c r="J145" s="2"/>
      <c r="K145" s="27"/>
      <c r="L145" s="27"/>
      <c r="M145" s="27"/>
    </row>
    <row r="146" spans="1:13" x14ac:dyDescent="0.2">
      <c r="A146" s="1" t="s">
        <v>77</v>
      </c>
      <c r="H146" s="2"/>
      <c r="I146" s="2"/>
      <c r="J146" s="2"/>
      <c r="K146" s="27"/>
      <c r="L146" s="2"/>
      <c r="M146" s="28"/>
    </row>
    <row r="147" spans="1:13" x14ac:dyDescent="0.2">
      <c r="A147" s="1" t="s">
        <v>78</v>
      </c>
    </row>
    <row r="148" spans="1:13" ht="12.75" customHeight="1" x14ac:dyDescent="0.25">
      <c r="A148" s="1" t="s">
        <v>79</v>
      </c>
      <c r="D148" s="44"/>
      <c r="H148" s="11"/>
      <c r="I148" s="11"/>
      <c r="J148" s="12"/>
      <c r="K148" s="11"/>
      <c r="L148" s="11"/>
      <c r="M148" s="12"/>
    </row>
    <row r="149" spans="1:13" x14ac:dyDescent="0.2">
      <c r="A149" s="1" t="s">
        <v>91</v>
      </c>
    </row>
    <row r="150" spans="1:13" x14ac:dyDescent="0.2">
      <c r="A150" s="155" t="s">
        <v>105</v>
      </c>
    </row>
    <row r="151" spans="1:13" x14ac:dyDescent="0.2">
      <c r="A151" s="259"/>
      <c r="B151" s="251"/>
      <c r="C151" s="251"/>
      <c r="D151" s="251"/>
      <c r="E151" s="251"/>
      <c r="F151" s="251"/>
      <c r="G151" s="251"/>
      <c r="H151" s="251"/>
      <c r="I151" s="251"/>
      <c r="J151" s="251"/>
      <c r="K151" s="251"/>
      <c r="L151" s="251"/>
      <c r="M151" s="251"/>
    </row>
    <row r="152" spans="1:13" x14ac:dyDescent="0.2">
      <c r="A152" s="259"/>
      <c r="B152" s="251"/>
      <c r="C152" s="251"/>
      <c r="D152" s="251"/>
      <c r="E152" s="251"/>
      <c r="F152" s="251"/>
      <c r="G152" s="251"/>
      <c r="H152" s="251"/>
      <c r="I152" s="251"/>
      <c r="J152" s="251"/>
      <c r="K152" s="251"/>
      <c r="L152" s="251"/>
      <c r="M152" s="251"/>
    </row>
    <row r="153" spans="1:13" x14ac:dyDescent="0.2">
      <c r="A153" s="251"/>
      <c r="B153" s="251"/>
      <c r="C153" s="251"/>
      <c r="D153" s="251"/>
      <c r="E153" s="251"/>
      <c r="F153" s="251"/>
      <c r="G153" s="251"/>
      <c r="H153" s="251"/>
      <c r="I153" s="251"/>
      <c r="J153" s="251"/>
      <c r="K153" s="251"/>
      <c r="L153" s="251"/>
      <c r="M153" s="251"/>
    </row>
    <row r="154" spans="1:13" x14ac:dyDescent="0.2">
      <c r="D154" s="2"/>
      <c r="E154" s="2"/>
      <c r="J154" s="2"/>
      <c r="L154" s="2"/>
      <c r="M154" s="68"/>
    </row>
    <row r="155" spans="1:13" x14ac:dyDescent="0.2">
      <c r="E155" s="2"/>
      <c r="J155" s="2"/>
      <c r="L155" s="2"/>
    </row>
    <row r="156" spans="1:13" s="216" customFormat="1" x14ac:dyDescent="0.2">
      <c r="E156" s="217"/>
      <c r="J156" s="217"/>
      <c r="L156" s="217"/>
    </row>
    <row r="157" spans="1:13" s="216" customFormat="1" x14ac:dyDescent="0.2">
      <c r="E157" s="217"/>
      <c r="J157" s="217"/>
      <c r="L157" s="217"/>
    </row>
    <row r="158" spans="1:13" s="216" customFormat="1" x14ac:dyDescent="0.2">
      <c r="E158" s="217"/>
      <c r="J158" s="217"/>
      <c r="L158" s="217"/>
    </row>
    <row r="159" spans="1:13" s="216" customFormat="1" x14ac:dyDescent="0.2"/>
    <row r="160" spans="1:13" s="216" customFormat="1" x14ac:dyDescent="0.2"/>
    <row r="161" spans="2:15" s="216" customFormat="1" x14ac:dyDescent="0.2"/>
    <row r="162" spans="2:15" s="216" customFormat="1" x14ac:dyDescent="0.2">
      <c r="E162" s="217"/>
      <c r="H162" s="217"/>
      <c r="K162" s="217"/>
    </row>
    <row r="163" spans="2:15" s="216" customFormat="1" x14ac:dyDescent="0.2">
      <c r="B163" s="217"/>
      <c r="C163" s="217"/>
      <c r="D163" s="217"/>
      <c r="E163" s="217"/>
      <c r="F163" s="217"/>
      <c r="G163" s="217"/>
      <c r="H163" s="217"/>
      <c r="I163" s="217"/>
      <c r="J163" s="217"/>
      <c r="K163" s="217"/>
      <c r="L163" s="217"/>
      <c r="O163" s="217"/>
    </row>
    <row r="164" spans="2:15" s="216" customFormat="1" x14ac:dyDescent="0.2">
      <c r="B164" s="217"/>
      <c r="C164" s="217"/>
      <c r="D164" s="217"/>
      <c r="E164" s="217"/>
      <c r="F164" s="217"/>
      <c r="G164" s="217"/>
      <c r="H164" s="217"/>
      <c r="I164" s="217"/>
      <c r="J164" s="217"/>
      <c r="K164" s="217"/>
      <c r="L164" s="217"/>
      <c r="O164" s="217"/>
    </row>
    <row r="165" spans="2:15" s="216" customFormat="1" x14ac:dyDescent="0.2">
      <c r="B165" s="217"/>
      <c r="C165" s="217"/>
      <c r="D165" s="217"/>
      <c r="E165" s="217"/>
      <c r="F165" s="217"/>
      <c r="G165" s="217"/>
      <c r="H165" s="217"/>
      <c r="I165" s="217"/>
      <c r="J165" s="217"/>
      <c r="K165" s="217"/>
      <c r="L165" s="217"/>
      <c r="O165" s="217"/>
    </row>
    <row r="166" spans="2:15" s="216" customFormat="1" x14ac:dyDescent="0.2">
      <c r="B166" s="217"/>
      <c r="C166" s="217"/>
      <c r="D166" s="217"/>
      <c r="E166" s="217"/>
      <c r="F166" s="217"/>
      <c r="G166" s="217"/>
      <c r="H166" s="217"/>
      <c r="I166" s="217"/>
      <c r="J166" s="217"/>
      <c r="K166" s="217"/>
      <c r="L166" s="217"/>
      <c r="O166" s="217"/>
    </row>
    <row r="167" spans="2:15" s="216" customFormat="1" x14ac:dyDescent="0.2">
      <c r="B167" s="217"/>
      <c r="C167" s="217"/>
      <c r="D167" s="217"/>
      <c r="E167" s="217"/>
      <c r="F167" s="217"/>
      <c r="G167" s="217"/>
      <c r="H167" s="217"/>
      <c r="I167" s="217"/>
      <c r="J167" s="217"/>
      <c r="K167" s="217"/>
      <c r="L167" s="217"/>
      <c r="O167" s="217"/>
    </row>
    <row r="168" spans="2:15" s="216" customFormat="1" x14ac:dyDescent="0.2">
      <c r="B168" s="217"/>
      <c r="C168" s="217"/>
      <c r="D168" s="217"/>
      <c r="E168" s="217"/>
      <c r="F168" s="217"/>
      <c r="G168" s="217"/>
      <c r="H168" s="217"/>
      <c r="I168" s="217"/>
      <c r="J168" s="217"/>
      <c r="K168" s="217"/>
    </row>
    <row r="169" spans="2:15" s="216" customFormat="1" x14ac:dyDescent="0.2">
      <c r="E169" s="217"/>
      <c r="G169" s="217"/>
      <c r="H169" s="217"/>
      <c r="K169" s="217"/>
    </row>
    <row r="170" spans="2:15" s="216" customFormat="1" x14ac:dyDescent="0.2">
      <c r="E170" s="217"/>
      <c r="H170" s="217"/>
      <c r="K170" s="217"/>
    </row>
    <row r="171" spans="2:15" s="216" customFormat="1" x14ac:dyDescent="0.2">
      <c r="E171" s="217"/>
      <c r="H171" s="217"/>
      <c r="K171" s="217"/>
    </row>
    <row r="172" spans="2:15" s="216" customFormat="1" x14ac:dyDescent="0.2"/>
    <row r="173" spans="2:15" s="216" customFormat="1" x14ac:dyDescent="0.2"/>
    <row r="174" spans="2:15" s="216" customFormat="1" x14ac:dyDescent="0.2"/>
    <row r="175" spans="2:15" s="216" customFormat="1" x14ac:dyDescent="0.2"/>
    <row r="176" spans="2:15" s="216" customFormat="1" x14ac:dyDescent="0.2"/>
    <row r="177" s="216" customFormat="1" x14ac:dyDescent="0.2"/>
    <row r="178" s="216" customFormat="1" x14ac:dyDescent="0.2"/>
    <row r="179" s="216" customFormat="1" x14ac:dyDescent="0.2"/>
    <row r="180" s="216" customFormat="1" x14ac:dyDescent="0.2"/>
    <row r="181" s="216" customFormat="1" x14ac:dyDescent="0.2"/>
    <row r="182" s="216" customFormat="1" x14ac:dyDescent="0.2"/>
    <row r="183" s="216" customFormat="1" x14ac:dyDescent="0.2"/>
    <row r="184" s="216" customFormat="1" x14ac:dyDescent="0.2"/>
    <row r="185" s="216" customFormat="1" x14ac:dyDescent="0.2"/>
    <row r="186" s="216" customFormat="1" x14ac:dyDescent="0.2"/>
    <row r="187" s="216" customFormat="1" x14ac:dyDescent="0.2"/>
    <row r="188" s="216" customFormat="1" x14ac:dyDescent="0.2"/>
    <row r="189" s="216" customFormat="1" x14ac:dyDescent="0.2"/>
    <row r="190" s="216" customFormat="1" x14ac:dyDescent="0.2"/>
  </sheetData>
  <sheetProtection algorithmName="SHA-512" hashValue="G0Okd0AALbtdiT0qDPCSlCVcYqqtMS6ijUPJmQ7EeyUDCe27JgFgkTJTNuiu8fK+Mqrfv3fqDJDotjBR5MOv/w==" saltValue="8nxhqhsj90w0cqynnmDmmw==" spinCount="100000" sheet="1" objects="1" scenarios="1"/>
  <mergeCells count="13">
    <mergeCell ref="H13:J13"/>
    <mergeCell ref="K13:M13"/>
    <mergeCell ref="B12:M12"/>
    <mergeCell ref="E13:G13"/>
    <mergeCell ref="B13:D13"/>
    <mergeCell ref="A153:M153"/>
    <mergeCell ref="B125:M125"/>
    <mergeCell ref="B126:D126"/>
    <mergeCell ref="E126:G126"/>
    <mergeCell ref="H126:J126"/>
    <mergeCell ref="K126:M126"/>
    <mergeCell ref="A152:M152"/>
    <mergeCell ref="A151:M151"/>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4"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zoomScaleNormal="100" workbookViewId="0">
      <selection activeCell="M1" sqref="M1"/>
    </sheetView>
  </sheetViews>
  <sheetFormatPr baseColWidth="10" defaultRowHeight="12.75" x14ac:dyDescent="0.2"/>
  <cols>
    <col min="1" max="1" width="11.42578125" style="262"/>
    <col min="2" max="3" width="12.42578125" style="262" customWidth="1"/>
    <col min="4" max="11" width="13" style="262" customWidth="1"/>
    <col min="12" max="13" width="12.42578125" style="262" customWidth="1"/>
    <col min="14" max="14" width="11" style="262" customWidth="1"/>
    <col min="15" max="16384" width="11.42578125" style="262"/>
  </cols>
  <sheetData>
    <row r="1" spans="2:14" x14ac:dyDescent="0.2">
      <c r="B1" s="261"/>
      <c r="C1" s="261"/>
      <c r="D1" s="261"/>
      <c r="E1" s="261"/>
      <c r="F1" s="261"/>
      <c r="G1" s="261"/>
      <c r="H1" s="261"/>
      <c r="I1" s="261"/>
      <c r="J1" s="261"/>
      <c r="K1" s="261"/>
      <c r="L1" s="261"/>
      <c r="M1" s="261"/>
      <c r="N1" s="207"/>
    </row>
    <row r="2" spans="2:14" ht="18" x14ac:dyDescent="0.25">
      <c r="B2" s="263" t="s">
        <v>107</v>
      </c>
      <c r="C2" s="261"/>
      <c r="D2" s="261"/>
      <c r="E2" s="261"/>
      <c r="F2" s="261"/>
      <c r="G2" s="261"/>
      <c r="H2" s="261"/>
      <c r="I2" s="261"/>
      <c r="J2" s="261"/>
      <c r="K2" s="261"/>
      <c r="L2" s="261"/>
      <c r="M2" s="261"/>
      <c r="N2" s="207"/>
    </row>
    <row r="3" spans="2:14" ht="14.25" x14ac:dyDescent="0.2">
      <c r="B3" s="264" t="s">
        <v>109</v>
      </c>
      <c r="C3" s="261"/>
      <c r="D3" s="261"/>
      <c r="E3" s="261"/>
      <c r="F3" s="261"/>
      <c r="G3" s="261"/>
      <c r="H3" s="261"/>
      <c r="I3" s="261"/>
      <c r="J3" s="261"/>
      <c r="K3" s="261"/>
      <c r="L3" s="261"/>
      <c r="M3" s="261"/>
      <c r="N3" s="207"/>
    </row>
    <row r="4" spans="2:14" ht="14.25" x14ac:dyDescent="0.2">
      <c r="B4" s="265"/>
      <c r="C4" s="261"/>
      <c r="D4" s="261"/>
      <c r="E4" s="261"/>
      <c r="F4" s="261"/>
      <c r="G4" s="261"/>
      <c r="H4" s="261"/>
      <c r="I4" s="261"/>
      <c r="J4" s="261"/>
      <c r="K4" s="261"/>
      <c r="L4" s="261"/>
      <c r="M4" s="261"/>
      <c r="N4" s="207"/>
    </row>
    <row r="5" spans="2:14" ht="14.25" x14ac:dyDescent="0.2">
      <c r="B5" s="265"/>
      <c r="C5" s="261"/>
      <c r="D5" s="261"/>
      <c r="E5" s="261"/>
      <c r="F5" s="261"/>
      <c r="G5" s="261"/>
      <c r="H5" s="261"/>
      <c r="I5" s="261"/>
      <c r="J5" s="261"/>
      <c r="K5" s="261"/>
      <c r="L5" s="261"/>
      <c r="M5" s="261"/>
      <c r="N5" s="207"/>
    </row>
    <row r="6" spans="2:14" ht="14.25" x14ac:dyDescent="0.2">
      <c r="B6" s="265"/>
      <c r="C6" s="261"/>
      <c r="D6" s="261"/>
      <c r="E6" s="261"/>
      <c r="F6" s="261"/>
      <c r="G6" s="261"/>
      <c r="H6" s="261"/>
      <c r="I6" s="261"/>
      <c r="J6" s="261"/>
      <c r="K6" s="261"/>
      <c r="L6" s="261"/>
      <c r="M6" s="261"/>
      <c r="N6" s="207"/>
    </row>
    <row r="7" spans="2:14" ht="14.25" x14ac:dyDescent="0.2">
      <c r="B7" s="265"/>
      <c r="C7" s="261"/>
      <c r="D7" s="261"/>
      <c r="E7" s="261"/>
      <c r="F7" s="261"/>
      <c r="G7" s="261"/>
      <c r="H7" s="261"/>
      <c r="I7" s="261"/>
      <c r="J7" s="261"/>
      <c r="K7" s="261"/>
      <c r="L7" s="261"/>
      <c r="M7" s="261"/>
      <c r="N7" s="207"/>
    </row>
    <row r="8" spans="2:14" x14ac:dyDescent="0.2">
      <c r="B8" s="161" t="s">
        <v>114</v>
      </c>
      <c r="C8" s="261"/>
      <c r="D8" s="261"/>
      <c r="E8" s="261"/>
      <c r="F8" s="261"/>
      <c r="G8" s="261"/>
      <c r="H8" s="261"/>
      <c r="I8" s="261"/>
      <c r="J8" s="261"/>
      <c r="K8" s="261"/>
      <c r="L8" s="261"/>
      <c r="M8" s="261"/>
      <c r="N8" s="207"/>
    </row>
    <row r="9" spans="2:14" x14ac:dyDescent="0.2">
      <c r="B9" s="266"/>
      <c r="C9" s="261"/>
      <c r="D9" s="261"/>
      <c r="E9" s="261"/>
      <c r="F9" s="261"/>
      <c r="G9" s="261"/>
      <c r="H9" s="261"/>
      <c r="I9" s="261"/>
      <c r="J9" s="261"/>
      <c r="K9" s="261"/>
      <c r="L9" s="261"/>
      <c r="M9" s="261"/>
      <c r="N9" s="207"/>
    </row>
    <row r="10" spans="2:14" x14ac:dyDescent="0.2">
      <c r="B10" s="261"/>
      <c r="C10" s="261"/>
      <c r="D10" s="261"/>
      <c r="E10" s="261"/>
      <c r="F10" s="261"/>
      <c r="G10" s="261"/>
      <c r="H10" s="261"/>
      <c r="I10" s="261"/>
      <c r="J10" s="261"/>
      <c r="K10" s="261"/>
      <c r="L10" s="261"/>
      <c r="M10" s="261"/>
      <c r="N10" s="207"/>
    </row>
    <row r="11" spans="2:14" x14ac:dyDescent="0.2">
      <c r="B11" s="267"/>
      <c r="C11" s="267"/>
      <c r="D11" s="267"/>
      <c r="E11" s="267"/>
      <c r="F11" s="267"/>
      <c r="G11" s="267"/>
      <c r="H11" s="267"/>
      <c r="I11" s="267"/>
      <c r="J11" s="267"/>
      <c r="K11" s="267"/>
      <c r="L11" s="267"/>
      <c r="M11" s="267"/>
      <c r="N11" s="207"/>
    </row>
    <row r="12" spans="2:14" ht="15.75" customHeight="1" thickBot="1" x14ac:dyDescent="0.25">
      <c r="B12" s="268"/>
      <c r="N12" s="269"/>
    </row>
    <row r="13" spans="2:14" ht="18.75" thickBot="1" x14ac:dyDescent="0.25">
      <c r="F13" s="270" t="s">
        <v>50</v>
      </c>
      <c r="G13" s="271"/>
      <c r="H13" s="271"/>
      <c r="I13" s="272"/>
      <c r="N13" s="269"/>
    </row>
    <row r="14" spans="2:14" x14ac:dyDescent="0.2">
      <c r="F14" s="273" t="s">
        <v>44</v>
      </c>
      <c r="G14" s="274" t="s">
        <v>86</v>
      </c>
      <c r="H14" s="274" t="s">
        <v>53</v>
      </c>
      <c r="I14" s="275" t="s">
        <v>49</v>
      </c>
    </row>
    <row r="15" spans="2:14" x14ac:dyDescent="0.2">
      <c r="F15" s="276" t="s">
        <v>45</v>
      </c>
      <c r="G15" s="277">
        <v>211</v>
      </c>
      <c r="H15" s="277">
        <v>0</v>
      </c>
      <c r="I15" s="278">
        <f>SUM(G15:G15)</f>
        <v>211</v>
      </c>
    </row>
    <row r="16" spans="2:14" x14ac:dyDescent="0.2">
      <c r="F16" s="276" t="s">
        <v>46</v>
      </c>
      <c r="G16" s="277">
        <v>237</v>
      </c>
      <c r="H16" s="277">
        <v>0</v>
      </c>
      <c r="I16" s="278">
        <f>SUM(G16:G16)</f>
        <v>237</v>
      </c>
    </row>
    <row r="17" spans="3:12" x14ac:dyDescent="0.2">
      <c r="F17" s="276" t="s">
        <v>47</v>
      </c>
      <c r="G17" s="277">
        <v>247</v>
      </c>
      <c r="H17" s="277">
        <v>0</v>
      </c>
      <c r="I17" s="278">
        <f>SUM(G17:G17)</f>
        <v>247</v>
      </c>
    </row>
    <row r="18" spans="3:12" x14ac:dyDescent="0.2">
      <c r="F18" s="276" t="s">
        <v>48</v>
      </c>
      <c r="G18" s="277">
        <v>276</v>
      </c>
      <c r="H18" s="277">
        <v>0</v>
      </c>
      <c r="I18" s="278">
        <f>SUM(G18:G18)</f>
        <v>276</v>
      </c>
    </row>
    <row r="19" spans="3:12" x14ac:dyDescent="0.2">
      <c r="F19" s="276" t="s">
        <v>84</v>
      </c>
      <c r="G19" s="279">
        <v>224</v>
      </c>
      <c r="H19" s="279">
        <v>1</v>
      </c>
      <c r="I19" s="278">
        <f>SUM(G19:G19)</f>
        <v>224</v>
      </c>
    </row>
    <row r="20" spans="3:12" x14ac:dyDescent="0.2">
      <c r="F20" s="280" t="s">
        <v>90</v>
      </c>
      <c r="G20" s="281">
        <v>212</v>
      </c>
      <c r="H20" s="281">
        <v>1</v>
      </c>
      <c r="I20" s="278">
        <f>SUM(G20:H20)</f>
        <v>213</v>
      </c>
    </row>
    <row r="21" spans="3:12" x14ac:dyDescent="0.2">
      <c r="F21" s="280" t="s">
        <v>95</v>
      </c>
      <c r="G21" s="281">
        <v>218</v>
      </c>
      <c r="H21" s="281">
        <v>3</v>
      </c>
      <c r="I21" s="278">
        <f>SUM(G21:H21)</f>
        <v>221</v>
      </c>
    </row>
    <row r="22" spans="3:12" x14ac:dyDescent="0.2">
      <c r="F22" s="280" t="s">
        <v>101</v>
      </c>
      <c r="G22" s="281">
        <v>249</v>
      </c>
      <c r="H22" s="281">
        <v>3</v>
      </c>
      <c r="I22" s="278">
        <f>SUM(G22:H22)</f>
        <v>252</v>
      </c>
    </row>
    <row r="23" spans="3:12" x14ac:dyDescent="0.2">
      <c r="F23" s="280" t="s">
        <v>116</v>
      </c>
      <c r="G23" s="281">
        <v>275</v>
      </c>
      <c r="H23" s="281">
        <v>3</v>
      </c>
      <c r="I23" s="278">
        <f>SUM(G23:H23)</f>
        <v>278</v>
      </c>
    </row>
    <row r="24" spans="3:12" ht="13.5" thickBot="1" x14ac:dyDescent="0.25">
      <c r="F24" s="282">
        <v>41640</v>
      </c>
      <c r="G24" s="283">
        <v>275</v>
      </c>
      <c r="H24" s="283">
        <v>3</v>
      </c>
      <c r="I24" s="284">
        <f t="shared" ref="I24" si="0">SUM(G24:H24)</f>
        <v>278</v>
      </c>
    </row>
    <row r="25" spans="3:12" ht="13.5" thickBot="1" x14ac:dyDescent="0.25"/>
    <row r="26" spans="3:12" ht="18.75" thickBot="1" x14ac:dyDescent="0.3">
      <c r="C26" s="285" t="s">
        <v>51</v>
      </c>
      <c r="D26" s="286"/>
      <c r="E26" s="286"/>
      <c r="F26" s="286"/>
      <c r="G26" s="286"/>
      <c r="H26" s="286"/>
      <c r="I26" s="286"/>
      <c r="J26" s="286"/>
      <c r="K26" s="286"/>
      <c r="L26" s="287"/>
    </row>
    <row r="27" spans="3:12" ht="38.25" x14ac:dyDescent="0.2">
      <c r="C27" s="273" t="s">
        <v>44</v>
      </c>
      <c r="D27" s="274" t="s">
        <v>86</v>
      </c>
      <c r="E27" s="274" t="s">
        <v>117</v>
      </c>
      <c r="F27" s="274" t="s">
        <v>52</v>
      </c>
      <c r="G27" s="274" t="s">
        <v>53</v>
      </c>
      <c r="H27" s="288" t="s">
        <v>118</v>
      </c>
      <c r="I27" s="288" t="s">
        <v>119</v>
      </c>
      <c r="J27" s="274" t="s">
        <v>1</v>
      </c>
      <c r="K27" s="289" t="s">
        <v>2</v>
      </c>
      <c r="L27" s="275" t="s">
        <v>54</v>
      </c>
    </row>
    <row r="28" spans="3:12" x14ac:dyDescent="0.2">
      <c r="C28" s="290" t="s">
        <v>45</v>
      </c>
      <c r="D28" s="291">
        <v>1162</v>
      </c>
      <c r="E28" s="291">
        <v>0</v>
      </c>
      <c r="F28" s="292">
        <v>0</v>
      </c>
      <c r="G28" s="292">
        <v>0</v>
      </c>
      <c r="H28" s="292">
        <v>0</v>
      </c>
      <c r="I28" s="292">
        <v>0</v>
      </c>
      <c r="J28" s="292">
        <v>3</v>
      </c>
      <c r="K28" s="293">
        <v>9</v>
      </c>
      <c r="L28" s="294">
        <f t="shared" ref="L28:L37" si="1">SUM(D28:K28)</f>
        <v>1174</v>
      </c>
    </row>
    <row r="29" spans="3:12" x14ac:dyDescent="0.2">
      <c r="C29" s="290" t="s">
        <v>46</v>
      </c>
      <c r="D29" s="291">
        <v>1382</v>
      </c>
      <c r="E29" s="291">
        <v>0</v>
      </c>
      <c r="F29" s="292">
        <v>0</v>
      </c>
      <c r="G29" s="292">
        <v>0</v>
      </c>
      <c r="H29" s="292">
        <v>0</v>
      </c>
      <c r="I29" s="292">
        <v>0</v>
      </c>
      <c r="J29" s="292">
        <v>0</v>
      </c>
      <c r="K29" s="293">
        <v>3</v>
      </c>
      <c r="L29" s="294">
        <f t="shared" si="1"/>
        <v>1385</v>
      </c>
    </row>
    <row r="30" spans="3:12" x14ac:dyDescent="0.2">
      <c r="C30" s="290" t="s">
        <v>47</v>
      </c>
      <c r="D30" s="291">
        <v>1405</v>
      </c>
      <c r="E30" s="291">
        <v>0</v>
      </c>
      <c r="F30" s="292">
        <v>0</v>
      </c>
      <c r="G30" s="292">
        <v>0</v>
      </c>
      <c r="H30" s="292">
        <v>0</v>
      </c>
      <c r="I30" s="292">
        <v>0</v>
      </c>
      <c r="J30" s="292">
        <v>0</v>
      </c>
      <c r="K30" s="293">
        <v>5</v>
      </c>
      <c r="L30" s="294">
        <f t="shared" si="1"/>
        <v>1410</v>
      </c>
    </row>
    <row r="31" spans="3:12" x14ac:dyDescent="0.2">
      <c r="C31" s="290" t="s">
        <v>48</v>
      </c>
      <c r="D31" s="291">
        <v>1920</v>
      </c>
      <c r="E31" s="291">
        <v>0</v>
      </c>
      <c r="F31" s="292">
        <v>2</v>
      </c>
      <c r="G31" s="292">
        <v>0</v>
      </c>
      <c r="H31" s="292">
        <v>10</v>
      </c>
      <c r="I31" s="292">
        <v>0</v>
      </c>
      <c r="J31" s="292">
        <v>0</v>
      </c>
      <c r="K31" s="293">
        <v>18</v>
      </c>
      <c r="L31" s="294">
        <f t="shared" si="1"/>
        <v>1950</v>
      </c>
    </row>
    <row r="32" spans="3:12" x14ac:dyDescent="0.2">
      <c r="C32" s="290" t="s">
        <v>84</v>
      </c>
      <c r="D32" s="295">
        <v>1822</v>
      </c>
      <c r="E32" s="295">
        <v>0</v>
      </c>
      <c r="F32" s="296">
        <v>2</v>
      </c>
      <c r="G32" s="296">
        <v>2</v>
      </c>
      <c r="H32" s="296">
        <v>10</v>
      </c>
      <c r="I32" s="296">
        <v>0</v>
      </c>
      <c r="J32" s="296">
        <v>0</v>
      </c>
      <c r="K32" s="293">
        <v>22</v>
      </c>
      <c r="L32" s="294">
        <f t="shared" si="1"/>
        <v>1858</v>
      </c>
    </row>
    <row r="33" spans="3:12" x14ac:dyDescent="0.2">
      <c r="C33" s="297" t="s">
        <v>90</v>
      </c>
      <c r="D33" s="298">
        <v>1816</v>
      </c>
      <c r="E33" s="298">
        <v>3</v>
      </c>
      <c r="F33" s="299">
        <v>2</v>
      </c>
      <c r="G33" s="299">
        <v>1</v>
      </c>
      <c r="H33" s="299">
        <v>0</v>
      </c>
      <c r="I33" s="299">
        <v>1</v>
      </c>
      <c r="J33" s="299">
        <v>0</v>
      </c>
      <c r="K33" s="293">
        <v>23</v>
      </c>
      <c r="L33" s="294">
        <f t="shared" si="1"/>
        <v>1846</v>
      </c>
    </row>
    <row r="34" spans="3:12" x14ac:dyDescent="0.2">
      <c r="C34" s="297" t="s">
        <v>95</v>
      </c>
      <c r="D34" s="298">
        <v>1699</v>
      </c>
      <c r="E34" s="298">
        <v>8</v>
      </c>
      <c r="F34" s="299">
        <v>2</v>
      </c>
      <c r="G34" s="299">
        <v>63</v>
      </c>
      <c r="H34" s="299">
        <v>0</v>
      </c>
      <c r="I34" s="299">
        <v>1</v>
      </c>
      <c r="J34" s="299">
        <v>0</v>
      </c>
      <c r="K34" s="293">
        <v>23</v>
      </c>
      <c r="L34" s="294">
        <f t="shared" si="1"/>
        <v>1796</v>
      </c>
    </row>
    <row r="35" spans="3:12" x14ac:dyDescent="0.2">
      <c r="C35" s="297" t="s">
        <v>101</v>
      </c>
      <c r="D35" s="298">
        <v>1792</v>
      </c>
      <c r="E35" s="298">
        <v>11</v>
      </c>
      <c r="F35" s="299">
        <v>2</v>
      </c>
      <c r="G35" s="299">
        <v>63</v>
      </c>
      <c r="H35" s="299">
        <v>0</v>
      </c>
      <c r="I35" s="299">
        <v>1</v>
      </c>
      <c r="J35" s="299">
        <v>3</v>
      </c>
      <c r="K35" s="293">
        <v>23</v>
      </c>
      <c r="L35" s="294">
        <f t="shared" si="1"/>
        <v>1895</v>
      </c>
    </row>
    <row r="36" spans="3:12" x14ac:dyDescent="0.2">
      <c r="C36" s="297" t="s">
        <v>116</v>
      </c>
      <c r="D36" s="298">
        <v>1937</v>
      </c>
      <c r="E36" s="298">
        <v>20</v>
      </c>
      <c r="F36" s="299">
        <v>2</v>
      </c>
      <c r="G36" s="299">
        <v>65</v>
      </c>
      <c r="H36" s="299">
        <v>0</v>
      </c>
      <c r="I36" s="299">
        <v>1</v>
      </c>
      <c r="J36" s="299">
        <v>3</v>
      </c>
      <c r="K36" s="293">
        <v>24</v>
      </c>
      <c r="L36" s="294">
        <f t="shared" si="1"/>
        <v>2052</v>
      </c>
    </row>
    <row r="37" spans="3:12" ht="13.5" thickBot="1" x14ac:dyDescent="0.25">
      <c r="C37" s="300">
        <v>41640</v>
      </c>
      <c r="D37" s="301">
        <v>1946</v>
      </c>
      <c r="E37" s="301">
        <v>21</v>
      </c>
      <c r="F37" s="302">
        <v>2</v>
      </c>
      <c r="G37" s="302">
        <v>65</v>
      </c>
      <c r="H37" s="302">
        <v>0</v>
      </c>
      <c r="I37" s="302">
        <v>1</v>
      </c>
      <c r="J37" s="302">
        <v>3</v>
      </c>
      <c r="K37" s="303">
        <v>24</v>
      </c>
      <c r="L37" s="304">
        <f t="shared" si="1"/>
        <v>2062</v>
      </c>
    </row>
  </sheetData>
  <sheetProtection algorithmName="SHA-512" hashValue="9AKLJgI9zgs3iUrjPvN7iYVRhtepk4ca7Wn8Bqb+O6tuRSmX970EaoSa/QPPGn2XiOeAfLPd6n5/qdlrMPOpRQ==" saltValue="fdDD2KXcC+zTjGnGlcd3Vw==" spinCount="100000" sheet="1" objects="1" scenarios="1"/>
  <mergeCells count="2">
    <mergeCell ref="F13:I13"/>
    <mergeCell ref="C26:L26"/>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1" sqref="O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111</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114</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1" sqref="O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114</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O1" sqref="O1"/>
    </sheetView>
  </sheetViews>
  <sheetFormatPr baseColWidth="10" defaultRowHeight="12.75" x14ac:dyDescent="0.2"/>
  <cols>
    <col min="1" max="1" width="13.28515625" style="207" customWidth="1"/>
    <col min="2"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107</v>
      </c>
      <c r="C2" s="208"/>
      <c r="D2" s="208"/>
      <c r="E2" s="208"/>
      <c r="F2" s="208"/>
      <c r="G2" s="208"/>
      <c r="H2" s="208"/>
      <c r="I2" s="208"/>
      <c r="J2" s="208"/>
      <c r="K2" s="208"/>
      <c r="L2" s="208"/>
      <c r="M2" s="208"/>
      <c r="N2" s="208"/>
    </row>
    <row r="3" spans="2:14" ht="14.25" x14ac:dyDescent="0.2">
      <c r="B3" s="160" t="s">
        <v>112</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114</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O1" sqref="O1"/>
    </sheetView>
  </sheetViews>
  <sheetFormatPr baseColWidth="10" defaultRowHeight="12.75" x14ac:dyDescent="0.2"/>
  <cols>
    <col min="1" max="16384" width="11.42578125" style="207"/>
  </cols>
  <sheetData>
    <row r="1" spans="2:14" x14ac:dyDescent="0.2">
      <c r="B1" s="305"/>
      <c r="C1" s="305"/>
      <c r="D1" s="305"/>
      <c r="E1" s="305"/>
      <c r="F1" s="305"/>
      <c r="G1" s="305"/>
      <c r="H1" s="305"/>
      <c r="I1" s="305"/>
      <c r="J1" s="305"/>
      <c r="K1" s="305"/>
      <c r="L1" s="305"/>
      <c r="M1" s="305"/>
      <c r="N1" s="305"/>
    </row>
    <row r="2" spans="2:14" ht="18" x14ac:dyDescent="0.25">
      <c r="B2" s="263" t="s">
        <v>107</v>
      </c>
      <c r="C2" s="305"/>
      <c r="D2" s="305"/>
      <c r="E2" s="305"/>
      <c r="F2" s="305"/>
      <c r="G2" s="305"/>
      <c r="H2" s="305"/>
      <c r="I2" s="305"/>
      <c r="J2" s="305"/>
      <c r="K2" s="305"/>
      <c r="L2" s="305"/>
      <c r="M2" s="305"/>
      <c r="N2" s="305"/>
    </row>
    <row r="3" spans="2:14" ht="14.25" x14ac:dyDescent="0.2">
      <c r="B3" s="264" t="s">
        <v>120</v>
      </c>
      <c r="C3" s="305"/>
      <c r="D3" s="305"/>
      <c r="E3" s="305"/>
      <c r="F3" s="305"/>
      <c r="G3" s="305"/>
      <c r="H3" s="305"/>
      <c r="I3" s="305"/>
      <c r="J3" s="305"/>
      <c r="K3" s="305"/>
      <c r="L3" s="305"/>
      <c r="M3" s="305"/>
      <c r="N3" s="305"/>
    </row>
    <row r="4" spans="2:14" ht="14.25" x14ac:dyDescent="0.2">
      <c r="B4" s="306" t="s">
        <v>121</v>
      </c>
      <c r="C4" s="305"/>
      <c r="D4" s="305"/>
      <c r="E4" s="305"/>
      <c r="F4" s="305"/>
      <c r="G4" s="305"/>
      <c r="H4" s="305"/>
      <c r="I4" s="305"/>
      <c r="J4" s="305"/>
      <c r="K4" s="305"/>
      <c r="L4" s="305"/>
      <c r="M4" s="305"/>
      <c r="N4" s="305"/>
    </row>
    <row r="5" spans="2:14" ht="14.25" x14ac:dyDescent="0.2">
      <c r="B5" s="265"/>
      <c r="C5" s="305"/>
      <c r="D5" s="305"/>
      <c r="E5" s="305"/>
      <c r="F5" s="305"/>
      <c r="G5" s="305"/>
      <c r="H5" s="305"/>
      <c r="I5" s="305"/>
      <c r="J5" s="305"/>
      <c r="K5" s="305"/>
      <c r="L5" s="305"/>
      <c r="M5" s="305"/>
      <c r="N5" s="305"/>
    </row>
    <row r="6" spans="2:14" ht="14.25" x14ac:dyDescent="0.2">
      <c r="B6" s="265"/>
      <c r="C6" s="305"/>
      <c r="D6" s="305"/>
      <c r="E6" s="305"/>
      <c r="F6" s="305"/>
      <c r="G6" s="305"/>
      <c r="H6" s="305"/>
      <c r="I6" s="305"/>
      <c r="J6" s="305"/>
      <c r="K6" s="305"/>
      <c r="L6" s="305"/>
      <c r="M6" s="305"/>
      <c r="N6" s="305"/>
    </row>
    <row r="7" spans="2:14" ht="14.25" x14ac:dyDescent="0.2">
      <c r="B7" s="265"/>
      <c r="C7" s="305"/>
      <c r="D7" s="305"/>
      <c r="E7" s="305"/>
      <c r="F7" s="305"/>
      <c r="G7" s="305"/>
      <c r="H7" s="305"/>
      <c r="I7" s="305"/>
      <c r="J7" s="305"/>
      <c r="K7" s="305"/>
      <c r="L7" s="305"/>
      <c r="M7" s="305"/>
      <c r="N7" s="305"/>
    </row>
    <row r="8" spans="2:14" x14ac:dyDescent="0.2">
      <c r="B8" s="161" t="s">
        <v>122</v>
      </c>
      <c r="C8" s="305"/>
      <c r="D8" s="305"/>
      <c r="E8" s="305"/>
      <c r="F8" s="305"/>
      <c r="G8" s="305"/>
      <c r="H8" s="305"/>
      <c r="I8" s="305"/>
      <c r="J8" s="305"/>
      <c r="K8" s="305"/>
      <c r="L8" s="305"/>
      <c r="M8" s="305"/>
      <c r="N8" s="305"/>
    </row>
    <row r="9" spans="2:14" x14ac:dyDescent="0.2">
      <c r="B9" s="305"/>
      <c r="C9" s="305"/>
      <c r="D9" s="305"/>
      <c r="E9" s="305"/>
      <c r="F9" s="305"/>
      <c r="G9" s="305"/>
      <c r="H9" s="305"/>
      <c r="I9" s="305"/>
      <c r="J9" s="305"/>
      <c r="K9" s="305"/>
      <c r="L9" s="305"/>
      <c r="M9" s="305"/>
      <c r="N9" s="305"/>
    </row>
    <row r="10" spans="2:14" x14ac:dyDescent="0.2">
      <c r="B10" s="305"/>
      <c r="C10" s="305"/>
      <c r="D10" s="305"/>
      <c r="E10" s="305"/>
      <c r="F10" s="305"/>
      <c r="G10" s="305"/>
      <c r="H10" s="305"/>
      <c r="I10" s="305"/>
      <c r="J10" s="305"/>
      <c r="K10" s="305"/>
      <c r="L10" s="305"/>
      <c r="M10" s="305"/>
      <c r="N10" s="305"/>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2014-02-20T19:17:32Z</dcterms:modified>
</cp:coreProperties>
</file>