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" yWindow="4725" windowWidth="19020" windowHeight="718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38" r:id="rId5"/>
    <sheet name="Gráfico1" sheetId="54" r:id="rId6"/>
    <sheet name="Gráfico2" sheetId="55" r:id="rId7"/>
    <sheet name="Gráfico3" sheetId="56" r:id="rId8"/>
    <sheet name="Gráfico4" sheetId="57" r:id="rId9"/>
  </sheets>
  <definedNames>
    <definedName name="_xlnm.Print_Area" localSheetId="2">'3-Fijo'!$A$11:$L$66</definedName>
    <definedName name="_xlnm.Print_Titles" localSheetId="2">'3-Fijo'!$13:$13</definedName>
  </definedNames>
  <calcPr calcId="145621"/>
</workbook>
</file>

<file path=xl/calcChain.xml><?xml version="1.0" encoding="utf-8"?>
<calcChain xmlns="http://schemas.openxmlformats.org/spreadsheetml/2006/main">
  <c r="I69" i="53" l="1"/>
  <c r="L92" i="33" l="1"/>
  <c r="I89" i="53"/>
  <c r="L49" i="33"/>
  <c r="K49" i="33"/>
  <c r="J49" i="33"/>
  <c r="H49" i="33"/>
  <c r="G49" i="33"/>
  <c r="F49" i="33"/>
  <c r="D49" i="33"/>
  <c r="B49" i="33"/>
  <c r="L47" i="33"/>
  <c r="K47" i="33"/>
  <c r="J47" i="33"/>
  <c r="H47" i="33"/>
  <c r="G47" i="33"/>
  <c r="F47" i="33"/>
  <c r="D47" i="33"/>
  <c r="B47" i="33"/>
  <c r="L29" i="33"/>
  <c r="B50" i="33" l="1"/>
  <c r="K50" i="33"/>
  <c r="J50" i="33"/>
  <c r="H50" i="33"/>
  <c r="G50" i="33"/>
  <c r="F50" i="33"/>
  <c r="D50" i="33"/>
  <c r="L28" i="33"/>
  <c r="I48" i="53"/>
  <c r="I28" i="53"/>
  <c r="N28" i="38" l="1"/>
  <c r="N16" i="38"/>
  <c r="K48" i="33" l="1"/>
  <c r="J48" i="33"/>
  <c r="H48" i="33"/>
  <c r="G48" i="33"/>
  <c r="F48" i="33"/>
  <c r="D48" i="33"/>
  <c r="B48" i="33"/>
  <c r="L27" i="33"/>
  <c r="L91" i="33"/>
  <c r="I87" i="53"/>
  <c r="I67" i="53"/>
  <c r="I47" i="53"/>
  <c r="I27" i="53"/>
  <c r="M28" i="38" l="1"/>
  <c r="M16" i="38"/>
  <c r="L90" i="33" l="1"/>
  <c r="L50" i="33" l="1"/>
  <c r="L26" i="33"/>
  <c r="I86" i="53" l="1"/>
  <c r="I66" i="53"/>
  <c r="I46" i="53"/>
  <c r="I26" i="53"/>
  <c r="L28" i="38"/>
  <c r="L16" i="38"/>
  <c r="C13" i="35" l="1"/>
  <c r="K46" i="33"/>
  <c r="J46" i="33"/>
  <c r="I46" i="33"/>
  <c r="H46" i="33"/>
  <c r="G46" i="33"/>
  <c r="F46" i="33"/>
  <c r="D46" i="33"/>
  <c r="B46" i="33"/>
  <c r="L89" i="33"/>
  <c r="L48" i="33" l="1"/>
  <c r="L25" i="33"/>
  <c r="I85" i="53" l="1"/>
  <c r="I65" i="53"/>
  <c r="I45" i="53"/>
  <c r="I25" i="53"/>
  <c r="K28" i="38"/>
  <c r="K16" i="38"/>
  <c r="K45" i="33" l="1"/>
  <c r="J45" i="33"/>
  <c r="I45" i="33"/>
  <c r="H45" i="33"/>
  <c r="G45" i="33"/>
  <c r="F45" i="33"/>
  <c r="D45" i="33"/>
  <c r="B45" i="33"/>
  <c r="L88" i="33"/>
  <c r="L46" i="33" s="1"/>
  <c r="L24" i="33" l="1"/>
  <c r="I84" i="53"/>
  <c r="I64" i="53"/>
  <c r="I44" i="53"/>
  <c r="I24" i="53"/>
  <c r="J28" i="38" l="1"/>
  <c r="J16" i="38"/>
  <c r="K44" i="33" l="1"/>
  <c r="J44" i="33"/>
  <c r="I44" i="33"/>
  <c r="H44" i="33"/>
  <c r="G44" i="33"/>
  <c r="F44" i="33"/>
  <c r="D44" i="33"/>
  <c r="B44" i="33"/>
  <c r="L87" i="33"/>
  <c r="L45" i="33" s="1"/>
  <c r="L23" i="33"/>
  <c r="I83" i="53"/>
  <c r="I63" i="53"/>
  <c r="I43" i="53"/>
  <c r="I23" i="53"/>
  <c r="I28" i="38"/>
  <c r="I16" i="38"/>
  <c r="L86" i="33" l="1"/>
  <c r="L44" i="33" s="1"/>
  <c r="I68" i="53" l="1"/>
  <c r="I82" i="53"/>
  <c r="I88" i="53"/>
  <c r="I81" i="53"/>
  <c r="I62" i="53"/>
  <c r="I61" i="53"/>
  <c r="I35" i="53"/>
  <c r="I36" i="53"/>
  <c r="I37" i="53"/>
  <c r="I38" i="53"/>
  <c r="I39" i="53"/>
  <c r="I40" i="53"/>
  <c r="I41" i="53"/>
  <c r="I42" i="53"/>
  <c r="I49" i="53"/>
  <c r="I34" i="53"/>
  <c r="I15" i="53" l="1"/>
  <c r="I16" i="53"/>
  <c r="I17" i="53"/>
  <c r="I18" i="53"/>
  <c r="I19" i="53"/>
  <c r="I20" i="53"/>
  <c r="I21" i="53"/>
  <c r="I22" i="53"/>
  <c r="I29" i="53"/>
  <c r="I14" i="53"/>
  <c r="K43" i="33" l="1"/>
  <c r="J43" i="33"/>
  <c r="I43" i="33"/>
  <c r="H43" i="33"/>
  <c r="G43" i="33"/>
  <c r="F43" i="33"/>
  <c r="D43" i="33"/>
  <c r="B43" i="33"/>
  <c r="L22" i="33" l="1"/>
  <c r="H28" i="38"/>
  <c r="H16" i="38"/>
  <c r="L85" i="33" l="1"/>
  <c r="L43" i="33" s="1"/>
  <c r="E42" i="33" l="1"/>
  <c r="E41" i="33"/>
  <c r="E40" i="33"/>
  <c r="E39" i="33"/>
  <c r="E38" i="33"/>
  <c r="E18" i="35"/>
  <c r="F42" i="33"/>
  <c r="K42" i="33"/>
  <c r="J42" i="33"/>
  <c r="I42" i="33"/>
  <c r="H42" i="33"/>
  <c r="G42" i="33"/>
  <c r="D42" i="33"/>
  <c r="B42" i="33"/>
  <c r="L84" i="33"/>
  <c r="L21" i="33"/>
  <c r="G28" i="38"/>
  <c r="G16" i="38"/>
  <c r="D13" i="35"/>
  <c r="B60" i="35" s="1"/>
  <c r="O28" i="38"/>
  <c r="O16" i="38"/>
  <c r="L83" i="33"/>
  <c r="L20" i="33"/>
  <c r="E22" i="35"/>
  <c r="E23" i="35"/>
  <c r="B41" i="33"/>
  <c r="B40" i="33"/>
  <c r="K41" i="33"/>
  <c r="J41" i="33"/>
  <c r="I41" i="33"/>
  <c r="H41" i="33"/>
  <c r="G41" i="33"/>
  <c r="F41" i="33"/>
  <c r="D41" i="33"/>
  <c r="L82" i="33"/>
  <c r="L19" i="33"/>
  <c r="K40" i="33"/>
  <c r="J40" i="33"/>
  <c r="I40" i="33"/>
  <c r="H40" i="33"/>
  <c r="G40" i="33"/>
  <c r="F40" i="33"/>
  <c r="D40" i="33"/>
  <c r="B28" i="38"/>
  <c r="L81" i="33"/>
  <c r="L18" i="33"/>
  <c r="C62" i="35"/>
  <c r="C63" i="35"/>
  <c r="B59" i="35"/>
  <c r="C14" i="35"/>
  <c r="D65" i="35" s="1"/>
  <c r="C15" i="35"/>
  <c r="E68" i="35" s="1"/>
  <c r="D15" i="35"/>
  <c r="E69" i="35" s="1"/>
  <c r="F28" i="38"/>
  <c r="E28" i="38"/>
  <c r="D28" i="38"/>
  <c r="C28" i="38"/>
  <c r="E16" i="38"/>
  <c r="D16" i="38"/>
  <c r="C16" i="38"/>
  <c r="F16" i="38"/>
  <c r="B16" i="38"/>
  <c r="L80" i="33"/>
  <c r="L17" i="33"/>
  <c r="L79" i="33"/>
  <c r="L16" i="33"/>
  <c r="L78" i="33"/>
  <c r="L15" i="33"/>
  <c r="L77" i="33"/>
  <c r="L14" i="33"/>
  <c r="E26" i="35"/>
  <c r="E25" i="35"/>
  <c r="E24" i="35"/>
  <c r="E21" i="35"/>
  <c r="E20" i="35"/>
  <c r="E19" i="35"/>
  <c r="E17" i="35"/>
  <c r="E16" i="35"/>
  <c r="I38" i="33"/>
  <c r="K39" i="33"/>
  <c r="J39" i="33"/>
  <c r="I39" i="33"/>
  <c r="H38" i="33"/>
  <c r="G38" i="33"/>
  <c r="H39" i="33"/>
  <c r="G39" i="33"/>
  <c r="F39" i="33"/>
  <c r="F38" i="33"/>
  <c r="F37" i="33"/>
  <c r="F36" i="33"/>
  <c r="D39" i="33"/>
  <c r="D38" i="33"/>
  <c r="D37" i="33"/>
  <c r="D36" i="33"/>
  <c r="D35" i="33"/>
  <c r="C39" i="33"/>
  <c r="C38" i="33"/>
  <c r="C37" i="33"/>
  <c r="C36" i="33"/>
  <c r="C35" i="33"/>
  <c r="B39" i="33"/>
  <c r="B38" i="33"/>
  <c r="B37" i="33"/>
  <c r="B36" i="33"/>
  <c r="B35" i="33"/>
  <c r="L41" i="33" l="1"/>
  <c r="C64" i="35"/>
  <c r="L39" i="33"/>
  <c r="L36" i="33"/>
  <c r="L40" i="33"/>
  <c r="L37" i="33"/>
  <c r="L35" i="33"/>
  <c r="B61" i="35"/>
  <c r="E15" i="35"/>
  <c r="E13" i="35"/>
  <c r="E70" i="35"/>
  <c r="L42" i="33"/>
  <c r="L38" i="33"/>
  <c r="D14" i="35"/>
  <c r="E14" i="35" s="1"/>
  <c r="D66" i="35" l="1"/>
  <c r="D67" i="35" s="1"/>
</calcChain>
</file>

<file path=xl/sharedStrings.xml><?xml version="1.0" encoding="utf-8"?>
<sst xmlns="http://schemas.openxmlformats.org/spreadsheetml/2006/main" count="357" uniqueCount="111">
  <si>
    <t>MES</t>
  </si>
  <si>
    <t>CONECEL S.A.</t>
  </si>
  <si>
    <t>OTECEL S.A.</t>
  </si>
  <si>
    <t>TOTAL</t>
  </si>
  <si>
    <t>Etapa</t>
  </si>
  <si>
    <t>Líneas Principales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</si>
  <si>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</si>
  <si>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</si>
  <si>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</si>
  <si>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</si>
  <si>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</si>
  <si>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</si>
  <si>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</si>
  <si>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</si>
  <si>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</si>
  <si>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</si>
  <si>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</si>
  <si>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</si>
  <si>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</si>
  <si>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</si>
  <si>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</si>
  <si>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</si>
  <si>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</si>
  <si>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</si>
  <si>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</si>
  <si>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</si>
  <si>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CNT S.A. (Andinatel)</t>
  </si>
  <si>
    <t>CNT S.A. (Pacifictel)</t>
  </si>
  <si>
    <t>Linkotel S.A.</t>
  </si>
  <si>
    <t>Setel S.A.</t>
  </si>
  <si>
    <t>Ecuadortelecom S.A.</t>
  </si>
  <si>
    <t>Conecel S.A.</t>
  </si>
  <si>
    <t>Otecel S.A.</t>
  </si>
  <si>
    <t>Etapa
Telecom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</si>
  <si>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</si>
  <si>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</si>
  <si>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</si>
  <si>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</si>
  <si>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</si>
  <si>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</si>
  <si>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</si>
  <si>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</si>
  <si>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</si>
  <si>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</si>
  <si>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</si>
  <si>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</si>
  <si>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</si>
  <si>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</si>
  <si>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</si>
  <si>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</si>
  <si>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</si>
  <si>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</si>
  <si>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</si>
  <si>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</si>
  <si>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</si>
  <si>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 xml:space="preserve">4. * Periodos en los cuales estas empresas no proveían servicio </t>
  </si>
  <si>
    <t>1. Recurso Numérico Asignado: corresponde a la cantidad de números asignados por la SENATEL a las empresas de Telefonía Fija</t>
  </si>
  <si>
    <t>3. Relación Porcentual: dada por la división entre el total de Líneas Principales sobre la cantidad de recurso numérico asignado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</si>
  <si>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</si>
  <si>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</si>
  <si>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</si>
  <si>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</si>
  <si>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</si>
  <si>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</si>
  <si>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</si>
  <si>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>GRUPO CORIPAR S.A.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</si>
  <si>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</si>
  <si>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</si>
  <si>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</si>
  <si>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</si>
  <si>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</si>
  <si>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</si>
  <si>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</si>
  <si>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</si>
  <si>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</si>
  <si>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</si>
  <si>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</si>
  <si>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</si>
  <si>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</si>
  <si>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</si>
  <si>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</si>
  <si>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</si>
  <si>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</si>
  <si>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</si>
  <si>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</si>
  <si>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</si>
  <si>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</si>
  <si>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</si>
  <si>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</si>
  <si>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2. Líneas Principales: Cantidad de líneas principales instaladas que incluye líneas de abonados, líneas de telefonía pública y líneas de servicio .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</si>
  <si>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</si>
  <si>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</si>
  <si>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</si>
  <si>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</si>
  <si>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</si>
  <si>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</si>
  <si>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</si>
  <si>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</si>
  <si>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>5. ** Recurso numérico recuperado por terminación anticipada y unilateral de contrato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</si>
  <si>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</si>
  <si>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</si>
  <si>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</si>
  <si>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</si>
  <si>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</si>
  <si>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</si>
  <si>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</si>
  <si>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</si>
  <si>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</si>
  <si>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</si>
  <si>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</si>
  <si>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 xml:space="preserve">      Fecha de publicación: junio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</si>
</sst>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2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C0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  <fill>
      <patternFill patternType="solid">
        <fgColor rgb="FFFFFFFF"/>
        <bgColor rgb="FF000000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72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0" fontId="6" fillId="2" borderId="0" xfId="1" applyFont="1" applyFill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/>
    <xf numFmtId="0" fontId="6" fillId="2" borderId="0" xfId="1" applyFont="1" applyFill="1" applyBorder="1"/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3" fontId="2" fillId="2" borderId="4" xfId="1" applyNumberFormat="1" applyFont="1" applyFill="1" applyBorder="1"/>
    <xf numFmtId="0" fontId="8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0" xfId="1" applyFont="1" applyFill="1"/>
    <xf numFmtId="0" fontId="1" fillId="2" borderId="0" xfId="1" applyFont="1" applyFill="1"/>
    <xf numFmtId="0" fontId="11" fillId="2" borderId="0" xfId="1" applyFont="1" applyFill="1"/>
    <xf numFmtId="0" fontId="2" fillId="2" borderId="8" xfId="1" applyFont="1" applyFill="1" applyBorder="1"/>
    <xf numFmtId="0" fontId="13" fillId="3" borderId="0" xfId="1" applyFont="1" applyFill="1" applyBorder="1" applyAlignment="1">
      <alignment wrapText="1"/>
    </xf>
    <xf numFmtId="0" fontId="13" fillId="2" borderId="0" xfId="1" applyFont="1" applyFill="1" applyBorder="1" applyAlignment="1">
      <alignment wrapText="1"/>
    </xf>
    <xf numFmtId="0" fontId="13" fillId="3" borderId="0" xfId="1" applyFont="1" applyFill="1" applyAlignment="1">
      <alignment wrapText="1"/>
    </xf>
    <xf numFmtId="0" fontId="13" fillId="2" borderId="0" xfId="1" applyFont="1" applyFill="1" applyAlignment="1">
      <alignment wrapText="1"/>
    </xf>
    <xf numFmtId="0" fontId="13" fillId="2" borderId="0" xfId="1" applyFont="1" applyFill="1" applyBorder="1" applyAlignment="1">
      <alignment horizontal="justify" vertical="top"/>
    </xf>
    <xf numFmtId="0" fontId="10" fillId="0" borderId="9" xfId="1" applyFont="1" applyBorder="1" applyAlignment="1">
      <alignment horizontal="left"/>
    </xf>
    <xf numFmtId="0" fontId="1" fillId="0" borderId="9" xfId="1" applyFont="1" applyBorder="1"/>
    <xf numFmtId="0" fontId="10" fillId="0" borderId="10" xfId="1" applyFont="1" applyBorder="1" applyAlignment="1">
      <alignment horizontal="left"/>
    </xf>
    <xf numFmtId="0" fontId="1" fillId="0" borderId="10" xfId="1" applyFont="1" applyBorder="1"/>
    <xf numFmtId="0" fontId="13" fillId="2" borderId="0" xfId="1" applyFont="1" applyFill="1" applyBorder="1" applyAlignment="1">
      <alignment horizontal="justify" vertical="center" wrapText="1"/>
    </xf>
    <xf numFmtId="0" fontId="4" fillId="2" borderId="12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justify" wrapText="1"/>
    </xf>
    <xf numFmtId="0" fontId="14" fillId="2" borderId="0" xfId="5" applyFont="1" applyFill="1" applyBorder="1" applyAlignment="1" applyProtection="1">
      <alignment vertical="center" wrapText="1"/>
    </xf>
    <xf numFmtId="0" fontId="0" fillId="2" borderId="14" xfId="1" applyFont="1" applyFill="1" applyBorder="1" applyAlignment="1">
      <alignment vertical="top" wrapText="1"/>
    </xf>
    <xf numFmtId="0" fontId="0" fillId="2" borderId="15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4" xfId="1" applyFont="1" applyFill="1" applyBorder="1" applyAlignment="1">
      <alignment vertical="top" wrapText="1"/>
    </xf>
    <xf numFmtId="0" fontId="2" fillId="2" borderId="16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5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0" fontId="1" fillId="2" borderId="9" xfId="1" applyFont="1" applyFill="1" applyBorder="1"/>
    <xf numFmtId="0" fontId="1" fillId="2" borderId="10" xfId="1" applyFont="1" applyFill="1" applyBorder="1"/>
    <xf numFmtId="3" fontId="2" fillId="2" borderId="14" xfId="1" applyNumberFormat="1" applyFont="1" applyFill="1" applyBorder="1" applyAlignment="1">
      <alignment horizontal="right"/>
    </xf>
    <xf numFmtId="3" fontId="2" fillId="2" borderId="18" xfId="1" applyNumberFormat="1" applyFont="1" applyFill="1" applyBorder="1"/>
    <xf numFmtId="1" fontId="4" fillId="2" borderId="20" xfId="1" applyNumberFormat="1" applyFont="1" applyFill="1" applyBorder="1"/>
    <xf numFmtId="0" fontId="4" fillId="2" borderId="2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3" xfId="6" applyFont="1" applyFill="1" applyBorder="1"/>
    <xf numFmtId="9" fontId="2" fillId="2" borderId="14" xfId="6" applyFont="1" applyFill="1" applyBorder="1"/>
    <xf numFmtId="3" fontId="0" fillId="2" borderId="19" xfId="1" applyNumberFormat="1" applyFont="1" applyFill="1" applyBorder="1" applyAlignment="1">
      <alignment vertical="center" wrapText="1"/>
    </xf>
    <xf numFmtId="3" fontId="0" fillId="2" borderId="22" xfId="1" applyNumberFormat="1" applyFont="1" applyFill="1" applyBorder="1" applyAlignment="1">
      <alignment vertical="center" wrapText="1"/>
    </xf>
    <xf numFmtId="164" fontId="0" fillId="2" borderId="18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10" xfId="1" applyNumberFormat="1" applyFont="1" applyFill="1" applyBorder="1" applyAlignment="1">
      <alignment vertical="center" wrapText="1"/>
    </xf>
    <xf numFmtId="3" fontId="0" fillId="2" borderId="23" xfId="1" applyNumberFormat="1" applyFont="1" applyFill="1" applyBorder="1" applyAlignment="1">
      <alignment vertical="center" wrapText="1"/>
    </xf>
    <xf numFmtId="3" fontId="0" fillId="2" borderId="17" xfId="1" applyNumberFormat="1" applyFont="1" applyFill="1" applyBorder="1" applyAlignment="1">
      <alignment vertical="center" wrapText="1"/>
    </xf>
    <xf numFmtId="164" fontId="0" fillId="2" borderId="24" xfId="6" applyNumberFormat="1" applyFont="1" applyFill="1" applyBorder="1" applyAlignment="1">
      <alignment vertical="center" wrapText="1"/>
    </xf>
    <xf numFmtId="3" fontId="0" fillId="2" borderId="0" xfId="1" applyNumberFormat="1" applyFont="1" applyFill="1"/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7" fillId="2" borderId="0" xfId="1" applyFont="1" applyFill="1" applyBorder="1"/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0" fontId="18" fillId="2" borderId="0" xfId="1" applyFont="1" applyFill="1" applyBorder="1" applyAlignment="1">
      <alignment vertical="top" wrapText="1"/>
    </xf>
    <xf numFmtId="0" fontId="13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9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10" xfId="1" applyNumberFormat="1" applyFont="1" applyFill="1" applyBorder="1" applyAlignment="1">
      <alignment vertical="center" wrapText="1"/>
    </xf>
    <xf numFmtId="0" fontId="1" fillId="0" borderId="10" xfId="1" applyFont="1" applyFill="1" applyBorder="1"/>
    <xf numFmtId="0" fontId="1" fillId="0" borderId="9" xfId="1" applyFont="1" applyFill="1" applyBorder="1"/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3" fontId="2" fillId="2" borderId="28" xfId="1" applyNumberFormat="1" applyFont="1" applyFill="1" applyBorder="1"/>
    <xf numFmtId="3" fontId="2" fillId="2" borderId="29" xfId="1" applyNumberFormat="1" applyFont="1" applyFill="1" applyBorder="1"/>
    <xf numFmtId="3" fontId="2" fillId="2" borderId="30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7" fillId="2" borderId="0" xfId="1" applyFont="1" applyFill="1" applyAlignment="1">
      <alignment vertical="top" wrapText="1"/>
    </xf>
    <xf numFmtId="3" fontId="17" fillId="2" borderId="0" xfId="1" applyNumberFormat="1" applyFont="1" applyFill="1" applyAlignment="1">
      <alignment vertical="top" wrapText="1"/>
    </xf>
    <xf numFmtId="0" fontId="17" fillId="2" borderId="0" xfId="1" applyFont="1" applyFill="1" applyBorder="1" applyAlignment="1">
      <alignment vertical="top" wrapText="1"/>
    </xf>
    <xf numFmtId="0" fontId="10" fillId="0" borderId="31" xfId="1" applyFont="1" applyBorder="1" applyAlignment="1">
      <alignment horizontal="left"/>
    </xf>
    <xf numFmtId="3" fontId="1" fillId="0" borderId="31" xfId="1" applyNumberFormat="1" applyFont="1" applyBorder="1"/>
    <xf numFmtId="3" fontId="1" fillId="2" borderId="31" xfId="1" applyNumberFormat="1" applyFont="1" applyFill="1" applyBorder="1"/>
    <xf numFmtId="3" fontId="1" fillId="0" borderId="31" xfId="1" applyNumberFormat="1" applyFont="1" applyFill="1" applyBorder="1"/>
    <xf numFmtId="0" fontId="10" fillId="0" borderId="32" xfId="1" applyFont="1" applyBorder="1" applyAlignment="1">
      <alignment horizontal="left"/>
    </xf>
    <xf numFmtId="3" fontId="1" fillId="0" borderId="32" xfId="1" applyNumberFormat="1" applyFont="1" applyBorder="1"/>
    <xf numFmtId="3" fontId="1" fillId="2" borderId="32" xfId="1" applyNumberFormat="1" applyFont="1" applyFill="1" applyBorder="1"/>
    <xf numFmtId="3" fontId="1" fillId="0" borderId="32" xfId="1" applyNumberFormat="1" applyFont="1" applyFill="1" applyBorder="1"/>
    <xf numFmtId="3" fontId="17" fillId="2" borderId="0" xfId="1" applyNumberFormat="1" applyFont="1" applyFill="1" applyBorder="1"/>
    <xf numFmtId="1" fontId="4" fillId="2" borderId="34" xfId="1" applyNumberFormat="1" applyFont="1" applyFill="1" applyBorder="1"/>
    <xf numFmtId="3" fontId="2" fillId="2" borderId="35" xfId="1" applyNumberFormat="1" applyFont="1" applyFill="1" applyBorder="1" applyAlignment="1">
      <alignment horizontal="right"/>
    </xf>
    <xf numFmtId="3" fontId="2" fillId="2" borderId="36" xfId="1" applyNumberFormat="1" applyFont="1" applyFill="1" applyBorder="1" applyAlignment="1">
      <alignment horizontal="right"/>
    </xf>
    <xf numFmtId="3" fontId="2" fillId="2" borderId="37" xfId="1" applyNumberFormat="1" applyFont="1" applyFill="1" applyBorder="1"/>
    <xf numFmtId="3" fontId="2" fillId="2" borderId="38" xfId="1" applyNumberFormat="1" applyFont="1" applyFill="1" applyBorder="1" applyAlignment="1">
      <alignment horizontal="right"/>
    </xf>
    <xf numFmtId="3" fontId="2" fillId="2" borderId="24" xfId="1" applyNumberFormat="1" applyFont="1" applyFill="1" applyBorder="1" applyAlignment="1">
      <alignment horizontal="right"/>
    </xf>
    <xf numFmtId="3" fontId="2" fillId="2" borderId="23" xfId="1" applyNumberFormat="1" applyFont="1" applyFill="1" applyBorder="1"/>
    <xf numFmtId="9" fontId="2" fillId="2" borderId="35" xfId="6" applyFont="1" applyFill="1" applyBorder="1"/>
    <xf numFmtId="9" fontId="2" fillId="2" borderId="35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2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20" xfId="2" applyNumberFormat="1" applyFont="1" applyFill="1" applyBorder="1"/>
    <xf numFmtId="3" fontId="2" fillId="2" borderId="13" xfId="2" applyNumberFormat="1" applyFont="1" applyFill="1" applyBorder="1"/>
    <xf numFmtId="3" fontId="2" fillId="2" borderId="6" xfId="2" applyNumberFormat="1" applyFont="1" applyFill="1" applyBorder="1"/>
    <xf numFmtId="1" fontId="4" fillId="2" borderId="15" xfId="2" applyNumberFormat="1" applyFont="1" applyFill="1" applyBorder="1"/>
    <xf numFmtId="3" fontId="2" fillId="2" borderId="10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4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6" xfId="2" applyNumberFormat="1" applyFont="1" applyFill="1" applyBorder="1" applyAlignment="1">
      <alignment horizontal="right"/>
    </xf>
    <xf numFmtId="3" fontId="2" fillId="2" borderId="38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7" fillId="2" borderId="0" xfId="2" applyFont="1" applyFill="1" applyBorder="1"/>
    <xf numFmtId="0" fontId="18" fillId="2" borderId="0" xfId="2" applyFont="1" applyFill="1" applyBorder="1"/>
    <xf numFmtId="17" fontId="20" fillId="2" borderId="0" xfId="2" applyNumberFormat="1" applyFont="1" applyFill="1" applyBorder="1"/>
    <xf numFmtId="3" fontId="17" fillId="2" borderId="0" xfId="2" applyNumberFormat="1" applyFont="1" applyFill="1" applyBorder="1" applyAlignment="1">
      <alignment horizontal="right"/>
    </xf>
    <xf numFmtId="3" fontId="17" fillId="2" borderId="0" xfId="2" applyNumberFormat="1" applyFont="1" applyFill="1" applyBorder="1"/>
    <xf numFmtId="3" fontId="17" fillId="2" borderId="0" xfId="2" applyNumberFormat="1" applyFont="1" applyFill="1" applyBorder="1" applyAlignment="1">
      <alignment horizontal="center"/>
    </xf>
    <xf numFmtId="0" fontId="17" fillId="2" borderId="0" xfId="2" applyFont="1" applyFill="1" applyBorder="1" applyAlignment="1">
      <alignment horizontal="right"/>
    </xf>
    <xf numFmtId="1" fontId="4" fillId="2" borderId="34" xfId="2" applyNumberFormat="1" applyFont="1" applyFill="1" applyBorder="1"/>
    <xf numFmtId="3" fontId="2" fillId="2" borderId="41" xfId="2" applyNumberFormat="1" applyFont="1" applyFill="1" applyBorder="1" applyAlignment="1">
      <alignment horizontal="right"/>
    </xf>
    <xf numFmtId="3" fontId="2" fillId="2" borderId="42" xfId="2" applyNumberFormat="1" applyFont="1" applyFill="1" applyBorder="1" applyAlignment="1">
      <alignment horizontal="right"/>
    </xf>
    <xf numFmtId="0" fontId="19" fillId="2" borderId="0" xfId="2" applyFont="1" applyFill="1" applyBorder="1" applyAlignment="1"/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1" fontId="20" fillId="2" borderId="0" xfId="2" applyNumberFormat="1" applyFont="1" applyFill="1" applyBorder="1"/>
    <xf numFmtId="0" fontId="21" fillId="2" borderId="0" xfId="1" applyFont="1" applyFill="1" applyAlignment="1">
      <alignment vertical="top" wrapText="1"/>
    </xf>
    <xf numFmtId="3" fontId="21" fillId="2" borderId="0" xfId="1" applyNumberFormat="1" applyFont="1" applyFill="1" applyAlignment="1">
      <alignment vertical="top" wrapText="1"/>
    </xf>
    <xf numFmtId="0" fontId="21" fillId="2" borderId="0" xfId="1" applyFont="1" applyFill="1" applyBorder="1" applyAlignment="1">
      <alignment vertical="top" wrapText="1"/>
    </xf>
    <xf numFmtId="0" fontId="21" fillId="2" borderId="0" xfId="1" applyFont="1" applyFill="1" applyBorder="1"/>
    <xf numFmtId="0" fontId="22" fillId="2" borderId="0" xfId="1" applyFont="1" applyFill="1" applyAlignment="1">
      <alignment vertical="top" wrapText="1"/>
    </xf>
    <xf numFmtId="3" fontId="22" fillId="2" borderId="0" xfId="1" applyNumberFormat="1" applyFont="1" applyFill="1" applyAlignment="1">
      <alignment vertical="top" wrapText="1"/>
    </xf>
    <xf numFmtId="0" fontId="22" fillId="2" borderId="0" xfId="1" applyFont="1" applyFill="1" applyBorder="1" applyAlignment="1">
      <alignment vertical="top" wrapText="1"/>
    </xf>
    <xf numFmtId="3" fontId="2" fillId="2" borderId="53" xfId="2" applyNumberFormat="1" applyFont="1" applyFill="1" applyBorder="1"/>
    <xf numFmtId="3" fontId="2" fillId="2" borderId="35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6" xfId="6" applyFont="1" applyFill="1" applyBorder="1" applyAlignment="1">
      <alignment horizontal="right"/>
    </xf>
    <xf numFmtId="9" fontId="2" fillId="2" borderId="57" xfId="6" applyFont="1" applyFill="1" applyBorder="1" applyAlignment="1">
      <alignment horizontal="right"/>
    </xf>
    <xf numFmtId="9" fontId="2" fillId="2" borderId="10" xfId="6" applyFont="1" applyFill="1" applyBorder="1"/>
    <xf numFmtId="9" fontId="2" fillId="2" borderId="31" xfId="6" applyFont="1" applyFill="1" applyBorder="1" applyAlignment="1">
      <alignment horizontal="right"/>
    </xf>
    <xf numFmtId="9" fontId="2" fillId="2" borderId="22" xfId="6" applyFont="1" applyFill="1" applyBorder="1"/>
    <xf numFmtId="0" fontId="4" fillId="2" borderId="12" xfId="1" applyFont="1" applyFill="1" applyBorder="1" applyAlignment="1">
      <alignment horizontal="center" vertical="center" wrapText="1"/>
    </xf>
    <xf numFmtId="3" fontId="2" fillId="2" borderId="55" xfId="2" applyNumberFormat="1" applyFont="1" applyFill="1" applyBorder="1"/>
    <xf numFmtId="3" fontId="2" fillId="2" borderId="57" xfId="2" applyNumberFormat="1" applyFont="1" applyFill="1" applyBorder="1"/>
    <xf numFmtId="3" fontId="2" fillId="2" borderId="56" xfId="2" applyNumberFormat="1" applyFont="1" applyFill="1" applyBorder="1" applyAlignment="1">
      <alignment horizontal="right"/>
    </xf>
    <xf numFmtId="3" fontId="2" fillId="2" borderId="58" xfId="2" applyNumberFormat="1" applyFont="1" applyFill="1" applyBorder="1" applyAlignment="1">
      <alignment horizontal="right"/>
    </xf>
    <xf numFmtId="3" fontId="2" fillId="2" borderId="59" xfId="2" applyNumberFormat="1" applyFont="1" applyFill="1" applyBorder="1" applyAlignment="1">
      <alignment horizontal="right"/>
    </xf>
    <xf numFmtId="3" fontId="2" fillId="2" borderId="32" xfId="2" applyNumberFormat="1" applyFont="1" applyFill="1" applyBorder="1"/>
    <xf numFmtId="3" fontId="2" fillId="2" borderId="17" xfId="2" applyNumberFormat="1" applyFont="1" applyFill="1" applyBorder="1"/>
    <xf numFmtId="0" fontId="2" fillId="2" borderId="32" xfId="6" applyNumberFormat="1" applyFont="1" applyFill="1" applyBorder="1"/>
    <xf numFmtId="3" fontId="2" fillId="2" borderId="48" xfId="2" applyNumberFormat="1" applyFont="1" applyFill="1" applyBorder="1" applyAlignment="1">
      <alignment horizontal="right"/>
    </xf>
    <xf numFmtId="3" fontId="2" fillId="2" borderId="47" xfId="2" applyNumberFormat="1" applyFont="1" applyFill="1" applyBorder="1"/>
    <xf numFmtId="1" fontId="4" fillId="2" borderId="32" xfId="2" applyNumberFormat="1" applyFont="1" applyFill="1" applyBorder="1"/>
    <xf numFmtId="1" fontId="4" fillId="2" borderId="10" xfId="2" applyNumberFormat="1" applyFont="1" applyFill="1" applyBorder="1"/>
    <xf numFmtId="1" fontId="4" fillId="2" borderId="54" xfId="2" applyNumberFormat="1" applyFont="1" applyFill="1" applyBorder="1"/>
    <xf numFmtId="1" fontId="4" fillId="2" borderId="17" xfId="2" applyNumberFormat="1" applyFont="1" applyFill="1" applyBorder="1"/>
    <xf numFmtId="3" fontId="2" fillId="2" borderId="50" xfId="2" applyNumberFormat="1" applyFont="1" applyFill="1" applyBorder="1" applyAlignment="1">
      <alignment horizontal="right"/>
    </xf>
    <xf numFmtId="3" fontId="2" fillId="2" borderId="61" xfId="2" applyNumberFormat="1" applyFont="1" applyFill="1" applyBorder="1" applyAlignment="1">
      <alignment horizontal="right"/>
    </xf>
    <xf numFmtId="3" fontId="2" fillId="2" borderId="42" xfId="1" applyNumberFormat="1" applyFont="1" applyFill="1" applyBorder="1" applyAlignment="1">
      <alignment horizontal="right"/>
    </xf>
    <xf numFmtId="3" fontId="2" fillId="2" borderId="62" xfId="1" applyNumberFormat="1" applyFont="1" applyFill="1" applyBorder="1" applyAlignment="1">
      <alignment horizontal="right"/>
    </xf>
    <xf numFmtId="3" fontId="2" fillId="2" borderId="63" xfId="1" applyNumberFormat="1" applyFont="1" applyFill="1" applyBorder="1"/>
    <xf numFmtId="17" fontId="4" fillId="2" borderId="17" xfId="1" applyNumberFormat="1" applyFont="1" applyFill="1" applyBorder="1"/>
    <xf numFmtId="9" fontId="2" fillId="2" borderId="42" xfId="6" applyFont="1" applyFill="1" applyBorder="1" applyAlignment="1">
      <alignment horizontal="right"/>
    </xf>
    <xf numFmtId="9" fontId="2" fillId="2" borderId="58" xfId="6" applyFont="1" applyFill="1" applyBorder="1" applyAlignment="1">
      <alignment horizontal="right"/>
    </xf>
    <xf numFmtId="9" fontId="2" fillId="2" borderId="54" xfId="6" applyFont="1" applyFill="1" applyBorder="1" applyAlignment="1">
      <alignment horizontal="right"/>
    </xf>
    <xf numFmtId="0" fontId="22" fillId="2" borderId="0" xfId="1" applyFont="1" applyFill="1" applyBorder="1"/>
    <xf numFmtId="0" fontId="23" fillId="2" borderId="0" xfId="1" applyFont="1" applyFill="1" applyBorder="1"/>
    <xf numFmtId="3" fontId="1" fillId="2" borderId="55" xfId="2" applyNumberFormat="1" applyFont="1" applyFill="1" applyBorder="1" applyAlignment="1">
      <alignment horizontal="center" vertical="center"/>
    </xf>
    <xf numFmtId="3" fontId="1" fillId="2" borderId="57" xfId="2" applyNumberFormat="1" applyFont="1" applyFill="1" applyBorder="1" applyAlignment="1">
      <alignment horizontal="center" vertical="center"/>
    </xf>
    <xf numFmtId="3" fontId="1" fillId="2" borderId="58" xfId="2" applyNumberFormat="1" applyFont="1" applyFill="1" applyBorder="1" applyAlignment="1">
      <alignment horizontal="center" vertical="center"/>
    </xf>
    <xf numFmtId="3" fontId="2" fillId="2" borderId="55" xfId="2" applyNumberFormat="1" applyFont="1" applyFill="1" applyBorder="1" applyAlignment="1">
      <alignment horizontal="center" vertical="center"/>
    </xf>
    <xf numFmtId="3" fontId="2" fillId="2" borderId="56" xfId="2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/>
    <xf numFmtId="3" fontId="2" fillId="2" borderId="54" xfId="2" applyNumberFormat="1" applyFont="1" applyFill="1" applyBorder="1"/>
    <xf numFmtId="0" fontId="1" fillId="2" borderId="13" xfId="1" applyFont="1" applyFill="1" applyBorder="1" applyAlignment="1">
      <alignment vertical="top" wrapText="1"/>
    </xf>
    <xf numFmtId="1" fontId="4" fillId="2" borderId="17" xfId="1" applyNumberFormat="1" applyFont="1" applyFill="1" applyBorder="1"/>
    <xf numFmtId="0" fontId="1" fillId="2" borderId="14" xfId="1" applyFont="1" applyFill="1" applyBorder="1" applyAlignment="1">
      <alignment vertical="top" wrapText="1"/>
    </xf>
    <xf numFmtId="17" fontId="4" fillId="2" borderId="64" xfId="2" applyNumberFormat="1" applyFont="1" applyFill="1" applyBorder="1"/>
    <xf numFmtId="3" fontId="2" fillId="2" borderId="28" xfId="2" applyNumberFormat="1" applyFont="1" applyFill="1" applyBorder="1" applyAlignment="1">
      <alignment horizontal="right"/>
    </xf>
    <xf numFmtId="3" fontId="2" fillId="2" borderId="29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40" xfId="2" applyNumberFormat="1" applyFont="1" applyFill="1" applyBorder="1"/>
    <xf numFmtId="17" fontId="4" fillId="2" borderId="32" xfId="2" applyNumberFormat="1" applyFont="1" applyFill="1" applyBorder="1"/>
    <xf numFmtId="3" fontId="2" fillId="2" borderId="65" xfId="2" applyNumberFormat="1" applyFont="1" applyFill="1" applyBorder="1" applyAlignment="1">
      <alignment horizontal="right"/>
    </xf>
    <xf numFmtId="3" fontId="2" fillId="2" borderId="66" xfId="2" applyNumberFormat="1" applyFont="1" applyFill="1" applyBorder="1" applyAlignment="1">
      <alignment horizontal="right"/>
    </xf>
    <xf numFmtId="17" fontId="4" fillId="2" borderId="10" xfId="2" applyNumberFormat="1" applyFont="1" applyFill="1" applyBorder="1"/>
    <xf numFmtId="17" fontId="4" fillId="2" borderId="17" xfId="2" applyNumberFormat="1" applyFont="1" applyFill="1" applyBorder="1"/>
    <xf numFmtId="17" fontId="4" fillId="2" borderId="32" xfId="1" applyNumberFormat="1" applyFont="1" applyFill="1" applyBorder="1"/>
    <xf numFmtId="3" fontId="2" fillId="2" borderId="29" xfId="1" applyNumberFormat="1" applyFont="1" applyFill="1" applyBorder="1" applyAlignment="1">
      <alignment horizontal="right"/>
    </xf>
    <xf numFmtId="3" fontId="2" fillId="2" borderId="67" xfId="1" applyNumberFormat="1" applyFont="1" applyFill="1" applyBorder="1" applyAlignment="1">
      <alignment horizontal="right"/>
    </xf>
    <xf numFmtId="17" fontId="4" fillId="2" borderId="10" xfId="1" applyNumberFormat="1" applyFont="1" applyFill="1" applyBorder="1"/>
    <xf numFmtId="3" fontId="2" fillId="2" borderId="4" xfId="1" applyNumberFormat="1" applyFont="1" applyFill="1" applyBorder="1" applyAlignment="1">
      <alignment horizontal="right"/>
    </xf>
    <xf numFmtId="9" fontId="2" fillId="2" borderId="10" xfId="6" applyFont="1" applyFill="1" applyBorder="1" applyAlignment="1">
      <alignment horizontal="right"/>
    </xf>
    <xf numFmtId="1" fontId="4" fillId="2" borderId="54" xfId="1" applyNumberFormat="1" applyFont="1" applyFill="1" applyBorder="1"/>
    <xf numFmtId="9" fontId="2" fillId="2" borderId="29" xfId="6" applyFont="1" applyFill="1" applyBorder="1" applyAlignment="1">
      <alignment horizontal="right"/>
    </xf>
    <xf numFmtId="9" fontId="2" fillId="2" borderId="66" xfId="6" applyFont="1" applyFill="1" applyBorder="1" applyAlignment="1">
      <alignment horizontal="right"/>
    </xf>
    <xf numFmtId="9" fontId="2" fillId="2" borderId="32" xfId="6" applyFont="1" applyFill="1" applyBorder="1" applyAlignment="1">
      <alignment horizontal="right"/>
    </xf>
    <xf numFmtId="3" fontId="1" fillId="2" borderId="38" xfId="1" applyNumberFormat="1" applyFont="1" applyFill="1" applyBorder="1" applyAlignment="1">
      <alignment horizontal="right"/>
    </xf>
    <xf numFmtId="17" fontId="4" fillId="2" borderId="34" xfId="2" applyNumberFormat="1" applyFont="1" applyFill="1" applyBorder="1"/>
    <xf numFmtId="17" fontId="4" fillId="2" borderId="54" xfId="2" applyNumberFormat="1" applyFont="1" applyFill="1" applyBorder="1"/>
    <xf numFmtId="17" fontId="4" fillId="2" borderId="54" xfId="1" applyNumberFormat="1" applyFont="1" applyFill="1" applyBorder="1"/>
    <xf numFmtId="0" fontId="26" fillId="5" borderId="0" xfId="1" applyFont="1" applyFill="1" applyAlignment="1">
      <alignment wrapText="1"/>
    </xf>
    <xf numFmtId="0" fontId="27" fillId="5" borderId="0" xfId="1" applyFont="1" applyFill="1" applyAlignment="1"/>
    <xf numFmtId="0" fontId="26" fillId="5" borderId="0" xfId="1" applyFont="1" applyFill="1" applyAlignment="1">
      <alignment horizontal="left"/>
    </xf>
    <xf numFmtId="0" fontId="26" fillId="5" borderId="0" xfId="1" applyFont="1" applyFill="1" applyAlignment="1">
      <alignment horizontal="left" vertical="center"/>
    </xf>
    <xf numFmtId="0" fontId="28" fillId="6" borderId="0" xfId="0" applyFont="1" applyFill="1" applyAlignment="1"/>
    <xf numFmtId="0" fontId="13" fillId="7" borderId="0" xfId="1" applyFont="1" applyFill="1" applyBorder="1" applyAlignment="1">
      <alignment wrapText="1"/>
    </xf>
    <xf numFmtId="0" fontId="26" fillId="5" borderId="0" xfId="1" applyFont="1" applyFill="1" applyAlignment="1" applyProtection="1">
      <alignment wrapText="1"/>
      <protection locked="0"/>
    </xf>
    <xf numFmtId="0" fontId="22" fillId="5" borderId="0" xfId="1" applyFont="1" applyFill="1" applyAlignment="1">
      <alignment vertical="top" wrapText="1"/>
    </xf>
    <xf numFmtId="3" fontId="22" fillId="5" borderId="0" xfId="1" applyNumberFormat="1" applyFont="1" applyFill="1" applyAlignment="1">
      <alignment vertical="top" wrapText="1"/>
    </xf>
    <xf numFmtId="3" fontId="22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5" fillId="8" borderId="2" xfId="1" applyFont="1" applyFill="1" applyBorder="1" applyAlignment="1">
      <alignment horizontal="center" vertical="center" wrapText="1"/>
    </xf>
    <xf numFmtId="0" fontId="25" fillId="8" borderId="7" xfId="1" applyFont="1" applyFill="1" applyBorder="1" applyAlignment="1">
      <alignment horizontal="center" vertical="center" wrapText="1"/>
    </xf>
    <xf numFmtId="0" fontId="25" fillId="8" borderId="12" xfId="1" applyFont="1" applyFill="1" applyBorder="1" applyAlignment="1">
      <alignment horizontal="center" vertical="top" wrapText="1"/>
    </xf>
    <xf numFmtId="0" fontId="1" fillId="9" borderId="20" xfId="1" applyFont="1" applyFill="1" applyBorder="1" applyAlignment="1">
      <alignment vertical="center" wrapText="1"/>
    </xf>
    <xf numFmtId="0" fontId="1" fillId="9" borderId="15" xfId="1" applyFont="1" applyFill="1" applyBorder="1" applyAlignment="1">
      <alignment vertical="center" wrapText="1"/>
    </xf>
    <xf numFmtId="0" fontId="29" fillId="2" borderId="0" xfId="1" applyFont="1" applyFill="1" applyAlignment="1">
      <alignment vertical="top"/>
    </xf>
    <xf numFmtId="0" fontId="30" fillId="2" borderId="0" xfId="1" applyFont="1" applyFill="1" applyAlignment="1">
      <alignment vertical="top"/>
    </xf>
    <xf numFmtId="0" fontId="30" fillId="2" borderId="8" xfId="1" applyFont="1" applyFill="1" applyBorder="1"/>
    <xf numFmtId="0" fontId="22" fillId="5" borderId="0" xfId="1" applyFont="1" applyFill="1" applyAlignment="1" applyProtection="1">
      <alignment vertical="top" wrapText="1"/>
      <protection locked="0"/>
    </xf>
    <xf numFmtId="0" fontId="22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55" xfId="1" applyNumberFormat="1" applyFont="1" applyFill="1" applyBorder="1" applyAlignment="1">
      <alignment horizontal="center"/>
    </xf>
    <xf numFmtId="3" fontId="2" fillId="10" borderId="56" xfId="1" applyNumberFormat="1" applyFont="1" applyFill="1" applyBorder="1" applyAlignment="1">
      <alignment horizontal="center"/>
    </xf>
    <xf numFmtId="0" fontId="29" fillId="2" borderId="0" xfId="1" applyFont="1" applyFill="1" applyBorder="1"/>
    <xf numFmtId="0" fontId="30" fillId="2" borderId="0" xfId="1" applyFont="1" applyFill="1" applyBorder="1"/>
    <xf numFmtId="9" fontId="30" fillId="2" borderId="0" xfId="6" applyFont="1" applyFill="1" applyBorder="1"/>
    <xf numFmtId="3" fontId="30" fillId="2" borderId="0" xfId="1" applyNumberFormat="1" applyFont="1" applyFill="1" applyBorder="1"/>
    <xf numFmtId="0" fontId="30" fillId="2" borderId="0" xfId="1" applyFont="1" applyFill="1" applyBorder="1" applyProtection="1">
      <protection locked="0"/>
    </xf>
    <xf numFmtId="17" fontId="30" fillId="2" borderId="0" xfId="1" applyNumberFormat="1" applyFont="1" applyFill="1" applyBorder="1"/>
    <xf numFmtId="3" fontId="30" fillId="2" borderId="0" xfId="1" applyNumberFormat="1" applyFont="1" applyFill="1" applyBorder="1" applyAlignment="1">
      <alignment horizontal="right"/>
    </xf>
    <xf numFmtId="0" fontId="30" fillId="2" borderId="0" xfId="1" applyFont="1" applyFill="1" applyAlignment="1">
      <alignment horizontal="right" vertical="top"/>
    </xf>
    <xf numFmtId="0" fontId="22" fillId="5" borderId="0" xfId="1" applyFont="1" applyFill="1" applyBorder="1" applyProtection="1">
      <protection locked="0"/>
    </xf>
    <xf numFmtId="0" fontId="22" fillId="5" borderId="0" xfId="2" applyFont="1" applyFill="1" applyBorder="1"/>
    <xf numFmtId="0" fontId="1" fillId="7" borderId="0" xfId="2" applyFont="1" applyFill="1" applyBorder="1"/>
    <xf numFmtId="3" fontId="2" fillId="11" borderId="60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55" xfId="2" applyNumberFormat="1" applyFont="1" applyFill="1" applyBorder="1" applyAlignment="1">
      <alignment horizontal="center"/>
    </xf>
    <xf numFmtId="0" fontId="29" fillId="2" borderId="0" xfId="2" applyFont="1" applyFill="1" applyBorder="1"/>
    <xf numFmtId="0" fontId="30" fillId="2" borderId="0" xfId="2" applyFont="1" applyFill="1" applyBorder="1"/>
    <xf numFmtId="17" fontId="30" fillId="2" borderId="0" xfId="2" applyNumberFormat="1" applyFont="1" applyFill="1" applyBorder="1"/>
    <xf numFmtId="0" fontId="22" fillId="5" borderId="0" xfId="2" applyFont="1" applyFill="1" applyBorder="1" applyProtection="1">
      <protection locked="0"/>
    </xf>
    <xf numFmtId="0" fontId="22" fillId="5" borderId="0" xfId="1" applyFont="1" applyFill="1"/>
    <xf numFmtId="0" fontId="0" fillId="7" borderId="0" xfId="1" applyFont="1" applyFill="1"/>
    <xf numFmtId="0" fontId="31" fillId="8" borderId="11" xfId="1" applyFont="1" applyFill="1" applyBorder="1" applyAlignment="1">
      <alignment horizontal="center"/>
    </xf>
    <xf numFmtId="0" fontId="25" fillId="8" borderId="11" xfId="1" applyFont="1" applyFill="1" applyBorder="1" applyAlignment="1">
      <alignment horizontal="center"/>
    </xf>
    <xf numFmtId="17" fontId="25" fillId="8" borderId="11" xfId="1" applyNumberFormat="1" applyFont="1" applyFill="1" applyBorder="1" applyAlignment="1">
      <alignment horizontal="center"/>
    </xf>
    <xf numFmtId="0" fontId="10" fillId="9" borderId="7" xfId="1" applyFont="1" applyFill="1" applyBorder="1"/>
    <xf numFmtId="0" fontId="4" fillId="9" borderId="7" xfId="1" applyFont="1" applyFill="1" applyBorder="1"/>
    <xf numFmtId="0" fontId="10" fillId="9" borderId="11" xfId="1" applyFont="1" applyFill="1" applyBorder="1"/>
    <xf numFmtId="3" fontId="4" fillId="9" borderId="11" xfId="1" applyNumberFormat="1" applyFont="1" applyFill="1" applyBorder="1"/>
    <xf numFmtId="0" fontId="22" fillId="5" borderId="0" xfId="1" applyFont="1" applyFill="1" applyProtection="1">
      <protection locked="0"/>
    </xf>
    <xf numFmtId="0" fontId="0" fillId="4" borderId="0" xfId="0" applyFill="1"/>
    <xf numFmtId="0" fontId="22" fillId="5" borderId="0" xfId="0" applyFont="1" applyFill="1"/>
    <xf numFmtId="0" fontId="0" fillId="8" borderId="0" xfId="0" applyFill="1"/>
    <xf numFmtId="0" fontId="10" fillId="4" borderId="17" xfId="1" applyFont="1" applyFill="1" applyBorder="1" applyAlignment="1">
      <alignment horizontal="left"/>
    </xf>
    <xf numFmtId="0" fontId="1" fillId="4" borderId="17" xfId="1" applyFont="1" applyFill="1" applyBorder="1"/>
    <xf numFmtId="3" fontId="1" fillId="2" borderId="42" xfId="1" applyNumberFormat="1" applyFont="1" applyFill="1" applyBorder="1" applyAlignment="1">
      <alignment horizontal="right"/>
    </xf>
    <xf numFmtId="0" fontId="1" fillId="4" borderId="0" xfId="1" applyFont="1" applyFill="1" applyBorder="1"/>
    <xf numFmtId="0" fontId="4" fillId="4" borderId="0" xfId="1" applyFont="1" applyFill="1" applyBorder="1" applyAlignment="1">
      <alignment horizontal="center" vertical="center" wrapText="1"/>
    </xf>
    <xf numFmtId="1" fontId="4" fillId="4" borderId="0" xfId="1" applyNumberFormat="1" applyFont="1" applyFill="1" applyBorder="1"/>
    <xf numFmtId="17" fontId="4" fillId="4" borderId="0" xfId="1" applyNumberFormat="1" applyFont="1" applyFill="1" applyBorder="1"/>
    <xf numFmtId="17" fontId="4" fillId="12" borderId="54" xfId="1" applyNumberFormat="1" applyFont="1" applyFill="1" applyBorder="1"/>
    <xf numFmtId="9" fontId="1" fillId="12" borderId="42" xfId="6" applyFont="1" applyFill="1" applyBorder="1" applyAlignment="1">
      <alignment horizontal="right"/>
    </xf>
    <xf numFmtId="9" fontId="1" fillId="12" borderId="58" xfId="6" applyFont="1" applyFill="1" applyBorder="1" applyAlignment="1">
      <alignment horizontal="right"/>
    </xf>
    <xf numFmtId="9" fontId="1" fillId="12" borderId="54" xfId="6" applyFont="1" applyFill="1" applyBorder="1" applyAlignment="1">
      <alignment horizontal="right"/>
    </xf>
    <xf numFmtId="17" fontId="4" fillId="12" borderId="17" xfId="1" applyNumberFormat="1" applyFont="1" applyFill="1" applyBorder="1"/>
    <xf numFmtId="9" fontId="1" fillId="12" borderId="38" xfId="6" applyFont="1" applyFill="1" applyBorder="1" applyAlignment="1">
      <alignment horizontal="right"/>
    </xf>
    <xf numFmtId="9" fontId="1" fillId="12" borderId="59" xfId="6" applyFont="1" applyFill="1" applyBorder="1" applyAlignment="1">
      <alignment horizontal="right"/>
    </xf>
    <xf numFmtId="9" fontId="1" fillId="12" borderId="17" xfId="6" applyFont="1" applyFill="1" applyBorder="1" applyAlignment="1">
      <alignment horizontal="right"/>
    </xf>
    <xf numFmtId="3" fontId="1" fillId="2" borderId="48" xfId="2" applyNumberFormat="1" applyFont="1" applyFill="1" applyBorder="1" applyAlignment="1">
      <alignment horizontal="right"/>
    </xf>
    <xf numFmtId="3" fontId="1" fillId="2" borderId="38" xfId="2" applyNumberFormat="1" applyFont="1" applyFill="1" applyBorder="1" applyAlignment="1">
      <alignment horizontal="right"/>
    </xf>
    <xf numFmtId="3" fontId="1" fillId="2" borderId="59" xfId="2" applyNumberFormat="1" applyFont="1" applyFill="1" applyBorder="1" applyAlignment="1">
      <alignment horizontal="right"/>
    </xf>
    <xf numFmtId="3" fontId="1" fillId="2" borderId="17" xfId="2" applyNumberFormat="1" applyFont="1" applyFill="1" applyBorder="1"/>
    <xf numFmtId="0" fontId="8" fillId="4" borderId="0" xfId="1" applyFont="1" applyFill="1" applyBorder="1" applyAlignment="1"/>
    <xf numFmtId="3" fontId="1" fillId="2" borderId="0" xfId="1" applyNumberFormat="1" applyFont="1" applyFill="1" applyBorder="1"/>
    <xf numFmtId="9" fontId="22" fillId="2" borderId="0" xfId="6" applyFont="1" applyFill="1" applyBorder="1"/>
    <xf numFmtId="0" fontId="4" fillId="4" borderId="0" xfId="1" applyFont="1" applyFill="1" applyBorder="1" applyAlignment="1">
      <alignment horizontal="center" vertical="center"/>
    </xf>
    <xf numFmtId="3" fontId="1" fillId="4" borderId="0" xfId="1" applyNumberFormat="1" applyFont="1" applyFill="1" applyBorder="1"/>
    <xf numFmtId="3" fontId="1" fillId="4" borderId="0" xfId="1" applyNumberFormat="1" applyFont="1" applyFill="1" applyBorder="1" applyAlignment="1">
      <alignment horizontal="center"/>
    </xf>
    <xf numFmtId="3" fontId="1" fillId="4" borderId="0" xfId="1" applyNumberFormat="1" applyFont="1" applyFill="1" applyBorder="1" applyAlignment="1">
      <alignment horizontal="right"/>
    </xf>
    <xf numFmtId="17" fontId="4" fillId="2" borderId="11" xfId="2" applyNumberFormat="1" applyFont="1" applyFill="1" applyBorder="1"/>
    <xf numFmtId="3" fontId="2" fillId="2" borderId="70" xfId="2" applyNumberFormat="1" applyFont="1" applyFill="1" applyBorder="1" applyAlignment="1">
      <alignment horizontal="right"/>
    </xf>
    <xf numFmtId="3" fontId="2" fillId="2" borderId="71" xfId="2" applyNumberFormat="1" applyFont="1" applyFill="1" applyBorder="1" applyAlignment="1">
      <alignment horizontal="right"/>
    </xf>
    <xf numFmtId="3" fontId="2" fillId="2" borderId="72" xfId="2" applyNumberFormat="1" applyFont="1" applyFill="1" applyBorder="1" applyAlignment="1">
      <alignment horizontal="right"/>
    </xf>
    <xf numFmtId="3" fontId="2" fillId="2" borderId="11" xfId="2" applyNumberFormat="1" applyFont="1" applyFill="1" applyBorder="1"/>
    <xf numFmtId="0" fontId="1" fillId="9" borderId="34" xfId="1" applyFont="1" applyFill="1" applyBorder="1" applyAlignment="1">
      <alignment horizontal="left" vertical="center" wrapText="1"/>
    </xf>
    <xf numFmtId="0" fontId="1" fillId="9" borderId="39" xfId="1" applyFont="1" applyFill="1" applyBorder="1" applyAlignment="1">
      <alignment horizontal="left" vertical="center" wrapText="1"/>
    </xf>
    <xf numFmtId="0" fontId="1" fillId="9" borderId="33" xfId="1" applyFont="1" applyFill="1" applyBorder="1" applyAlignment="1">
      <alignment horizontal="left" vertical="center" wrapText="1"/>
    </xf>
    <xf numFmtId="0" fontId="25" fillId="8" borderId="21" xfId="1" applyFont="1" applyFill="1" applyBorder="1" applyAlignment="1">
      <alignment horizontal="center" vertical="top" wrapText="1"/>
    </xf>
    <xf numFmtId="0" fontId="25" fillId="8" borderId="46" xfId="1" applyFont="1" applyFill="1" applyBorder="1" applyAlignment="1">
      <alignment horizontal="center" vertical="top" wrapText="1"/>
    </xf>
    <xf numFmtId="3" fontId="1" fillId="4" borderId="0" xfId="1" applyNumberFormat="1" applyFont="1" applyFill="1" applyBorder="1" applyAlignment="1">
      <alignment horizontal="center"/>
    </xf>
    <xf numFmtId="9" fontId="1" fillId="12" borderId="40" xfId="6" applyFont="1" applyFill="1" applyBorder="1" applyAlignment="1">
      <alignment horizontal="center"/>
    </xf>
    <xf numFmtId="9" fontId="1" fillId="12" borderId="48" xfId="6" applyFont="1" applyFill="1" applyBorder="1" applyAlignment="1">
      <alignment horizontal="center"/>
    </xf>
    <xf numFmtId="9" fontId="1" fillId="12" borderId="59" xfId="6" applyFont="1" applyFill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9" fontId="2" fillId="2" borderId="15" xfId="6" applyFont="1" applyFill="1" applyBorder="1" applyAlignment="1">
      <alignment horizontal="center"/>
    </xf>
    <xf numFmtId="9" fontId="2" fillId="2" borderId="50" xfId="6" applyFont="1" applyFill="1" applyBorder="1" applyAlignment="1">
      <alignment horizontal="center"/>
    </xf>
    <xf numFmtId="9" fontId="2" fillId="2" borderId="56" xfId="6" applyFont="1" applyFill="1" applyBorder="1" applyAlignment="1">
      <alignment horizontal="center"/>
    </xf>
    <xf numFmtId="9" fontId="2" fillId="2" borderId="64" xfId="6" applyFont="1" applyFill="1" applyBorder="1" applyAlignment="1">
      <alignment horizontal="center"/>
    </xf>
    <xf numFmtId="9" fontId="2" fillId="2" borderId="65" xfId="6" applyFont="1" applyFill="1" applyBorder="1" applyAlignment="1">
      <alignment horizontal="center"/>
    </xf>
    <xf numFmtId="9" fontId="2" fillId="2" borderId="66" xfId="6" applyFont="1" applyFill="1" applyBorder="1" applyAlignment="1">
      <alignment horizontal="center"/>
    </xf>
    <xf numFmtId="9" fontId="1" fillId="12" borderId="34" xfId="6" applyFont="1" applyFill="1" applyBorder="1" applyAlignment="1">
      <alignment horizontal="center"/>
    </xf>
    <xf numFmtId="9" fontId="1" fillId="12" borderId="61" xfId="6" applyFont="1" applyFill="1" applyBorder="1" applyAlignment="1">
      <alignment horizontal="center"/>
    </xf>
    <xf numFmtId="9" fontId="1" fillId="12" borderId="58" xfId="6" applyFont="1" applyFill="1" applyBorder="1" applyAlignment="1">
      <alignment horizontal="center"/>
    </xf>
    <xf numFmtId="17" fontId="30" fillId="2" borderId="0" xfId="1" applyNumberFormat="1" applyFont="1" applyFill="1" applyBorder="1" applyAlignment="1">
      <alignment horizontal="left" vertical="center" wrapText="1"/>
    </xf>
    <xf numFmtId="0" fontId="24" fillId="8" borderId="2" xfId="1" applyFont="1" applyFill="1" applyBorder="1" applyAlignment="1">
      <alignment horizontal="center"/>
    </xf>
    <xf numFmtId="0" fontId="24" fillId="8" borderId="49" xfId="1" applyFont="1" applyFill="1" applyBorder="1" applyAlignment="1">
      <alignment horizontal="center"/>
    </xf>
    <xf numFmtId="0" fontId="24" fillId="8" borderId="12" xfId="1" applyFont="1" applyFill="1" applyBorder="1" applyAlignment="1">
      <alignment horizontal="center"/>
    </xf>
    <xf numFmtId="3" fontId="2" fillId="2" borderId="14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24" fillId="8" borderId="51" xfId="1" applyFont="1" applyFill="1" applyBorder="1" applyAlignment="1">
      <alignment horizontal="center"/>
    </xf>
    <xf numFmtId="0" fontId="24" fillId="8" borderId="52" xfId="1" applyFont="1" applyFill="1" applyBorder="1" applyAlignment="1">
      <alignment horizontal="center"/>
    </xf>
    <xf numFmtId="0" fontId="24" fillId="8" borderId="27" xfId="1" applyFont="1" applyFill="1" applyBorder="1" applyAlignment="1">
      <alignment horizontal="center"/>
    </xf>
    <xf numFmtId="3" fontId="2" fillId="2" borderId="39" xfId="1" applyNumberFormat="1" applyFont="1" applyFill="1" applyBorder="1" applyAlignment="1">
      <alignment horizontal="center"/>
    </xf>
    <xf numFmtId="3" fontId="2" fillId="2" borderId="47" xfId="1" applyNumberFormat="1" applyFont="1" applyFill="1" applyBorder="1" applyAlignment="1">
      <alignment horizontal="center"/>
    </xf>
    <xf numFmtId="3" fontId="2" fillId="2" borderId="2" xfId="1" applyNumberFormat="1" applyFont="1" applyFill="1" applyBorder="1" applyAlignment="1">
      <alignment horizontal="center"/>
    </xf>
    <xf numFmtId="3" fontId="2" fillId="2" borderId="69" xfId="1" applyNumberFormat="1" applyFont="1" applyFill="1" applyBorder="1" applyAlignment="1">
      <alignment horizontal="center"/>
    </xf>
    <xf numFmtId="3" fontId="2" fillId="2" borderId="34" xfId="1" applyNumberFormat="1" applyFont="1" applyFill="1" applyBorder="1" applyAlignment="1">
      <alignment horizontal="center"/>
    </xf>
    <xf numFmtId="3" fontId="2" fillId="2" borderId="61" xfId="1" applyNumberFormat="1" applyFont="1" applyFill="1" applyBorder="1" applyAlignment="1">
      <alignment horizontal="center"/>
    </xf>
    <xf numFmtId="3" fontId="2" fillId="2" borderId="58" xfId="1" applyNumberFormat="1" applyFont="1" applyFill="1" applyBorder="1" applyAlignment="1">
      <alignment horizontal="center"/>
    </xf>
    <xf numFmtId="3" fontId="2" fillId="2" borderId="68" xfId="1" applyNumberFormat="1" applyFont="1" applyFill="1" applyBorder="1" applyAlignment="1">
      <alignment horizontal="center"/>
    </xf>
    <xf numFmtId="3" fontId="2" fillId="2" borderId="64" xfId="1" applyNumberFormat="1" applyFont="1" applyFill="1" applyBorder="1" applyAlignment="1">
      <alignment horizontal="center"/>
    </xf>
    <xf numFmtId="3" fontId="2" fillId="2" borderId="65" xfId="1" applyNumberFormat="1" applyFont="1" applyFill="1" applyBorder="1" applyAlignment="1">
      <alignment horizontal="center"/>
    </xf>
    <xf numFmtId="3" fontId="2" fillId="2" borderId="66" xfId="1" applyNumberFormat="1" applyFont="1" applyFill="1" applyBorder="1" applyAlignment="1">
      <alignment horizontal="center"/>
    </xf>
    <xf numFmtId="3" fontId="2" fillId="2" borderId="59" xfId="1" applyNumberFormat="1" applyFont="1" applyFill="1" applyBorder="1" applyAlignment="1">
      <alignment horizontal="center"/>
    </xf>
    <xf numFmtId="3" fontId="2" fillId="2" borderId="48" xfId="1" applyNumberFormat="1" applyFont="1" applyFill="1" applyBorder="1" applyAlignment="1">
      <alignment horizontal="center"/>
    </xf>
    <xf numFmtId="9" fontId="2" fillId="2" borderId="34" xfId="6" applyFont="1" applyFill="1" applyBorder="1" applyAlignment="1">
      <alignment horizontal="center"/>
    </xf>
    <xf numFmtId="9" fontId="2" fillId="2" borderId="61" xfId="6" applyFont="1" applyFill="1" applyBorder="1" applyAlignment="1">
      <alignment horizontal="center"/>
    </xf>
    <xf numFmtId="9" fontId="2" fillId="2" borderId="58" xfId="6" applyFont="1" applyFill="1" applyBorder="1" applyAlignment="1">
      <alignment horizontal="center"/>
    </xf>
    <xf numFmtId="3" fontId="2" fillId="2" borderId="40" xfId="1" applyNumberFormat="1" applyFont="1" applyFill="1" applyBorder="1" applyAlignment="1">
      <alignment horizontal="center"/>
    </xf>
    <xf numFmtId="3" fontId="2" fillId="2" borderId="15" xfId="1" applyNumberFormat="1" applyFont="1" applyFill="1" applyBorder="1" applyAlignment="1">
      <alignment horizontal="center"/>
    </xf>
    <xf numFmtId="3" fontId="2" fillId="2" borderId="50" xfId="1" applyNumberFormat="1" applyFont="1" applyFill="1" applyBorder="1" applyAlignment="1">
      <alignment horizontal="center"/>
    </xf>
    <xf numFmtId="3" fontId="2" fillId="2" borderId="56" xfId="1" applyNumberFormat="1" applyFont="1" applyFill="1" applyBorder="1" applyAlignment="1">
      <alignment horizontal="center"/>
    </xf>
    <xf numFmtId="9" fontId="2" fillId="2" borderId="39" xfId="6" applyFont="1" applyFill="1" applyBorder="1" applyAlignment="1">
      <alignment horizontal="center"/>
    </xf>
    <xf numFmtId="9" fontId="2" fillId="2" borderId="47" xfId="6" applyFont="1" applyFill="1" applyBorder="1" applyAlignment="1">
      <alignment horizontal="center"/>
    </xf>
    <xf numFmtId="3" fontId="17" fillId="2" borderId="0" xfId="2" applyNumberFormat="1" applyFont="1" applyFill="1" applyBorder="1" applyAlignment="1">
      <alignment horizontal="center"/>
    </xf>
    <xf numFmtId="0" fontId="17" fillId="2" borderId="0" xfId="2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/>
    </xf>
    <xf numFmtId="0" fontId="24" fillId="8" borderId="2" xfId="2" applyFont="1" applyFill="1" applyBorder="1" applyAlignment="1">
      <alignment horizontal="center"/>
    </xf>
    <xf numFmtId="0" fontId="24" fillId="8" borderId="49" xfId="2" applyFont="1" applyFill="1" applyBorder="1" applyAlignment="1">
      <alignment horizontal="center"/>
    </xf>
    <xf numFmtId="0" fontId="24" fillId="8" borderId="43" xfId="1" applyFont="1" applyFill="1" applyBorder="1" applyAlignment="1">
      <alignment horizontal="center"/>
    </xf>
    <xf numFmtId="0" fontId="24" fillId="8" borderId="44" xfId="1" applyFont="1" applyFill="1" applyBorder="1" applyAlignment="1">
      <alignment horizontal="center"/>
    </xf>
    <xf numFmtId="0" fontId="24" fillId="8" borderId="45" xfId="1" applyFont="1" applyFill="1" applyBorder="1" applyAlignment="1">
      <alignment horizontal="center"/>
    </xf>
  </cellXfs>
  <cellStyles count="7">
    <cellStyle name="=C:\WINNT\SYSTEM32\COMMAND.COM" xfId="1"/>
    <cellStyle name="=C:\WINNT\SYSTEM32\COMMAND.COM_43-Recurso Numérico Fijo PTFN_DGP_PT_PA_Mar10" xfId="2"/>
    <cellStyle name="ANCLAS,REZONES Y SUS PARTES,DE FUNDICION,DE HIERRO O DE ACERO" xfId="3"/>
    <cellStyle name="Euro" xfId="4"/>
    <cellStyle name="Hipervínculo" xfId="5" builtinId="8"/>
    <cellStyle name="Normal" xfId="0" builtinId="0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5147029624184369"/>
                  <c:y val="2.079998497504448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4.057.096 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números asignados
7,2 %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707403393632581"/>
                  <c:y val="-9.432479258518445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51.942.904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92,8 %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4113696</c:v>
                </c:pt>
                <c:pt idx="1">
                  <c:v>51886304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2.063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2.997.937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2164</c:v>
                </c:pt>
                <c:pt idx="1">
                  <c:v>2997836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261 números asignados
 24,5 %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806 números libres
75,5 %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261</c:v>
                </c:pt>
                <c:pt idx="1">
                  <c:v>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(CA)'!$B$52:$G$52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('4-Fijo (CA)'!$A$74:$A$83,'4-Fijo (CA)'!$A$88)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 formatCode="mmm\-yy">
                  <c:v>41395</c:v>
                </c:pt>
              </c:numCache>
            </c:numRef>
          </c:cat>
          <c:val>
            <c:numRef>
              <c:f>('4-Fijo (CA)'!$I$54:$I$63,'4-Fijo (CA)'!$I$68)</c:f>
              <c:numCache>
                <c:formatCode>General</c:formatCode>
                <c:ptCount val="11"/>
                <c:pt idx="7" formatCode="#,##0">
                  <c:v>2528912</c:v>
                </c:pt>
                <c:pt idx="8" formatCode="#,##0">
                  <c:v>2820479</c:v>
                </c:pt>
                <c:pt idx="9" formatCode="#,##0">
                  <c:v>3020896</c:v>
                </c:pt>
                <c:pt idx="10" formatCode="#,##0">
                  <c:v>3067142</c:v>
                </c:pt>
              </c:numCache>
            </c:numRef>
          </c:val>
        </c:ser>
        <c:ser>
          <c:idx val="3"/>
          <c:order val="2"/>
          <c:tx>
            <c:strRef>
              <c:f>'4-Fijo (CA)'!$B$32:$G$32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('4-Fijo (CA)'!$A$74:$A$83,'4-Fijo (CA)'!$A$88)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 formatCode="mmm\-yy">
                  <c:v>41395</c:v>
                </c:pt>
              </c:numCache>
            </c:numRef>
          </c:cat>
          <c:val>
            <c:numRef>
              <c:f>('3-Fijo'!$L$14:$L$23,'3-Fijo'!$L$29)</c:f>
              <c:numCache>
                <c:formatCode>#,##0</c:formatCode>
                <c:ptCount val="11"/>
                <c:pt idx="0">
                  <c:v>1949814</c:v>
                </c:pt>
                <c:pt idx="1">
                  <c:v>2066034</c:v>
                </c:pt>
                <c:pt idx="2">
                  <c:v>2165510</c:v>
                </c:pt>
                <c:pt idx="3">
                  <c:v>2390309</c:v>
                </c:pt>
                <c:pt idx="4">
                  <c:v>2549563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4113696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93600"/>
        <c:axId val="148815872"/>
      </c:barChart>
      <c:lineChart>
        <c:grouping val="standard"/>
        <c:varyColors val="0"/>
        <c:ser>
          <c:idx val="2"/>
          <c:order val="1"/>
          <c:tx>
            <c:strRef>
              <c:f>'4-Fijo (CA)'!$B$72:$G$72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2.0671833503735783E-2"/>
                  <c:y val="5.4237288135593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293711270153436E-2"/>
                  <c:y val="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403100102241478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537466802988638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56244467164772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453055839559661E-2"/>
                  <c:y val="3.6158192090395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074933605977172E-2"/>
                  <c:y val="4.2937853107344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915590980655611E-2"/>
                  <c:y val="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(CA)'!$A$81</c:f>
              <c:numCache>
                <c:formatCode>0</c:formatCode>
                <c:ptCount val="1"/>
                <c:pt idx="0">
                  <c:v>2010</c:v>
                </c:pt>
              </c:numCache>
            </c:numRef>
          </c:cat>
          <c:val>
            <c:numRef>
              <c:f>('4-Fijo (CA)'!$I$74:$I$83,'4-Fijo (CA)'!$I$88)</c:f>
              <c:numCache>
                <c:formatCode>#,##0</c:formatCode>
                <c:ptCount val="11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2357523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3600"/>
        <c:axId val="148815872"/>
      </c:lineChart>
      <c:catAx>
        <c:axId val="1487936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48815872"/>
        <c:crosses val="autoZero"/>
        <c:auto val="1"/>
        <c:lblAlgn val="ctr"/>
        <c:lblOffset val="100"/>
        <c:tickLblSkip val="1"/>
        <c:noMultiLvlLbl val="0"/>
      </c:catAx>
      <c:valAx>
        <c:axId val="148815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8793600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'5-RI'!$A$14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('5-RI'!$B$13:$I$13,'5-RI'!$O$13)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Jun-13</c:v>
                </c:pt>
              </c:strCache>
            </c:strRef>
          </c:cat>
          <c:val>
            <c:numRef>
              <c:f>('5-RI'!$B$14:$I$14,'5-RI'!$O$14)</c:f>
              <c:numCache>
                <c:formatCode>General</c:formatCode>
                <c:ptCount val="9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264</c:v>
                </c:pt>
              </c:numCache>
            </c:numRef>
          </c:val>
        </c:ser>
        <c:ser>
          <c:idx val="1"/>
          <c:order val="1"/>
          <c:tx>
            <c:strRef>
              <c:f>'5-RI'!$A$15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('5-RI'!$B$13:$I$13,'5-RI'!$O$13)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Jun-13</c:v>
                </c:pt>
              </c:strCache>
            </c:strRef>
          </c:cat>
          <c:val>
            <c:numRef>
              <c:f>('5-RI'!$B$15:$I$15,'5-RI'!$O$15)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149146240"/>
        <c:axId val="149156224"/>
      </c:barChart>
      <c:catAx>
        <c:axId val="14914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156224"/>
        <c:crosses val="autoZero"/>
        <c:auto val="1"/>
        <c:lblAlgn val="ctr"/>
        <c:lblOffset val="100"/>
        <c:noMultiLvlLbl val="0"/>
      </c:catAx>
      <c:valAx>
        <c:axId val="1491562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146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18385826771654"/>
          <c:y val="0.92790568144870578"/>
          <c:w val="0.18228447405612763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'5-RI'!$A$20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5036894449791465E-2"/>
                  <c:y val="0.364369040864619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753609239653514E-2"/>
                  <c:y val="0.275845361157623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603464870067373E-2"/>
                  <c:y val="0.261414001632924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1453320500481233E-2"/>
                  <c:y val="4.3216952889676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3753609239653514E-2"/>
                  <c:y val="8.47382477893251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7603464870067373E-2"/>
                  <c:y val="8.72802586847118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8886750080205324E-2"/>
                  <c:y val="0.136851224001217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036894449791465E-2"/>
                  <c:y val="9.74486712886723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320179659929419E-2"/>
                  <c:y val="0.1347328508365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('5-RI'!$B$19:$I$19,'5-RI'!$O$19)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Jun-13</c:v>
                </c:pt>
              </c:strCache>
            </c:strRef>
          </c:cat>
          <c:val>
            <c:numRef>
              <c:f>('5-RI'!$B$20:$I$20,'5-RI'!$O$20)</c:f>
              <c:numCache>
                <c:formatCode>#,##0</c:formatCode>
                <c:ptCount val="9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1788</c:v>
                </c:pt>
              </c:numCache>
            </c:numRef>
          </c:val>
        </c:ser>
        <c:ser>
          <c:idx val="1"/>
          <c:order val="1"/>
          <c:tx>
            <c:strRef>
              <c:f>'5-RI'!$A$22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('5-RI'!$B$19:$I$19,'5-RI'!$O$19)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Jun-13</c:v>
                </c:pt>
              </c:strCache>
            </c:strRef>
          </c:cat>
          <c:val>
            <c:numRef>
              <c:f>('5-RI'!$B$22:$I$22,'5-RI'!$O$22)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ser>
          <c:idx val="2"/>
          <c:order val="2"/>
          <c:tx>
            <c:strRef>
              <c:f>'5-RI'!$A$23</c:f>
              <c:strCache>
                <c:ptCount val="1"/>
                <c:pt idx="0">
                  <c:v>SETEL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('5-RI'!$B$19:$I$19,'5-RI'!$O$19)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Jun-13</c:v>
                </c:pt>
              </c:strCache>
            </c:strRef>
          </c:cat>
          <c:val>
            <c:numRef>
              <c:f>('5-RI'!$B$23:$I$23,'5-RI'!$O$23)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</c:numCache>
            </c:numRef>
          </c:val>
        </c:ser>
        <c:ser>
          <c:idx val="3"/>
          <c:order val="3"/>
          <c:tx>
            <c:strRef>
              <c:f>'5-RI'!$A$24</c:f>
              <c:strCache>
                <c:ptCount val="1"/>
                <c:pt idx="0">
                  <c:v>LEVEL 3 ECUADOR LVLT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('5-RI'!$B$19:$I$19,'5-RI'!$O$19)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Jun-13</c:v>
                </c:pt>
              </c:strCache>
            </c:strRef>
          </c:cat>
          <c:val>
            <c:numRef>
              <c:f>'5-RI'!$B$24:$I$24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'5-RI'!$A$26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('5-RI'!$B$19:$I$19,'5-RI'!$O$19)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Jun-13</c:v>
                </c:pt>
              </c:strCache>
            </c:strRef>
          </c:cat>
          <c:val>
            <c:numRef>
              <c:f>('5-RI'!$B$26:$I$26,'5-RI'!$O$26)</c:f>
              <c:numCache>
                <c:formatCode>General</c:formatCode>
                <c:ptCount val="9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ser>
          <c:idx val="5"/>
          <c:order val="5"/>
          <c:tx>
            <c:strRef>
              <c:f>'5-RI'!$A$27</c:f>
              <c:strCache>
                <c:ptCount val="1"/>
                <c:pt idx="0">
                  <c:v>OTECEL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('5-RI'!$B$19:$I$19,'5-RI'!$O$19)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Jun-13</c:v>
                </c:pt>
              </c:strCache>
            </c:strRef>
          </c:cat>
          <c:val>
            <c:numRef>
              <c:f>('5-RI'!$B$27:$I$27,'5-RI'!$O$27)</c:f>
              <c:numCache>
                <c:formatCode>General</c:formatCode>
                <c:ptCount val="9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</c:numCache>
            </c:numRef>
          </c:val>
        </c:ser>
        <c:ser>
          <c:idx val="6"/>
          <c:order val="6"/>
          <c:tx>
            <c:v>ETAPA E.P.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('5-RI'!$B$19:$I$19,'5-RI'!$O$19)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Jun-13</c:v>
                </c:pt>
              </c:strCache>
            </c:strRef>
          </c:cat>
          <c:val>
            <c:numRef>
              <c:f>('5-RI'!$B$21:$I$21,'5-RI'!$O$21)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17</c:v>
                </c:pt>
              </c:numCache>
            </c:numRef>
          </c:val>
        </c:ser>
        <c:ser>
          <c:idx val="7"/>
          <c:order val="7"/>
          <c:tx>
            <c:v>GRUPO CORIPAR S.A.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('5-RI'!$B$19:$I$19,'5-RI'!$O$19)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Jun-13</c:v>
                </c:pt>
              </c:strCache>
            </c:strRef>
          </c:cat>
          <c:val>
            <c:numRef>
              <c:f>('5-RI'!$B$25:$I$25,'5-RI'!$O$25)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21056"/>
        <c:axId val="149022592"/>
      </c:barChart>
      <c:catAx>
        <c:axId val="14902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022592"/>
        <c:crosses val="autoZero"/>
        <c:auto val="1"/>
        <c:lblAlgn val="ctr"/>
        <c:lblOffset val="100"/>
        <c:noMultiLvlLbl val="0"/>
      </c:catAx>
      <c:valAx>
        <c:axId val="149022592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02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7" Type="http://schemas.openxmlformats.org/officeDocument/2006/relationships/image" Target="../media/image1.pn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3981450</xdr:colOff>
      <xdr:row>1</xdr:row>
      <xdr:rowOff>190513</xdr:rowOff>
    </xdr:from>
    <xdr:to>
      <xdr:col>3</xdr:col>
      <xdr:colOff>979875</xdr:colOff>
      <xdr:row>5</xdr:row>
      <xdr:rowOff>143861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371488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142875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90562"/>
        </a:xfrm>
        <a:prstGeom prst="rect">
          <a:avLst/>
        </a:prstGeom>
      </xdr:spPr>
    </xdr:pic>
    <xdr:clientData/>
  </xdr:twoCellAnchor>
  <xdr:absoluteAnchor>
    <xdr:pos x="762000" y="1933575"/>
    <xdr:ext cx="9906000" cy="53054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90562"/>
        </a:xfrm>
        <a:prstGeom prst="rect">
          <a:avLst/>
        </a:prstGeom>
      </xdr:spPr>
    </xdr:pic>
    <xdr:clientData/>
  </xdr:twoCellAnchor>
  <xdr:absoluteAnchor>
    <xdr:pos x="762000" y="1943100"/>
    <xdr:ext cx="9896475" cy="51911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36975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781050</xdr:colOff>
      <xdr:row>2</xdr:row>
      <xdr:rowOff>76213</xdr:rowOff>
    </xdr:from>
    <xdr:to>
      <xdr:col>4</xdr:col>
      <xdr:colOff>646500</xdr:colOff>
      <xdr:row>6</xdr:row>
      <xdr:rowOff>77186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466738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583406</xdr:colOff>
      <xdr:row>2</xdr:row>
      <xdr:rowOff>47639</xdr:rowOff>
    </xdr:from>
    <xdr:to>
      <xdr:col>11</xdr:col>
      <xdr:colOff>539344</xdr:colOff>
      <xdr:row>6</xdr:row>
      <xdr:rowOff>58138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0" y="440545"/>
          <a:ext cx="1980000" cy="7248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962025</xdr:colOff>
      <xdr:row>2</xdr:row>
      <xdr:rowOff>47639</xdr:rowOff>
    </xdr:from>
    <xdr:to>
      <xdr:col>8</xdr:col>
      <xdr:colOff>846525</xdr:colOff>
      <xdr:row>6</xdr:row>
      <xdr:rowOff>48614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438164"/>
          <a:ext cx="1980000" cy="724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45" name="Picture 7" descr="Nueva imagen (5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</xdr:row>
      <xdr:rowOff>19050</xdr:rowOff>
    </xdr:from>
    <xdr:to>
      <xdr:col>0</xdr:col>
      <xdr:colOff>0</xdr:colOff>
      <xdr:row>13</xdr:row>
      <xdr:rowOff>171450</xdr:rowOff>
    </xdr:to>
    <xdr:pic>
      <xdr:nvPicPr>
        <xdr:cNvPr id="109846" name="Picture 8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4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48" name="Picture 10" descr="Nueva imagen (6)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49" name="Picture 11" descr="Nueva imagen (8)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5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pic>
      <xdr:nvPicPr>
        <xdr:cNvPr id="109851" name="Picture 13" descr="Nueva imagen (5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19050</xdr:rowOff>
    </xdr:from>
    <xdr:to>
      <xdr:col>0</xdr:col>
      <xdr:colOff>0</xdr:colOff>
      <xdr:row>19</xdr:row>
      <xdr:rowOff>171450</xdr:rowOff>
    </xdr:to>
    <xdr:pic>
      <xdr:nvPicPr>
        <xdr:cNvPr id="109852" name="Picture 1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23</xdr:row>
      <xdr:rowOff>19050</xdr:rowOff>
    </xdr:from>
    <xdr:to>
      <xdr:col>0</xdr:col>
      <xdr:colOff>0</xdr:colOff>
      <xdr:row>23</xdr:row>
      <xdr:rowOff>171450</xdr:rowOff>
    </xdr:to>
    <xdr:pic>
      <xdr:nvPicPr>
        <xdr:cNvPr id="10985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2825"/>
          <a:ext cx="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38100</xdr:rowOff>
    </xdr:from>
    <xdr:to>
      <xdr:col>0</xdr:col>
      <xdr:colOff>0</xdr:colOff>
      <xdr:row>25</xdr:row>
      <xdr:rowOff>152400</xdr:rowOff>
    </xdr:to>
    <xdr:pic>
      <xdr:nvPicPr>
        <xdr:cNvPr id="109854" name="Picture 16" descr="Nueva imagen (6)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7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38100</xdr:rowOff>
    </xdr:from>
    <xdr:to>
      <xdr:col>0</xdr:col>
      <xdr:colOff>0</xdr:colOff>
      <xdr:row>26</xdr:row>
      <xdr:rowOff>152400</xdr:rowOff>
    </xdr:to>
    <xdr:pic>
      <xdr:nvPicPr>
        <xdr:cNvPr id="109855" name="Picture 17" descr="Nueva imagen (8)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pic>
      <xdr:nvPicPr>
        <xdr:cNvPr id="10985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695325</xdr:colOff>
      <xdr:row>2</xdr:row>
      <xdr:rowOff>95263</xdr:rowOff>
    </xdr:from>
    <xdr:to>
      <xdr:col>13</xdr:col>
      <xdr:colOff>475050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485788"/>
          <a:ext cx="1980000" cy="724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3244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77186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0.56978</cdr:x>
      <cdr:y>0.55001</cdr:y>
    </cdr:from>
    <cdr:to>
      <cdr:x>0.62659</cdr:x>
      <cdr:y>0.57424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38800" y="2928514"/>
          <a:ext cx="562232" cy="1290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92D05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23887"/>
        </a:xfrm>
        <a:prstGeom prst="rect">
          <a:avLst/>
        </a:prstGeom>
      </xdr:spPr>
    </xdr:pic>
    <xdr:clientData/>
  </xdr:twoCellAnchor>
  <xdr:absoluteAnchor>
    <xdr:pos x="762000" y="1943100"/>
    <xdr:ext cx="9896475" cy="5353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 a junio 2013  - 7,2 % asignado - 58 %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2.5703125" style="32" customWidth="1"/>
    <col min="2" max="2" width="19.140625" style="33" customWidth="1"/>
    <col min="3" max="3" width="74.7109375" style="33" customWidth="1"/>
    <col min="4" max="4" width="18.140625" style="33" customWidth="1"/>
    <col min="5" max="26" width="11.42578125" style="32"/>
    <col min="27" max="16384" width="11.42578125" style="33"/>
  </cols>
  <sheetData>
    <row r="1" spans="1:26" x14ac:dyDescent="0.2">
      <c r="B1" s="224"/>
      <c r="C1" s="224"/>
      <c r="D1" s="230"/>
    </row>
    <row r="2" spans="1:26" ht="18" x14ac:dyDescent="0.25">
      <c r="B2" s="225" t="s">
        <v>100</v>
      </c>
      <c r="C2" s="224"/>
      <c r="D2" s="224"/>
    </row>
    <row r="3" spans="1:26" x14ac:dyDescent="0.2">
      <c r="B3" s="227" t="s">
        <v>101</v>
      </c>
      <c r="C3" s="224"/>
      <c r="D3" s="224"/>
    </row>
    <row r="4" spans="1:26" x14ac:dyDescent="0.2">
      <c r="B4" s="224"/>
      <c r="C4" s="224"/>
      <c r="D4" s="224"/>
    </row>
    <row r="5" spans="1:26" x14ac:dyDescent="0.2">
      <c r="B5" s="224"/>
      <c r="C5" s="224"/>
      <c r="D5" s="224"/>
    </row>
    <row r="6" spans="1:26" x14ac:dyDescent="0.2">
      <c r="B6" s="224"/>
      <c r="C6" s="224"/>
      <c r="D6" s="224"/>
    </row>
    <row r="7" spans="1:26" x14ac:dyDescent="0.2">
      <c r="B7" s="224"/>
      <c r="C7" s="224"/>
      <c r="D7" s="224"/>
    </row>
    <row r="8" spans="1:26" x14ac:dyDescent="0.2">
      <c r="B8" s="228" t="s">
        <v>110</v>
      </c>
      <c r="C8" s="228"/>
      <c r="D8" s="224"/>
    </row>
    <row r="9" spans="1:26" x14ac:dyDescent="0.2">
      <c r="B9" s="224"/>
      <c r="C9" s="224"/>
      <c r="D9" s="224"/>
    </row>
    <row r="10" spans="1:26" x14ac:dyDescent="0.2">
      <c r="B10" s="224"/>
      <c r="C10" s="224"/>
      <c r="D10" s="224"/>
    </row>
    <row r="11" spans="1:26" s="31" customFormat="1" x14ac:dyDescent="0.2">
      <c r="A11" s="30"/>
      <c r="B11" s="229"/>
      <c r="C11" s="229"/>
      <c r="D11" s="2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s="31" customFormat="1" x14ac:dyDescent="0.2">
      <c r="A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s="31" customFormat="1" x14ac:dyDescent="0.2">
      <c r="A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x14ac:dyDescent="0.2">
      <c r="C14" s="31"/>
    </row>
    <row r="15" spans="1:26" ht="57" x14ac:dyDescent="0.2">
      <c r="C15" s="34" t="s">
        <v>50</v>
      </c>
    </row>
    <row r="16" spans="1:26" ht="7.5" customHeight="1" x14ac:dyDescent="0.2">
      <c r="C16" s="34"/>
    </row>
    <row r="17" spans="2:4" ht="42.75" x14ac:dyDescent="0.2">
      <c r="C17" s="34" t="s">
        <v>51</v>
      </c>
    </row>
    <row r="18" spans="2:4" ht="8.25" customHeight="1" x14ac:dyDescent="0.2">
      <c r="C18" s="34"/>
    </row>
    <row r="19" spans="2:4" ht="28.5" x14ac:dyDescent="0.2">
      <c r="C19" s="39" t="s">
        <v>61</v>
      </c>
    </row>
    <row r="20" spans="2:4" ht="8.25" customHeight="1" x14ac:dyDescent="0.2">
      <c r="C20" s="39"/>
    </row>
    <row r="21" spans="2:4" ht="42.75" x14ac:dyDescent="0.2">
      <c r="C21" s="41" t="s">
        <v>49</v>
      </c>
    </row>
    <row r="22" spans="2:4" x14ac:dyDescent="0.2">
      <c r="C22" s="41"/>
    </row>
    <row r="23" spans="2:4" ht="25.5" customHeight="1" x14ac:dyDescent="0.2">
      <c r="B23" s="31"/>
      <c r="C23" s="42" t="s">
        <v>48</v>
      </c>
      <c r="D23" s="31"/>
    </row>
    <row r="24" spans="2:4" ht="25.5" customHeight="1" x14ac:dyDescent="0.2">
      <c r="B24" s="31"/>
      <c r="C24" s="42" t="s">
        <v>60</v>
      </c>
      <c r="D24" s="31"/>
    </row>
    <row r="25" spans="2:4" ht="25.5" customHeight="1" x14ac:dyDescent="0.2">
      <c r="B25" s="31"/>
      <c r="C25" s="42" t="s">
        <v>82</v>
      </c>
      <c r="D25" s="31"/>
    </row>
    <row r="26" spans="2:4" ht="15" customHeight="1" x14ac:dyDescent="0.2">
      <c r="C26" s="42" t="s">
        <v>83</v>
      </c>
    </row>
    <row r="28" spans="2:4" x14ac:dyDescent="0.2">
      <c r="C28" s="31"/>
    </row>
    <row r="30" spans="2:4" x14ac:dyDescent="0.2">
      <c r="C30" s="75"/>
    </row>
    <row r="32" spans="2:4" x14ac:dyDescent="0.2">
      <c r="D32" s="75"/>
    </row>
    <row r="54" spans="2:4" x14ac:dyDescent="0.2">
      <c r="B54" s="32"/>
      <c r="C54" s="32"/>
      <c r="D54" s="32"/>
    </row>
    <row r="55" spans="2:4" x14ac:dyDescent="0.2">
      <c r="B55" s="32"/>
      <c r="C55" s="32"/>
      <c r="D55" s="32"/>
    </row>
    <row r="56" spans="2:4" s="32" customFormat="1" x14ac:dyDescent="0.2"/>
    <row r="57" spans="2:4" s="32" customFormat="1" x14ac:dyDescent="0.2"/>
    <row r="58" spans="2:4" s="32" customFormat="1" x14ac:dyDescent="0.2"/>
    <row r="59" spans="2:4" s="32" customFormat="1" x14ac:dyDescent="0.2"/>
    <row r="60" spans="2:4" s="32" customFormat="1" x14ac:dyDescent="0.2"/>
    <row r="61" spans="2:4" s="32" customFormat="1" x14ac:dyDescent="0.2"/>
    <row r="62" spans="2:4" s="32" customFormat="1" x14ac:dyDescent="0.2"/>
    <row r="63" spans="2:4" s="32" customFormat="1" x14ac:dyDescent="0.2"/>
    <row r="64" spans="2:4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  <row r="113" s="32" customFormat="1" x14ac:dyDescent="0.2"/>
    <row r="114" s="32" customFormat="1" x14ac:dyDescent="0.2"/>
    <row r="115" s="32" customFormat="1" x14ac:dyDescent="0.2"/>
    <row r="116" s="32" customFormat="1" x14ac:dyDescent="0.2"/>
    <row r="117" s="32" customFormat="1" x14ac:dyDescent="0.2"/>
    <row r="118" s="32" customFormat="1" x14ac:dyDescent="0.2"/>
    <row r="119" s="32" customFormat="1" x14ac:dyDescent="0.2"/>
    <row r="120" s="32" customFormat="1" x14ac:dyDescent="0.2"/>
    <row r="121" s="32" customFormat="1" x14ac:dyDescent="0.2"/>
    <row r="122" s="32" customFormat="1" x14ac:dyDescent="0.2"/>
    <row r="123" s="32" customFormat="1" x14ac:dyDescent="0.2"/>
    <row r="124" s="32" customFormat="1" x14ac:dyDescent="0.2"/>
    <row r="125" s="32" customFormat="1" x14ac:dyDescent="0.2"/>
    <row r="126" s="32" customFormat="1" x14ac:dyDescent="0.2"/>
    <row r="127" s="32" customFormat="1" x14ac:dyDescent="0.2"/>
    <row r="128" s="32" customFormat="1" x14ac:dyDescent="0.2"/>
    <row r="129" s="32" customFormat="1" x14ac:dyDescent="0.2"/>
    <row r="130" s="32" customFormat="1" x14ac:dyDescent="0.2"/>
    <row r="131" s="32" customFormat="1" x14ac:dyDescent="0.2"/>
    <row r="132" s="32" customFormat="1" x14ac:dyDescent="0.2"/>
    <row r="133" s="32" customFormat="1" x14ac:dyDescent="0.2"/>
    <row r="134" s="32" customFormat="1" x14ac:dyDescent="0.2"/>
    <row r="135" s="32" customFormat="1" x14ac:dyDescent="0.2"/>
    <row r="136" s="32" customFormat="1" x14ac:dyDescent="0.2"/>
    <row r="137" s="32" customFormat="1" x14ac:dyDescent="0.2"/>
    <row r="138" s="32" customFormat="1" x14ac:dyDescent="0.2"/>
    <row r="139" s="32" customFormat="1" x14ac:dyDescent="0.2"/>
    <row r="140" s="32" customFormat="1" x14ac:dyDescent="0.2"/>
    <row r="141" s="32" customFormat="1" x14ac:dyDescent="0.2"/>
    <row r="142" s="32" customFormat="1" x14ac:dyDescent="0.2"/>
    <row r="143" s="32" customFormat="1" x14ac:dyDescent="0.2"/>
    <row r="144" s="32" customFormat="1" x14ac:dyDescent="0.2"/>
    <row r="145" s="32" customFormat="1" x14ac:dyDescent="0.2"/>
    <row r="146" s="32" customFormat="1" x14ac:dyDescent="0.2"/>
    <row r="147" s="32" customFormat="1" x14ac:dyDescent="0.2"/>
    <row r="148" s="32" customFormat="1" x14ac:dyDescent="0.2"/>
    <row r="149" s="32" customFormat="1" x14ac:dyDescent="0.2"/>
    <row r="150" s="32" customFormat="1" x14ac:dyDescent="0.2"/>
    <row r="151" s="32" customFormat="1" x14ac:dyDescent="0.2"/>
    <row r="152" s="32" customFormat="1" x14ac:dyDescent="0.2"/>
    <row r="153" s="32" customFormat="1" x14ac:dyDescent="0.2"/>
    <row r="154" s="32" customFormat="1" x14ac:dyDescent="0.2"/>
    <row r="155" s="32" customFormat="1" x14ac:dyDescent="0.2"/>
    <row r="156" s="32" customFormat="1" x14ac:dyDescent="0.2"/>
    <row r="157" s="32" customFormat="1" x14ac:dyDescent="0.2"/>
    <row r="158" s="32" customFormat="1" x14ac:dyDescent="0.2"/>
    <row r="159" s="32" customFormat="1" x14ac:dyDescent="0.2"/>
    <row r="160" s="32" customFormat="1" x14ac:dyDescent="0.2"/>
    <row r="161" s="32" customFormat="1" x14ac:dyDescent="0.2"/>
    <row r="162" s="32" customFormat="1" x14ac:dyDescent="0.2"/>
    <row r="163" s="32" customFormat="1" x14ac:dyDescent="0.2"/>
    <row r="164" s="32" customFormat="1" x14ac:dyDescent="0.2"/>
    <row r="165" s="32" customFormat="1" x14ac:dyDescent="0.2"/>
    <row r="166" s="32" customFormat="1" x14ac:dyDescent="0.2"/>
    <row r="167" s="32" customFormat="1" x14ac:dyDescent="0.2"/>
    <row r="168" s="32" customFormat="1" x14ac:dyDescent="0.2"/>
    <row r="169" s="32" customFormat="1" x14ac:dyDescent="0.2"/>
    <row r="170" s="32" customFormat="1" x14ac:dyDescent="0.2"/>
    <row r="171" s="32" customFormat="1" x14ac:dyDescent="0.2"/>
    <row r="172" s="32" customFormat="1" x14ac:dyDescent="0.2"/>
    <row r="173" s="32" customFormat="1" x14ac:dyDescent="0.2"/>
    <row r="174" s="32" customFormat="1" x14ac:dyDescent="0.2"/>
    <row r="175" s="32" customFormat="1" x14ac:dyDescent="0.2"/>
    <row r="176" s="32" customFormat="1" x14ac:dyDescent="0.2"/>
    <row r="177" s="32" customFormat="1" x14ac:dyDescent="0.2"/>
    <row r="178" s="32" customFormat="1" x14ac:dyDescent="0.2"/>
    <row r="179" s="32" customFormat="1" x14ac:dyDescent="0.2"/>
    <row r="180" s="32" customFormat="1" x14ac:dyDescent="0.2"/>
    <row r="181" s="32" customFormat="1" x14ac:dyDescent="0.2"/>
    <row r="182" s="32" customFormat="1" x14ac:dyDescent="0.2"/>
    <row r="183" s="32" customFormat="1" x14ac:dyDescent="0.2"/>
    <row r="184" s="32" customFormat="1" x14ac:dyDescent="0.2"/>
    <row r="185" s="32" customFormat="1" x14ac:dyDescent="0.2"/>
    <row r="186" s="32" customFormat="1" x14ac:dyDescent="0.2"/>
    <row r="187" s="32" customFormat="1" x14ac:dyDescent="0.2"/>
    <row r="188" s="32" customFormat="1" x14ac:dyDescent="0.2"/>
    <row r="189" s="32" customFormat="1" x14ac:dyDescent="0.2"/>
    <row r="190" s="32" customFormat="1" x14ac:dyDescent="0.2"/>
    <row r="191" s="32" customFormat="1" x14ac:dyDescent="0.2"/>
    <row r="192" s="32" customFormat="1" x14ac:dyDescent="0.2"/>
    <row r="193" s="32" customFormat="1" x14ac:dyDescent="0.2"/>
    <row r="194" s="32" customFormat="1" x14ac:dyDescent="0.2"/>
    <row r="195" s="32" customFormat="1" x14ac:dyDescent="0.2"/>
    <row r="196" s="32" customFormat="1" x14ac:dyDescent="0.2"/>
    <row r="197" s="32" customFormat="1" x14ac:dyDescent="0.2"/>
    <row r="198" s="32" customFormat="1" x14ac:dyDescent="0.2"/>
    <row r="199" s="32" customFormat="1" x14ac:dyDescent="0.2"/>
    <row r="200" s="32" customFormat="1" x14ac:dyDescent="0.2"/>
    <row r="201" s="32" customFormat="1" x14ac:dyDescent="0.2"/>
    <row r="202" s="32" customFormat="1" x14ac:dyDescent="0.2"/>
    <row r="203" s="32" customFormat="1" x14ac:dyDescent="0.2"/>
    <row r="204" s="32" customFormat="1" x14ac:dyDescent="0.2"/>
    <row r="205" s="32" customFormat="1" x14ac:dyDescent="0.2"/>
    <row r="206" s="32" customFormat="1" x14ac:dyDescent="0.2"/>
    <row r="207" s="32" customFormat="1" x14ac:dyDescent="0.2"/>
    <row r="208" s="32" customFormat="1" x14ac:dyDescent="0.2"/>
    <row r="209" s="32" customFormat="1" x14ac:dyDescent="0.2"/>
    <row r="210" s="32" customFormat="1" x14ac:dyDescent="0.2"/>
    <row r="211" s="32" customFormat="1" x14ac:dyDescent="0.2"/>
    <row r="212" s="32" customFormat="1" x14ac:dyDescent="0.2"/>
    <row r="213" s="32" customFormat="1" x14ac:dyDescent="0.2"/>
    <row r="214" s="32" customFormat="1" x14ac:dyDescent="0.2"/>
    <row r="215" s="32" customFormat="1" x14ac:dyDescent="0.2"/>
    <row r="216" s="32" customFormat="1" x14ac:dyDescent="0.2"/>
    <row r="217" s="32" customFormat="1" x14ac:dyDescent="0.2"/>
    <row r="218" s="32" customFormat="1" x14ac:dyDescent="0.2"/>
    <row r="219" s="32" customFormat="1" x14ac:dyDescent="0.2"/>
    <row r="220" s="32" customFormat="1" x14ac:dyDescent="0.2"/>
    <row r="221" s="32" customFormat="1" x14ac:dyDescent="0.2"/>
    <row r="222" s="32" customFormat="1" x14ac:dyDescent="0.2"/>
    <row r="223" s="32" customFormat="1" x14ac:dyDescent="0.2"/>
    <row r="224" s="32" customFormat="1" x14ac:dyDescent="0.2"/>
    <row r="225" s="32" customFormat="1" x14ac:dyDescent="0.2"/>
    <row r="226" s="32" customFormat="1" x14ac:dyDescent="0.2"/>
  </sheetData>
  <sheetProtection password="CB2B" sheet="1" objects="1" scenarios="1"/>
  <phoneticPr fontId="15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20" bestFit="1" customWidth="1"/>
    <col min="2" max="2" width="30.5703125" style="20" customWidth="1"/>
    <col min="3" max="3" width="11.42578125" style="21"/>
    <col min="4" max="4" width="31.7109375" style="20" bestFit="1" customWidth="1"/>
    <col min="5" max="5" width="12.42578125" style="20" bestFit="1" customWidth="1"/>
    <col min="6" max="6" width="15" style="23" bestFit="1" customWidth="1"/>
    <col min="7" max="7" width="11.5703125" style="23" bestFit="1" customWidth="1"/>
    <col min="8" max="21" width="11.42578125" style="23"/>
    <col min="22" max="16384" width="11.42578125" style="20"/>
  </cols>
  <sheetData>
    <row r="1" spans="1:21" x14ac:dyDescent="0.2">
      <c r="A1" s="231"/>
      <c r="B1" s="231"/>
      <c r="C1" s="232"/>
      <c r="D1" s="231"/>
      <c r="E1" s="244"/>
    </row>
    <row r="2" spans="1:21" ht="18" x14ac:dyDescent="0.25">
      <c r="A2" s="225" t="s">
        <v>100</v>
      </c>
      <c r="B2" s="231"/>
      <c r="C2" s="232"/>
      <c r="D2" s="231"/>
      <c r="E2" s="231"/>
    </row>
    <row r="3" spans="1:21" ht="14.25" x14ac:dyDescent="0.2">
      <c r="A3" s="227" t="s">
        <v>102</v>
      </c>
      <c r="B3" s="231"/>
      <c r="C3" s="232"/>
      <c r="D3" s="231"/>
      <c r="E3" s="231"/>
    </row>
    <row r="4" spans="1:21" ht="14.25" x14ac:dyDescent="0.2">
      <c r="A4" s="224"/>
      <c r="B4" s="231"/>
      <c r="C4" s="232"/>
      <c r="D4" s="231"/>
      <c r="E4" s="231"/>
    </row>
    <row r="5" spans="1:21" ht="14.25" x14ac:dyDescent="0.2">
      <c r="A5" s="224"/>
      <c r="B5" s="231"/>
      <c r="C5" s="232"/>
      <c r="D5" s="231"/>
      <c r="E5" s="231"/>
    </row>
    <row r="6" spans="1:21" ht="14.25" x14ac:dyDescent="0.2">
      <c r="A6" s="224"/>
      <c r="B6" s="231"/>
      <c r="C6" s="233"/>
      <c r="D6" s="231"/>
      <c r="E6" s="231"/>
    </row>
    <row r="7" spans="1:21" ht="14.25" x14ac:dyDescent="0.2">
      <c r="A7" s="224"/>
      <c r="B7" s="231"/>
      <c r="C7" s="232"/>
      <c r="D7" s="231"/>
      <c r="E7" s="231"/>
    </row>
    <row r="8" spans="1:21" x14ac:dyDescent="0.2">
      <c r="A8" s="228" t="s">
        <v>110</v>
      </c>
      <c r="B8" s="231"/>
      <c r="C8" s="232"/>
      <c r="D8" s="231"/>
      <c r="E8" s="231"/>
    </row>
    <row r="9" spans="1:21" x14ac:dyDescent="0.2">
      <c r="A9" s="231"/>
      <c r="B9" s="231"/>
      <c r="C9" s="232"/>
      <c r="D9" s="231"/>
      <c r="E9" s="231"/>
    </row>
    <row r="10" spans="1:21" x14ac:dyDescent="0.2">
      <c r="A10" s="231"/>
      <c r="B10" s="231"/>
      <c r="C10" s="232"/>
      <c r="D10" s="231"/>
      <c r="E10" s="231"/>
    </row>
    <row r="11" spans="1:21" ht="13.5" thickBot="1" x14ac:dyDescent="0.25">
      <c r="A11" s="234"/>
      <c r="B11" s="234"/>
      <c r="C11" s="235"/>
      <c r="D11" s="234"/>
      <c r="E11" s="234"/>
    </row>
    <row r="12" spans="1:21" s="25" customFormat="1" ht="27" thickTop="1" thickBot="1" x14ac:dyDescent="0.25">
      <c r="A12" s="236" t="s">
        <v>13</v>
      </c>
      <c r="B12" s="317" t="s">
        <v>58</v>
      </c>
      <c r="C12" s="318"/>
      <c r="D12" s="237" t="s">
        <v>59</v>
      </c>
      <c r="E12" s="238" t="s">
        <v>14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26.25" thickTop="1" x14ac:dyDescent="0.2">
      <c r="A13" s="239" t="s">
        <v>8</v>
      </c>
      <c r="B13" s="197" t="s">
        <v>94</v>
      </c>
      <c r="C13" s="60">
        <f>8000000*7</f>
        <v>56000000</v>
      </c>
      <c r="D13" s="61">
        <f>+'3-Fijo'!L29</f>
        <v>4113696</v>
      </c>
      <c r="E13" s="62">
        <f>+D13/C13</f>
        <v>7.3458857142857145E-2</v>
      </c>
      <c r="F13" s="76"/>
      <c r="G13" s="70"/>
    </row>
    <row r="14" spans="1:21" ht="25.5" x14ac:dyDescent="0.2">
      <c r="A14" s="240" t="s">
        <v>9</v>
      </c>
      <c r="B14" s="43" t="s">
        <v>10</v>
      </c>
      <c r="C14" s="63">
        <f>3*1000000</f>
        <v>3000000</v>
      </c>
      <c r="D14" s="79">
        <f>+'5-RI'!O16+'5-RI'!O28</f>
        <v>2164</v>
      </c>
      <c r="E14" s="48">
        <f>+D14/C14</f>
        <v>7.2133333333333337E-4</v>
      </c>
      <c r="F14" s="76"/>
      <c r="G14" s="70"/>
    </row>
    <row r="15" spans="1:21" ht="25.5" customHeight="1" x14ac:dyDescent="0.2">
      <c r="A15" s="314" t="s">
        <v>12</v>
      </c>
      <c r="B15" s="44" t="s">
        <v>11</v>
      </c>
      <c r="C15" s="45">
        <f>SUM(C16:C26)</f>
        <v>1067</v>
      </c>
      <c r="D15" s="79">
        <f>SUM(D16:D26)</f>
        <v>261</v>
      </c>
      <c r="E15" s="48">
        <f>+D15/C15</f>
        <v>0.24461105904404873</v>
      </c>
      <c r="F15" s="76"/>
      <c r="G15" s="78"/>
    </row>
    <row r="16" spans="1:21" x14ac:dyDescent="0.2">
      <c r="A16" s="315"/>
      <c r="B16" s="199" t="s">
        <v>99</v>
      </c>
      <c r="C16" s="63">
        <v>97</v>
      </c>
      <c r="D16" s="64">
        <v>36</v>
      </c>
      <c r="E16" s="48">
        <f t="shared" ref="E16:E26" si="0">+D16/C16</f>
        <v>0.37113402061855671</v>
      </c>
      <c r="F16" s="69"/>
      <c r="G16" s="69"/>
    </row>
    <row r="17" spans="1:9" x14ac:dyDescent="0.2">
      <c r="A17" s="315"/>
      <c r="B17" s="46" t="s">
        <v>4</v>
      </c>
      <c r="C17" s="63">
        <v>97</v>
      </c>
      <c r="D17" s="64">
        <v>39</v>
      </c>
      <c r="E17" s="48">
        <f t="shared" si="0"/>
        <v>0.40206185567010311</v>
      </c>
      <c r="G17" s="70"/>
    </row>
    <row r="18" spans="1:9" ht="13.5" customHeight="1" x14ac:dyDescent="0.2">
      <c r="A18" s="315"/>
      <c r="B18" s="46" t="s">
        <v>70</v>
      </c>
      <c r="C18" s="63">
        <v>97</v>
      </c>
      <c r="D18" s="64">
        <v>18</v>
      </c>
      <c r="E18" s="48">
        <f>+D18/C18</f>
        <v>0.18556701030927836</v>
      </c>
      <c r="G18" s="70"/>
    </row>
    <row r="19" spans="1:9" x14ac:dyDescent="0.2">
      <c r="A19" s="315"/>
      <c r="B19" s="46" t="s">
        <v>28</v>
      </c>
      <c r="C19" s="63">
        <v>97</v>
      </c>
      <c r="D19" s="64">
        <v>17</v>
      </c>
      <c r="E19" s="48">
        <f t="shared" si="0"/>
        <v>0.17525773195876287</v>
      </c>
      <c r="G19" s="70"/>
    </row>
    <row r="20" spans="1:9" x14ac:dyDescent="0.2">
      <c r="A20" s="315"/>
      <c r="B20" s="46" t="s">
        <v>29</v>
      </c>
      <c r="C20" s="63">
        <v>97</v>
      </c>
      <c r="D20" s="64">
        <v>27</v>
      </c>
      <c r="E20" s="48">
        <f t="shared" si="0"/>
        <v>0.27835051546391754</v>
      </c>
      <c r="G20" s="70"/>
    </row>
    <row r="21" spans="1:9" x14ac:dyDescent="0.2">
      <c r="A21" s="315"/>
      <c r="B21" s="46" t="s">
        <v>30</v>
      </c>
      <c r="C21" s="63">
        <v>97</v>
      </c>
      <c r="D21" s="64">
        <v>23</v>
      </c>
      <c r="E21" s="48">
        <f t="shared" si="0"/>
        <v>0.23711340206185566</v>
      </c>
      <c r="G21" s="157" t="s">
        <v>66</v>
      </c>
    </row>
    <row r="22" spans="1:9" x14ac:dyDescent="0.2">
      <c r="A22" s="315"/>
      <c r="B22" s="199" t="s">
        <v>97</v>
      </c>
      <c r="C22" s="63">
        <v>97</v>
      </c>
      <c r="D22" s="64">
        <v>15</v>
      </c>
      <c r="E22" s="48">
        <f t="shared" si="0"/>
        <v>0.15463917525773196</v>
      </c>
      <c r="G22" s="70"/>
      <c r="I22" s="23" t="s">
        <v>66</v>
      </c>
    </row>
    <row r="23" spans="1:9" x14ac:dyDescent="0.2">
      <c r="A23" s="315"/>
      <c r="B23" s="199" t="s">
        <v>95</v>
      </c>
      <c r="C23" s="63">
        <v>97</v>
      </c>
      <c r="D23" s="64">
        <v>15</v>
      </c>
      <c r="E23" s="48">
        <f t="shared" si="0"/>
        <v>0.15463917525773196</v>
      </c>
      <c r="G23" s="70"/>
    </row>
    <row r="24" spans="1:9" x14ac:dyDescent="0.2">
      <c r="A24" s="315"/>
      <c r="B24" s="46" t="s">
        <v>31</v>
      </c>
      <c r="C24" s="63">
        <v>97</v>
      </c>
      <c r="D24" s="64">
        <v>22</v>
      </c>
      <c r="E24" s="48">
        <f t="shared" si="0"/>
        <v>0.22680412371134021</v>
      </c>
      <c r="G24" s="70"/>
    </row>
    <row r="25" spans="1:9" x14ac:dyDescent="0.2">
      <c r="A25" s="315"/>
      <c r="B25" s="46" t="s">
        <v>32</v>
      </c>
      <c r="C25" s="63">
        <v>97</v>
      </c>
      <c r="D25" s="64">
        <v>23</v>
      </c>
      <c r="E25" s="48">
        <f t="shared" si="0"/>
        <v>0.23711340206185566</v>
      </c>
      <c r="G25" s="70"/>
    </row>
    <row r="26" spans="1:9" ht="13.5" thickBot="1" x14ac:dyDescent="0.25">
      <c r="A26" s="316"/>
      <c r="B26" s="47" t="s">
        <v>68</v>
      </c>
      <c r="C26" s="65">
        <v>97</v>
      </c>
      <c r="D26" s="66">
        <v>26</v>
      </c>
      <c r="E26" s="67">
        <f t="shared" si="0"/>
        <v>0.26804123711340205</v>
      </c>
      <c r="G26" s="70"/>
    </row>
    <row r="27" spans="1:9" ht="13.5" thickTop="1" x14ac:dyDescent="0.2">
      <c r="D27" s="21"/>
    </row>
    <row r="28" spans="1:9" x14ac:dyDescent="0.2">
      <c r="A28" s="241" t="s">
        <v>52</v>
      </c>
    </row>
    <row r="29" spans="1:9" ht="4.5" customHeight="1" x14ac:dyDescent="0.2">
      <c r="A29" s="242"/>
    </row>
    <row r="30" spans="1:9" x14ac:dyDescent="0.2">
      <c r="A30" s="242" t="s">
        <v>53</v>
      </c>
      <c r="E30" s="22"/>
    </row>
    <row r="31" spans="1:9" x14ac:dyDescent="0.2">
      <c r="A31" s="243"/>
    </row>
    <row r="49" spans="1:8" x14ac:dyDescent="0.2">
      <c r="A49" s="91"/>
      <c r="B49" s="91"/>
      <c r="C49" s="92"/>
      <c r="D49" s="91"/>
      <c r="E49" s="91"/>
      <c r="F49" s="93"/>
      <c r="G49" s="93"/>
      <c r="H49" s="93"/>
    </row>
    <row r="50" spans="1:8" x14ac:dyDescent="0.2">
      <c r="A50" s="91"/>
      <c r="B50" s="91"/>
      <c r="C50" s="92"/>
      <c r="D50" s="91"/>
      <c r="E50" s="91"/>
      <c r="F50" s="93"/>
      <c r="G50" s="93"/>
      <c r="H50" s="93"/>
    </row>
    <row r="51" spans="1:8" x14ac:dyDescent="0.2">
      <c r="A51" s="91"/>
      <c r="B51" s="91"/>
      <c r="C51" s="92"/>
      <c r="D51" s="91"/>
      <c r="E51" s="91"/>
      <c r="F51" s="93"/>
      <c r="G51" s="93"/>
      <c r="H51" s="93"/>
    </row>
    <row r="52" spans="1:8" x14ac:dyDescent="0.2">
      <c r="A52" s="91"/>
      <c r="B52" s="91"/>
      <c r="C52" s="92"/>
      <c r="D52" s="91"/>
      <c r="E52" s="91"/>
      <c r="F52" s="93"/>
      <c r="G52" s="93"/>
      <c r="H52" s="93"/>
    </row>
    <row r="53" spans="1:8" x14ac:dyDescent="0.2">
      <c r="A53" s="91"/>
      <c r="B53" s="91"/>
      <c r="C53" s="92"/>
      <c r="D53" s="91"/>
      <c r="E53" s="91"/>
      <c r="F53" s="93"/>
      <c r="G53" s="93"/>
      <c r="H53" s="93"/>
    </row>
    <row r="54" spans="1:8" x14ac:dyDescent="0.2">
      <c r="A54" s="91"/>
      <c r="B54" s="91"/>
      <c r="C54" s="92"/>
      <c r="D54" s="91"/>
      <c r="E54" s="91"/>
      <c r="F54" s="93"/>
      <c r="G54" s="93"/>
      <c r="H54" s="93"/>
    </row>
    <row r="55" spans="1:8" x14ac:dyDescent="0.2">
      <c r="A55" s="72"/>
      <c r="B55" s="72"/>
      <c r="C55" s="73"/>
      <c r="D55" s="72"/>
      <c r="E55" s="72"/>
      <c r="F55" s="74"/>
      <c r="G55" s="93"/>
      <c r="H55" s="93"/>
    </row>
    <row r="56" spans="1:8" ht="8.25" customHeight="1" x14ac:dyDescent="0.2">
      <c r="A56" s="147"/>
      <c r="B56" s="147"/>
      <c r="C56" s="148"/>
      <c r="D56" s="147"/>
      <c r="E56" s="147"/>
      <c r="F56" s="149"/>
      <c r="G56" s="149"/>
      <c r="H56" s="93"/>
    </row>
    <row r="57" spans="1:8" x14ac:dyDescent="0.2">
      <c r="A57" s="151"/>
      <c r="B57" s="151"/>
      <c r="C57" s="152"/>
      <c r="D57" s="151"/>
      <c r="E57" s="151"/>
      <c r="F57" s="153"/>
      <c r="G57" s="149"/>
      <c r="H57" s="93"/>
    </row>
    <row r="58" spans="1:8" x14ac:dyDescent="0.2">
      <c r="A58" s="151"/>
      <c r="B58" s="151"/>
      <c r="C58" s="152"/>
      <c r="D58" s="151"/>
      <c r="E58" s="151"/>
      <c r="F58" s="153"/>
      <c r="G58" s="149"/>
      <c r="H58" s="93"/>
    </row>
    <row r="59" spans="1:8" x14ac:dyDescent="0.2">
      <c r="A59" s="151" t="s">
        <v>36</v>
      </c>
      <c r="B59" s="152">
        <f>+C13</f>
        <v>56000000</v>
      </c>
      <c r="C59" s="152"/>
      <c r="D59" s="151"/>
      <c r="E59" s="151"/>
      <c r="F59" s="153"/>
      <c r="G59" s="149"/>
      <c r="H59" s="93"/>
    </row>
    <row r="60" spans="1:8" x14ac:dyDescent="0.2">
      <c r="A60" s="151" t="s">
        <v>37</v>
      </c>
      <c r="B60" s="152">
        <f>+D13</f>
        <v>4113696</v>
      </c>
      <c r="C60" s="152"/>
      <c r="D60" s="151"/>
      <c r="E60" s="151"/>
      <c r="F60" s="153"/>
      <c r="G60" s="149"/>
      <c r="H60" s="93"/>
    </row>
    <row r="61" spans="1:8" x14ac:dyDescent="0.2">
      <c r="A61" s="151" t="s">
        <v>38</v>
      </c>
      <c r="B61" s="152">
        <f>+B59-B60</f>
        <v>51886304</v>
      </c>
      <c r="C61" s="152"/>
      <c r="D61" s="151"/>
      <c r="E61" s="151"/>
      <c r="F61" s="153"/>
      <c r="G61" s="149"/>
      <c r="H61" s="93"/>
    </row>
    <row r="62" spans="1:8" x14ac:dyDescent="0.2">
      <c r="A62" s="151" t="s">
        <v>39</v>
      </c>
      <c r="B62" s="151"/>
      <c r="C62" s="152" t="e">
        <f>+#REF!</f>
        <v>#REF!</v>
      </c>
      <c r="D62" s="151"/>
      <c r="E62" s="151"/>
      <c r="F62" s="153"/>
      <c r="G62" s="149"/>
      <c r="H62" s="93"/>
    </row>
    <row r="63" spans="1:8" x14ac:dyDescent="0.2">
      <c r="A63" s="151" t="s">
        <v>40</v>
      </c>
      <c r="B63" s="151"/>
      <c r="C63" s="152" t="e">
        <f>+#REF!</f>
        <v>#REF!</v>
      </c>
      <c r="D63" s="151"/>
      <c r="E63" s="151"/>
      <c r="F63" s="153"/>
      <c r="G63" s="149"/>
      <c r="H63" s="93"/>
    </row>
    <row r="64" spans="1:8" x14ac:dyDescent="0.2">
      <c r="A64" s="151" t="s">
        <v>41</v>
      </c>
      <c r="B64" s="151"/>
      <c r="C64" s="152" t="e">
        <f>+C62-C63</f>
        <v>#REF!</v>
      </c>
      <c r="D64" s="151"/>
      <c r="E64" s="151"/>
      <c r="F64" s="153"/>
      <c r="G64" s="149"/>
      <c r="H64" s="93"/>
    </row>
    <row r="65" spans="1:8" x14ac:dyDescent="0.2">
      <c r="A65" s="151" t="s">
        <v>42</v>
      </c>
      <c r="B65" s="151"/>
      <c r="C65" s="152"/>
      <c r="D65" s="152">
        <f>+C14</f>
        <v>3000000</v>
      </c>
      <c r="E65" s="151"/>
      <c r="F65" s="153"/>
      <c r="G65" s="149"/>
      <c r="H65" s="93"/>
    </row>
    <row r="66" spans="1:8" x14ac:dyDescent="0.2">
      <c r="A66" s="151" t="s">
        <v>43</v>
      </c>
      <c r="B66" s="151"/>
      <c r="C66" s="152"/>
      <c r="D66" s="151">
        <f>+D14</f>
        <v>2164</v>
      </c>
      <c r="E66" s="151"/>
      <c r="F66" s="153"/>
      <c r="G66" s="149"/>
      <c r="H66" s="93"/>
    </row>
    <row r="67" spans="1:8" x14ac:dyDescent="0.2">
      <c r="A67" s="151" t="s">
        <v>44</v>
      </c>
      <c r="B67" s="151"/>
      <c r="C67" s="152"/>
      <c r="D67" s="152">
        <f>+D65-D66</f>
        <v>2997836</v>
      </c>
      <c r="E67" s="151"/>
      <c r="F67" s="153"/>
      <c r="G67" s="149"/>
      <c r="H67" s="93"/>
    </row>
    <row r="68" spans="1:8" x14ac:dyDescent="0.2">
      <c r="A68" s="151" t="s">
        <v>45</v>
      </c>
      <c r="B68" s="151"/>
      <c r="C68" s="152"/>
      <c r="D68" s="151"/>
      <c r="E68" s="152">
        <f>+C15</f>
        <v>1067</v>
      </c>
      <c r="F68" s="153"/>
      <c r="G68" s="149"/>
      <c r="H68" s="93"/>
    </row>
    <row r="69" spans="1:8" x14ac:dyDescent="0.2">
      <c r="A69" s="151" t="s">
        <v>46</v>
      </c>
      <c r="B69" s="151"/>
      <c r="C69" s="152"/>
      <c r="D69" s="151"/>
      <c r="E69" s="152">
        <f>+D15</f>
        <v>261</v>
      </c>
      <c r="F69" s="153"/>
      <c r="G69" s="149"/>
      <c r="H69" s="93"/>
    </row>
    <row r="70" spans="1:8" x14ac:dyDescent="0.2">
      <c r="A70" s="151" t="s">
        <v>47</v>
      </c>
      <c r="B70" s="151"/>
      <c r="C70" s="152"/>
      <c r="D70" s="151"/>
      <c r="E70" s="152">
        <f>+E68-E69</f>
        <v>806</v>
      </c>
      <c r="F70" s="153"/>
      <c r="G70" s="149"/>
      <c r="H70" s="93"/>
    </row>
    <row r="71" spans="1:8" x14ac:dyDescent="0.2">
      <c r="A71" s="151"/>
      <c r="B71" s="151"/>
      <c r="C71" s="152"/>
      <c r="D71" s="151"/>
      <c r="E71" s="151"/>
      <c r="F71" s="153"/>
      <c r="G71" s="149"/>
      <c r="H71" s="93"/>
    </row>
    <row r="72" spans="1:8" x14ac:dyDescent="0.2">
      <c r="A72" s="147"/>
      <c r="B72" s="147"/>
      <c r="C72" s="148"/>
      <c r="D72" s="147"/>
      <c r="E72" s="147"/>
      <c r="F72" s="149"/>
      <c r="G72" s="149"/>
      <c r="H72" s="93"/>
    </row>
    <row r="73" spans="1:8" x14ac:dyDescent="0.2">
      <c r="A73" s="147"/>
      <c r="B73" s="147"/>
      <c r="C73" s="148"/>
      <c r="D73" s="147"/>
      <c r="E73" s="147"/>
      <c r="F73" s="149"/>
      <c r="G73" s="149"/>
      <c r="H73" s="93"/>
    </row>
    <row r="74" spans="1:8" x14ac:dyDescent="0.2">
      <c r="A74" s="147"/>
      <c r="B74" s="147"/>
      <c r="C74" s="148"/>
      <c r="D74" s="147"/>
      <c r="E74" s="147"/>
      <c r="F74" s="149"/>
      <c r="G74" s="149"/>
      <c r="H74" s="93"/>
    </row>
    <row r="75" spans="1:8" x14ac:dyDescent="0.2">
      <c r="A75" s="147"/>
      <c r="B75" s="147"/>
      <c r="C75" s="148"/>
      <c r="D75" s="147"/>
      <c r="E75" s="147"/>
      <c r="F75" s="149"/>
      <c r="G75" s="149"/>
      <c r="H75" s="93"/>
    </row>
    <row r="76" spans="1:8" x14ac:dyDescent="0.2">
      <c r="A76" s="91"/>
      <c r="B76" s="91"/>
      <c r="C76" s="92"/>
      <c r="D76" s="91"/>
      <c r="E76" s="91"/>
      <c r="F76" s="93"/>
      <c r="G76" s="93"/>
      <c r="H76" s="93"/>
    </row>
    <row r="77" spans="1:8" x14ac:dyDescent="0.2">
      <c r="A77" s="91"/>
      <c r="B77" s="91"/>
      <c r="C77" s="92"/>
      <c r="D77" s="91"/>
      <c r="E77" s="91"/>
      <c r="F77" s="93"/>
      <c r="G77" s="93"/>
      <c r="H77" s="93"/>
    </row>
    <row r="78" spans="1:8" x14ac:dyDescent="0.2">
      <c r="A78" s="91"/>
      <c r="B78" s="91"/>
      <c r="C78" s="92"/>
      <c r="D78" s="91"/>
      <c r="E78" s="91"/>
      <c r="F78" s="93"/>
      <c r="G78" s="93"/>
      <c r="H78" s="93"/>
    </row>
  </sheetData>
  <sheetProtection password="CB2B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U103"/>
  <sheetViews>
    <sheetView topLeftCell="A16" zoomScaleNormal="100" workbookViewId="0">
      <selection activeCell="L1" sqref="L1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6384" width="11.42578125" style="1"/>
  </cols>
  <sheetData>
    <row r="1" spans="1:13" x14ac:dyDescent="0.2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60"/>
    </row>
    <row r="2" spans="1:13" ht="18" x14ac:dyDescent="0.25">
      <c r="A2" s="225" t="s">
        <v>100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3" ht="14.25" x14ac:dyDescent="0.2">
      <c r="A3" s="227" t="s">
        <v>103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13" ht="14.25" x14ac:dyDescent="0.2">
      <c r="A4" s="224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</row>
    <row r="5" spans="1:13" ht="14.25" x14ac:dyDescent="0.2">
      <c r="A5" s="224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</row>
    <row r="6" spans="1:13" ht="14.25" x14ac:dyDescent="0.2">
      <c r="A6" s="224"/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</row>
    <row r="7" spans="1:13" ht="14.25" x14ac:dyDescent="0.2">
      <c r="A7" s="224"/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</row>
    <row r="8" spans="1:13" x14ac:dyDescent="0.2">
      <c r="A8" s="228" t="s">
        <v>110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</row>
    <row r="9" spans="1:13" x14ac:dyDescent="0.2">
      <c r="A9" s="245"/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</row>
    <row r="10" spans="1:13" x14ac:dyDescent="0.2">
      <c r="A10" s="245"/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</row>
    <row r="11" spans="1:13" ht="13.5" thickBot="1" x14ac:dyDescent="0.25">
      <c r="A11" s="246"/>
      <c r="B11" s="246"/>
      <c r="C11" s="246"/>
      <c r="D11" s="246"/>
      <c r="E11" s="246"/>
      <c r="F11" s="246"/>
      <c r="G11" s="246"/>
      <c r="H11" s="247"/>
      <c r="I11" s="246"/>
      <c r="J11" s="246"/>
      <c r="K11" s="246"/>
      <c r="L11" s="246"/>
    </row>
    <row r="12" spans="1:13" ht="17.25" thickTop="1" thickBot="1" x14ac:dyDescent="0.3">
      <c r="B12" s="334" t="s">
        <v>7</v>
      </c>
      <c r="C12" s="335"/>
      <c r="D12" s="335"/>
      <c r="E12" s="335"/>
      <c r="F12" s="335"/>
      <c r="G12" s="335"/>
      <c r="H12" s="335"/>
      <c r="I12" s="335"/>
      <c r="J12" s="335"/>
      <c r="K12" s="336"/>
      <c r="L12" s="17"/>
      <c r="M12" s="17"/>
    </row>
    <row r="13" spans="1:13" s="4" customFormat="1" ht="54.75" customHeight="1" thickTop="1" thickBot="1" x14ac:dyDescent="0.25">
      <c r="A13" s="9" t="s">
        <v>0</v>
      </c>
      <c r="B13" s="82" t="s">
        <v>87</v>
      </c>
      <c r="C13" s="83" t="s">
        <v>88</v>
      </c>
      <c r="D13" s="84" t="s">
        <v>85</v>
      </c>
      <c r="E13" s="83" t="s">
        <v>86</v>
      </c>
      <c r="F13" s="84" t="s">
        <v>28</v>
      </c>
      <c r="G13" s="84" t="s">
        <v>29</v>
      </c>
      <c r="H13" s="83" t="s">
        <v>34</v>
      </c>
      <c r="I13" s="83" t="s">
        <v>35</v>
      </c>
      <c r="J13" s="83" t="s">
        <v>95</v>
      </c>
      <c r="K13" s="85" t="s">
        <v>54</v>
      </c>
      <c r="L13" s="40" t="s">
        <v>3</v>
      </c>
    </row>
    <row r="14" spans="1:13" ht="13.5" thickTop="1" x14ac:dyDescent="0.2">
      <c r="A14" s="55">
        <v>2003</v>
      </c>
      <c r="B14" s="86">
        <v>863523</v>
      </c>
      <c r="C14" s="87">
        <v>946391</v>
      </c>
      <c r="D14" s="87">
        <v>121800</v>
      </c>
      <c r="E14" s="87">
        <v>0</v>
      </c>
      <c r="F14" s="87">
        <v>3100</v>
      </c>
      <c r="G14" s="87">
        <v>15000</v>
      </c>
      <c r="H14" s="87">
        <v>0</v>
      </c>
      <c r="I14" s="87">
        <v>0</v>
      </c>
      <c r="J14" s="87">
        <v>0</v>
      </c>
      <c r="K14" s="88">
        <v>0</v>
      </c>
      <c r="L14" s="54">
        <f t="shared" ref="L14:L21" si="0">SUM(B14:K14)</f>
        <v>1949814</v>
      </c>
    </row>
    <row r="15" spans="1:13" x14ac:dyDescent="0.2">
      <c r="A15" s="49">
        <v>2004</v>
      </c>
      <c r="B15" s="53">
        <v>1082320</v>
      </c>
      <c r="C15" s="7">
        <v>839614</v>
      </c>
      <c r="D15" s="14">
        <v>123100</v>
      </c>
      <c r="E15" s="14">
        <v>400</v>
      </c>
      <c r="F15" s="14">
        <v>5600</v>
      </c>
      <c r="G15" s="14">
        <v>15000</v>
      </c>
      <c r="H15" s="14">
        <v>0</v>
      </c>
      <c r="I15" s="14">
        <v>0</v>
      </c>
      <c r="J15" s="14">
        <v>0</v>
      </c>
      <c r="K15" s="89">
        <v>0</v>
      </c>
      <c r="L15" s="16">
        <f t="shared" si="0"/>
        <v>2066034</v>
      </c>
    </row>
    <row r="16" spans="1:13" x14ac:dyDescent="0.2">
      <c r="A16" s="49">
        <v>2005</v>
      </c>
      <c r="B16" s="53">
        <v>1117452</v>
      </c>
      <c r="C16" s="14">
        <v>851058</v>
      </c>
      <c r="D16" s="14">
        <v>131500</v>
      </c>
      <c r="E16" s="14">
        <v>400</v>
      </c>
      <c r="F16" s="14">
        <v>14100</v>
      </c>
      <c r="G16" s="14">
        <v>21000</v>
      </c>
      <c r="H16" s="14">
        <v>30000</v>
      </c>
      <c r="I16" s="7">
        <v>0</v>
      </c>
      <c r="J16" s="7">
        <v>0</v>
      </c>
      <c r="K16" s="90">
        <v>0</v>
      </c>
      <c r="L16" s="16">
        <f t="shared" si="0"/>
        <v>2165510</v>
      </c>
    </row>
    <row r="17" spans="1:14" x14ac:dyDescent="0.2">
      <c r="A17" s="49">
        <v>2006</v>
      </c>
      <c r="B17" s="53">
        <v>1175613</v>
      </c>
      <c r="C17" s="14">
        <v>960896</v>
      </c>
      <c r="D17" s="14">
        <v>131100</v>
      </c>
      <c r="E17" s="14">
        <v>400</v>
      </c>
      <c r="F17" s="14">
        <v>14100</v>
      </c>
      <c r="G17" s="14">
        <v>65000</v>
      </c>
      <c r="H17" s="14">
        <v>40000</v>
      </c>
      <c r="I17" s="14">
        <v>3200</v>
      </c>
      <c r="J17" s="7">
        <v>0</v>
      </c>
      <c r="K17" s="90">
        <v>0</v>
      </c>
      <c r="L17" s="16">
        <f t="shared" si="0"/>
        <v>2390309</v>
      </c>
    </row>
    <row r="18" spans="1:14" x14ac:dyDescent="0.2">
      <c r="A18" s="49">
        <v>2007</v>
      </c>
      <c r="B18" s="53">
        <v>1200005</v>
      </c>
      <c r="C18" s="14">
        <v>978758</v>
      </c>
      <c r="D18" s="14">
        <v>175800</v>
      </c>
      <c r="E18" s="14">
        <v>5700</v>
      </c>
      <c r="F18" s="14">
        <v>14100</v>
      </c>
      <c r="G18" s="14">
        <v>112000</v>
      </c>
      <c r="H18" s="14">
        <v>40000</v>
      </c>
      <c r="I18" s="14">
        <v>8200</v>
      </c>
      <c r="J18" s="14">
        <v>10000</v>
      </c>
      <c r="K18" s="89">
        <v>5000</v>
      </c>
      <c r="L18" s="16">
        <f t="shared" si="0"/>
        <v>2549563</v>
      </c>
    </row>
    <row r="19" spans="1:14" x14ac:dyDescent="0.2">
      <c r="A19" s="49">
        <v>2008</v>
      </c>
      <c r="B19" s="337">
        <v>2333334</v>
      </c>
      <c r="C19" s="338"/>
      <c r="D19" s="14">
        <v>179800</v>
      </c>
      <c r="E19" s="14">
        <v>9300</v>
      </c>
      <c r="F19" s="14">
        <v>14100</v>
      </c>
      <c r="G19" s="14">
        <v>112000</v>
      </c>
      <c r="H19" s="14">
        <v>110000</v>
      </c>
      <c r="I19" s="14">
        <v>8200</v>
      </c>
      <c r="J19" s="14">
        <v>10000</v>
      </c>
      <c r="K19" s="89">
        <v>5000</v>
      </c>
      <c r="L19" s="16">
        <f t="shared" si="0"/>
        <v>2781734</v>
      </c>
    </row>
    <row r="20" spans="1:14" x14ac:dyDescent="0.2">
      <c r="A20" s="49">
        <v>2009</v>
      </c>
      <c r="B20" s="337">
        <v>2329068</v>
      </c>
      <c r="C20" s="338"/>
      <c r="D20" s="14">
        <v>182000</v>
      </c>
      <c r="E20" s="14">
        <v>10600</v>
      </c>
      <c r="F20" s="14">
        <v>15100</v>
      </c>
      <c r="G20" s="14">
        <v>139000</v>
      </c>
      <c r="H20" s="14">
        <v>110000</v>
      </c>
      <c r="I20" s="14">
        <v>8200</v>
      </c>
      <c r="J20" s="14">
        <v>10000</v>
      </c>
      <c r="K20" s="89">
        <v>5000</v>
      </c>
      <c r="L20" s="16">
        <f t="shared" si="0"/>
        <v>2808968</v>
      </c>
    </row>
    <row r="21" spans="1:14" x14ac:dyDescent="0.2">
      <c r="A21" s="103">
        <v>2010</v>
      </c>
      <c r="B21" s="342">
        <v>2559276</v>
      </c>
      <c r="C21" s="343"/>
      <c r="D21" s="104">
        <v>218500</v>
      </c>
      <c r="E21" s="104">
        <v>10600</v>
      </c>
      <c r="F21" s="104">
        <v>20800</v>
      </c>
      <c r="G21" s="104">
        <v>139000</v>
      </c>
      <c r="H21" s="104">
        <v>110000</v>
      </c>
      <c r="I21" s="104">
        <v>8200</v>
      </c>
      <c r="J21" s="104">
        <v>10000</v>
      </c>
      <c r="K21" s="105">
        <v>5000</v>
      </c>
      <c r="L21" s="106">
        <f t="shared" si="0"/>
        <v>3081376</v>
      </c>
    </row>
    <row r="22" spans="1:14" x14ac:dyDescent="0.2">
      <c r="A22" s="103">
        <v>2011</v>
      </c>
      <c r="B22" s="346">
        <v>3026484</v>
      </c>
      <c r="C22" s="347"/>
      <c r="D22" s="348">
        <v>259800</v>
      </c>
      <c r="E22" s="347"/>
      <c r="F22" s="181">
        <v>20800</v>
      </c>
      <c r="G22" s="181">
        <v>139000</v>
      </c>
      <c r="H22" s="181">
        <v>125000</v>
      </c>
      <c r="I22" s="181">
        <v>8200</v>
      </c>
      <c r="J22" s="181">
        <v>10000</v>
      </c>
      <c r="K22" s="182">
        <v>5000</v>
      </c>
      <c r="L22" s="183">
        <f t="shared" ref="L22:L28" si="1">SUM(B22:K22)</f>
        <v>3594284</v>
      </c>
    </row>
    <row r="23" spans="1:14" ht="13.5" thickBot="1" x14ac:dyDescent="0.25">
      <c r="A23" s="198">
        <v>2012</v>
      </c>
      <c r="B23" s="358">
        <v>3336796</v>
      </c>
      <c r="C23" s="354"/>
      <c r="D23" s="353">
        <v>259800</v>
      </c>
      <c r="E23" s="354"/>
      <c r="F23" s="107">
        <v>20800</v>
      </c>
      <c r="G23" s="107">
        <v>139000</v>
      </c>
      <c r="H23" s="107">
        <v>185000</v>
      </c>
      <c r="I23" s="107">
        <v>8200</v>
      </c>
      <c r="J23" s="107">
        <v>20000</v>
      </c>
      <c r="K23" s="108">
        <v>5000</v>
      </c>
      <c r="L23" s="109">
        <f t="shared" si="1"/>
        <v>3974596</v>
      </c>
    </row>
    <row r="24" spans="1:14" ht="13.5" thickTop="1" x14ac:dyDescent="0.2">
      <c r="A24" s="210">
        <v>41275</v>
      </c>
      <c r="B24" s="350">
        <v>3342496</v>
      </c>
      <c r="C24" s="351"/>
      <c r="D24" s="352">
        <v>259800</v>
      </c>
      <c r="E24" s="351"/>
      <c r="F24" s="211">
        <v>20800</v>
      </c>
      <c r="G24" s="211">
        <v>139000</v>
      </c>
      <c r="H24" s="211">
        <v>185000</v>
      </c>
      <c r="I24" s="211">
        <v>8200</v>
      </c>
      <c r="J24" s="211">
        <v>20000</v>
      </c>
      <c r="K24" s="212">
        <v>5000</v>
      </c>
      <c r="L24" s="88">
        <f t="shared" si="1"/>
        <v>3980296</v>
      </c>
    </row>
    <row r="25" spans="1:14" x14ac:dyDescent="0.2">
      <c r="A25" s="213">
        <v>41306</v>
      </c>
      <c r="B25" s="359">
        <v>3385896</v>
      </c>
      <c r="C25" s="360"/>
      <c r="D25" s="361">
        <v>259800</v>
      </c>
      <c r="E25" s="360"/>
      <c r="F25" s="14">
        <v>20800</v>
      </c>
      <c r="G25" s="14">
        <v>139000</v>
      </c>
      <c r="H25" s="14">
        <v>185000</v>
      </c>
      <c r="I25" s="14">
        <v>8200</v>
      </c>
      <c r="J25" s="14">
        <v>20000</v>
      </c>
      <c r="K25" s="214">
        <v>5000</v>
      </c>
      <c r="L25" s="90">
        <f t="shared" si="1"/>
        <v>4023696</v>
      </c>
    </row>
    <row r="26" spans="1:14" x14ac:dyDescent="0.2">
      <c r="A26" s="223">
        <v>41334</v>
      </c>
      <c r="B26" s="346">
        <v>3394696</v>
      </c>
      <c r="C26" s="347"/>
      <c r="D26" s="348">
        <v>259800</v>
      </c>
      <c r="E26" s="347"/>
      <c r="F26" s="181">
        <v>20800</v>
      </c>
      <c r="G26" s="181">
        <v>139000</v>
      </c>
      <c r="H26" s="181">
        <v>185000</v>
      </c>
      <c r="I26" s="181">
        <v>8200</v>
      </c>
      <c r="J26" s="181">
        <v>20000</v>
      </c>
      <c r="K26" s="182">
        <v>5000</v>
      </c>
      <c r="L26" s="183">
        <f t="shared" si="1"/>
        <v>4032496</v>
      </c>
    </row>
    <row r="27" spans="1:14" x14ac:dyDescent="0.2">
      <c r="A27" s="223">
        <v>41365</v>
      </c>
      <c r="B27" s="346">
        <v>3406996</v>
      </c>
      <c r="C27" s="347"/>
      <c r="D27" s="348">
        <v>259800</v>
      </c>
      <c r="E27" s="347"/>
      <c r="F27" s="181">
        <v>20800</v>
      </c>
      <c r="G27" s="181">
        <v>139000</v>
      </c>
      <c r="H27" s="181">
        <v>185000</v>
      </c>
      <c r="I27" s="285" t="s">
        <v>92</v>
      </c>
      <c r="J27" s="181">
        <v>20000</v>
      </c>
      <c r="K27" s="182">
        <v>5000</v>
      </c>
      <c r="L27" s="183">
        <f t="shared" si="1"/>
        <v>4036596</v>
      </c>
    </row>
    <row r="28" spans="1:14" ht="13.5" thickBot="1" x14ac:dyDescent="0.25">
      <c r="A28" s="184">
        <v>41395</v>
      </c>
      <c r="B28" s="358">
        <v>3421396</v>
      </c>
      <c r="C28" s="354"/>
      <c r="D28" s="353">
        <v>264800</v>
      </c>
      <c r="E28" s="354"/>
      <c r="F28" s="107">
        <v>21900</v>
      </c>
      <c r="G28" s="107">
        <v>139000</v>
      </c>
      <c r="H28" s="107">
        <v>185000</v>
      </c>
      <c r="I28" s="220" t="s">
        <v>92</v>
      </c>
      <c r="J28" s="107">
        <v>20000</v>
      </c>
      <c r="K28" s="108">
        <v>5000</v>
      </c>
      <c r="L28" s="109">
        <f t="shared" si="1"/>
        <v>4057096</v>
      </c>
    </row>
    <row r="29" spans="1:14" ht="14.25" thickTop="1" thickBot="1" x14ac:dyDescent="0.25">
      <c r="A29" s="184">
        <v>41426</v>
      </c>
      <c r="B29" s="344">
        <v>3477996</v>
      </c>
      <c r="C29" s="345"/>
      <c r="D29" s="349">
        <v>264800</v>
      </c>
      <c r="E29" s="345"/>
      <c r="F29" s="107">
        <v>21900</v>
      </c>
      <c r="G29" s="107">
        <v>139000</v>
      </c>
      <c r="H29" s="107">
        <v>185000</v>
      </c>
      <c r="I29" s="220" t="s">
        <v>92</v>
      </c>
      <c r="J29" s="107">
        <v>20000</v>
      </c>
      <c r="K29" s="108">
        <v>5000</v>
      </c>
      <c r="L29" s="109">
        <f t="shared" ref="L29" si="2">SUM(B29:K29)</f>
        <v>4113696</v>
      </c>
    </row>
    <row r="30" spans="1:14" ht="13.5" thickTop="1" x14ac:dyDescent="0.2">
      <c r="A30" s="5"/>
      <c r="B30" s="158"/>
      <c r="C30" s="158"/>
      <c r="D30" s="13"/>
      <c r="E30" s="13"/>
      <c r="F30" s="13"/>
      <c r="G30" s="13"/>
      <c r="H30" s="13"/>
      <c r="I30" s="13"/>
      <c r="J30" s="13"/>
      <c r="K30" s="13"/>
      <c r="L30" s="15"/>
    </row>
    <row r="31" spans="1:14" x14ac:dyDescent="0.2">
      <c r="A31" s="5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50"/>
      <c r="M31" s="13"/>
      <c r="N31" s="2"/>
    </row>
    <row r="32" spans="1:14" ht="13.5" thickBot="1" x14ac:dyDescent="0.25">
      <c r="A32" s="5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50"/>
      <c r="M32" s="13"/>
      <c r="N32" s="2"/>
    </row>
    <row r="33" spans="1:13" ht="17.25" thickTop="1" thickBot="1" x14ac:dyDescent="0.3">
      <c r="B33" s="339" t="s">
        <v>62</v>
      </c>
      <c r="C33" s="340"/>
      <c r="D33" s="340"/>
      <c r="E33" s="340"/>
      <c r="F33" s="340"/>
      <c r="G33" s="340"/>
      <c r="H33" s="340"/>
      <c r="I33" s="340"/>
      <c r="J33" s="340"/>
      <c r="K33" s="341"/>
      <c r="L33" s="17"/>
      <c r="M33" s="17"/>
    </row>
    <row r="34" spans="1:13" s="4" customFormat="1" ht="45" customHeight="1" thickTop="1" thickBot="1" x14ac:dyDescent="0.25">
      <c r="A34" s="9" t="s">
        <v>0</v>
      </c>
      <c r="B34" s="56" t="s">
        <v>87</v>
      </c>
      <c r="C34" s="10" t="s">
        <v>88</v>
      </c>
      <c r="D34" s="57" t="s">
        <v>85</v>
      </c>
      <c r="E34" s="10" t="s">
        <v>86</v>
      </c>
      <c r="F34" s="57" t="s">
        <v>28</v>
      </c>
      <c r="G34" s="57" t="s">
        <v>29</v>
      </c>
      <c r="H34" s="10" t="s">
        <v>34</v>
      </c>
      <c r="I34" s="10" t="s">
        <v>35</v>
      </c>
      <c r="J34" s="10" t="s">
        <v>95</v>
      </c>
      <c r="K34" s="164" t="s">
        <v>54</v>
      </c>
      <c r="L34" s="40" t="s">
        <v>3</v>
      </c>
    </row>
    <row r="35" spans="1:13" ht="13.5" thickTop="1" x14ac:dyDescent="0.2">
      <c r="A35" s="55">
        <v>2003</v>
      </c>
      <c r="B35" s="58">
        <f t="shared" ref="B35:D39" si="3">+B77/B14</f>
        <v>0.95240080461087895</v>
      </c>
      <c r="C35" s="19">
        <f t="shared" si="3"/>
        <v>0.66783813455537933</v>
      </c>
      <c r="D35" s="19">
        <f t="shared" si="3"/>
        <v>0.77660098522167487</v>
      </c>
      <c r="E35" s="248" t="s">
        <v>6</v>
      </c>
      <c r="F35" s="248" t="s">
        <v>6</v>
      </c>
      <c r="G35" s="248" t="s">
        <v>6</v>
      </c>
      <c r="H35" s="248" t="s">
        <v>6</v>
      </c>
      <c r="I35" s="248" t="s">
        <v>6</v>
      </c>
      <c r="J35" s="248" t="s">
        <v>6</v>
      </c>
      <c r="K35" s="250" t="s">
        <v>6</v>
      </c>
      <c r="L35" s="163">
        <f t="shared" ref="L35:L46" si="4">+L77/L14</f>
        <v>0.79445834320606989</v>
      </c>
    </row>
    <row r="36" spans="1:13" x14ac:dyDescent="0.2">
      <c r="A36" s="49">
        <v>2004</v>
      </c>
      <c r="B36" s="59">
        <f t="shared" si="3"/>
        <v>0.79758204597531224</v>
      </c>
      <c r="C36" s="3">
        <f t="shared" si="3"/>
        <v>0.77157122201392547</v>
      </c>
      <c r="D36" s="3">
        <f t="shared" si="3"/>
        <v>0.81937449228269699</v>
      </c>
      <c r="E36" s="249" t="s">
        <v>6</v>
      </c>
      <c r="F36" s="18">
        <f t="shared" ref="F36:F46" si="5">+F78/F15</f>
        <v>5.9821428571428574E-2</v>
      </c>
      <c r="G36" s="249" t="s">
        <v>6</v>
      </c>
      <c r="H36" s="249" t="s">
        <v>6</v>
      </c>
      <c r="I36" s="249" t="s">
        <v>6</v>
      </c>
      <c r="J36" s="249" t="s">
        <v>6</v>
      </c>
      <c r="K36" s="251" t="s">
        <v>6</v>
      </c>
      <c r="L36" s="161">
        <f t="shared" si="4"/>
        <v>0.78036518276078715</v>
      </c>
    </row>
    <row r="37" spans="1:13" x14ac:dyDescent="0.2">
      <c r="A37" s="49">
        <v>2005</v>
      </c>
      <c r="B37" s="59">
        <f t="shared" si="3"/>
        <v>0.80596213528634786</v>
      </c>
      <c r="C37" s="3">
        <f t="shared" si="3"/>
        <v>0.81637914219712404</v>
      </c>
      <c r="D37" s="3">
        <f t="shared" si="3"/>
        <v>0.79782509505703425</v>
      </c>
      <c r="E37" s="249" t="s">
        <v>6</v>
      </c>
      <c r="F37" s="18">
        <f t="shared" si="5"/>
        <v>8.3120567375886523E-2</v>
      </c>
      <c r="G37" s="249" t="s">
        <v>6</v>
      </c>
      <c r="H37" s="249" t="s">
        <v>6</v>
      </c>
      <c r="I37" s="249" t="s">
        <v>6</v>
      </c>
      <c r="J37" s="249" t="s">
        <v>6</v>
      </c>
      <c r="K37" s="251" t="s">
        <v>6</v>
      </c>
      <c r="L37" s="161">
        <f t="shared" si="4"/>
        <v>0.7857253025846106</v>
      </c>
    </row>
    <row r="38" spans="1:13" x14ac:dyDescent="0.2">
      <c r="A38" s="49">
        <v>2006</v>
      </c>
      <c r="B38" s="59">
        <f t="shared" si="3"/>
        <v>0.81433856209483901</v>
      </c>
      <c r="C38" s="3">
        <f t="shared" si="3"/>
        <v>0.73050257259890772</v>
      </c>
      <c r="D38" s="3">
        <f t="shared" si="3"/>
        <v>0.80707093821510301</v>
      </c>
      <c r="E38" s="18">
        <f>+E80/E17</f>
        <v>0.83250000000000002</v>
      </c>
      <c r="F38" s="18">
        <f t="shared" si="5"/>
        <v>0.15148936170212765</v>
      </c>
      <c r="G38" s="18">
        <f t="shared" ref="G38:I46" si="6">+G80/G17</f>
        <v>0.10850769230769231</v>
      </c>
      <c r="H38" s="18">
        <f t="shared" si="6"/>
        <v>1.5474999999999999E-2</v>
      </c>
      <c r="I38" s="18">
        <f t="shared" si="6"/>
        <v>0</v>
      </c>
      <c r="J38" s="18"/>
      <c r="K38" s="159"/>
      <c r="L38" s="161">
        <f t="shared" si="4"/>
        <v>0.74267887540899524</v>
      </c>
    </row>
    <row r="39" spans="1:13" x14ac:dyDescent="0.2">
      <c r="A39" s="49">
        <v>2007</v>
      </c>
      <c r="B39" s="59">
        <f t="shared" si="3"/>
        <v>0.81738826088224636</v>
      </c>
      <c r="C39" s="3">
        <f t="shared" si="3"/>
        <v>0.73189491171464238</v>
      </c>
      <c r="D39" s="3">
        <f t="shared" si="3"/>
        <v>0.60841296928327648</v>
      </c>
      <c r="E39" s="18">
        <f>+E81/E18</f>
        <v>0.1119298245614035</v>
      </c>
      <c r="F39" s="18">
        <f t="shared" si="5"/>
        <v>0.2652482269503546</v>
      </c>
      <c r="G39" s="18">
        <f t="shared" si="6"/>
        <v>0.12261607142857144</v>
      </c>
      <c r="H39" s="18">
        <f t="shared" si="6"/>
        <v>2.0799999999999999E-2</v>
      </c>
      <c r="I39" s="18">
        <f t="shared" si="6"/>
        <v>0</v>
      </c>
      <c r="J39" s="18">
        <f t="shared" ref="J39:K46" si="7">+J81/J18</f>
        <v>0</v>
      </c>
      <c r="K39" s="159">
        <f t="shared" si="7"/>
        <v>0</v>
      </c>
      <c r="L39" s="161">
        <f t="shared" si="4"/>
        <v>0.71507156324436771</v>
      </c>
    </row>
    <row r="40" spans="1:13" x14ac:dyDescent="0.2">
      <c r="A40" s="49">
        <v>2008</v>
      </c>
      <c r="B40" s="324">
        <f t="shared" ref="B40:B46" si="8">(+B82+C82)/B19</f>
        <v>0.74159721668650946</v>
      </c>
      <c r="C40" s="325"/>
      <c r="D40" s="3">
        <f t="shared" ref="D40:D46" si="9">+D82/D19</f>
        <v>0.72414905450500555</v>
      </c>
      <c r="E40" s="18">
        <f>+E82/E19</f>
        <v>0.22688172043010751</v>
      </c>
      <c r="F40" s="18">
        <f t="shared" si="5"/>
        <v>0.37709219858156029</v>
      </c>
      <c r="G40" s="18">
        <f t="shared" si="6"/>
        <v>0.30005357142857142</v>
      </c>
      <c r="H40" s="18">
        <f t="shared" si="6"/>
        <v>7.5745454545454546E-2</v>
      </c>
      <c r="I40" s="18">
        <f t="shared" si="6"/>
        <v>0</v>
      </c>
      <c r="J40" s="18">
        <f t="shared" si="7"/>
        <v>0</v>
      </c>
      <c r="K40" s="159">
        <f t="shared" si="7"/>
        <v>0</v>
      </c>
      <c r="L40" s="161">
        <f t="shared" si="4"/>
        <v>0.68660806532903573</v>
      </c>
    </row>
    <row r="41" spans="1:13" x14ac:dyDescent="0.2">
      <c r="A41" s="49">
        <v>2009</v>
      </c>
      <c r="B41" s="324">
        <f t="shared" si="8"/>
        <v>0.77854017143338017</v>
      </c>
      <c r="C41" s="325"/>
      <c r="D41" s="3">
        <f t="shared" si="9"/>
        <v>0.74695054945054951</v>
      </c>
      <c r="E41" s="18">
        <f>+E83/E20</f>
        <v>0.25424528301886795</v>
      </c>
      <c r="F41" s="18">
        <f t="shared" si="5"/>
        <v>0.45</v>
      </c>
      <c r="G41" s="18">
        <f t="shared" si="6"/>
        <v>0.27402158273381294</v>
      </c>
      <c r="H41" s="18">
        <f t="shared" si="6"/>
        <v>0.1227</v>
      </c>
      <c r="I41" s="18">
        <f t="shared" si="6"/>
        <v>0</v>
      </c>
      <c r="J41" s="18">
        <f t="shared" si="7"/>
        <v>9.1399999999999995E-2</v>
      </c>
      <c r="K41" s="159">
        <f t="shared" si="7"/>
        <v>4.0000000000000001E-3</v>
      </c>
      <c r="L41" s="161">
        <f t="shared" si="4"/>
        <v>0.71600246069018947</v>
      </c>
    </row>
    <row r="42" spans="1:13" x14ac:dyDescent="0.2">
      <c r="A42" s="49">
        <v>2010</v>
      </c>
      <c r="B42" s="362">
        <f t="shared" si="8"/>
        <v>0.72595218335185419</v>
      </c>
      <c r="C42" s="363"/>
      <c r="D42" s="110">
        <f t="shared" si="9"/>
        <v>0.64157437070938217</v>
      </c>
      <c r="E42" s="111">
        <f>+E84/E21</f>
        <v>0.23254716981132076</v>
      </c>
      <c r="F42" s="111">
        <f t="shared" si="5"/>
        <v>0.32783653846153848</v>
      </c>
      <c r="G42" s="111">
        <f t="shared" si="6"/>
        <v>0.29584172661870506</v>
      </c>
      <c r="H42" s="111">
        <f t="shared" si="6"/>
        <v>0.32144545454545453</v>
      </c>
      <c r="I42" s="111">
        <f t="shared" si="6"/>
        <v>0</v>
      </c>
      <c r="J42" s="111">
        <f t="shared" si="7"/>
        <v>0.18779999999999999</v>
      </c>
      <c r="K42" s="160">
        <f t="shared" si="7"/>
        <v>3.8E-3</v>
      </c>
      <c r="L42" s="162">
        <f t="shared" si="4"/>
        <v>0.67689175225613496</v>
      </c>
    </row>
    <row r="43" spans="1:13" x14ac:dyDescent="0.2">
      <c r="A43" s="103">
        <v>2011</v>
      </c>
      <c r="B43" s="355">
        <f t="shared" si="8"/>
        <v>0.64395681589593734</v>
      </c>
      <c r="C43" s="356"/>
      <c r="D43" s="357">
        <f t="shared" si="9"/>
        <v>0.56033872209391844</v>
      </c>
      <c r="E43" s="356"/>
      <c r="F43" s="185">
        <f t="shared" si="5"/>
        <v>0.41528846153846155</v>
      </c>
      <c r="G43" s="185">
        <f t="shared" si="6"/>
        <v>0.3406043165467626</v>
      </c>
      <c r="H43" s="185">
        <f t="shared" si="6"/>
        <v>0.52148000000000005</v>
      </c>
      <c r="I43" s="185">
        <f t="shared" si="6"/>
        <v>0</v>
      </c>
      <c r="J43" s="185">
        <f t="shared" si="7"/>
        <v>0.24990000000000001</v>
      </c>
      <c r="K43" s="186">
        <f t="shared" si="7"/>
        <v>2E-3</v>
      </c>
      <c r="L43" s="187">
        <f t="shared" si="4"/>
        <v>0.61757473811195773</v>
      </c>
    </row>
    <row r="44" spans="1:13" ht="13.5" thickBot="1" x14ac:dyDescent="0.25">
      <c r="A44" s="216">
        <v>2012</v>
      </c>
      <c r="B44" s="355">
        <f t="shared" si="8"/>
        <v>0.60157288608593396</v>
      </c>
      <c r="C44" s="356"/>
      <c r="D44" s="357">
        <f t="shared" si="9"/>
        <v>0.57899923017705923</v>
      </c>
      <c r="E44" s="356"/>
      <c r="F44" s="185">
        <f t="shared" si="5"/>
        <v>0.32855769230769233</v>
      </c>
      <c r="G44" s="185">
        <f t="shared" si="6"/>
        <v>0.38789208633093525</v>
      </c>
      <c r="H44" s="185">
        <f t="shared" si="6"/>
        <v>0.46134054054054052</v>
      </c>
      <c r="I44" s="185">
        <f t="shared" si="6"/>
        <v>0</v>
      </c>
      <c r="J44" s="185">
        <f t="shared" si="7"/>
        <v>0.16355</v>
      </c>
      <c r="K44" s="186">
        <f t="shared" si="7"/>
        <v>2E-3</v>
      </c>
      <c r="L44" s="187">
        <f t="shared" si="4"/>
        <v>0.58046905899366874</v>
      </c>
    </row>
    <row r="45" spans="1:13" ht="13.5" thickTop="1" x14ac:dyDescent="0.2">
      <c r="A45" s="210">
        <v>41275</v>
      </c>
      <c r="B45" s="327">
        <f t="shared" si="8"/>
        <v>0.60263976381721918</v>
      </c>
      <c r="C45" s="328"/>
      <c r="D45" s="329">
        <f t="shared" si="9"/>
        <v>0.57971901462663589</v>
      </c>
      <c r="E45" s="328"/>
      <c r="F45" s="217">
        <f t="shared" si="5"/>
        <v>0.32802884615384614</v>
      </c>
      <c r="G45" s="217">
        <f t="shared" si="6"/>
        <v>0.39</v>
      </c>
      <c r="H45" s="217">
        <f t="shared" si="6"/>
        <v>0.51845945945945948</v>
      </c>
      <c r="I45" s="217">
        <f t="shared" si="6"/>
        <v>0</v>
      </c>
      <c r="J45" s="217">
        <f t="shared" si="7"/>
        <v>0.16075</v>
      </c>
      <c r="K45" s="218">
        <f t="shared" si="7"/>
        <v>2E-3</v>
      </c>
      <c r="L45" s="219">
        <f t="shared" si="4"/>
        <v>0.58415379157730984</v>
      </c>
    </row>
    <row r="46" spans="1:13" x14ac:dyDescent="0.2">
      <c r="A46" s="213">
        <v>41306</v>
      </c>
      <c r="B46" s="324">
        <f t="shared" si="8"/>
        <v>0.59603632243872817</v>
      </c>
      <c r="C46" s="325"/>
      <c r="D46" s="326">
        <f t="shared" si="9"/>
        <v>0.58068899153194764</v>
      </c>
      <c r="E46" s="325"/>
      <c r="F46" s="18">
        <f t="shared" si="5"/>
        <v>0.31725961538461539</v>
      </c>
      <c r="G46" s="18">
        <f t="shared" si="6"/>
        <v>0.40171942446043163</v>
      </c>
      <c r="H46" s="18">
        <f t="shared" si="6"/>
        <v>0.52348648648648644</v>
      </c>
      <c r="I46" s="18">
        <f t="shared" si="6"/>
        <v>0</v>
      </c>
      <c r="J46" s="18">
        <f t="shared" si="7"/>
        <v>0.17374999999999999</v>
      </c>
      <c r="K46" s="159">
        <f t="shared" si="7"/>
        <v>2E-3</v>
      </c>
      <c r="L46" s="215">
        <f t="shared" si="4"/>
        <v>0.57950401819620567</v>
      </c>
    </row>
    <row r="47" spans="1:13" x14ac:dyDescent="0.2">
      <c r="A47" s="290">
        <v>41334</v>
      </c>
      <c r="B47" s="330">
        <f t="shared" ref="B47:B50" si="10">(+B89+C89)/B26</f>
        <v>0.59607693884813251</v>
      </c>
      <c r="C47" s="331"/>
      <c r="D47" s="332">
        <f t="shared" ref="D47:D50" si="11">+D89/D26</f>
        <v>0.58190531177829097</v>
      </c>
      <c r="E47" s="331"/>
      <c r="F47" s="291">
        <f t="shared" ref="F47:F48" si="12">+F89/F26</f>
        <v>0.31730769230769229</v>
      </c>
      <c r="G47" s="291">
        <f>+G89/G26</f>
        <v>0.40731654676258994</v>
      </c>
      <c r="H47" s="291">
        <f>+H89/H26</f>
        <v>0.53607027027027032</v>
      </c>
      <c r="I47" s="291">
        <v>0</v>
      </c>
      <c r="J47" s="291">
        <f t="shared" ref="J47:L48" si="13">+J89/J26</f>
        <v>0.18140000000000001</v>
      </c>
      <c r="K47" s="292">
        <f t="shared" si="13"/>
        <v>2E-3</v>
      </c>
      <c r="L47" s="293">
        <f t="shared" si="13"/>
        <v>0.58046108415234632</v>
      </c>
    </row>
    <row r="48" spans="1:13" x14ac:dyDescent="0.2">
      <c r="A48" s="290">
        <v>41365</v>
      </c>
      <c r="B48" s="330">
        <f t="shared" si="10"/>
        <v>0.59526691548801347</v>
      </c>
      <c r="C48" s="331"/>
      <c r="D48" s="332">
        <f t="shared" si="11"/>
        <v>0.58304080061585839</v>
      </c>
      <c r="E48" s="331"/>
      <c r="F48" s="291">
        <f t="shared" si="12"/>
        <v>0.31658653846153845</v>
      </c>
      <c r="G48" s="291">
        <f>+G90/G27</f>
        <v>0.41478417266187051</v>
      </c>
      <c r="H48" s="291">
        <f>+H90/H27</f>
        <v>0.54218378378378373</v>
      </c>
      <c r="I48" s="291" t="s">
        <v>92</v>
      </c>
      <c r="J48" s="291">
        <f t="shared" si="13"/>
        <v>0.16830000000000001</v>
      </c>
      <c r="K48" s="292">
        <f t="shared" si="13"/>
        <v>2E-3</v>
      </c>
      <c r="L48" s="293">
        <f t="shared" si="13"/>
        <v>0.58154593622943684</v>
      </c>
    </row>
    <row r="49" spans="1:14" ht="13.5" thickBot="1" x14ac:dyDescent="0.25">
      <c r="A49" s="294">
        <v>41395</v>
      </c>
      <c r="B49" s="320">
        <f t="shared" si="10"/>
        <v>0.59492967198184599</v>
      </c>
      <c r="C49" s="321"/>
      <c r="D49" s="322">
        <f t="shared" si="11"/>
        <v>0.57209969788519632</v>
      </c>
      <c r="E49" s="321"/>
      <c r="F49" s="295">
        <f t="shared" ref="F49:H50" si="14">+F90/F28</f>
        <v>0.30068493150684933</v>
      </c>
      <c r="G49" s="295">
        <f t="shared" si="14"/>
        <v>0.41478417266187051</v>
      </c>
      <c r="H49" s="295">
        <f t="shared" si="14"/>
        <v>0.54218378378378373</v>
      </c>
      <c r="I49" s="295" t="s">
        <v>92</v>
      </c>
      <c r="J49" s="295">
        <f t="shared" ref="J49:L50" si="15">+J90/J28</f>
        <v>0.16830000000000001</v>
      </c>
      <c r="K49" s="296">
        <f t="shared" si="15"/>
        <v>2E-3</v>
      </c>
      <c r="L49" s="297">
        <f t="shared" si="15"/>
        <v>0.57860745715654749</v>
      </c>
    </row>
    <row r="50" spans="1:14" ht="14.25" thickTop="1" thickBot="1" x14ac:dyDescent="0.25">
      <c r="A50" s="294">
        <v>41426</v>
      </c>
      <c r="B50" s="320">
        <f t="shared" si="10"/>
        <v>0.58636927702044506</v>
      </c>
      <c r="C50" s="321"/>
      <c r="D50" s="322">
        <f t="shared" si="11"/>
        <v>0.57286631419939582</v>
      </c>
      <c r="E50" s="321"/>
      <c r="F50" s="295">
        <f t="shared" si="14"/>
        <v>0.30073059360730592</v>
      </c>
      <c r="G50" s="295">
        <f t="shared" si="14"/>
        <v>0.42121582733812951</v>
      </c>
      <c r="H50" s="295">
        <f t="shared" si="14"/>
        <v>0.55097297297297299</v>
      </c>
      <c r="I50" s="295" t="s">
        <v>92</v>
      </c>
      <c r="J50" s="295">
        <f t="shared" si="15"/>
        <v>0.17330000000000001</v>
      </c>
      <c r="K50" s="296">
        <f t="shared" si="15"/>
        <v>2E-3</v>
      </c>
      <c r="L50" s="297">
        <f t="shared" si="15"/>
        <v>0.5730912055727988</v>
      </c>
    </row>
    <row r="51" spans="1:14" ht="13.5" thickTop="1" x14ac:dyDescent="0.2">
      <c r="A51" s="77">
        <v>2010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2"/>
    </row>
    <row r="52" spans="1:14" x14ac:dyDescent="0.2">
      <c r="A52" s="252" t="s">
        <v>52</v>
      </c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</row>
    <row r="53" spans="1:14" ht="3" customHeight="1" x14ac:dyDescent="0.2">
      <c r="A53" s="253"/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</row>
    <row r="54" spans="1:14" x14ac:dyDescent="0.2">
      <c r="A54" s="253" t="s">
        <v>56</v>
      </c>
      <c r="B54" s="253"/>
      <c r="C54" s="253"/>
      <c r="D54" s="254"/>
      <c r="E54" s="255"/>
      <c r="F54" s="253"/>
      <c r="G54" s="253"/>
      <c r="H54" s="253"/>
      <c r="I54" s="256"/>
      <c r="J54" s="255"/>
      <c r="K54" s="255"/>
      <c r="L54" s="255"/>
      <c r="M54" s="2"/>
    </row>
    <row r="55" spans="1:14" ht="15.75" customHeight="1" x14ac:dyDescent="0.2">
      <c r="A55" s="333" t="s">
        <v>89</v>
      </c>
      <c r="B55" s="333"/>
      <c r="C55" s="333"/>
      <c r="D55" s="333"/>
      <c r="E55" s="333"/>
      <c r="F55" s="333"/>
      <c r="G55" s="333"/>
      <c r="H55" s="333"/>
      <c r="I55" s="333"/>
      <c r="J55" s="333"/>
      <c r="K55" s="333"/>
      <c r="L55" s="333"/>
      <c r="M55" s="13"/>
    </row>
    <row r="56" spans="1:14" x14ac:dyDescent="0.2">
      <c r="A56" s="257" t="s">
        <v>57</v>
      </c>
      <c r="B56" s="253"/>
      <c r="C56" s="253"/>
      <c r="D56" s="253"/>
      <c r="E56" s="253"/>
      <c r="F56" s="253"/>
      <c r="G56" s="253"/>
      <c r="H56" s="253"/>
      <c r="I56" s="253"/>
      <c r="J56" s="253"/>
      <c r="K56" s="253"/>
      <c r="L56" s="253"/>
    </row>
    <row r="57" spans="1:14" x14ac:dyDescent="0.2">
      <c r="A57" s="257" t="s">
        <v>55</v>
      </c>
      <c r="B57" s="258"/>
      <c r="C57" s="255"/>
      <c r="D57" s="258"/>
      <c r="E57" s="258"/>
      <c r="F57" s="258"/>
      <c r="G57" s="258"/>
      <c r="H57" s="258"/>
      <c r="I57" s="258"/>
      <c r="J57" s="258"/>
      <c r="K57" s="258"/>
      <c r="L57" s="258"/>
      <c r="M57" s="13"/>
    </row>
    <row r="58" spans="1:14" x14ac:dyDescent="0.2">
      <c r="A58" s="257" t="s">
        <v>98</v>
      </c>
      <c r="B58" s="258"/>
      <c r="C58" s="255"/>
      <c r="D58" s="258"/>
      <c r="E58" s="258"/>
      <c r="F58" s="258"/>
      <c r="G58" s="258"/>
      <c r="H58" s="258"/>
      <c r="I58" s="258"/>
      <c r="J58" s="258"/>
      <c r="K58" s="258"/>
      <c r="L58" s="258"/>
      <c r="M58" s="13"/>
    </row>
    <row r="59" spans="1:14" x14ac:dyDescent="0.2">
      <c r="A59" s="253"/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9"/>
    </row>
    <row r="60" spans="1:14" x14ac:dyDescent="0.2">
      <c r="A60" s="156"/>
    </row>
    <row r="68" spans="1:2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50"/>
      <c r="N68" s="71"/>
      <c r="O68" s="71"/>
    </row>
    <row r="69" spans="1:2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50"/>
      <c r="N69" s="71"/>
      <c r="O69" s="71"/>
    </row>
    <row r="70" spans="1:21" x14ac:dyDescent="0.2">
      <c r="A70" s="156"/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89"/>
      <c r="O70" s="71"/>
    </row>
    <row r="71" spans="1:21" ht="12" customHeight="1" x14ac:dyDescent="0.2">
      <c r="A71" s="156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0"/>
      <c r="O71" s="71"/>
    </row>
    <row r="72" spans="1:21" x14ac:dyDescent="0.2">
      <c r="A72" s="156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0"/>
      <c r="O72" s="71"/>
    </row>
    <row r="73" spans="1:21" ht="10.5" customHeight="1" x14ac:dyDescent="0.2">
      <c r="A73" s="156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0"/>
      <c r="O73" s="71"/>
    </row>
    <row r="74" spans="1:21" s="150" customFormat="1" x14ac:dyDescent="0.2">
      <c r="A74" s="286"/>
      <c r="B74" s="286"/>
      <c r="C74" s="286"/>
      <c r="D74" s="286"/>
      <c r="E74" s="286"/>
      <c r="F74" s="286"/>
      <c r="G74" s="286"/>
      <c r="H74" s="286"/>
      <c r="I74" s="286"/>
      <c r="J74" s="286"/>
      <c r="K74" s="286"/>
      <c r="L74" s="286"/>
      <c r="M74" s="156"/>
      <c r="N74" s="156"/>
      <c r="O74" s="156"/>
      <c r="P74" s="156"/>
      <c r="Q74" s="156"/>
      <c r="R74" s="156"/>
      <c r="S74" s="156"/>
      <c r="T74" s="156"/>
      <c r="U74" s="156"/>
    </row>
    <row r="75" spans="1:21" s="150" customFormat="1" ht="15.75" x14ac:dyDescent="0.25">
      <c r="A75" s="286"/>
      <c r="B75" s="323" t="s">
        <v>5</v>
      </c>
      <c r="C75" s="323"/>
      <c r="D75" s="323"/>
      <c r="E75" s="323"/>
      <c r="F75" s="323"/>
      <c r="G75" s="323"/>
      <c r="H75" s="323"/>
      <c r="I75" s="323"/>
      <c r="J75" s="323"/>
      <c r="K75" s="323"/>
      <c r="L75" s="302"/>
      <c r="M75" s="17"/>
      <c r="N75" s="156"/>
      <c r="O75" s="156"/>
      <c r="P75" s="156"/>
      <c r="Q75" s="156"/>
      <c r="R75" s="156"/>
      <c r="S75" s="156"/>
      <c r="T75" s="156"/>
      <c r="U75" s="156"/>
    </row>
    <row r="76" spans="1:21" s="150" customFormat="1" ht="26.25" customHeight="1" x14ac:dyDescent="0.2">
      <c r="A76" s="287" t="s">
        <v>0</v>
      </c>
      <c r="B76" s="287" t="s">
        <v>26</v>
      </c>
      <c r="C76" s="287" t="s">
        <v>27</v>
      </c>
      <c r="D76" s="305" t="s">
        <v>4</v>
      </c>
      <c r="E76" s="287" t="s">
        <v>33</v>
      </c>
      <c r="F76" s="305" t="s">
        <v>28</v>
      </c>
      <c r="G76" s="305" t="s">
        <v>29</v>
      </c>
      <c r="H76" s="287" t="s">
        <v>34</v>
      </c>
      <c r="I76" s="287" t="s">
        <v>35</v>
      </c>
      <c r="J76" s="287" t="s">
        <v>95</v>
      </c>
      <c r="K76" s="287" t="s">
        <v>54</v>
      </c>
      <c r="L76" s="305" t="s">
        <v>3</v>
      </c>
      <c r="M76" s="188"/>
      <c r="N76" s="156"/>
      <c r="O76" s="156"/>
      <c r="P76" s="156"/>
      <c r="Q76" s="156"/>
      <c r="R76" s="156"/>
      <c r="S76" s="156"/>
      <c r="T76" s="156"/>
      <c r="U76" s="156"/>
    </row>
    <row r="77" spans="1:21" s="150" customFormat="1" x14ac:dyDescent="0.2">
      <c r="A77" s="288">
        <v>2003</v>
      </c>
      <c r="B77" s="306">
        <v>822420</v>
      </c>
      <c r="C77" s="306">
        <v>632036</v>
      </c>
      <c r="D77" s="306">
        <v>94590</v>
      </c>
      <c r="E77" s="307" t="s">
        <v>6</v>
      </c>
      <c r="F77" s="307" t="s">
        <v>6</v>
      </c>
      <c r="G77" s="307" t="s">
        <v>6</v>
      </c>
      <c r="H77" s="307" t="s">
        <v>6</v>
      </c>
      <c r="I77" s="307" t="s">
        <v>6</v>
      </c>
      <c r="J77" s="307" t="s">
        <v>6</v>
      </c>
      <c r="K77" s="307" t="s">
        <v>6</v>
      </c>
      <c r="L77" s="306">
        <f t="shared" ref="L77:L84" si="16">SUM(B77:K77)</f>
        <v>1549046</v>
      </c>
      <c r="M77" s="188"/>
      <c r="N77" s="303"/>
      <c r="O77" s="156"/>
      <c r="P77" s="156"/>
      <c r="Q77" s="156"/>
      <c r="R77" s="156"/>
      <c r="S77" s="156"/>
      <c r="T77" s="156"/>
      <c r="U77" s="156"/>
    </row>
    <row r="78" spans="1:21" s="150" customFormat="1" x14ac:dyDescent="0.2">
      <c r="A78" s="288">
        <v>2004</v>
      </c>
      <c r="B78" s="308">
        <v>863239</v>
      </c>
      <c r="C78" s="306">
        <v>647822</v>
      </c>
      <c r="D78" s="308">
        <v>100865</v>
      </c>
      <c r="E78" s="307" t="s">
        <v>6</v>
      </c>
      <c r="F78" s="308">
        <v>335</v>
      </c>
      <c r="G78" s="307" t="s">
        <v>6</v>
      </c>
      <c r="H78" s="307" t="s">
        <v>6</v>
      </c>
      <c r="I78" s="307" t="s">
        <v>6</v>
      </c>
      <c r="J78" s="307" t="s">
        <v>6</v>
      </c>
      <c r="K78" s="307" t="s">
        <v>6</v>
      </c>
      <c r="L78" s="306">
        <f t="shared" si="16"/>
        <v>1612261</v>
      </c>
      <c r="M78" s="188"/>
      <c r="N78" s="303"/>
      <c r="O78" s="156"/>
      <c r="P78" s="156"/>
      <c r="Q78" s="156"/>
      <c r="R78" s="156"/>
      <c r="S78" s="156"/>
      <c r="T78" s="156"/>
      <c r="U78" s="156"/>
    </row>
    <row r="79" spans="1:21" s="150" customFormat="1" x14ac:dyDescent="0.2">
      <c r="A79" s="288">
        <v>2005</v>
      </c>
      <c r="B79" s="308">
        <v>900624</v>
      </c>
      <c r="C79" s="308">
        <v>694786</v>
      </c>
      <c r="D79" s="308">
        <v>104914</v>
      </c>
      <c r="E79" s="307" t="s">
        <v>6</v>
      </c>
      <c r="F79" s="308">
        <v>1172</v>
      </c>
      <c r="G79" s="307" t="s">
        <v>6</v>
      </c>
      <c r="H79" s="307" t="s">
        <v>6</v>
      </c>
      <c r="I79" s="307" t="s">
        <v>6</v>
      </c>
      <c r="J79" s="307" t="s">
        <v>6</v>
      </c>
      <c r="K79" s="307" t="s">
        <v>6</v>
      </c>
      <c r="L79" s="306">
        <f t="shared" si="16"/>
        <v>1701496</v>
      </c>
      <c r="M79" s="188"/>
      <c r="N79" s="303"/>
      <c r="O79" s="156"/>
      <c r="P79" s="156"/>
      <c r="Q79" s="156"/>
      <c r="R79" s="156"/>
      <c r="S79" s="156"/>
      <c r="T79" s="156"/>
      <c r="U79" s="156"/>
    </row>
    <row r="80" spans="1:21" s="150" customFormat="1" x14ac:dyDescent="0.2">
      <c r="A80" s="288">
        <v>2006</v>
      </c>
      <c r="B80" s="308">
        <v>957347</v>
      </c>
      <c r="C80" s="308">
        <v>701937</v>
      </c>
      <c r="D80" s="308">
        <v>105807</v>
      </c>
      <c r="E80" s="308">
        <v>333</v>
      </c>
      <c r="F80" s="308">
        <v>2136</v>
      </c>
      <c r="G80" s="308">
        <v>7053</v>
      </c>
      <c r="H80" s="308">
        <v>619</v>
      </c>
      <c r="I80" s="308">
        <v>0</v>
      </c>
      <c r="J80" s="306">
        <v>0</v>
      </c>
      <c r="K80" s="306">
        <v>0</v>
      </c>
      <c r="L80" s="306">
        <f t="shared" si="16"/>
        <v>1775232</v>
      </c>
      <c r="M80" s="188"/>
      <c r="N80" s="303"/>
      <c r="O80" s="156"/>
      <c r="P80" s="156"/>
      <c r="Q80" s="156"/>
      <c r="R80" s="156"/>
      <c r="S80" s="156"/>
      <c r="T80" s="156"/>
      <c r="U80" s="156"/>
    </row>
    <row r="81" spans="1:21" s="150" customFormat="1" x14ac:dyDescent="0.2">
      <c r="A81" s="288">
        <v>2007</v>
      </c>
      <c r="B81" s="308">
        <v>980870</v>
      </c>
      <c r="C81" s="308">
        <v>716348</v>
      </c>
      <c r="D81" s="308">
        <v>106959</v>
      </c>
      <c r="E81" s="308">
        <v>638</v>
      </c>
      <c r="F81" s="308">
        <v>3740</v>
      </c>
      <c r="G81" s="308">
        <v>13733</v>
      </c>
      <c r="H81" s="308">
        <v>832</v>
      </c>
      <c r="I81" s="308">
        <v>0</v>
      </c>
      <c r="J81" s="306">
        <v>0</v>
      </c>
      <c r="K81" s="306">
        <v>0</v>
      </c>
      <c r="L81" s="306">
        <f t="shared" si="16"/>
        <v>1823120</v>
      </c>
      <c r="M81" s="188"/>
      <c r="N81" s="303"/>
      <c r="O81" s="156"/>
      <c r="P81" s="156"/>
      <c r="Q81" s="156"/>
      <c r="R81" s="156"/>
      <c r="S81" s="156"/>
      <c r="T81" s="156"/>
      <c r="U81" s="156"/>
    </row>
    <row r="82" spans="1:21" s="150" customFormat="1" x14ac:dyDescent="0.2">
      <c r="A82" s="288">
        <v>2008</v>
      </c>
      <c r="B82" s="308">
        <v>1011022</v>
      </c>
      <c r="C82" s="306">
        <v>719372</v>
      </c>
      <c r="D82" s="308">
        <v>130202</v>
      </c>
      <c r="E82" s="308">
        <v>2110</v>
      </c>
      <c r="F82" s="308">
        <v>5317</v>
      </c>
      <c r="G82" s="308">
        <v>33606</v>
      </c>
      <c r="H82" s="308">
        <v>8332</v>
      </c>
      <c r="I82" s="308">
        <v>0</v>
      </c>
      <c r="J82" s="306">
        <v>0</v>
      </c>
      <c r="K82" s="306">
        <v>0</v>
      </c>
      <c r="L82" s="306">
        <f t="shared" si="16"/>
        <v>1909961</v>
      </c>
      <c r="M82" s="188"/>
      <c r="N82" s="303"/>
      <c r="O82" s="156"/>
      <c r="P82" s="156"/>
      <c r="Q82" s="156"/>
      <c r="R82" s="156"/>
      <c r="S82" s="156"/>
      <c r="T82" s="156"/>
      <c r="U82" s="156"/>
    </row>
    <row r="83" spans="1:21" s="150" customFormat="1" x14ac:dyDescent="0.2">
      <c r="A83" s="288">
        <v>2009</v>
      </c>
      <c r="B83" s="319">
        <v>1813273</v>
      </c>
      <c r="C83" s="319"/>
      <c r="D83" s="308">
        <v>135945</v>
      </c>
      <c r="E83" s="308">
        <v>2695</v>
      </c>
      <c r="F83" s="308">
        <v>6795</v>
      </c>
      <c r="G83" s="308">
        <v>38089</v>
      </c>
      <c r="H83" s="308">
        <v>13497</v>
      </c>
      <c r="I83" s="308">
        <v>0</v>
      </c>
      <c r="J83" s="308">
        <v>914</v>
      </c>
      <c r="K83" s="308">
        <v>20</v>
      </c>
      <c r="L83" s="306">
        <f t="shared" si="16"/>
        <v>2011228</v>
      </c>
      <c r="M83" s="188"/>
      <c r="N83" s="303"/>
      <c r="O83" s="156"/>
      <c r="P83" s="156"/>
      <c r="Q83" s="156"/>
      <c r="R83" s="156"/>
      <c r="S83" s="156"/>
      <c r="T83" s="156"/>
      <c r="U83" s="156"/>
    </row>
    <row r="84" spans="1:21" s="150" customFormat="1" x14ac:dyDescent="0.2">
      <c r="A84" s="288">
        <v>2010</v>
      </c>
      <c r="B84" s="319">
        <v>1857912</v>
      </c>
      <c r="C84" s="319"/>
      <c r="D84" s="308">
        <v>140184</v>
      </c>
      <c r="E84" s="308">
        <v>2465</v>
      </c>
      <c r="F84" s="308">
        <v>6819</v>
      </c>
      <c r="G84" s="308">
        <v>41122</v>
      </c>
      <c r="H84" s="308">
        <v>35359</v>
      </c>
      <c r="I84" s="308">
        <v>0</v>
      </c>
      <c r="J84" s="308">
        <v>1878</v>
      </c>
      <c r="K84" s="308">
        <v>19</v>
      </c>
      <c r="L84" s="306">
        <f t="shared" si="16"/>
        <v>2085758</v>
      </c>
      <c r="M84" s="304"/>
      <c r="N84" s="303"/>
      <c r="O84" s="156"/>
      <c r="P84" s="156"/>
      <c r="Q84" s="156"/>
      <c r="R84" s="156"/>
      <c r="S84" s="156"/>
      <c r="T84" s="156"/>
      <c r="U84" s="156"/>
    </row>
    <row r="85" spans="1:21" s="150" customFormat="1" x14ac:dyDescent="0.2">
      <c r="A85" s="288">
        <v>2011</v>
      </c>
      <c r="B85" s="319">
        <v>1948925</v>
      </c>
      <c r="C85" s="319"/>
      <c r="D85" s="308">
        <v>145576</v>
      </c>
      <c r="E85" s="308">
        <v>1562</v>
      </c>
      <c r="F85" s="308">
        <v>8638</v>
      </c>
      <c r="G85" s="308">
        <v>47344</v>
      </c>
      <c r="H85" s="308">
        <v>65185</v>
      </c>
      <c r="I85" s="308">
        <v>0</v>
      </c>
      <c r="J85" s="308">
        <v>2499</v>
      </c>
      <c r="K85" s="308">
        <v>10</v>
      </c>
      <c r="L85" s="306">
        <f t="shared" ref="L85:L86" si="17">SUM(B85:K85)</f>
        <v>2219739</v>
      </c>
      <c r="M85" s="304"/>
      <c r="N85" s="303"/>
      <c r="O85" s="156"/>
      <c r="P85" s="156"/>
      <c r="Q85" s="156"/>
      <c r="R85" s="156"/>
      <c r="S85" s="156"/>
      <c r="T85" s="156"/>
      <c r="U85" s="156"/>
    </row>
    <row r="86" spans="1:21" s="150" customFormat="1" x14ac:dyDescent="0.2">
      <c r="A86" s="288">
        <v>2012</v>
      </c>
      <c r="B86" s="319">
        <v>2007326</v>
      </c>
      <c r="C86" s="319"/>
      <c r="D86" s="319">
        <v>150424</v>
      </c>
      <c r="E86" s="319"/>
      <c r="F86" s="308">
        <v>6834</v>
      </c>
      <c r="G86" s="308">
        <v>53917</v>
      </c>
      <c r="H86" s="308">
        <v>85348</v>
      </c>
      <c r="I86" s="308">
        <v>0</v>
      </c>
      <c r="J86" s="308">
        <v>3271</v>
      </c>
      <c r="K86" s="308">
        <v>10</v>
      </c>
      <c r="L86" s="306">
        <f t="shared" si="17"/>
        <v>2307130</v>
      </c>
      <c r="M86" s="304"/>
      <c r="N86" s="303"/>
      <c r="O86" s="156"/>
      <c r="P86" s="156"/>
      <c r="Q86" s="156"/>
      <c r="R86" s="156"/>
      <c r="S86" s="156"/>
      <c r="T86" s="156"/>
      <c r="U86" s="156"/>
    </row>
    <row r="87" spans="1:21" s="150" customFormat="1" x14ac:dyDescent="0.2">
      <c r="A87" s="289">
        <v>41275</v>
      </c>
      <c r="B87" s="319">
        <v>2014321</v>
      </c>
      <c r="C87" s="319"/>
      <c r="D87" s="319">
        <v>150611</v>
      </c>
      <c r="E87" s="319"/>
      <c r="F87" s="308">
        <v>6823</v>
      </c>
      <c r="G87" s="308">
        <v>54210</v>
      </c>
      <c r="H87" s="308">
        <v>95915</v>
      </c>
      <c r="I87" s="308">
        <v>0</v>
      </c>
      <c r="J87" s="308">
        <v>3215</v>
      </c>
      <c r="K87" s="308">
        <v>10</v>
      </c>
      <c r="L87" s="306">
        <f t="shared" ref="L87:L91" si="18">SUM(B87:K87)</f>
        <v>2325105</v>
      </c>
      <c r="M87" s="304"/>
      <c r="N87" s="303"/>
      <c r="O87" s="156"/>
      <c r="P87" s="156"/>
      <c r="Q87" s="156"/>
      <c r="R87" s="156"/>
      <c r="S87" s="156"/>
      <c r="T87" s="156"/>
      <c r="U87" s="156"/>
    </row>
    <row r="88" spans="1:21" s="150" customFormat="1" x14ac:dyDescent="0.2">
      <c r="A88" s="289">
        <v>41306</v>
      </c>
      <c r="B88" s="319">
        <v>2018117</v>
      </c>
      <c r="C88" s="319"/>
      <c r="D88" s="319">
        <v>150863</v>
      </c>
      <c r="E88" s="319"/>
      <c r="F88" s="308">
        <v>6599</v>
      </c>
      <c r="G88" s="308">
        <v>55839</v>
      </c>
      <c r="H88" s="308">
        <v>96845</v>
      </c>
      <c r="I88" s="308">
        <v>0</v>
      </c>
      <c r="J88" s="308">
        <v>3475</v>
      </c>
      <c r="K88" s="308">
        <v>10</v>
      </c>
      <c r="L88" s="306">
        <f t="shared" si="18"/>
        <v>2331748</v>
      </c>
      <c r="M88" s="304"/>
      <c r="N88" s="303"/>
      <c r="O88" s="156"/>
      <c r="P88" s="156"/>
      <c r="Q88" s="156"/>
      <c r="R88" s="156"/>
      <c r="S88" s="156"/>
      <c r="T88" s="156"/>
      <c r="U88" s="156"/>
    </row>
    <row r="89" spans="1:21" s="150" customFormat="1" x14ac:dyDescent="0.2">
      <c r="A89" s="289">
        <v>41334</v>
      </c>
      <c r="B89" s="319">
        <v>2023500</v>
      </c>
      <c r="C89" s="319"/>
      <c r="D89" s="319">
        <v>151179</v>
      </c>
      <c r="E89" s="319"/>
      <c r="F89" s="308">
        <v>6600</v>
      </c>
      <c r="G89" s="308">
        <v>56617</v>
      </c>
      <c r="H89" s="308">
        <v>99173</v>
      </c>
      <c r="I89" s="308">
        <v>0</v>
      </c>
      <c r="J89" s="308">
        <v>3628</v>
      </c>
      <c r="K89" s="308">
        <v>10</v>
      </c>
      <c r="L89" s="306">
        <f t="shared" si="18"/>
        <v>2340707</v>
      </c>
      <c r="M89" s="304"/>
      <c r="N89" s="303"/>
      <c r="O89" s="156"/>
      <c r="P89" s="156"/>
      <c r="Q89" s="156"/>
      <c r="R89" s="156"/>
      <c r="S89" s="156"/>
      <c r="T89" s="156"/>
      <c r="U89" s="156"/>
    </row>
    <row r="90" spans="1:21" s="150" customFormat="1" x14ac:dyDescent="0.2">
      <c r="A90" s="289">
        <v>41365</v>
      </c>
      <c r="B90" s="319">
        <v>2028072</v>
      </c>
      <c r="C90" s="319"/>
      <c r="D90" s="319">
        <v>151474</v>
      </c>
      <c r="E90" s="319"/>
      <c r="F90" s="308">
        <v>6585</v>
      </c>
      <c r="G90" s="308">
        <v>57655</v>
      </c>
      <c r="H90" s="308">
        <v>100304</v>
      </c>
      <c r="I90" s="308">
        <v>0</v>
      </c>
      <c r="J90" s="308">
        <v>3366</v>
      </c>
      <c r="K90" s="308">
        <v>10</v>
      </c>
      <c r="L90" s="306">
        <f t="shared" si="18"/>
        <v>2347466</v>
      </c>
      <c r="M90" s="304"/>
      <c r="N90" s="303"/>
      <c r="O90" s="156"/>
      <c r="P90" s="156"/>
      <c r="Q90" s="156"/>
      <c r="R90" s="156"/>
      <c r="S90" s="156"/>
      <c r="T90" s="156"/>
      <c r="U90" s="156"/>
    </row>
    <row r="91" spans="1:21" s="150" customFormat="1" x14ac:dyDescent="0.2">
      <c r="A91" s="289">
        <v>41395</v>
      </c>
      <c r="B91" s="319">
        <v>2035490</v>
      </c>
      <c r="C91" s="319"/>
      <c r="D91" s="319">
        <v>151492</v>
      </c>
      <c r="E91" s="319"/>
      <c r="F91" s="308">
        <v>6586</v>
      </c>
      <c r="G91" s="308">
        <v>58549</v>
      </c>
      <c r="H91" s="308">
        <v>101930</v>
      </c>
      <c r="I91" s="308">
        <v>0</v>
      </c>
      <c r="J91" s="308">
        <v>3466</v>
      </c>
      <c r="K91" s="308">
        <v>10</v>
      </c>
      <c r="L91" s="306">
        <f t="shared" si="18"/>
        <v>2357523</v>
      </c>
      <c r="M91" s="304"/>
      <c r="N91" s="303"/>
      <c r="O91" s="156"/>
      <c r="P91" s="156"/>
      <c r="Q91" s="156"/>
      <c r="R91" s="156"/>
      <c r="S91" s="156"/>
      <c r="T91" s="156"/>
      <c r="U91" s="156"/>
    </row>
    <row r="92" spans="1:21" s="150" customFormat="1" x14ac:dyDescent="0.2">
      <c r="A92" s="289">
        <v>41426</v>
      </c>
      <c r="B92" s="319">
        <v>2039390</v>
      </c>
      <c r="C92" s="319"/>
      <c r="D92" s="319">
        <v>151695</v>
      </c>
      <c r="E92" s="319"/>
      <c r="F92" s="308">
        <v>6582</v>
      </c>
      <c r="G92" s="308">
        <v>60413</v>
      </c>
      <c r="H92" s="308">
        <v>103900</v>
      </c>
      <c r="I92" s="308">
        <v>0</v>
      </c>
      <c r="J92" s="308">
        <v>3510</v>
      </c>
      <c r="K92" s="308">
        <v>10</v>
      </c>
      <c r="L92" s="306">
        <f t="shared" ref="L92" si="19">SUM(B92:K92)</f>
        <v>2365500</v>
      </c>
      <c r="M92" s="304"/>
      <c r="N92" s="303"/>
      <c r="O92" s="156"/>
      <c r="P92" s="156"/>
      <c r="Q92" s="156"/>
      <c r="R92" s="156"/>
      <c r="S92" s="156"/>
      <c r="T92" s="156"/>
      <c r="U92" s="156"/>
    </row>
    <row r="93" spans="1:21" x14ac:dyDescent="0.2">
      <c r="A93" s="286"/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156"/>
      <c r="M93" s="188"/>
      <c r="N93" s="156"/>
      <c r="O93" s="156"/>
      <c r="P93" s="156"/>
      <c r="Q93" s="156"/>
      <c r="R93" s="156"/>
      <c r="S93" s="156"/>
      <c r="T93" s="156"/>
      <c r="U93" s="156"/>
    </row>
    <row r="94" spans="1:21" x14ac:dyDescent="0.2">
      <c r="A94" s="286"/>
      <c r="B94" s="286"/>
      <c r="C94" s="286"/>
      <c r="D94" s="286"/>
      <c r="E94" s="286"/>
      <c r="F94" s="286"/>
      <c r="G94" s="286"/>
      <c r="H94" s="286"/>
      <c r="I94" s="286"/>
      <c r="J94" s="286"/>
      <c r="K94" s="286"/>
      <c r="L94" s="156"/>
      <c r="M94" s="156"/>
      <c r="N94" s="156"/>
      <c r="O94" s="156"/>
      <c r="P94" s="156"/>
      <c r="Q94" s="156"/>
      <c r="R94" s="156"/>
      <c r="S94" s="156"/>
      <c r="T94" s="156"/>
      <c r="U94" s="156"/>
    </row>
    <row r="95" spans="1:21" x14ac:dyDescent="0.2">
      <c r="A95" s="286"/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156"/>
      <c r="M95" s="156"/>
      <c r="N95" s="156"/>
      <c r="O95" s="156"/>
      <c r="P95" s="156"/>
      <c r="Q95" s="156"/>
      <c r="R95" s="156"/>
      <c r="S95" s="156"/>
      <c r="T95" s="156"/>
      <c r="U95" s="156"/>
    </row>
    <row r="96" spans="1:21" x14ac:dyDescent="0.2">
      <c r="A96" s="286"/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156"/>
      <c r="M96" s="156"/>
      <c r="N96" s="156"/>
      <c r="O96" s="156"/>
      <c r="P96" s="156"/>
      <c r="Q96" s="156"/>
      <c r="R96" s="156"/>
      <c r="S96" s="156"/>
      <c r="T96" s="156"/>
      <c r="U96" s="156"/>
    </row>
    <row r="97" spans="1:21" x14ac:dyDescent="0.2">
      <c r="A97" s="286"/>
      <c r="B97" s="286"/>
      <c r="C97" s="286"/>
      <c r="D97" s="286"/>
      <c r="E97" s="286"/>
      <c r="F97" s="286"/>
      <c r="G97" s="286"/>
      <c r="H97" s="286"/>
      <c r="I97" s="286"/>
      <c r="J97" s="286"/>
      <c r="K97" s="286"/>
      <c r="L97" s="156"/>
      <c r="M97" s="156"/>
      <c r="N97" s="156"/>
      <c r="O97" s="156"/>
      <c r="P97" s="156"/>
      <c r="Q97" s="156"/>
      <c r="R97" s="156"/>
      <c r="S97" s="156"/>
      <c r="T97" s="156"/>
      <c r="U97" s="156"/>
    </row>
    <row r="98" spans="1:21" x14ac:dyDescent="0.2">
      <c r="A98" s="286"/>
      <c r="B98" s="286"/>
      <c r="C98" s="286"/>
      <c r="D98" s="286"/>
      <c r="E98" s="286"/>
      <c r="F98" s="286"/>
      <c r="G98" s="286"/>
      <c r="H98" s="286"/>
      <c r="I98" s="286"/>
      <c r="J98" s="286"/>
      <c r="K98" s="286"/>
      <c r="L98" s="156"/>
      <c r="M98" s="156"/>
      <c r="N98" s="156"/>
      <c r="O98" s="156"/>
      <c r="P98" s="156"/>
      <c r="Q98" s="156"/>
      <c r="R98" s="156"/>
      <c r="S98" s="156"/>
      <c r="T98" s="156"/>
      <c r="U98" s="156"/>
    </row>
    <row r="99" spans="1:21" x14ac:dyDescent="0.2">
      <c r="A99" s="286"/>
      <c r="B99" s="286"/>
      <c r="C99" s="286"/>
      <c r="D99" s="286"/>
      <c r="E99" s="286"/>
      <c r="F99" s="286"/>
      <c r="G99" s="286"/>
      <c r="H99" s="286"/>
      <c r="I99" s="286"/>
      <c r="J99" s="286"/>
      <c r="K99" s="286"/>
      <c r="L99" s="156"/>
      <c r="M99" s="156"/>
      <c r="N99" s="156"/>
      <c r="O99" s="156"/>
      <c r="P99" s="156"/>
      <c r="Q99" s="156"/>
      <c r="R99" s="156"/>
      <c r="S99" s="156"/>
      <c r="T99" s="156"/>
      <c r="U99" s="156"/>
    </row>
    <row r="100" spans="1:21" x14ac:dyDescent="0.2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</row>
    <row r="101" spans="1:21" x14ac:dyDescent="0.2">
      <c r="A101" s="156"/>
      <c r="B101" s="156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</row>
    <row r="102" spans="1:21" x14ac:dyDescent="0.2">
      <c r="A102" s="156"/>
      <c r="B102" s="156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</row>
    <row r="103" spans="1:21" x14ac:dyDescent="0.2">
      <c r="A103" s="156"/>
      <c r="B103" s="156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</row>
  </sheetData>
  <sheetProtection password="CB2B" sheet="1" objects="1" scenarios="1"/>
  <mergeCells count="59">
    <mergeCell ref="B44:C44"/>
    <mergeCell ref="D44:E44"/>
    <mergeCell ref="B43:C43"/>
    <mergeCell ref="B23:C23"/>
    <mergeCell ref="D43:E43"/>
    <mergeCell ref="B25:C25"/>
    <mergeCell ref="D25:E25"/>
    <mergeCell ref="B42:C42"/>
    <mergeCell ref="B27:C27"/>
    <mergeCell ref="D27:E27"/>
    <mergeCell ref="B28:C28"/>
    <mergeCell ref="D28:E28"/>
    <mergeCell ref="B12:K12"/>
    <mergeCell ref="B41:C41"/>
    <mergeCell ref="B20:C20"/>
    <mergeCell ref="B19:C19"/>
    <mergeCell ref="B33:K33"/>
    <mergeCell ref="B40:C40"/>
    <mergeCell ref="B21:C21"/>
    <mergeCell ref="B29:C29"/>
    <mergeCell ref="B22:C22"/>
    <mergeCell ref="D22:E22"/>
    <mergeCell ref="D29:E29"/>
    <mergeCell ref="B26:C26"/>
    <mergeCell ref="D26:E26"/>
    <mergeCell ref="B24:C24"/>
    <mergeCell ref="D24:E24"/>
    <mergeCell ref="D23:E23"/>
    <mergeCell ref="B48:C48"/>
    <mergeCell ref="D48:E48"/>
    <mergeCell ref="B87:C87"/>
    <mergeCell ref="D87:E87"/>
    <mergeCell ref="A55:L55"/>
    <mergeCell ref="D86:E86"/>
    <mergeCell ref="B50:C50"/>
    <mergeCell ref="B84:C84"/>
    <mergeCell ref="D50:E50"/>
    <mergeCell ref="B46:C46"/>
    <mergeCell ref="D46:E46"/>
    <mergeCell ref="B45:C45"/>
    <mergeCell ref="D45:E45"/>
    <mergeCell ref="B47:C47"/>
    <mergeCell ref="D47:E47"/>
    <mergeCell ref="B92:C92"/>
    <mergeCell ref="D92:E92"/>
    <mergeCell ref="B49:C49"/>
    <mergeCell ref="D49:E49"/>
    <mergeCell ref="D89:E89"/>
    <mergeCell ref="B86:C86"/>
    <mergeCell ref="B85:C85"/>
    <mergeCell ref="B75:K75"/>
    <mergeCell ref="B83:C83"/>
    <mergeCell ref="B91:C91"/>
    <mergeCell ref="D91:E91"/>
    <mergeCell ref="B90:C90"/>
    <mergeCell ref="D90:E90"/>
    <mergeCell ref="B89:C89"/>
    <mergeCell ref="B88:C88"/>
    <mergeCell ref="D88:E88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80:L82 L29 L14:L2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opLeftCell="A52" zoomScaleNormal="100" workbookViewId="0">
      <selection activeCell="B91" sqref="B91"/>
    </sheetView>
  </sheetViews>
  <sheetFormatPr baseColWidth="10" defaultRowHeight="12.75" x14ac:dyDescent="0.2"/>
  <cols>
    <col min="1" max="1" width="9.85546875" style="112" customWidth="1"/>
    <col min="2" max="9" width="15.7109375" style="112" customWidth="1"/>
    <col min="10" max="16384" width="11.42578125" style="112"/>
  </cols>
  <sheetData>
    <row r="1" spans="1:9" x14ac:dyDescent="0.2">
      <c r="A1" s="261"/>
      <c r="B1" s="261"/>
      <c r="C1" s="261"/>
      <c r="D1" s="261"/>
      <c r="E1" s="261"/>
      <c r="F1" s="261"/>
      <c r="G1" s="261"/>
      <c r="H1" s="261"/>
      <c r="I1" s="269"/>
    </row>
    <row r="2" spans="1:9" ht="18" x14ac:dyDescent="0.25">
      <c r="A2" s="225" t="s">
        <v>100</v>
      </c>
      <c r="B2" s="261"/>
      <c r="C2" s="261"/>
      <c r="D2" s="261"/>
      <c r="E2" s="261"/>
      <c r="F2" s="261"/>
      <c r="G2" s="261"/>
      <c r="H2" s="261"/>
      <c r="I2" s="261"/>
    </row>
    <row r="3" spans="1:9" ht="14.25" x14ac:dyDescent="0.2">
      <c r="A3" s="227" t="s">
        <v>103</v>
      </c>
      <c r="B3" s="261"/>
      <c r="C3" s="261"/>
      <c r="D3" s="261"/>
      <c r="E3" s="261"/>
      <c r="F3" s="261"/>
      <c r="G3" s="261"/>
      <c r="H3" s="261"/>
      <c r="I3" s="261"/>
    </row>
    <row r="4" spans="1:9" ht="14.25" x14ac:dyDescent="0.2">
      <c r="A4" s="224"/>
      <c r="B4" s="261"/>
      <c r="C4" s="261"/>
      <c r="D4" s="261"/>
      <c r="E4" s="261"/>
      <c r="F4" s="261"/>
      <c r="G4" s="261"/>
      <c r="H4" s="261"/>
      <c r="I4" s="261"/>
    </row>
    <row r="5" spans="1:9" ht="14.25" x14ac:dyDescent="0.2">
      <c r="A5" s="224"/>
      <c r="B5" s="261"/>
      <c r="C5" s="261"/>
      <c r="D5" s="261"/>
      <c r="E5" s="261"/>
      <c r="F5" s="261"/>
      <c r="G5" s="261"/>
      <c r="H5" s="261"/>
      <c r="I5" s="261"/>
    </row>
    <row r="6" spans="1:9" ht="14.25" x14ac:dyDescent="0.2">
      <c r="A6" s="224"/>
      <c r="B6" s="261"/>
      <c r="C6" s="261"/>
      <c r="D6" s="261"/>
      <c r="E6" s="261"/>
      <c r="F6" s="261"/>
      <c r="G6" s="261"/>
      <c r="H6" s="261"/>
      <c r="I6" s="261"/>
    </row>
    <row r="7" spans="1:9" ht="14.25" x14ac:dyDescent="0.2">
      <c r="A7" s="224"/>
      <c r="B7" s="261"/>
      <c r="C7" s="261"/>
      <c r="D7" s="261"/>
      <c r="E7" s="261"/>
      <c r="F7" s="261"/>
      <c r="G7" s="261"/>
      <c r="H7" s="261"/>
      <c r="I7" s="261"/>
    </row>
    <row r="8" spans="1:9" x14ac:dyDescent="0.2">
      <c r="A8" s="228" t="s">
        <v>110</v>
      </c>
      <c r="B8" s="261"/>
      <c r="C8" s="261"/>
      <c r="D8" s="261"/>
      <c r="E8" s="261"/>
      <c r="F8" s="261"/>
      <c r="G8" s="261"/>
      <c r="H8" s="261"/>
      <c r="I8" s="261"/>
    </row>
    <row r="9" spans="1:9" x14ac:dyDescent="0.2">
      <c r="A9" s="261"/>
      <c r="B9" s="261"/>
      <c r="C9" s="261"/>
      <c r="D9" s="261"/>
      <c r="E9" s="261"/>
      <c r="F9" s="261"/>
      <c r="G9" s="261"/>
      <c r="H9" s="261"/>
      <c r="I9" s="261"/>
    </row>
    <row r="10" spans="1:9" x14ac:dyDescent="0.2">
      <c r="A10" s="261"/>
      <c r="B10" s="261"/>
      <c r="C10" s="261"/>
      <c r="D10" s="261"/>
      <c r="E10" s="261"/>
      <c r="F10" s="261"/>
      <c r="G10" s="261"/>
      <c r="H10" s="261"/>
      <c r="I10" s="261"/>
    </row>
    <row r="11" spans="1:9" ht="13.5" thickBot="1" x14ac:dyDescent="0.25">
      <c r="A11" s="262"/>
      <c r="B11" s="262"/>
      <c r="C11" s="262"/>
      <c r="D11" s="262"/>
      <c r="E11" s="262"/>
      <c r="F11" s="262"/>
      <c r="G11" s="262"/>
      <c r="H11" s="262"/>
      <c r="I11" s="262"/>
    </row>
    <row r="12" spans="1:9" ht="17.25" thickTop="1" thickBot="1" x14ac:dyDescent="0.3">
      <c r="B12" s="367" t="s">
        <v>71</v>
      </c>
      <c r="C12" s="368"/>
      <c r="D12" s="368"/>
      <c r="E12" s="368"/>
      <c r="F12" s="368"/>
      <c r="G12" s="368"/>
      <c r="H12" s="368"/>
    </row>
    <row r="13" spans="1:9" s="116" customFormat="1" ht="26.25" customHeight="1" thickTop="1" thickBot="1" x14ac:dyDescent="0.25">
      <c r="A13" s="113" t="s">
        <v>0</v>
      </c>
      <c r="B13" s="114" t="s">
        <v>72</v>
      </c>
      <c r="C13" s="114" t="s">
        <v>73</v>
      </c>
      <c r="D13" s="114" t="s">
        <v>74</v>
      </c>
      <c r="E13" s="114" t="s">
        <v>75</v>
      </c>
      <c r="F13" s="114" t="s">
        <v>76</v>
      </c>
      <c r="G13" s="114" t="s">
        <v>77</v>
      </c>
      <c r="H13" s="114" t="s">
        <v>91</v>
      </c>
      <c r="I13" s="115" t="s">
        <v>3</v>
      </c>
    </row>
    <row r="14" spans="1:9" ht="13.5" thickTop="1" x14ac:dyDescent="0.2">
      <c r="A14" s="117">
        <v>2003</v>
      </c>
      <c r="B14" s="118">
        <v>8000000</v>
      </c>
      <c r="C14" s="119">
        <v>8000000</v>
      </c>
      <c r="D14" s="119">
        <v>8000000</v>
      </c>
      <c r="E14" s="119">
        <v>8000000</v>
      </c>
      <c r="F14" s="119">
        <v>8000000</v>
      </c>
      <c r="G14" s="165">
        <v>8000000</v>
      </c>
      <c r="H14" s="165">
        <v>8000000</v>
      </c>
      <c r="I14" s="170">
        <f t="shared" ref="I14:I29" si="0">SUM(B14:H14)</f>
        <v>56000000</v>
      </c>
    </row>
    <row r="15" spans="1:9" x14ac:dyDescent="0.2">
      <c r="A15" s="120">
        <v>2004</v>
      </c>
      <c r="B15" s="118">
        <v>8000000</v>
      </c>
      <c r="C15" s="119">
        <v>8000000</v>
      </c>
      <c r="D15" s="119">
        <v>8000000</v>
      </c>
      <c r="E15" s="119">
        <v>8000000</v>
      </c>
      <c r="F15" s="119">
        <v>8000000</v>
      </c>
      <c r="G15" s="165">
        <v>8000000</v>
      </c>
      <c r="H15" s="165">
        <v>8000000</v>
      </c>
      <c r="I15" s="121">
        <f t="shared" si="0"/>
        <v>56000000</v>
      </c>
    </row>
    <row r="16" spans="1:9" x14ac:dyDescent="0.2">
      <c r="A16" s="120">
        <v>2005</v>
      </c>
      <c r="B16" s="118">
        <v>8000000</v>
      </c>
      <c r="C16" s="119">
        <v>8000000</v>
      </c>
      <c r="D16" s="119">
        <v>8000000</v>
      </c>
      <c r="E16" s="119">
        <v>8000000</v>
      </c>
      <c r="F16" s="119">
        <v>8000000</v>
      </c>
      <c r="G16" s="165">
        <v>8000000</v>
      </c>
      <c r="H16" s="165">
        <v>8000000</v>
      </c>
      <c r="I16" s="121">
        <f t="shared" si="0"/>
        <v>56000000</v>
      </c>
    </row>
    <row r="17" spans="1:9" x14ac:dyDescent="0.2">
      <c r="A17" s="120">
        <v>2006</v>
      </c>
      <c r="B17" s="118">
        <v>8000000</v>
      </c>
      <c r="C17" s="119">
        <v>8000000</v>
      </c>
      <c r="D17" s="119">
        <v>8000000</v>
      </c>
      <c r="E17" s="119">
        <v>8000000</v>
      </c>
      <c r="F17" s="119">
        <v>8000000</v>
      </c>
      <c r="G17" s="165">
        <v>8000000</v>
      </c>
      <c r="H17" s="190" t="s">
        <v>92</v>
      </c>
      <c r="I17" s="121">
        <f t="shared" si="0"/>
        <v>48000000</v>
      </c>
    </row>
    <row r="18" spans="1:9" x14ac:dyDescent="0.2">
      <c r="A18" s="120">
        <v>2007</v>
      </c>
      <c r="B18" s="118">
        <v>8000000</v>
      </c>
      <c r="C18" s="119">
        <v>8000000</v>
      </c>
      <c r="D18" s="119">
        <v>8000000</v>
      </c>
      <c r="E18" s="119">
        <v>8000000</v>
      </c>
      <c r="F18" s="119">
        <v>8000000</v>
      </c>
      <c r="G18" s="165">
        <v>8000000</v>
      </c>
      <c r="H18" s="190" t="s">
        <v>92</v>
      </c>
      <c r="I18" s="121">
        <f t="shared" si="0"/>
        <v>48000000</v>
      </c>
    </row>
    <row r="19" spans="1:9" x14ac:dyDescent="0.2">
      <c r="A19" s="120">
        <v>2008</v>
      </c>
      <c r="B19" s="118">
        <v>8000000</v>
      </c>
      <c r="C19" s="119">
        <v>8000000</v>
      </c>
      <c r="D19" s="119">
        <v>8000000</v>
      </c>
      <c r="E19" s="119">
        <v>8000000</v>
      </c>
      <c r="F19" s="119">
        <v>8000000</v>
      </c>
      <c r="G19" s="165">
        <v>8000000</v>
      </c>
      <c r="H19" s="190" t="s">
        <v>92</v>
      </c>
      <c r="I19" s="121">
        <f t="shared" si="0"/>
        <v>48000000</v>
      </c>
    </row>
    <row r="20" spans="1:9" x14ac:dyDescent="0.2">
      <c r="A20" s="120">
        <v>2009</v>
      </c>
      <c r="B20" s="118">
        <v>8000000</v>
      </c>
      <c r="C20" s="119">
        <v>8000000</v>
      </c>
      <c r="D20" s="119">
        <v>8000000</v>
      </c>
      <c r="E20" s="119">
        <v>8000000</v>
      </c>
      <c r="F20" s="119">
        <v>8000000</v>
      </c>
      <c r="G20" s="165">
        <v>8000000</v>
      </c>
      <c r="H20" s="190" t="s">
        <v>92</v>
      </c>
      <c r="I20" s="121">
        <f t="shared" si="0"/>
        <v>48000000</v>
      </c>
    </row>
    <row r="21" spans="1:9" x14ac:dyDescent="0.2">
      <c r="A21" s="140">
        <v>2010</v>
      </c>
      <c r="B21" s="154">
        <v>7000000</v>
      </c>
      <c r="C21" s="155">
        <v>7000000</v>
      </c>
      <c r="D21" s="155">
        <v>7000000</v>
      </c>
      <c r="E21" s="155">
        <v>7000000</v>
      </c>
      <c r="F21" s="155">
        <v>7000000</v>
      </c>
      <c r="G21" s="166">
        <v>7000000</v>
      </c>
      <c r="H21" s="191" t="s">
        <v>92</v>
      </c>
      <c r="I21" s="121">
        <f t="shared" si="0"/>
        <v>42000000</v>
      </c>
    </row>
    <row r="22" spans="1:9" x14ac:dyDescent="0.2">
      <c r="A22" s="140">
        <v>2011</v>
      </c>
      <c r="B22" s="141">
        <v>7000000</v>
      </c>
      <c r="C22" s="142">
        <v>7000000</v>
      </c>
      <c r="D22" s="142">
        <v>7000000</v>
      </c>
      <c r="E22" s="142">
        <v>7000000</v>
      </c>
      <c r="F22" s="142">
        <v>7000000</v>
      </c>
      <c r="G22" s="168">
        <v>7000000</v>
      </c>
      <c r="H22" s="192" t="s">
        <v>92</v>
      </c>
      <c r="I22" s="196">
        <f t="shared" si="0"/>
        <v>42000000</v>
      </c>
    </row>
    <row r="23" spans="1:9" ht="13.5" thickBot="1" x14ac:dyDescent="0.25">
      <c r="A23" s="140">
        <v>2012</v>
      </c>
      <c r="B23" s="129">
        <v>8000000</v>
      </c>
      <c r="C23" s="130">
        <v>8000000</v>
      </c>
      <c r="D23" s="130">
        <v>8000000</v>
      </c>
      <c r="E23" s="130">
        <v>8000000</v>
      </c>
      <c r="F23" s="130">
        <v>8000000</v>
      </c>
      <c r="G23" s="130">
        <v>8000000</v>
      </c>
      <c r="H23" s="130">
        <v>8000000</v>
      </c>
      <c r="I23" s="171">
        <f t="shared" si="0"/>
        <v>56000000</v>
      </c>
    </row>
    <row r="24" spans="1:9" ht="13.5" thickTop="1" x14ac:dyDescent="0.2">
      <c r="A24" s="200">
        <v>41275</v>
      </c>
      <c r="B24" s="201">
        <v>8000000</v>
      </c>
      <c r="C24" s="202">
        <v>8000000</v>
      </c>
      <c r="D24" s="202">
        <v>8000000</v>
      </c>
      <c r="E24" s="202">
        <v>8000000</v>
      </c>
      <c r="F24" s="202">
        <v>8000000</v>
      </c>
      <c r="G24" s="202">
        <v>8000000</v>
      </c>
      <c r="H24" s="202">
        <v>8000000</v>
      </c>
      <c r="I24" s="170">
        <f t="shared" si="0"/>
        <v>56000000</v>
      </c>
    </row>
    <row r="25" spans="1:9" x14ac:dyDescent="0.2">
      <c r="A25" s="203">
        <v>41306</v>
      </c>
      <c r="B25" s="126">
        <v>8000000</v>
      </c>
      <c r="C25" s="128">
        <v>8000000</v>
      </c>
      <c r="D25" s="128">
        <v>8000000</v>
      </c>
      <c r="E25" s="128">
        <v>8000000</v>
      </c>
      <c r="F25" s="128">
        <v>8000000</v>
      </c>
      <c r="G25" s="128">
        <v>8000000</v>
      </c>
      <c r="H25" s="128">
        <v>8000000</v>
      </c>
      <c r="I25" s="121">
        <f t="shared" si="0"/>
        <v>56000000</v>
      </c>
    </row>
    <row r="26" spans="1:9" x14ac:dyDescent="0.2">
      <c r="A26" s="221">
        <v>41334</v>
      </c>
      <c r="B26" s="141">
        <v>8000000</v>
      </c>
      <c r="C26" s="142">
        <v>8000000</v>
      </c>
      <c r="D26" s="142">
        <v>8000000</v>
      </c>
      <c r="E26" s="142">
        <v>8000000</v>
      </c>
      <c r="F26" s="142">
        <v>8000000</v>
      </c>
      <c r="G26" s="142">
        <v>8000000</v>
      </c>
      <c r="H26" s="142">
        <v>8000000</v>
      </c>
      <c r="I26" s="196">
        <f t="shared" ref="I26:I28" si="1">SUM(B26:H26)</f>
        <v>56000000</v>
      </c>
    </row>
    <row r="27" spans="1:9" x14ac:dyDescent="0.2">
      <c r="A27" s="221">
        <v>41365</v>
      </c>
      <c r="B27" s="141">
        <v>8000000</v>
      </c>
      <c r="C27" s="142">
        <v>8000000</v>
      </c>
      <c r="D27" s="142">
        <v>8000000</v>
      </c>
      <c r="E27" s="142">
        <v>8000000</v>
      </c>
      <c r="F27" s="142">
        <v>8000000</v>
      </c>
      <c r="G27" s="142">
        <v>8000000</v>
      </c>
      <c r="H27" s="142">
        <v>8000000</v>
      </c>
      <c r="I27" s="196">
        <f t="shared" si="1"/>
        <v>56000000</v>
      </c>
    </row>
    <row r="28" spans="1:9" ht="13.5" thickBot="1" x14ac:dyDescent="0.25">
      <c r="A28" s="204">
        <v>41395</v>
      </c>
      <c r="B28" s="129">
        <v>8000000</v>
      </c>
      <c r="C28" s="130">
        <v>8000000</v>
      </c>
      <c r="D28" s="130">
        <v>8000000</v>
      </c>
      <c r="E28" s="130">
        <v>8000000</v>
      </c>
      <c r="F28" s="130">
        <v>8000000</v>
      </c>
      <c r="G28" s="130">
        <v>8000000</v>
      </c>
      <c r="H28" s="130">
        <v>8000000</v>
      </c>
      <c r="I28" s="171">
        <f t="shared" si="1"/>
        <v>56000000</v>
      </c>
    </row>
    <row r="29" spans="1:9" ht="14.25" thickTop="1" thickBot="1" x14ac:dyDescent="0.25">
      <c r="A29" s="204">
        <v>41426</v>
      </c>
      <c r="B29" s="129">
        <v>8000000</v>
      </c>
      <c r="C29" s="130">
        <v>8000000</v>
      </c>
      <c r="D29" s="130">
        <v>8000000</v>
      </c>
      <c r="E29" s="130">
        <v>8000000</v>
      </c>
      <c r="F29" s="130">
        <v>8000000</v>
      </c>
      <c r="G29" s="130">
        <v>8000000</v>
      </c>
      <c r="H29" s="130">
        <v>8000000</v>
      </c>
      <c r="I29" s="171">
        <f t="shared" si="0"/>
        <v>56000000</v>
      </c>
    </row>
    <row r="30" spans="1:9" ht="13.5" thickTop="1" x14ac:dyDescent="0.2">
      <c r="A30" s="122"/>
      <c r="B30" s="123"/>
      <c r="C30" s="123"/>
      <c r="D30" s="123"/>
      <c r="E30" s="123"/>
      <c r="F30" s="123"/>
      <c r="G30" s="123"/>
      <c r="H30" s="124"/>
      <c r="I30" s="125"/>
    </row>
    <row r="31" spans="1:9" ht="13.5" thickBot="1" x14ac:dyDescent="0.25">
      <c r="A31" s="122"/>
      <c r="B31" s="123"/>
      <c r="C31" s="123"/>
      <c r="D31" s="123"/>
      <c r="E31" s="123"/>
      <c r="F31" s="123"/>
      <c r="G31" s="123"/>
      <c r="H31" s="124"/>
      <c r="I31" s="125"/>
    </row>
    <row r="32" spans="1:9" ht="17.25" thickTop="1" thickBot="1" x14ac:dyDescent="0.3">
      <c r="B32" s="367" t="s">
        <v>78</v>
      </c>
      <c r="C32" s="368"/>
      <c r="D32" s="368"/>
      <c r="E32" s="368"/>
      <c r="F32" s="368"/>
      <c r="G32" s="368"/>
      <c r="H32" s="368"/>
    </row>
    <row r="33" spans="1:9" s="116" customFormat="1" ht="26.25" customHeight="1" thickTop="1" thickBot="1" x14ac:dyDescent="0.25">
      <c r="A33" s="113" t="s">
        <v>0</v>
      </c>
      <c r="B33" s="114" t="s">
        <v>72</v>
      </c>
      <c r="C33" s="114" t="s">
        <v>73</v>
      </c>
      <c r="D33" s="114" t="s">
        <v>74</v>
      </c>
      <c r="E33" s="114" t="s">
        <v>75</v>
      </c>
      <c r="F33" s="114" t="s">
        <v>76</v>
      </c>
      <c r="G33" s="114" t="s">
        <v>77</v>
      </c>
      <c r="H33" s="114" t="s">
        <v>91</v>
      </c>
      <c r="I33" s="115" t="s">
        <v>3</v>
      </c>
    </row>
    <row r="34" spans="1:9" ht="13.5" thickTop="1" x14ac:dyDescent="0.2">
      <c r="A34" s="120">
        <v>2003</v>
      </c>
      <c r="B34" s="118">
        <v>737811</v>
      </c>
      <c r="C34" s="119">
        <v>131712</v>
      </c>
      <c r="D34" s="119">
        <v>571399</v>
      </c>
      <c r="E34" s="119">
        <v>135536</v>
      </c>
      <c r="F34" s="119">
        <v>94692</v>
      </c>
      <c r="G34" s="165">
        <v>276664</v>
      </c>
      <c r="H34" s="193">
        <v>0</v>
      </c>
      <c r="I34" s="170">
        <f t="shared" ref="I34:I49" si="2">SUM(B34:H34)</f>
        <v>1947814</v>
      </c>
    </row>
    <row r="35" spans="1:9" x14ac:dyDescent="0.2">
      <c r="A35" s="120">
        <v>2004</v>
      </c>
      <c r="B35" s="126">
        <v>761920</v>
      </c>
      <c r="C35" s="127">
        <v>189555</v>
      </c>
      <c r="D35" s="128">
        <v>567710</v>
      </c>
      <c r="E35" s="128">
        <v>135848</v>
      </c>
      <c r="F35" s="128">
        <v>136845</v>
      </c>
      <c r="G35" s="167">
        <v>274156</v>
      </c>
      <c r="H35" s="194">
        <v>0</v>
      </c>
      <c r="I35" s="121">
        <f t="shared" si="2"/>
        <v>2066034</v>
      </c>
    </row>
    <row r="36" spans="1:9" x14ac:dyDescent="0.2">
      <c r="A36" s="120">
        <v>2005</v>
      </c>
      <c r="B36" s="126">
        <v>804452</v>
      </c>
      <c r="C36" s="128">
        <v>191455</v>
      </c>
      <c r="D36" s="128">
        <v>599454</v>
      </c>
      <c r="E36" s="128">
        <v>136548</v>
      </c>
      <c r="F36" s="128">
        <v>137545</v>
      </c>
      <c r="G36" s="167">
        <v>296056</v>
      </c>
      <c r="H36" s="194">
        <v>0</v>
      </c>
      <c r="I36" s="121">
        <f t="shared" si="2"/>
        <v>2165510</v>
      </c>
    </row>
    <row r="37" spans="1:9" x14ac:dyDescent="0.2">
      <c r="A37" s="120">
        <v>2006</v>
      </c>
      <c r="B37" s="126">
        <v>845031</v>
      </c>
      <c r="C37" s="128">
        <v>204757</v>
      </c>
      <c r="D37" s="128">
        <v>721696</v>
      </c>
      <c r="E37" s="128">
        <v>159376</v>
      </c>
      <c r="F37" s="128">
        <v>141825</v>
      </c>
      <c r="G37" s="167">
        <v>314424</v>
      </c>
      <c r="H37" s="190" t="s">
        <v>92</v>
      </c>
      <c r="I37" s="121">
        <f t="shared" si="2"/>
        <v>2387109</v>
      </c>
    </row>
    <row r="38" spans="1:9" x14ac:dyDescent="0.2">
      <c r="A38" s="120">
        <v>2007</v>
      </c>
      <c r="B38" s="126">
        <v>913823</v>
      </c>
      <c r="C38" s="128">
        <v>214557</v>
      </c>
      <c r="D38" s="128">
        <v>727100</v>
      </c>
      <c r="E38" s="128">
        <v>175376</v>
      </c>
      <c r="F38" s="128">
        <v>150325</v>
      </c>
      <c r="G38" s="167">
        <v>363382</v>
      </c>
      <c r="H38" s="190" t="s">
        <v>92</v>
      </c>
      <c r="I38" s="121">
        <f t="shared" si="2"/>
        <v>2544563</v>
      </c>
    </row>
    <row r="39" spans="1:9" x14ac:dyDescent="0.2">
      <c r="A39" s="120">
        <v>2008</v>
      </c>
      <c r="B39" s="126">
        <v>1034791</v>
      </c>
      <c r="C39" s="128">
        <v>243757</v>
      </c>
      <c r="D39" s="128">
        <v>782400</v>
      </c>
      <c r="E39" s="128">
        <v>176176</v>
      </c>
      <c r="F39" s="128">
        <v>168328</v>
      </c>
      <c r="G39" s="167">
        <v>376282</v>
      </c>
      <c r="H39" s="190" t="s">
        <v>92</v>
      </c>
      <c r="I39" s="121">
        <f t="shared" si="2"/>
        <v>2781734</v>
      </c>
    </row>
    <row r="40" spans="1:9" x14ac:dyDescent="0.2">
      <c r="A40" s="120">
        <v>2009</v>
      </c>
      <c r="B40" s="126">
        <v>1057887</v>
      </c>
      <c r="C40" s="128">
        <v>251757</v>
      </c>
      <c r="D40" s="128">
        <v>728900</v>
      </c>
      <c r="E40" s="128">
        <v>174264</v>
      </c>
      <c r="F40" s="128">
        <v>174928</v>
      </c>
      <c r="G40" s="167">
        <v>421232</v>
      </c>
      <c r="H40" s="190" t="s">
        <v>92</v>
      </c>
      <c r="I40" s="121">
        <f t="shared" si="2"/>
        <v>2808968</v>
      </c>
    </row>
    <row r="41" spans="1:9" x14ac:dyDescent="0.2">
      <c r="A41" s="140">
        <v>2010</v>
      </c>
      <c r="B41" s="141">
        <v>1113695</v>
      </c>
      <c r="C41" s="142">
        <v>282957</v>
      </c>
      <c r="D41" s="142">
        <v>776000</v>
      </c>
      <c r="E41" s="142">
        <v>209064</v>
      </c>
      <c r="F41" s="142">
        <v>209528</v>
      </c>
      <c r="G41" s="168">
        <v>490132</v>
      </c>
      <c r="H41" s="191" t="s">
        <v>92</v>
      </c>
      <c r="I41" s="121">
        <f t="shared" si="2"/>
        <v>3081376</v>
      </c>
    </row>
    <row r="42" spans="1:9" x14ac:dyDescent="0.2">
      <c r="A42" s="140">
        <v>2011</v>
      </c>
      <c r="B42" s="141">
        <v>1191995</v>
      </c>
      <c r="C42" s="142">
        <v>324357</v>
      </c>
      <c r="D42" s="142">
        <v>983700</v>
      </c>
      <c r="E42" s="142">
        <v>252764</v>
      </c>
      <c r="F42" s="142">
        <v>237928</v>
      </c>
      <c r="G42" s="168">
        <v>603540</v>
      </c>
      <c r="H42" s="192" t="s">
        <v>92</v>
      </c>
      <c r="I42" s="196">
        <f t="shared" si="2"/>
        <v>3594284</v>
      </c>
    </row>
    <row r="43" spans="1:9" ht="13.5" thickBot="1" x14ac:dyDescent="0.25">
      <c r="A43" s="140">
        <v>2012</v>
      </c>
      <c r="B43" s="129">
        <v>1267047</v>
      </c>
      <c r="C43" s="130">
        <v>372857</v>
      </c>
      <c r="D43" s="130">
        <v>1072100</v>
      </c>
      <c r="E43" s="130">
        <v>286564</v>
      </c>
      <c r="F43" s="130">
        <v>302528</v>
      </c>
      <c r="G43" s="169">
        <v>673500</v>
      </c>
      <c r="H43" s="130">
        <v>0</v>
      </c>
      <c r="I43" s="171">
        <f t="shared" si="2"/>
        <v>3974596</v>
      </c>
    </row>
    <row r="44" spans="1:9" ht="13.5" thickTop="1" x14ac:dyDescent="0.2">
      <c r="A44" s="205">
        <v>41275</v>
      </c>
      <c r="B44" s="201">
        <v>1268147</v>
      </c>
      <c r="C44" s="202">
        <v>373457</v>
      </c>
      <c r="D44" s="202">
        <v>1072600</v>
      </c>
      <c r="E44" s="202">
        <v>288664</v>
      </c>
      <c r="F44" s="202">
        <v>303528</v>
      </c>
      <c r="G44" s="207">
        <v>673900</v>
      </c>
      <c r="H44" s="202">
        <v>0</v>
      </c>
      <c r="I44" s="170">
        <f t="shared" si="2"/>
        <v>3980296</v>
      </c>
    </row>
    <row r="45" spans="1:9" x14ac:dyDescent="0.2">
      <c r="A45" s="208">
        <v>41306</v>
      </c>
      <c r="B45" s="126">
        <v>1279547</v>
      </c>
      <c r="C45" s="128">
        <v>376457</v>
      </c>
      <c r="D45" s="128">
        <v>1087400</v>
      </c>
      <c r="E45" s="128">
        <v>289664</v>
      </c>
      <c r="F45" s="128">
        <v>304128</v>
      </c>
      <c r="G45" s="167">
        <v>686500</v>
      </c>
      <c r="H45" s="128">
        <v>0</v>
      </c>
      <c r="I45" s="121">
        <f t="shared" si="2"/>
        <v>4023696</v>
      </c>
    </row>
    <row r="46" spans="1:9" x14ac:dyDescent="0.2">
      <c r="A46" s="222">
        <v>41334</v>
      </c>
      <c r="B46" s="141">
        <v>1280147</v>
      </c>
      <c r="C46" s="142">
        <v>380157</v>
      </c>
      <c r="D46" s="142">
        <v>1088700</v>
      </c>
      <c r="E46" s="142">
        <v>291264</v>
      </c>
      <c r="F46" s="142">
        <v>304128</v>
      </c>
      <c r="G46" s="168">
        <v>688100</v>
      </c>
      <c r="H46" s="142">
        <v>0</v>
      </c>
      <c r="I46" s="196">
        <f t="shared" ref="I46:I48" si="3">SUM(B46:H46)</f>
        <v>4032496</v>
      </c>
    </row>
    <row r="47" spans="1:9" x14ac:dyDescent="0.2">
      <c r="A47" s="222">
        <v>41365</v>
      </c>
      <c r="B47" s="141">
        <v>1285847</v>
      </c>
      <c r="C47" s="142">
        <v>380057</v>
      </c>
      <c r="D47" s="142">
        <v>1089600</v>
      </c>
      <c r="E47" s="142">
        <v>289764</v>
      </c>
      <c r="F47" s="142">
        <v>304028</v>
      </c>
      <c r="G47" s="168">
        <v>687300</v>
      </c>
      <c r="H47" s="142">
        <v>0</v>
      </c>
      <c r="I47" s="196">
        <f t="shared" si="3"/>
        <v>4036596</v>
      </c>
    </row>
    <row r="48" spans="1:9" ht="13.5" thickBot="1" x14ac:dyDescent="0.25">
      <c r="A48" s="209">
        <v>41395</v>
      </c>
      <c r="B48" s="129">
        <v>1288447</v>
      </c>
      <c r="C48" s="130">
        <v>380657</v>
      </c>
      <c r="D48" s="130">
        <v>1091800</v>
      </c>
      <c r="E48" s="130">
        <v>297564</v>
      </c>
      <c r="F48" s="130">
        <v>306028</v>
      </c>
      <c r="G48" s="169">
        <v>692600</v>
      </c>
      <c r="H48" s="130">
        <v>0</v>
      </c>
      <c r="I48" s="171">
        <f t="shared" si="3"/>
        <v>4057096</v>
      </c>
    </row>
    <row r="49" spans="1:9" ht="14.25" thickTop="1" thickBot="1" x14ac:dyDescent="0.25">
      <c r="A49" s="209">
        <v>41426</v>
      </c>
      <c r="B49" s="129">
        <v>1294547</v>
      </c>
      <c r="C49" s="130">
        <v>381257</v>
      </c>
      <c r="D49" s="130">
        <v>1136100</v>
      </c>
      <c r="E49" s="130">
        <v>300864</v>
      </c>
      <c r="F49" s="130">
        <v>307228</v>
      </c>
      <c r="G49" s="169">
        <v>693700</v>
      </c>
      <c r="H49" s="130">
        <v>0</v>
      </c>
      <c r="I49" s="171">
        <f t="shared" si="2"/>
        <v>4113696</v>
      </c>
    </row>
    <row r="50" spans="1:9" ht="13.5" thickTop="1" x14ac:dyDescent="0.2">
      <c r="A50" s="122"/>
      <c r="B50" s="123"/>
      <c r="C50" s="123"/>
      <c r="D50" s="123"/>
      <c r="E50" s="123"/>
      <c r="F50" s="123"/>
      <c r="G50" s="123"/>
      <c r="H50" s="124"/>
      <c r="I50" s="125"/>
    </row>
    <row r="51" spans="1:9" ht="13.5" thickBot="1" x14ac:dyDescent="0.25">
      <c r="A51" s="122"/>
      <c r="B51" s="123"/>
      <c r="C51" s="123"/>
      <c r="D51" s="123"/>
      <c r="E51" s="123"/>
      <c r="F51" s="123"/>
      <c r="G51" s="123"/>
      <c r="H51" s="124"/>
      <c r="I51" s="125"/>
    </row>
    <row r="52" spans="1:9" ht="17.25" thickTop="1" thickBot="1" x14ac:dyDescent="0.3">
      <c r="B52" s="367" t="s">
        <v>79</v>
      </c>
      <c r="C52" s="368"/>
      <c r="D52" s="368"/>
      <c r="E52" s="368"/>
      <c r="F52" s="368"/>
      <c r="G52" s="368"/>
      <c r="H52" s="368"/>
    </row>
    <row r="53" spans="1:9" s="116" customFormat="1" ht="26.25" customHeight="1" thickTop="1" thickBot="1" x14ac:dyDescent="0.25">
      <c r="A53" s="113" t="s">
        <v>0</v>
      </c>
      <c r="B53" s="114" t="s">
        <v>72</v>
      </c>
      <c r="C53" s="114" t="s">
        <v>73</v>
      </c>
      <c r="D53" s="114" t="s">
        <v>74</v>
      </c>
      <c r="E53" s="114" t="s">
        <v>75</v>
      </c>
      <c r="F53" s="114" t="s">
        <v>76</v>
      </c>
      <c r="G53" s="114" t="s">
        <v>77</v>
      </c>
      <c r="H53" s="114" t="s">
        <v>91</v>
      </c>
      <c r="I53" s="115" t="s">
        <v>3</v>
      </c>
    </row>
    <row r="54" spans="1:9" ht="13.5" thickTop="1" x14ac:dyDescent="0.2">
      <c r="A54" s="175">
        <v>2003</v>
      </c>
      <c r="B54" s="263" t="s">
        <v>6</v>
      </c>
      <c r="C54" s="264" t="s">
        <v>6</v>
      </c>
      <c r="D54" s="264" t="s">
        <v>6</v>
      </c>
      <c r="E54" s="264" t="s">
        <v>6</v>
      </c>
      <c r="F54" s="264" t="s">
        <v>6</v>
      </c>
      <c r="G54" s="265" t="s">
        <v>6</v>
      </c>
      <c r="H54" s="193">
        <v>0</v>
      </c>
      <c r="I54" s="172"/>
    </row>
    <row r="55" spans="1:9" x14ac:dyDescent="0.2">
      <c r="A55" s="176">
        <v>2004</v>
      </c>
      <c r="B55" s="263" t="s">
        <v>6</v>
      </c>
      <c r="C55" s="264" t="s">
        <v>6</v>
      </c>
      <c r="D55" s="264" t="s">
        <v>6</v>
      </c>
      <c r="E55" s="264" t="s">
        <v>6</v>
      </c>
      <c r="F55" s="264" t="s">
        <v>6</v>
      </c>
      <c r="G55" s="265" t="s">
        <v>6</v>
      </c>
      <c r="H55" s="194">
        <v>0</v>
      </c>
      <c r="I55" s="195"/>
    </row>
    <row r="56" spans="1:9" x14ac:dyDescent="0.2">
      <c r="A56" s="176">
        <v>2005</v>
      </c>
      <c r="B56" s="263" t="s">
        <v>6</v>
      </c>
      <c r="C56" s="264" t="s">
        <v>6</v>
      </c>
      <c r="D56" s="264" t="s">
        <v>6</v>
      </c>
      <c r="E56" s="264" t="s">
        <v>6</v>
      </c>
      <c r="F56" s="264" t="s">
        <v>6</v>
      </c>
      <c r="G56" s="265" t="s">
        <v>6</v>
      </c>
      <c r="H56" s="194">
        <v>0</v>
      </c>
      <c r="I56" s="195"/>
    </row>
    <row r="57" spans="1:9" x14ac:dyDescent="0.2">
      <c r="A57" s="176">
        <v>2006</v>
      </c>
      <c r="B57" s="263" t="s">
        <v>6</v>
      </c>
      <c r="C57" s="264" t="s">
        <v>6</v>
      </c>
      <c r="D57" s="264" t="s">
        <v>6</v>
      </c>
      <c r="E57" s="264" t="s">
        <v>6</v>
      </c>
      <c r="F57" s="264" t="s">
        <v>6</v>
      </c>
      <c r="G57" s="265" t="s">
        <v>6</v>
      </c>
      <c r="H57" s="190" t="s">
        <v>92</v>
      </c>
      <c r="I57" s="195"/>
    </row>
    <row r="58" spans="1:9" x14ac:dyDescent="0.2">
      <c r="A58" s="176">
        <v>2007</v>
      </c>
      <c r="B58" s="263" t="s">
        <v>6</v>
      </c>
      <c r="C58" s="264" t="s">
        <v>6</v>
      </c>
      <c r="D58" s="264" t="s">
        <v>6</v>
      </c>
      <c r="E58" s="264" t="s">
        <v>6</v>
      </c>
      <c r="F58" s="264" t="s">
        <v>6</v>
      </c>
      <c r="G58" s="265" t="s">
        <v>6</v>
      </c>
      <c r="H58" s="190" t="s">
        <v>92</v>
      </c>
      <c r="I58" s="195"/>
    </row>
    <row r="59" spans="1:9" x14ac:dyDescent="0.2">
      <c r="A59" s="176">
        <v>2008</v>
      </c>
      <c r="B59" s="263" t="s">
        <v>6</v>
      </c>
      <c r="C59" s="264" t="s">
        <v>6</v>
      </c>
      <c r="D59" s="264" t="s">
        <v>6</v>
      </c>
      <c r="E59" s="264" t="s">
        <v>6</v>
      </c>
      <c r="F59" s="264" t="s">
        <v>6</v>
      </c>
      <c r="G59" s="265" t="s">
        <v>6</v>
      </c>
      <c r="H59" s="190" t="s">
        <v>92</v>
      </c>
      <c r="I59" s="195"/>
    </row>
    <row r="60" spans="1:9" x14ac:dyDescent="0.2">
      <c r="A60" s="176">
        <v>2009</v>
      </c>
      <c r="B60" s="263" t="s">
        <v>6</v>
      </c>
      <c r="C60" s="264" t="s">
        <v>6</v>
      </c>
      <c r="D60" s="264" t="s">
        <v>6</v>
      </c>
      <c r="E60" s="264" t="s">
        <v>6</v>
      </c>
      <c r="F60" s="264" t="s">
        <v>6</v>
      </c>
      <c r="G60" s="265" t="s">
        <v>6</v>
      </c>
      <c r="H60" s="190" t="s">
        <v>92</v>
      </c>
      <c r="I60" s="195"/>
    </row>
    <row r="61" spans="1:9" x14ac:dyDescent="0.2">
      <c r="A61" s="177">
        <v>2010</v>
      </c>
      <c r="B61" s="174">
        <v>949365</v>
      </c>
      <c r="C61" s="155">
        <v>266224</v>
      </c>
      <c r="D61" s="155">
        <v>657298</v>
      </c>
      <c r="E61" s="155">
        <v>143770</v>
      </c>
      <c r="F61" s="155">
        <v>202143</v>
      </c>
      <c r="G61" s="166">
        <v>310112</v>
      </c>
      <c r="H61" s="191" t="s">
        <v>92</v>
      </c>
      <c r="I61" s="121">
        <f t="shared" ref="I61:I68" si="4">SUM(B61:H61)</f>
        <v>2528912</v>
      </c>
    </row>
    <row r="62" spans="1:9" x14ac:dyDescent="0.2">
      <c r="A62" s="177">
        <v>2011</v>
      </c>
      <c r="B62" s="180">
        <v>1011926</v>
      </c>
      <c r="C62" s="142">
        <v>290986</v>
      </c>
      <c r="D62" s="142">
        <v>731205</v>
      </c>
      <c r="E62" s="142">
        <v>180479</v>
      </c>
      <c r="F62" s="142">
        <v>225211</v>
      </c>
      <c r="G62" s="168">
        <v>380672</v>
      </c>
      <c r="H62" s="192" t="s">
        <v>92</v>
      </c>
      <c r="I62" s="196">
        <f t="shared" si="4"/>
        <v>2820479</v>
      </c>
    </row>
    <row r="63" spans="1:9" ht="13.5" thickBot="1" x14ac:dyDescent="0.25">
      <c r="A63" s="177">
        <v>2012</v>
      </c>
      <c r="B63" s="173">
        <v>1062927</v>
      </c>
      <c r="C63" s="130">
        <v>303818</v>
      </c>
      <c r="D63" s="130">
        <v>838426</v>
      </c>
      <c r="E63" s="130">
        <v>183005</v>
      </c>
      <c r="F63" s="130">
        <v>232752</v>
      </c>
      <c r="G63" s="169">
        <v>399968</v>
      </c>
      <c r="H63" s="130">
        <v>0</v>
      </c>
      <c r="I63" s="171">
        <f t="shared" si="4"/>
        <v>3020896</v>
      </c>
    </row>
    <row r="64" spans="1:9" ht="13.5" thickTop="1" x14ac:dyDescent="0.2">
      <c r="A64" s="205">
        <v>41275</v>
      </c>
      <c r="B64" s="206">
        <v>1063025</v>
      </c>
      <c r="C64" s="202">
        <v>304142</v>
      </c>
      <c r="D64" s="202">
        <v>841390</v>
      </c>
      <c r="E64" s="202">
        <v>182668</v>
      </c>
      <c r="F64" s="202">
        <v>232866</v>
      </c>
      <c r="G64" s="207">
        <v>399845</v>
      </c>
      <c r="H64" s="202">
        <v>0</v>
      </c>
      <c r="I64" s="170">
        <f t="shared" si="4"/>
        <v>3023936</v>
      </c>
    </row>
    <row r="65" spans="1:11" x14ac:dyDescent="0.2">
      <c r="A65" s="208">
        <v>41306</v>
      </c>
      <c r="B65" s="179">
        <v>1064283</v>
      </c>
      <c r="C65" s="128">
        <v>304138</v>
      </c>
      <c r="D65" s="128">
        <v>839512</v>
      </c>
      <c r="E65" s="128">
        <v>184063</v>
      </c>
      <c r="F65" s="128">
        <v>233017</v>
      </c>
      <c r="G65" s="167">
        <v>400581</v>
      </c>
      <c r="H65" s="128">
        <v>0</v>
      </c>
      <c r="I65" s="121">
        <f t="shared" si="4"/>
        <v>3025594</v>
      </c>
    </row>
    <row r="66" spans="1:11" x14ac:dyDescent="0.2">
      <c r="A66" s="222">
        <v>41334</v>
      </c>
      <c r="B66" s="180">
        <v>1066344</v>
      </c>
      <c r="C66" s="142">
        <v>305034</v>
      </c>
      <c r="D66" s="142">
        <v>843458</v>
      </c>
      <c r="E66" s="142">
        <v>186498</v>
      </c>
      <c r="F66" s="142">
        <v>233163</v>
      </c>
      <c r="G66" s="168">
        <v>403057</v>
      </c>
      <c r="H66" s="142">
        <v>0</v>
      </c>
      <c r="I66" s="196">
        <f t="shared" ref="I66:I67" si="5">SUM(B66:H66)</f>
        <v>3037554</v>
      </c>
    </row>
    <row r="67" spans="1:11" x14ac:dyDescent="0.2">
      <c r="A67" s="208">
        <v>41365</v>
      </c>
      <c r="B67" s="179">
        <v>1067642</v>
      </c>
      <c r="C67" s="128">
        <v>306611</v>
      </c>
      <c r="D67" s="128">
        <v>847523</v>
      </c>
      <c r="E67" s="128">
        <v>191835</v>
      </c>
      <c r="F67" s="128">
        <v>233302</v>
      </c>
      <c r="G67" s="167">
        <v>410919</v>
      </c>
      <c r="H67" s="128">
        <v>0</v>
      </c>
      <c r="I67" s="121">
        <f t="shared" si="5"/>
        <v>3057832</v>
      </c>
    </row>
    <row r="68" spans="1:11" ht="13.5" thickBot="1" x14ac:dyDescent="0.25">
      <c r="A68" s="309">
        <v>41395</v>
      </c>
      <c r="B68" s="310">
        <v>1069309</v>
      </c>
      <c r="C68" s="311">
        <v>306610</v>
      </c>
      <c r="D68" s="311">
        <v>849455</v>
      </c>
      <c r="E68" s="311">
        <v>193005</v>
      </c>
      <c r="F68" s="311">
        <v>233422</v>
      </c>
      <c r="G68" s="312">
        <v>415341</v>
      </c>
      <c r="H68" s="311">
        <v>0</v>
      </c>
      <c r="I68" s="313">
        <f t="shared" si="4"/>
        <v>3067142</v>
      </c>
    </row>
    <row r="69" spans="1:11" ht="14.25" thickTop="1" thickBot="1" x14ac:dyDescent="0.25">
      <c r="A69" s="209">
        <v>41426</v>
      </c>
      <c r="B69" s="298">
        <v>1038465</v>
      </c>
      <c r="C69" s="299">
        <v>306115</v>
      </c>
      <c r="D69" s="299">
        <v>855949</v>
      </c>
      <c r="E69" s="299">
        <v>207669</v>
      </c>
      <c r="F69" s="299">
        <v>219012</v>
      </c>
      <c r="G69" s="300">
        <v>521570</v>
      </c>
      <c r="H69" s="299">
        <v>0</v>
      </c>
      <c r="I69" s="301">
        <f>SUM(B69:H69)</f>
        <v>3148780</v>
      </c>
    </row>
    <row r="70" spans="1:11" ht="13.5" thickTop="1" x14ac:dyDescent="0.2">
      <c r="A70" s="122"/>
      <c r="B70" s="123"/>
      <c r="C70" s="123"/>
      <c r="D70" s="123"/>
      <c r="E70" s="123"/>
      <c r="F70" s="123"/>
      <c r="G70" s="123"/>
      <c r="H70" s="124"/>
      <c r="I70" s="125"/>
    </row>
    <row r="71" spans="1:11" ht="13.5" thickBot="1" x14ac:dyDescent="0.25">
      <c r="A71" s="122"/>
      <c r="B71" s="123"/>
      <c r="C71" s="123"/>
      <c r="D71" s="123"/>
      <c r="E71" s="123"/>
      <c r="F71" s="123"/>
      <c r="G71" s="123"/>
      <c r="H71" s="124"/>
      <c r="I71" s="125"/>
    </row>
    <row r="72" spans="1:11" ht="17.25" thickTop="1" thickBot="1" x14ac:dyDescent="0.3">
      <c r="B72" s="367" t="s">
        <v>80</v>
      </c>
      <c r="C72" s="368"/>
      <c r="D72" s="368"/>
      <c r="E72" s="368"/>
      <c r="F72" s="368"/>
      <c r="G72" s="368"/>
      <c r="H72" s="368"/>
    </row>
    <row r="73" spans="1:11" s="116" customFormat="1" ht="26.25" customHeight="1" thickTop="1" thickBot="1" x14ac:dyDescent="0.25">
      <c r="A73" s="113" t="s">
        <v>0</v>
      </c>
      <c r="B73" s="114" t="s">
        <v>72</v>
      </c>
      <c r="C73" s="114" t="s">
        <v>73</v>
      </c>
      <c r="D73" s="114" t="s">
        <v>74</v>
      </c>
      <c r="E73" s="114" t="s">
        <v>75</v>
      </c>
      <c r="F73" s="114" t="s">
        <v>76</v>
      </c>
      <c r="G73" s="114" t="s">
        <v>77</v>
      </c>
      <c r="H73" s="114" t="s">
        <v>91</v>
      </c>
      <c r="I73" s="115" t="s">
        <v>3</v>
      </c>
    </row>
    <row r="74" spans="1:11" ht="13.5" thickTop="1" x14ac:dyDescent="0.2">
      <c r="A74" s="175">
        <v>2003</v>
      </c>
      <c r="B74" s="263" t="s">
        <v>6</v>
      </c>
      <c r="C74" s="264" t="s">
        <v>6</v>
      </c>
      <c r="D74" s="264" t="s">
        <v>6</v>
      </c>
      <c r="E74" s="264" t="s">
        <v>6</v>
      </c>
      <c r="F74" s="264" t="s">
        <v>6</v>
      </c>
      <c r="G74" s="265" t="s">
        <v>6</v>
      </c>
      <c r="H74" s="193">
        <v>0</v>
      </c>
      <c r="I74" s="170">
        <v>1549046</v>
      </c>
      <c r="K74" s="102"/>
    </row>
    <row r="75" spans="1:11" x14ac:dyDescent="0.2">
      <c r="A75" s="176">
        <v>2004</v>
      </c>
      <c r="B75" s="263" t="s">
        <v>6</v>
      </c>
      <c r="C75" s="264" t="s">
        <v>6</v>
      </c>
      <c r="D75" s="264" t="s">
        <v>6</v>
      </c>
      <c r="E75" s="264" t="s">
        <v>6</v>
      </c>
      <c r="F75" s="264" t="s">
        <v>6</v>
      </c>
      <c r="G75" s="265" t="s">
        <v>6</v>
      </c>
      <c r="H75" s="194">
        <v>0</v>
      </c>
      <c r="I75" s="121">
        <v>1612261</v>
      </c>
      <c r="K75" s="102"/>
    </row>
    <row r="76" spans="1:11" x14ac:dyDescent="0.2">
      <c r="A76" s="176">
        <v>2005</v>
      </c>
      <c r="B76" s="263" t="s">
        <v>6</v>
      </c>
      <c r="C76" s="264" t="s">
        <v>6</v>
      </c>
      <c r="D76" s="264" t="s">
        <v>6</v>
      </c>
      <c r="E76" s="264" t="s">
        <v>6</v>
      </c>
      <c r="F76" s="264" t="s">
        <v>6</v>
      </c>
      <c r="G76" s="265" t="s">
        <v>6</v>
      </c>
      <c r="H76" s="194">
        <v>0</v>
      </c>
      <c r="I76" s="121">
        <v>1701496</v>
      </c>
      <c r="K76" s="102"/>
    </row>
    <row r="77" spans="1:11" x14ac:dyDescent="0.2">
      <c r="A77" s="176">
        <v>2006</v>
      </c>
      <c r="B77" s="263" t="s">
        <v>6</v>
      </c>
      <c r="C77" s="264" t="s">
        <v>6</v>
      </c>
      <c r="D77" s="264" t="s">
        <v>6</v>
      </c>
      <c r="E77" s="264" t="s">
        <v>6</v>
      </c>
      <c r="F77" s="264" t="s">
        <v>6</v>
      </c>
      <c r="G77" s="265" t="s">
        <v>6</v>
      </c>
      <c r="H77" s="190" t="s">
        <v>92</v>
      </c>
      <c r="I77" s="121">
        <v>1775232</v>
      </c>
      <c r="K77" s="102"/>
    </row>
    <row r="78" spans="1:11" x14ac:dyDescent="0.2">
      <c r="A78" s="176">
        <v>2007</v>
      </c>
      <c r="B78" s="263" t="s">
        <v>6</v>
      </c>
      <c r="C78" s="264" t="s">
        <v>6</v>
      </c>
      <c r="D78" s="264" t="s">
        <v>6</v>
      </c>
      <c r="E78" s="264" t="s">
        <v>6</v>
      </c>
      <c r="F78" s="264" t="s">
        <v>6</v>
      </c>
      <c r="G78" s="265" t="s">
        <v>6</v>
      </c>
      <c r="H78" s="190" t="s">
        <v>92</v>
      </c>
      <c r="I78" s="121">
        <v>1823120</v>
      </c>
      <c r="K78" s="71"/>
    </row>
    <row r="79" spans="1:11" x14ac:dyDescent="0.2">
      <c r="A79" s="176">
        <v>2008</v>
      </c>
      <c r="B79" s="263" t="s">
        <v>6</v>
      </c>
      <c r="C79" s="264" t="s">
        <v>6</v>
      </c>
      <c r="D79" s="264" t="s">
        <v>6</v>
      </c>
      <c r="E79" s="264" t="s">
        <v>6</v>
      </c>
      <c r="F79" s="264" t="s">
        <v>6</v>
      </c>
      <c r="G79" s="265" t="s">
        <v>6</v>
      </c>
      <c r="H79" s="190" t="s">
        <v>92</v>
      </c>
      <c r="I79" s="121">
        <v>1909961</v>
      </c>
    </row>
    <row r="80" spans="1:11" x14ac:dyDescent="0.2">
      <c r="A80" s="176">
        <v>2009</v>
      </c>
      <c r="B80" s="263" t="s">
        <v>6</v>
      </c>
      <c r="C80" s="264" t="s">
        <v>6</v>
      </c>
      <c r="D80" s="264" t="s">
        <v>6</v>
      </c>
      <c r="E80" s="264" t="s">
        <v>6</v>
      </c>
      <c r="F80" s="264" t="s">
        <v>6</v>
      </c>
      <c r="G80" s="265" t="s">
        <v>6</v>
      </c>
      <c r="H80" s="190" t="s">
        <v>92</v>
      </c>
      <c r="I80" s="121">
        <v>2011228</v>
      </c>
    </row>
    <row r="81" spans="1:9" x14ac:dyDescent="0.2">
      <c r="A81" s="176">
        <v>2010</v>
      </c>
      <c r="B81" s="179">
        <v>810431</v>
      </c>
      <c r="C81" s="128">
        <v>197536</v>
      </c>
      <c r="D81" s="128">
        <v>516715</v>
      </c>
      <c r="E81" s="128">
        <v>117233</v>
      </c>
      <c r="F81" s="128">
        <v>143356</v>
      </c>
      <c r="G81" s="167">
        <v>300487</v>
      </c>
      <c r="H81" s="191" t="s">
        <v>92</v>
      </c>
      <c r="I81" s="121">
        <f t="shared" ref="I81:I88" si="6">SUM(B81:H81)</f>
        <v>2085758</v>
      </c>
    </row>
    <row r="82" spans="1:9" x14ac:dyDescent="0.2">
      <c r="A82" s="177">
        <v>2011</v>
      </c>
      <c r="B82" s="180">
        <v>817393</v>
      </c>
      <c r="C82" s="142">
        <v>207241</v>
      </c>
      <c r="D82" s="142">
        <v>545270</v>
      </c>
      <c r="E82" s="142">
        <v>137285</v>
      </c>
      <c r="F82" s="142">
        <v>156600</v>
      </c>
      <c r="G82" s="168">
        <v>355950</v>
      </c>
      <c r="H82" s="192" t="s">
        <v>92</v>
      </c>
      <c r="I82" s="196">
        <f t="shared" si="6"/>
        <v>2219739</v>
      </c>
    </row>
    <row r="83" spans="1:9" ht="13.5" thickBot="1" x14ac:dyDescent="0.25">
      <c r="A83" s="178">
        <v>2012</v>
      </c>
      <c r="B83" s="173">
        <v>842206</v>
      </c>
      <c r="C83" s="130">
        <v>218436</v>
      </c>
      <c r="D83" s="130">
        <v>575432</v>
      </c>
      <c r="E83" s="130">
        <v>140569</v>
      </c>
      <c r="F83" s="130">
        <v>160446</v>
      </c>
      <c r="G83" s="169">
        <v>370041</v>
      </c>
      <c r="H83" s="130">
        <v>0</v>
      </c>
      <c r="I83" s="171">
        <f t="shared" si="6"/>
        <v>2307130</v>
      </c>
    </row>
    <row r="84" spans="1:9" ht="13.5" thickTop="1" x14ac:dyDescent="0.2">
      <c r="A84" s="205">
        <v>41275</v>
      </c>
      <c r="B84" s="206">
        <v>848368</v>
      </c>
      <c r="C84" s="202">
        <v>220233</v>
      </c>
      <c r="D84" s="202">
        <v>578672</v>
      </c>
      <c r="E84" s="202">
        <v>142136</v>
      </c>
      <c r="F84" s="202">
        <v>162985</v>
      </c>
      <c r="G84" s="207">
        <v>372711</v>
      </c>
      <c r="H84" s="202">
        <v>0</v>
      </c>
      <c r="I84" s="170">
        <f t="shared" si="6"/>
        <v>2325105</v>
      </c>
    </row>
    <row r="85" spans="1:9" x14ac:dyDescent="0.2">
      <c r="A85" s="208">
        <v>41306</v>
      </c>
      <c r="B85" s="179">
        <v>849772</v>
      </c>
      <c r="C85" s="128">
        <v>221656</v>
      </c>
      <c r="D85" s="128">
        <v>579842</v>
      </c>
      <c r="E85" s="128">
        <v>142710</v>
      </c>
      <c r="F85" s="128">
        <v>163853</v>
      </c>
      <c r="G85" s="167">
        <v>373915</v>
      </c>
      <c r="H85" s="128">
        <v>0</v>
      </c>
      <c r="I85" s="121">
        <f t="shared" si="6"/>
        <v>2331748</v>
      </c>
    </row>
    <row r="86" spans="1:9" x14ac:dyDescent="0.2">
      <c r="A86" s="222">
        <v>41334</v>
      </c>
      <c r="B86" s="180">
        <v>853623</v>
      </c>
      <c r="C86" s="142">
        <v>223227</v>
      </c>
      <c r="D86" s="142">
        <v>580266</v>
      </c>
      <c r="E86" s="142">
        <v>143099</v>
      </c>
      <c r="F86" s="142">
        <v>163083</v>
      </c>
      <c r="G86" s="168">
        <v>375498</v>
      </c>
      <c r="H86" s="142">
        <v>0</v>
      </c>
      <c r="I86" s="196">
        <f t="shared" ref="I86:I87" si="7">SUM(B86:H86)</f>
        <v>2338796</v>
      </c>
    </row>
    <row r="87" spans="1:9" x14ac:dyDescent="0.2">
      <c r="A87" s="208">
        <v>41365</v>
      </c>
      <c r="B87" s="179">
        <v>855044</v>
      </c>
      <c r="C87" s="128">
        <v>225082</v>
      </c>
      <c r="D87" s="128">
        <v>580937</v>
      </c>
      <c r="E87" s="128">
        <v>143621</v>
      </c>
      <c r="F87" s="128">
        <v>165588</v>
      </c>
      <c r="G87" s="167">
        <v>377194</v>
      </c>
      <c r="H87" s="128">
        <v>0</v>
      </c>
      <c r="I87" s="121">
        <f t="shared" si="7"/>
        <v>2347466</v>
      </c>
    </row>
    <row r="88" spans="1:9" x14ac:dyDescent="0.2">
      <c r="A88" s="208">
        <v>41395</v>
      </c>
      <c r="B88" s="179">
        <v>858826</v>
      </c>
      <c r="C88" s="128">
        <v>225864</v>
      </c>
      <c r="D88" s="128">
        <v>583250</v>
      </c>
      <c r="E88" s="128">
        <v>145257</v>
      </c>
      <c r="F88" s="128">
        <v>165696</v>
      </c>
      <c r="G88" s="167">
        <v>378630</v>
      </c>
      <c r="H88" s="128">
        <v>0</v>
      </c>
      <c r="I88" s="121">
        <f t="shared" si="6"/>
        <v>2357523</v>
      </c>
    </row>
    <row r="89" spans="1:9" ht="13.5" thickBot="1" x14ac:dyDescent="0.25">
      <c r="A89" s="209">
        <v>41426</v>
      </c>
      <c r="B89" s="298">
        <v>860975</v>
      </c>
      <c r="C89" s="299">
        <v>226747</v>
      </c>
      <c r="D89" s="299">
        <v>585158</v>
      </c>
      <c r="E89" s="299">
        <v>130783</v>
      </c>
      <c r="F89" s="299">
        <v>166334</v>
      </c>
      <c r="G89" s="300">
        <v>379157</v>
      </c>
      <c r="H89" s="299">
        <v>0</v>
      </c>
      <c r="I89" s="301">
        <f t="shared" ref="I89" si="8">SUM(B89:H89)</f>
        <v>2349154</v>
      </c>
    </row>
    <row r="90" spans="1:9" ht="3" customHeight="1" thickTop="1" x14ac:dyDescent="0.2">
      <c r="A90" s="266" t="s">
        <v>52</v>
      </c>
    </row>
    <row r="91" spans="1:9" x14ac:dyDescent="0.2">
      <c r="A91" s="267"/>
    </row>
    <row r="92" spans="1:9" x14ac:dyDescent="0.2">
      <c r="A92" s="267" t="s">
        <v>56</v>
      </c>
      <c r="D92" s="8"/>
      <c r="G92" s="125"/>
      <c r="H92" s="125"/>
    </row>
    <row r="93" spans="1:9" x14ac:dyDescent="0.2">
      <c r="A93" s="268" t="s">
        <v>81</v>
      </c>
      <c r="B93" s="123"/>
      <c r="C93" s="131"/>
      <c r="D93" s="123"/>
      <c r="E93" s="123"/>
      <c r="F93" s="123"/>
      <c r="G93" s="123"/>
      <c r="H93" s="123"/>
    </row>
    <row r="94" spans="1:9" x14ac:dyDescent="0.2">
      <c r="A94" s="268" t="s">
        <v>84</v>
      </c>
      <c r="B94" s="123"/>
      <c r="C94" s="131"/>
      <c r="D94" s="123"/>
      <c r="E94" s="123"/>
      <c r="F94" s="123"/>
      <c r="G94" s="123"/>
      <c r="H94" s="123"/>
    </row>
    <row r="95" spans="1:9" x14ac:dyDescent="0.2">
      <c r="A95" s="268" t="s">
        <v>93</v>
      </c>
      <c r="B95" s="123"/>
      <c r="C95" s="131"/>
      <c r="D95" s="123"/>
      <c r="E95" s="123"/>
      <c r="F95" s="123"/>
      <c r="G95" s="123"/>
      <c r="H95" s="123"/>
    </row>
    <row r="96" spans="1:9" x14ac:dyDescent="0.2">
      <c r="A96" s="267"/>
      <c r="H96" s="132"/>
    </row>
    <row r="97" spans="1:10" x14ac:dyDescent="0.2">
      <c r="A97" s="156"/>
    </row>
    <row r="98" spans="1:10" x14ac:dyDescent="0.2">
      <c r="A98" s="156"/>
    </row>
    <row r="105" spans="1:10" x14ac:dyDescent="0.2">
      <c r="A105" s="133"/>
      <c r="B105" s="133"/>
      <c r="C105" s="133"/>
      <c r="D105" s="133"/>
      <c r="E105" s="133"/>
      <c r="F105" s="133"/>
      <c r="G105" s="133"/>
      <c r="H105" s="133"/>
    </row>
    <row r="106" spans="1:10" x14ac:dyDescent="0.2">
      <c r="A106" s="133"/>
      <c r="B106" s="133"/>
      <c r="C106" s="133"/>
      <c r="D106" s="133"/>
      <c r="E106" s="133"/>
      <c r="F106" s="133"/>
      <c r="G106" s="133"/>
      <c r="H106" s="133"/>
    </row>
    <row r="107" spans="1:10" x14ac:dyDescent="0.2">
      <c r="A107" s="133"/>
      <c r="B107" s="133"/>
      <c r="C107" s="133"/>
      <c r="D107" s="133"/>
      <c r="E107" s="133"/>
      <c r="F107" s="133"/>
      <c r="G107" s="133"/>
      <c r="H107" s="133"/>
    </row>
    <row r="108" spans="1:10" x14ac:dyDescent="0.2">
      <c r="A108" s="133"/>
      <c r="B108" s="133"/>
      <c r="C108" s="133"/>
      <c r="D108" s="133"/>
      <c r="E108" s="133"/>
      <c r="F108" s="133"/>
      <c r="G108" s="133"/>
      <c r="H108" s="133"/>
      <c r="J108" s="133"/>
    </row>
    <row r="109" spans="1:10" x14ac:dyDescent="0.2">
      <c r="A109" s="133"/>
      <c r="B109" s="133"/>
      <c r="C109" s="133"/>
      <c r="D109" s="133"/>
      <c r="E109" s="133"/>
      <c r="F109" s="133"/>
      <c r="G109" s="133"/>
      <c r="H109" s="133"/>
      <c r="I109" s="133"/>
      <c r="J109" s="133"/>
    </row>
    <row r="110" spans="1:10" x14ac:dyDescent="0.2">
      <c r="A110" s="133"/>
      <c r="B110" s="133"/>
      <c r="C110" s="133"/>
      <c r="D110" s="133"/>
      <c r="E110" s="133"/>
      <c r="F110" s="133"/>
      <c r="G110" s="133"/>
      <c r="H110" s="133"/>
      <c r="I110" s="133"/>
      <c r="J110" s="133"/>
    </row>
    <row r="111" spans="1:10" x14ac:dyDescent="0.2">
      <c r="A111" s="133"/>
      <c r="B111" s="133"/>
      <c r="C111" s="133"/>
      <c r="D111" s="133"/>
      <c r="E111" s="133"/>
      <c r="F111" s="133"/>
      <c r="G111" s="133"/>
      <c r="H111" s="133"/>
      <c r="I111" s="133"/>
      <c r="J111" s="133"/>
    </row>
    <row r="112" spans="1:10" s="134" customFormat="1" x14ac:dyDescent="0.2">
      <c r="A112" s="133"/>
      <c r="B112" s="133"/>
      <c r="C112" s="133"/>
      <c r="D112" s="133"/>
      <c r="E112" s="133"/>
      <c r="F112" s="133"/>
      <c r="G112" s="133"/>
      <c r="H112" s="133"/>
      <c r="I112" s="133"/>
      <c r="J112" s="133"/>
    </row>
    <row r="113" spans="1:10" s="134" customFormat="1" ht="26.25" customHeight="1" x14ac:dyDescent="0.25">
      <c r="A113" s="133"/>
      <c r="B113" s="366"/>
      <c r="C113" s="366"/>
      <c r="D113" s="366"/>
      <c r="E113" s="366"/>
      <c r="F113" s="366"/>
      <c r="G113" s="366"/>
      <c r="H113" s="143"/>
      <c r="I113" s="133"/>
      <c r="J113" s="133"/>
    </row>
    <row r="114" spans="1:10" s="134" customFormat="1" x14ac:dyDescent="0.2">
      <c r="A114" s="144"/>
      <c r="B114" s="144"/>
      <c r="C114" s="144"/>
      <c r="D114" s="145"/>
      <c r="E114" s="145"/>
      <c r="F114" s="145"/>
      <c r="G114" s="144"/>
      <c r="H114" s="145"/>
      <c r="I114" s="133"/>
      <c r="J114" s="133"/>
    </row>
    <row r="115" spans="1:10" s="134" customFormat="1" x14ac:dyDescent="0.2">
      <c r="A115" s="146"/>
      <c r="B115" s="137"/>
      <c r="C115" s="137"/>
      <c r="D115" s="137"/>
      <c r="E115" s="138"/>
      <c r="F115" s="138"/>
      <c r="G115" s="138"/>
      <c r="H115" s="137"/>
      <c r="I115" s="137"/>
      <c r="J115" s="133"/>
    </row>
    <row r="116" spans="1:10" s="134" customFormat="1" x14ac:dyDescent="0.2">
      <c r="A116" s="146"/>
      <c r="B116" s="136"/>
      <c r="C116" s="137"/>
      <c r="D116" s="136"/>
      <c r="E116" s="136"/>
      <c r="F116" s="138"/>
      <c r="G116" s="138"/>
      <c r="H116" s="137"/>
      <c r="I116" s="137"/>
      <c r="J116" s="133"/>
    </row>
    <row r="117" spans="1:10" s="134" customFormat="1" x14ac:dyDescent="0.2">
      <c r="A117" s="146"/>
      <c r="B117" s="136"/>
      <c r="C117" s="136"/>
      <c r="D117" s="136"/>
      <c r="E117" s="136"/>
      <c r="F117" s="138"/>
      <c r="G117" s="138"/>
      <c r="H117" s="137"/>
      <c r="I117" s="137"/>
      <c r="J117" s="133"/>
    </row>
    <row r="118" spans="1:10" s="134" customFormat="1" x14ac:dyDescent="0.2">
      <c r="A118" s="146"/>
      <c r="B118" s="136"/>
      <c r="C118" s="136"/>
      <c r="D118" s="136"/>
      <c r="E118" s="136"/>
      <c r="F118" s="136"/>
      <c r="G118" s="136"/>
      <c r="H118" s="137"/>
      <c r="I118" s="137"/>
      <c r="J118" s="133"/>
    </row>
    <row r="119" spans="1:10" s="134" customFormat="1" x14ac:dyDescent="0.2">
      <c r="A119" s="146"/>
      <c r="B119" s="136"/>
      <c r="C119" s="136"/>
      <c r="D119" s="136"/>
      <c r="E119" s="136"/>
      <c r="F119" s="136"/>
      <c r="G119" s="136"/>
      <c r="H119" s="137"/>
      <c r="I119" s="137"/>
      <c r="J119" s="133"/>
    </row>
    <row r="120" spans="1:10" s="134" customFormat="1" x14ac:dyDescent="0.2">
      <c r="A120" s="146"/>
      <c r="B120" s="136"/>
      <c r="C120" s="137"/>
      <c r="D120" s="136"/>
      <c r="E120" s="136"/>
      <c r="F120" s="136"/>
      <c r="G120" s="136"/>
      <c r="H120" s="137"/>
      <c r="I120" s="137"/>
      <c r="J120" s="133"/>
    </row>
    <row r="121" spans="1:10" s="134" customFormat="1" x14ac:dyDescent="0.2">
      <c r="A121" s="146"/>
      <c r="B121" s="364"/>
      <c r="C121" s="364"/>
      <c r="D121" s="136"/>
      <c r="E121" s="136"/>
      <c r="F121" s="136"/>
      <c r="G121" s="136"/>
      <c r="H121" s="137"/>
      <c r="I121" s="137"/>
      <c r="J121" s="133"/>
    </row>
    <row r="122" spans="1:10" s="134" customFormat="1" x14ac:dyDescent="0.2">
      <c r="A122" s="135"/>
      <c r="B122" s="364"/>
      <c r="C122" s="364"/>
      <c r="D122" s="136"/>
      <c r="E122" s="136"/>
      <c r="F122" s="136"/>
      <c r="G122" s="136"/>
      <c r="H122" s="137"/>
      <c r="I122" s="137"/>
      <c r="J122" s="133"/>
    </row>
    <row r="123" spans="1:10" s="134" customFormat="1" x14ac:dyDescent="0.2">
      <c r="A123" s="135"/>
      <c r="B123" s="364"/>
      <c r="C123" s="364"/>
      <c r="D123" s="136"/>
      <c r="E123" s="136"/>
      <c r="F123" s="136"/>
      <c r="G123" s="136"/>
      <c r="H123" s="137"/>
      <c r="I123" s="137"/>
      <c r="J123" s="133"/>
    </row>
    <row r="124" spans="1:10" s="134" customFormat="1" x14ac:dyDescent="0.2">
      <c r="A124" s="135"/>
      <c r="B124" s="364"/>
      <c r="C124" s="364"/>
      <c r="D124" s="136"/>
      <c r="E124" s="136"/>
      <c r="F124" s="136"/>
      <c r="G124" s="136"/>
      <c r="H124" s="137"/>
      <c r="I124" s="137"/>
      <c r="J124" s="133"/>
    </row>
    <row r="125" spans="1:10" s="134" customFormat="1" x14ac:dyDescent="0.2">
      <c r="A125" s="135"/>
      <c r="B125" s="136"/>
      <c r="C125" s="136"/>
      <c r="D125" s="136"/>
      <c r="E125" s="136"/>
      <c r="F125" s="136"/>
      <c r="G125" s="136"/>
      <c r="H125" s="137"/>
      <c r="I125" s="137"/>
      <c r="J125" s="133"/>
    </row>
    <row r="126" spans="1:10" s="134" customFormat="1" x14ac:dyDescent="0.2">
      <c r="A126" s="135"/>
      <c r="B126" s="136"/>
      <c r="C126" s="136"/>
      <c r="D126" s="136"/>
      <c r="E126" s="136"/>
      <c r="F126" s="136"/>
      <c r="G126" s="136"/>
      <c r="H126" s="137"/>
      <c r="I126" s="137"/>
      <c r="J126" s="133"/>
    </row>
    <row r="127" spans="1:10" s="134" customFormat="1" x14ac:dyDescent="0.2">
      <c r="A127" s="135"/>
      <c r="B127" s="136"/>
      <c r="C127" s="136"/>
      <c r="D127" s="136"/>
      <c r="E127" s="136"/>
      <c r="F127" s="136"/>
      <c r="G127" s="136"/>
      <c r="H127" s="137"/>
      <c r="I127" s="137"/>
      <c r="J127" s="133"/>
    </row>
    <row r="128" spans="1:10" s="134" customFormat="1" x14ac:dyDescent="0.2">
      <c r="A128" s="135"/>
      <c r="B128" s="136"/>
      <c r="C128" s="136"/>
      <c r="D128" s="136"/>
      <c r="E128" s="136"/>
      <c r="F128" s="136"/>
      <c r="G128" s="136"/>
      <c r="H128" s="137"/>
      <c r="I128" s="133"/>
      <c r="J128" s="133"/>
    </row>
    <row r="129" spans="1:9" x14ac:dyDescent="0.2">
      <c r="A129" s="135"/>
      <c r="B129" s="364"/>
      <c r="C129" s="364"/>
      <c r="D129" s="136"/>
      <c r="E129" s="136"/>
      <c r="F129" s="136"/>
      <c r="G129" s="136"/>
      <c r="H129" s="137"/>
      <c r="I129" s="133"/>
    </row>
    <row r="130" spans="1:9" x14ac:dyDescent="0.2">
      <c r="A130" s="135"/>
      <c r="B130" s="364"/>
      <c r="C130" s="364"/>
      <c r="D130" s="136"/>
      <c r="E130" s="136"/>
      <c r="F130" s="136"/>
      <c r="G130" s="136"/>
      <c r="H130" s="137"/>
    </row>
    <row r="131" spans="1:9" x14ac:dyDescent="0.2">
      <c r="A131" s="135"/>
      <c r="B131" s="364"/>
      <c r="C131" s="364"/>
      <c r="D131" s="136"/>
      <c r="E131" s="136"/>
      <c r="F131" s="136"/>
      <c r="G131" s="136"/>
      <c r="H131" s="137"/>
      <c r="I131" s="133"/>
    </row>
    <row r="132" spans="1:9" x14ac:dyDescent="0.2">
      <c r="A132" s="135"/>
      <c r="B132" s="364"/>
      <c r="C132" s="364"/>
      <c r="D132" s="136"/>
      <c r="E132" s="136"/>
      <c r="F132" s="136"/>
      <c r="G132" s="136"/>
      <c r="H132" s="137"/>
      <c r="I132" s="133"/>
    </row>
    <row r="133" spans="1:9" x14ac:dyDescent="0.2">
      <c r="A133" s="135"/>
      <c r="B133" s="364"/>
      <c r="C133" s="364"/>
      <c r="D133" s="136"/>
      <c r="E133" s="136"/>
      <c r="F133" s="136"/>
      <c r="G133" s="136"/>
      <c r="H133" s="137"/>
      <c r="I133" s="133"/>
    </row>
    <row r="134" spans="1:9" x14ac:dyDescent="0.2">
      <c r="A134" s="133"/>
      <c r="B134" s="139"/>
      <c r="C134" s="139"/>
      <c r="D134" s="139"/>
      <c r="E134" s="139"/>
      <c r="F134" s="139"/>
      <c r="G134" s="139"/>
      <c r="H134" s="133"/>
      <c r="I134" s="133"/>
    </row>
    <row r="135" spans="1:9" x14ac:dyDescent="0.2">
      <c r="A135" s="133"/>
      <c r="B135" s="133"/>
      <c r="C135" s="133"/>
      <c r="D135" s="139"/>
      <c r="E135" s="139"/>
      <c r="F135" s="139"/>
      <c r="G135" s="139"/>
      <c r="H135" s="139"/>
      <c r="I135" s="133"/>
    </row>
    <row r="136" spans="1:9" x14ac:dyDescent="0.2">
      <c r="A136" s="133"/>
      <c r="B136" s="139"/>
      <c r="C136" s="139"/>
      <c r="D136" s="139"/>
      <c r="E136" s="139"/>
      <c r="F136" s="139"/>
      <c r="G136" s="139"/>
      <c r="H136" s="139"/>
      <c r="I136" s="133"/>
    </row>
    <row r="137" spans="1:9" x14ac:dyDescent="0.2">
      <c r="A137" s="133"/>
      <c r="B137" s="365"/>
      <c r="C137" s="365"/>
      <c r="D137" s="139"/>
      <c r="E137" s="139"/>
      <c r="F137" s="139"/>
      <c r="G137" s="139"/>
      <c r="H137" s="139"/>
      <c r="I137" s="133"/>
    </row>
    <row r="138" spans="1:9" x14ac:dyDescent="0.2">
      <c r="A138" s="133"/>
      <c r="B138" s="139"/>
      <c r="C138" s="139"/>
      <c r="D138" s="139"/>
      <c r="E138" s="139"/>
      <c r="F138" s="139"/>
      <c r="G138" s="139"/>
      <c r="H138" s="139"/>
      <c r="I138" s="133"/>
    </row>
    <row r="139" spans="1:9" x14ac:dyDescent="0.2">
      <c r="A139" s="133"/>
      <c r="B139" s="139"/>
      <c r="C139" s="139"/>
      <c r="D139" s="136"/>
      <c r="E139" s="136"/>
      <c r="F139" s="136"/>
      <c r="G139" s="136"/>
      <c r="H139" s="139"/>
      <c r="I139" s="133"/>
    </row>
    <row r="140" spans="1:9" x14ac:dyDescent="0.2">
      <c r="A140" s="133"/>
      <c r="B140" s="139"/>
      <c r="C140" s="139"/>
      <c r="D140" s="136"/>
      <c r="E140" s="136"/>
      <c r="F140" s="136"/>
      <c r="G140" s="136"/>
      <c r="H140" s="139"/>
      <c r="I140" s="133"/>
    </row>
    <row r="141" spans="1:9" x14ac:dyDescent="0.2">
      <c r="B141" s="139"/>
      <c r="C141" s="139"/>
      <c r="D141" s="136"/>
      <c r="E141" s="139"/>
      <c r="F141" s="139"/>
      <c r="G141" s="139"/>
      <c r="H141" s="139"/>
      <c r="I141" s="133"/>
    </row>
    <row r="142" spans="1:9" x14ac:dyDescent="0.2">
      <c r="B142" s="136"/>
      <c r="C142" s="136"/>
      <c r="D142" s="136"/>
      <c r="E142" s="136"/>
      <c r="F142" s="136"/>
      <c r="G142" s="136"/>
      <c r="H142" s="133"/>
    </row>
    <row r="143" spans="1:9" x14ac:dyDescent="0.2">
      <c r="B143" s="136"/>
      <c r="C143" s="136"/>
      <c r="D143" s="136"/>
      <c r="E143" s="136"/>
      <c r="F143" s="136"/>
      <c r="G143" s="136"/>
      <c r="H143" s="133"/>
    </row>
    <row r="144" spans="1:9" x14ac:dyDescent="0.2">
      <c r="B144" s="136"/>
      <c r="C144" s="136"/>
      <c r="D144" s="136"/>
      <c r="E144" s="136"/>
      <c r="F144" s="136"/>
      <c r="G144" s="136"/>
      <c r="H144" s="133"/>
    </row>
    <row r="145" spans="2:8" x14ac:dyDescent="0.2">
      <c r="B145" s="136"/>
      <c r="C145" s="136"/>
      <c r="D145" s="136"/>
      <c r="E145" s="136"/>
      <c r="F145" s="136"/>
      <c r="G145" s="136"/>
      <c r="H145" s="133"/>
    </row>
    <row r="146" spans="2:8" x14ac:dyDescent="0.2">
      <c r="B146" s="136"/>
      <c r="C146" s="136"/>
      <c r="D146" s="136"/>
      <c r="E146" s="136"/>
      <c r="F146" s="136"/>
      <c r="G146" s="136"/>
    </row>
    <row r="147" spans="2:8" x14ac:dyDescent="0.2">
      <c r="B147" s="136"/>
      <c r="C147" s="136"/>
      <c r="D147" s="136"/>
      <c r="E147" s="136"/>
      <c r="F147" s="136"/>
      <c r="G147" s="136"/>
    </row>
    <row r="148" spans="2:8" x14ac:dyDescent="0.2">
      <c r="B148" s="136"/>
      <c r="C148" s="136"/>
      <c r="D148" s="136"/>
      <c r="E148" s="136"/>
      <c r="F148" s="136"/>
      <c r="G148" s="136"/>
    </row>
    <row r="149" spans="2:8" x14ac:dyDescent="0.2">
      <c r="B149" s="136"/>
      <c r="C149" s="136"/>
      <c r="D149" s="136"/>
      <c r="E149" s="136"/>
      <c r="F149" s="136"/>
      <c r="G149" s="136"/>
    </row>
    <row r="150" spans="2:8" x14ac:dyDescent="0.2">
      <c r="B150" s="136"/>
      <c r="C150" s="136"/>
      <c r="D150" s="136"/>
      <c r="E150" s="136"/>
      <c r="F150" s="136"/>
      <c r="G150" s="136"/>
    </row>
    <row r="151" spans="2:8" x14ac:dyDescent="0.2">
      <c r="B151" s="139"/>
      <c r="C151" s="139"/>
      <c r="D151" s="139"/>
      <c r="E151" s="139"/>
      <c r="F151" s="139"/>
      <c r="G151" s="139"/>
    </row>
    <row r="152" spans="2:8" x14ac:dyDescent="0.2">
      <c r="B152" s="139"/>
      <c r="C152" s="139"/>
      <c r="D152" s="139"/>
      <c r="E152" s="139"/>
      <c r="F152" s="139"/>
      <c r="G152" s="139"/>
    </row>
    <row r="153" spans="2:8" x14ac:dyDescent="0.2">
      <c r="B153" s="139"/>
      <c r="C153" s="139"/>
      <c r="D153" s="139"/>
      <c r="E153" s="139"/>
      <c r="F153" s="139"/>
      <c r="G153" s="139"/>
    </row>
    <row r="154" spans="2:8" x14ac:dyDescent="0.2">
      <c r="B154" s="139"/>
      <c r="C154" s="139"/>
      <c r="D154" s="139"/>
      <c r="E154" s="139"/>
      <c r="F154" s="139"/>
      <c r="G154" s="139"/>
    </row>
  </sheetData>
  <sheetProtection password="CB2B" sheet="1" objects="1" scenarios="1"/>
  <mergeCells count="15">
    <mergeCell ref="B113:G113"/>
    <mergeCell ref="B121:C121"/>
    <mergeCell ref="B122:C122"/>
    <mergeCell ref="B12:H12"/>
    <mergeCell ref="B32:H32"/>
    <mergeCell ref="B52:H52"/>
    <mergeCell ref="B72:H72"/>
    <mergeCell ref="B131:C131"/>
    <mergeCell ref="B132:C132"/>
    <mergeCell ref="B133:C133"/>
    <mergeCell ref="B137:C137"/>
    <mergeCell ref="B123:C123"/>
    <mergeCell ref="B124:C124"/>
    <mergeCell ref="B129:C129"/>
    <mergeCell ref="B130:C130"/>
  </mergeCells>
  <phoneticPr fontId="15" type="noConversion"/>
  <pageMargins left="0.75" right="0.75" top="1" bottom="1" header="0" footer="0"/>
  <pageSetup orientation="portrait" r:id="rId1"/>
  <headerFooter alignWithMargins="0"/>
  <ignoredErrors>
    <ignoredError sqref="I48:I49 I63:I69 I83:I89 I14:I29 I34:I4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Z37"/>
  <sheetViews>
    <sheetView zoomScaleNormal="100" workbookViewId="0">
      <selection activeCell="N1" sqref="N1"/>
    </sheetView>
  </sheetViews>
  <sheetFormatPr baseColWidth="10" defaultRowHeight="12.75" x14ac:dyDescent="0.2"/>
  <cols>
    <col min="1" max="1" width="28.140625" style="26" customWidth="1"/>
    <col min="2" max="6" width="11.140625" style="26" customWidth="1"/>
    <col min="7" max="15" width="11" style="26" customWidth="1"/>
    <col min="16" max="16384" width="11.42578125" style="26"/>
  </cols>
  <sheetData>
    <row r="1" spans="1:26" x14ac:dyDescent="0.2">
      <c r="A1" s="270"/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9"/>
      <c r="O1" s="279"/>
    </row>
    <row r="2" spans="1:26" ht="18" x14ac:dyDescent="0.25">
      <c r="A2" s="225" t="s">
        <v>100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26" ht="14.25" x14ac:dyDescent="0.2">
      <c r="A3" s="227" t="s">
        <v>104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26" ht="14.25" x14ac:dyDescent="0.2">
      <c r="A4" s="224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</row>
    <row r="5" spans="1:26" ht="14.25" x14ac:dyDescent="0.2">
      <c r="A5" s="224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</row>
    <row r="6" spans="1:26" ht="14.25" x14ac:dyDescent="0.2">
      <c r="A6" s="224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</row>
    <row r="7" spans="1:26" ht="14.25" x14ac:dyDescent="0.2">
      <c r="A7" s="224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</row>
    <row r="8" spans="1:26" x14ac:dyDescent="0.2">
      <c r="A8" s="228" t="s">
        <v>110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</row>
    <row r="9" spans="1:26" x14ac:dyDescent="0.2">
      <c r="A9" s="261"/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</row>
    <row r="10" spans="1:26" x14ac:dyDescent="0.2">
      <c r="A10" s="270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</row>
    <row r="11" spans="1:26" ht="13.5" thickBot="1" x14ac:dyDescent="0.25">
      <c r="A11" s="271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</row>
    <row r="12" spans="1:26" s="6" customFormat="1" ht="21" thickBot="1" x14ac:dyDescent="0.35">
      <c r="A12" s="369" t="s">
        <v>21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1"/>
      <c r="P12" s="11"/>
      <c r="Q12" s="11"/>
      <c r="R12" s="11"/>
      <c r="S12" s="11"/>
      <c r="T12" s="11"/>
      <c r="U12" s="11"/>
      <c r="V12" s="12"/>
      <c r="W12" s="12"/>
      <c r="X12" s="12"/>
      <c r="Y12" s="12"/>
      <c r="Z12" s="12"/>
    </row>
    <row r="13" spans="1:26" ht="15.75" customHeight="1" thickBot="1" x14ac:dyDescent="0.25">
      <c r="A13" s="272" t="s">
        <v>15</v>
      </c>
      <c r="B13" s="273" t="s">
        <v>16</v>
      </c>
      <c r="C13" s="273" t="s">
        <v>17</v>
      </c>
      <c r="D13" s="273" t="s">
        <v>18</v>
      </c>
      <c r="E13" s="273" t="s">
        <v>19</v>
      </c>
      <c r="F13" s="273" t="s">
        <v>63</v>
      </c>
      <c r="G13" s="274" t="s">
        <v>69</v>
      </c>
      <c r="H13" s="274" t="s">
        <v>90</v>
      </c>
      <c r="I13" s="274" t="s">
        <v>96</v>
      </c>
      <c r="J13" s="274">
        <v>41275</v>
      </c>
      <c r="K13" s="274">
        <v>41306</v>
      </c>
      <c r="L13" s="274">
        <v>41334</v>
      </c>
      <c r="M13" s="274">
        <v>41365</v>
      </c>
      <c r="N13" s="274">
        <v>41395</v>
      </c>
      <c r="O13" s="274">
        <v>41426</v>
      </c>
    </row>
    <row r="14" spans="1:26" ht="13.5" thickTop="1" x14ac:dyDescent="0.2">
      <c r="A14" s="35" t="s">
        <v>67</v>
      </c>
      <c r="B14" s="36">
        <v>211</v>
      </c>
      <c r="C14" s="36">
        <v>237</v>
      </c>
      <c r="D14" s="36">
        <v>247</v>
      </c>
      <c r="E14" s="36">
        <v>276</v>
      </c>
      <c r="F14" s="51">
        <v>224</v>
      </c>
      <c r="G14" s="81">
        <v>212</v>
      </c>
      <c r="H14" s="81">
        <v>218</v>
      </c>
      <c r="I14" s="81">
        <v>249</v>
      </c>
      <c r="J14" s="81">
        <v>239</v>
      </c>
      <c r="K14" s="81">
        <v>240</v>
      </c>
      <c r="L14" s="81">
        <v>246</v>
      </c>
      <c r="M14" s="81">
        <v>250</v>
      </c>
      <c r="N14" s="81">
        <v>248</v>
      </c>
      <c r="O14" s="81">
        <v>264</v>
      </c>
    </row>
    <row r="15" spans="1:26" ht="13.5" thickBot="1" x14ac:dyDescent="0.25">
      <c r="A15" s="37" t="s">
        <v>24</v>
      </c>
      <c r="B15" s="38">
        <v>0</v>
      </c>
      <c r="C15" s="38">
        <v>0</v>
      </c>
      <c r="D15" s="38">
        <v>0</v>
      </c>
      <c r="E15" s="38">
        <v>0</v>
      </c>
      <c r="F15" s="52">
        <v>1</v>
      </c>
      <c r="G15" s="80">
        <v>1</v>
      </c>
      <c r="H15" s="80">
        <v>3</v>
      </c>
      <c r="I15" s="80">
        <v>3</v>
      </c>
      <c r="J15" s="80">
        <v>3</v>
      </c>
      <c r="K15" s="80">
        <v>3</v>
      </c>
      <c r="L15" s="80">
        <v>3</v>
      </c>
      <c r="M15" s="80">
        <v>3</v>
      </c>
      <c r="N15" s="80">
        <v>3</v>
      </c>
      <c r="O15" s="80">
        <v>3</v>
      </c>
    </row>
    <row r="16" spans="1:26" ht="14.25" thickTop="1" thickBot="1" x14ac:dyDescent="0.25">
      <c r="A16" s="275" t="s">
        <v>20</v>
      </c>
      <c r="B16" s="276">
        <f>SUM(B14:B14)</f>
        <v>211</v>
      </c>
      <c r="C16" s="276">
        <f>SUM(C14:C14)</f>
        <v>237</v>
      </c>
      <c r="D16" s="276">
        <f>SUM(D14:D14)</f>
        <v>247</v>
      </c>
      <c r="E16" s="276">
        <f>SUM(E14:E14)</f>
        <v>276</v>
      </c>
      <c r="F16" s="276">
        <f>SUM(F14:F14)</f>
        <v>224</v>
      </c>
      <c r="G16" s="276">
        <f t="shared" ref="G16:O16" si="0">SUM(G14:G15)</f>
        <v>213</v>
      </c>
      <c r="H16" s="276">
        <f t="shared" ref="H16:N16" si="1">SUM(H14:H15)</f>
        <v>221</v>
      </c>
      <c r="I16" s="276">
        <f t="shared" si="1"/>
        <v>252</v>
      </c>
      <c r="J16" s="276">
        <f t="shared" si="1"/>
        <v>242</v>
      </c>
      <c r="K16" s="276">
        <f t="shared" si="1"/>
        <v>243</v>
      </c>
      <c r="L16" s="276">
        <f t="shared" si="1"/>
        <v>249</v>
      </c>
      <c r="M16" s="276">
        <f t="shared" si="1"/>
        <v>253</v>
      </c>
      <c r="N16" s="276">
        <f t="shared" si="1"/>
        <v>251</v>
      </c>
      <c r="O16" s="276">
        <f t="shared" si="0"/>
        <v>267</v>
      </c>
    </row>
    <row r="17" spans="1:15" ht="14.25" thickTop="1" thickBot="1" x14ac:dyDescent="0.25">
      <c r="A17" s="27"/>
      <c r="B17" s="28"/>
      <c r="C17" s="27"/>
      <c r="D17" s="27"/>
      <c r="E17" s="27"/>
      <c r="F17" s="27"/>
      <c r="G17" s="26" t="s">
        <v>66</v>
      </c>
      <c r="H17" s="26" t="s">
        <v>66</v>
      </c>
      <c r="I17" s="26" t="s">
        <v>66</v>
      </c>
      <c r="J17" s="26" t="s">
        <v>66</v>
      </c>
      <c r="K17" s="26" t="s">
        <v>66</v>
      </c>
      <c r="L17" s="26" t="s">
        <v>66</v>
      </c>
      <c r="M17" s="26" t="s">
        <v>66</v>
      </c>
      <c r="N17" s="26" t="s">
        <v>66</v>
      </c>
      <c r="O17" s="26" t="s">
        <v>66</v>
      </c>
    </row>
    <row r="18" spans="1:15" ht="16.5" thickBot="1" x14ac:dyDescent="0.3">
      <c r="A18" s="369" t="s">
        <v>22</v>
      </c>
      <c r="B18" s="370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1"/>
    </row>
    <row r="19" spans="1:15" ht="16.5" customHeight="1" thickBot="1" x14ac:dyDescent="0.25">
      <c r="A19" s="272" t="s">
        <v>15</v>
      </c>
      <c r="B19" s="273" t="s">
        <v>16</v>
      </c>
      <c r="C19" s="273" t="s">
        <v>17</v>
      </c>
      <c r="D19" s="273" t="s">
        <v>18</v>
      </c>
      <c r="E19" s="273" t="s">
        <v>19</v>
      </c>
      <c r="F19" s="273" t="s">
        <v>63</v>
      </c>
      <c r="G19" s="274" t="s">
        <v>69</v>
      </c>
      <c r="H19" s="274" t="s">
        <v>90</v>
      </c>
      <c r="I19" s="274" t="s">
        <v>96</v>
      </c>
      <c r="J19" s="274">
        <v>41275</v>
      </c>
      <c r="K19" s="274">
        <v>41306</v>
      </c>
      <c r="L19" s="274">
        <v>41334</v>
      </c>
      <c r="M19" s="274">
        <v>41365</v>
      </c>
      <c r="N19" s="274">
        <v>41395</v>
      </c>
      <c r="O19" s="274">
        <v>41426</v>
      </c>
    </row>
    <row r="20" spans="1:15" ht="13.5" thickTop="1" x14ac:dyDescent="0.2">
      <c r="A20" s="98" t="s">
        <v>67</v>
      </c>
      <c r="B20" s="99">
        <v>1162</v>
      </c>
      <c r="C20" s="99">
        <v>1382</v>
      </c>
      <c r="D20" s="99">
        <v>1405</v>
      </c>
      <c r="E20" s="99">
        <v>1920</v>
      </c>
      <c r="F20" s="100">
        <v>1822</v>
      </c>
      <c r="G20" s="101">
        <v>1816</v>
      </c>
      <c r="H20" s="101">
        <v>1699</v>
      </c>
      <c r="I20" s="101">
        <v>1792</v>
      </c>
      <c r="J20" s="101">
        <v>1787</v>
      </c>
      <c r="K20" s="101">
        <v>1802</v>
      </c>
      <c r="L20" s="101">
        <v>1831</v>
      </c>
      <c r="M20" s="101">
        <v>1841</v>
      </c>
      <c r="N20" s="101">
        <v>1704</v>
      </c>
      <c r="O20" s="101">
        <v>1788</v>
      </c>
    </row>
    <row r="21" spans="1:15" x14ac:dyDescent="0.2">
      <c r="A21" s="94" t="s">
        <v>64</v>
      </c>
      <c r="B21" s="95">
        <v>0</v>
      </c>
      <c r="C21" s="95">
        <v>0</v>
      </c>
      <c r="D21" s="95">
        <v>0</v>
      </c>
      <c r="E21" s="95">
        <v>0</v>
      </c>
      <c r="F21" s="96">
        <v>0</v>
      </c>
      <c r="G21" s="97">
        <v>3</v>
      </c>
      <c r="H21" s="97">
        <v>8</v>
      </c>
      <c r="I21" s="97">
        <v>11</v>
      </c>
      <c r="J21" s="97">
        <v>11</v>
      </c>
      <c r="K21" s="97">
        <v>11</v>
      </c>
      <c r="L21" s="97">
        <v>11</v>
      </c>
      <c r="M21" s="97">
        <v>16</v>
      </c>
      <c r="N21" s="97">
        <v>16</v>
      </c>
      <c r="O21" s="97">
        <v>17</v>
      </c>
    </row>
    <row r="22" spans="1:15" x14ac:dyDescent="0.2">
      <c r="A22" s="37" t="s">
        <v>23</v>
      </c>
      <c r="B22" s="38">
        <v>0</v>
      </c>
      <c r="C22" s="38">
        <v>0</v>
      </c>
      <c r="D22" s="38">
        <v>0</v>
      </c>
      <c r="E22" s="38">
        <v>2</v>
      </c>
      <c r="F22" s="52">
        <v>2</v>
      </c>
      <c r="G22" s="80">
        <v>2</v>
      </c>
      <c r="H22" s="80">
        <v>2</v>
      </c>
      <c r="I22" s="80">
        <v>2</v>
      </c>
      <c r="J22" s="80">
        <v>2</v>
      </c>
      <c r="K22" s="80">
        <v>2</v>
      </c>
      <c r="L22" s="80">
        <v>2</v>
      </c>
      <c r="M22" s="80">
        <v>2</v>
      </c>
      <c r="N22" s="80">
        <v>2</v>
      </c>
      <c r="O22" s="80">
        <v>2</v>
      </c>
    </row>
    <row r="23" spans="1:15" x14ac:dyDescent="0.2">
      <c r="A23" s="37" t="s">
        <v>24</v>
      </c>
      <c r="B23" s="38">
        <v>0</v>
      </c>
      <c r="C23" s="38">
        <v>0</v>
      </c>
      <c r="D23" s="38">
        <v>0</v>
      </c>
      <c r="E23" s="38">
        <v>0</v>
      </c>
      <c r="F23" s="52">
        <v>2</v>
      </c>
      <c r="G23" s="80">
        <v>1</v>
      </c>
      <c r="H23" s="80">
        <v>63</v>
      </c>
      <c r="I23" s="80">
        <v>63</v>
      </c>
      <c r="J23" s="80">
        <v>63</v>
      </c>
      <c r="K23" s="80">
        <v>63</v>
      </c>
      <c r="L23" s="80">
        <v>63</v>
      </c>
      <c r="M23" s="80">
        <v>63</v>
      </c>
      <c r="N23" s="80">
        <v>63</v>
      </c>
      <c r="O23" s="80">
        <v>63</v>
      </c>
    </row>
    <row r="24" spans="1:15" x14ac:dyDescent="0.2">
      <c r="A24" s="37" t="s">
        <v>95</v>
      </c>
      <c r="B24" s="38">
        <v>0</v>
      </c>
      <c r="C24" s="38">
        <v>0</v>
      </c>
      <c r="D24" s="38">
        <v>0</v>
      </c>
      <c r="E24" s="38">
        <v>10</v>
      </c>
      <c r="F24" s="52">
        <v>10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</row>
    <row r="25" spans="1:15" x14ac:dyDescent="0.2">
      <c r="A25" s="37" t="s">
        <v>65</v>
      </c>
      <c r="B25" s="38">
        <v>0</v>
      </c>
      <c r="C25" s="38">
        <v>0</v>
      </c>
      <c r="D25" s="38">
        <v>0</v>
      </c>
      <c r="E25" s="38">
        <v>0</v>
      </c>
      <c r="F25" s="52">
        <v>0</v>
      </c>
      <c r="G25" s="80">
        <v>1</v>
      </c>
      <c r="H25" s="80">
        <v>1</v>
      </c>
      <c r="I25" s="80">
        <v>1</v>
      </c>
      <c r="J25" s="80">
        <v>1</v>
      </c>
      <c r="K25" s="80">
        <v>1</v>
      </c>
      <c r="L25" s="80">
        <v>1</v>
      </c>
      <c r="M25" s="80">
        <v>1</v>
      </c>
      <c r="N25" s="80">
        <v>1</v>
      </c>
      <c r="O25" s="80">
        <v>1</v>
      </c>
    </row>
    <row r="26" spans="1:15" x14ac:dyDescent="0.2">
      <c r="A26" s="37" t="s">
        <v>1</v>
      </c>
      <c r="B26" s="38">
        <v>3</v>
      </c>
      <c r="C26" s="38">
        <v>0</v>
      </c>
      <c r="D26" s="38">
        <v>0</v>
      </c>
      <c r="E26" s="38">
        <v>0</v>
      </c>
      <c r="F26" s="52">
        <v>0</v>
      </c>
      <c r="G26" s="80">
        <v>0</v>
      </c>
      <c r="H26" s="80">
        <v>0</v>
      </c>
      <c r="I26" s="80">
        <v>3</v>
      </c>
      <c r="J26" s="80">
        <v>3</v>
      </c>
      <c r="K26" s="80">
        <v>3</v>
      </c>
      <c r="L26" s="80">
        <v>3</v>
      </c>
      <c r="M26" s="80">
        <v>3</v>
      </c>
      <c r="N26" s="80">
        <v>3</v>
      </c>
      <c r="O26" s="80">
        <v>3</v>
      </c>
    </row>
    <row r="27" spans="1:15" ht="13.5" thickBot="1" x14ac:dyDescent="0.25">
      <c r="A27" s="283" t="s">
        <v>2</v>
      </c>
      <c r="B27" s="284">
        <v>9</v>
      </c>
      <c r="C27" s="284">
        <v>3</v>
      </c>
      <c r="D27" s="284">
        <v>5</v>
      </c>
      <c r="E27" s="284">
        <v>18</v>
      </c>
      <c r="F27" s="284">
        <v>22</v>
      </c>
      <c r="G27" s="284">
        <v>23</v>
      </c>
      <c r="H27" s="284">
        <v>23</v>
      </c>
      <c r="I27" s="284">
        <v>23</v>
      </c>
      <c r="J27" s="284">
        <v>23</v>
      </c>
      <c r="K27" s="284">
        <v>23</v>
      </c>
      <c r="L27" s="284">
        <v>23</v>
      </c>
      <c r="M27" s="284">
        <v>23</v>
      </c>
      <c r="N27" s="284">
        <v>23</v>
      </c>
      <c r="O27" s="284">
        <v>23</v>
      </c>
    </row>
    <row r="28" spans="1:15" ht="14.25" thickTop="1" thickBot="1" x14ac:dyDescent="0.25">
      <c r="A28" s="277" t="s">
        <v>25</v>
      </c>
      <c r="B28" s="278">
        <f t="shared" ref="B28:O28" si="2">SUM(B20:B27)</f>
        <v>1174</v>
      </c>
      <c r="C28" s="278">
        <f t="shared" si="2"/>
        <v>1385</v>
      </c>
      <c r="D28" s="278">
        <f t="shared" si="2"/>
        <v>1410</v>
      </c>
      <c r="E28" s="278">
        <f t="shared" si="2"/>
        <v>1950</v>
      </c>
      <c r="F28" s="278">
        <f t="shared" si="2"/>
        <v>1858</v>
      </c>
      <c r="G28" s="278">
        <f t="shared" si="2"/>
        <v>1846</v>
      </c>
      <c r="H28" s="278">
        <f t="shared" ref="H28:N28" si="3">SUM(H20:H27)</f>
        <v>1796</v>
      </c>
      <c r="I28" s="278">
        <f t="shared" si="3"/>
        <v>1895</v>
      </c>
      <c r="J28" s="278">
        <f t="shared" si="3"/>
        <v>1890</v>
      </c>
      <c r="K28" s="278">
        <f t="shared" si="3"/>
        <v>1905</v>
      </c>
      <c r="L28" s="278">
        <f t="shared" si="3"/>
        <v>1934</v>
      </c>
      <c r="M28" s="278">
        <f t="shared" si="3"/>
        <v>1949</v>
      </c>
      <c r="N28" s="278">
        <f t="shared" si="3"/>
        <v>1812</v>
      </c>
      <c r="O28" s="278">
        <f t="shared" si="2"/>
        <v>1897</v>
      </c>
    </row>
    <row r="29" spans="1:15" ht="13.5" thickTop="1" x14ac:dyDescent="0.2">
      <c r="A29" s="27"/>
      <c r="B29" s="28"/>
      <c r="C29" s="27"/>
      <c r="D29" s="27"/>
      <c r="E29" s="27"/>
      <c r="F29" s="27"/>
    </row>
    <row r="30" spans="1:15" x14ac:dyDescent="0.2">
      <c r="A30" s="241"/>
    </row>
    <row r="31" spans="1:15" ht="4.5" customHeight="1" x14ac:dyDescent="0.2">
      <c r="A31" s="242"/>
    </row>
    <row r="32" spans="1:15" x14ac:dyDescent="0.2">
      <c r="A32" s="243"/>
    </row>
    <row r="33" spans="1:6" x14ac:dyDescent="0.2">
      <c r="A33" s="29"/>
    </row>
    <row r="37" spans="1:6" x14ac:dyDescent="0.2">
      <c r="F37" s="68"/>
    </row>
  </sheetData>
  <sheetProtection password="CB2B" sheet="1" objects="1" scenarios="1"/>
  <mergeCells count="2">
    <mergeCell ref="A12:O12"/>
    <mergeCell ref="A18:O18"/>
  </mergeCells>
  <phoneticPr fontId="3" type="noConversion"/>
  <pageMargins left="0.75" right="0.75" top="1" bottom="1" header="0" footer="0"/>
  <headerFooter alignWithMargins="0"/>
  <ignoredErrors>
    <ignoredError sqref="O28 O16 J16:K16 J28:K28 L16 L2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19" sqref="O19"/>
    </sheetView>
  </sheetViews>
  <sheetFormatPr baseColWidth="10" defaultRowHeight="12.75" x14ac:dyDescent="0.2"/>
  <cols>
    <col min="1" max="16384" width="11.42578125" style="280"/>
  </cols>
  <sheetData>
    <row r="1" spans="2:14" x14ac:dyDescent="0.2"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2:14" ht="18" x14ac:dyDescent="0.25">
      <c r="B2" s="225" t="s">
        <v>100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2:14" ht="14.25" x14ac:dyDescent="0.2">
      <c r="B3" s="227" t="s">
        <v>105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2:14" ht="14.25" x14ac:dyDescent="0.2">
      <c r="B4" s="224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2:14" ht="14.25" x14ac:dyDescent="0.2">
      <c r="B5" s="224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2:14" ht="14.25" x14ac:dyDescent="0.2">
      <c r="B6" s="224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</row>
    <row r="7" spans="2:14" ht="14.25" x14ac:dyDescent="0.2">
      <c r="B7" s="224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</row>
    <row r="8" spans="2:14" x14ac:dyDescent="0.2">
      <c r="B8" s="228" t="s">
        <v>110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</row>
    <row r="9" spans="2:14" x14ac:dyDescent="0.2"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</row>
    <row r="10" spans="2:14" x14ac:dyDescent="0.2"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</row>
    <row r="11" spans="2:14" x14ac:dyDescent="0.2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0" sqref="O20"/>
    </sheetView>
  </sheetViews>
  <sheetFormatPr baseColWidth="10" defaultRowHeight="12.75" x14ac:dyDescent="0.2"/>
  <cols>
    <col min="1" max="16384" width="11.42578125" style="280"/>
  </cols>
  <sheetData>
    <row r="1" spans="2:14" x14ac:dyDescent="0.2"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2:14" ht="18" x14ac:dyDescent="0.25">
      <c r="B2" s="225" t="s">
        <v>100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2:14" ht="14.25" x14ac:dyDescent="0.2">
      <c r="B3" s="227" t="s">
        <v>106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2:14" ht="14.25" x14ac:dyDescent="0.2">
      <c r="B4" s="224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2:14" ht="14.25" x14ac:dyDescent="0.2">
      <c r="B5" s="224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2:14" ht="14.25" x14ac:dyDescent="0.2">
      <c r="B6" s="224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</row>
    <row r="7" spans="2:14" ht="14.25" x14ac:dyDescent="0.2">
      <c r="B7" s="224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</row>
    <row r="8" spans="2:14" x14ac:dyDescent="0.2">
      <c r="B8" s="228" t="s">
        <v>110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</row>
    <row r="9" spans="2:14" x14ac:dyDescent="0.2"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</row>
    <row r="10" spans="2:14" x14ac:dyDescent="0.2"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</row>
    <row r="11" spans="2:14" x14ac:dyDescent="0.2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280"/>
  </cols>
  <sheetData>
    <row r="1" spans="2:14" x14ac:dyDescent="0.2"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2:14" ht="18" x14ac:dyDescent="0.25">
      <c r="B2" s="225" t="s">
        <v>100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2:14" ht="14.25" x14ac:dyDescent="0.2">
      <c r="B3" s="227" t="s">
        <v>107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2:14" ht="14.25" x14ac:dyDescent="0.2">
      <c r="B4" s="226" t="s">
        <v>108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2:14" ht="14.25" x14ac:dyDescent="0.2">
      <c r="B5" s="224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2:14" ht="14.25" x14ac:dyDescent="0.2">
      <c r="B6" s="224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</row>
    <row r="7" spans="2:14" ht="14.25" x14ac:dyDescent="0.2">
      <c r="B7" s="224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</row>
    <row r="8" spans="2:14" x14ac:dyDescent="0.2">
      <c r="B8" s="228" t="s">
        <v>110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</row>
    <row r="9" spans="2:14" x14ac:dyDescent="0.2"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</row>
    <row r="10" spans="2:14" x14ac:dyDescent="0.2"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</row>
    <row r="11" spans="2:14" x14ac:dyDescent="0.2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45" sqref="A45"/>
    </sheetView>
  </sheetViews>
  <sheetFormatPr baseColWidth="10" defaultRowHeight="12.75" x14ac:dyDescent="0.2"/>
  <cols>
    <col min="1" max="16384" width="11.42578125" style="280"/>
  </cols>
  <sheetData>
    <row r="1" spans="2:14" x14ac:dyDescent="0.2"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2:14" ht="18" x14ac:dyDescent="0.25">
      <c r="B2" s="225" t="s">
        <v>100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2:14" ht="14.25" x14ac:dyDescent="0.2">
      <c r="B3" s="227" t="s">
        <v>109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2:14" ht="14.25" x14ac:dyDescent="0.2">
      <c r="B4" s="226" t="s">
        <v>108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2:14" ht="14.25" x14ac:dyDescent="0.2">
      <c r="B5" s="224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2:14" ht="14.25" x14ac:dyDescent="0.2">
      <c r="B6" s="224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</row>
    <row r="7" spans="2:14" ht="14.25" x14ac:dyDescent="0.2">
      <c r="B7" s="224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</row>
    <row r="8" spans="2:14" x14ac:dyDescent="0.2">
      <c r="B8" s="228" t="s">
        <v>110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</row>
    <row r="9" spans="2:14" x14ac:dyDescent="0.2"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</row>
    <row r="10" spans="2:14" x14ac:dyDescent="0.2"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</row>
    <row r="11" spans="2:14" x14ac:dyDescent="0.2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2013-07-22T14:59:48Z</dcterms:modified>
</cp:coreProperties>
</file>