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5330" windowHeight="4410"/>
  </bookViews>
  <sheets>
    <sheet name="RC-6A ; RC-15B" sheetId="8" r:id="rId1"/>
    <sheet name="RC-6B-Estudio" sheetId="9" r:id="rId2"/>
    <sheet name="RC-6C Modificacion" sheetId="10" r:id="rId3"/>
  </sheets>
  <definedNames>
    <definedName name="_xlnm.Print_Area" localSheetId="0">'RC-6A ; RC-15B'!$A$1:$BK$35</definedName>
  </definedNames>
  <calcPr calcId="145621"/>
</workbook>
</file>

<file path=xl/calcChain.xml><?xml version="1.0" encoding="utf-8"?>
<calcChain xmlns="http://schemas.openxmlformats.org/spreadsheetml/2006/main">
  <c r="AA11" i="8" l="1"/>
  <c r="AA12" i="8"/>
  <c r="AA13" i="8"/>
  <c r="AA14" i="8"/>
  <c r="AA15" i="8"/>
  <c r="AA16" i="8"/>
  <c r="AA17" i="8"/>
  <c r="AA18" i="8"/>
  <c r="AA19" i="8"/>
  <c r="AA20" i="8"/>
  <c r="AA21" i="8"/>
  <c r="AA22" i="8"/>
  <c r="AA23" i="8"/>
  <c r="AA24" i="8"/>
  <c r="AA25" i="8"/>
  <c r="AA26" i="8"/>
  <c r="AA27" i="8"/>
  <c r="AA28" i="8"/>
  <c r="AA10" i="8"/>
  <c r="AA9" i="8"/>
  <c r="BE28" i="8"/>
  <c r="BD28" i="8"/>
  <c r="BF28" i="8" s="1"/>
  <c r="BG28" i="8" s="1"/>
  <c r="BC28" i="8"/>
  <c r="BB28" i="8"/>
  <c r="BA28" i="8"/>
  <c r="AZ28" i="8"/>
  <c r="AY28" i="8"/>
  <c r="AX28" i="8"/>
  <c r="AW28" i="8"/>
  <c r="AO28" i="8"/>
  <c r="AN28" i="8"/>
  <c r="AP28" i="8" s="1"/>
  <c r="AQ28" i="8" s="1"/>
  <c r="AR28" i="8" s="1"/>
  <c r="AS28" i="8" s="1"/>
  <c r="AT28" i="8" s="1"/>
  <c r="AM28" i="8"/>
  <c r="AL28" i="8"/>
  <c r="AK28" i="8"/>
  <c r="AJ28" i="8"/>
  <c r="AI28" i="8"/>
  <c r="AH28" i="8"/>
  <c r="AG28" i="8"/>
  <c r="BE27" i="8"/>
  <c r="BD27" i="8"/>
  <c r="BC27" i="8"/>
  <c r="BB27" i="8"/>
  <c r="BA27" i="8"/>
  <c r="AZ27" i="8"/>
  <c r="AY27" i="8"/>
  <c r="AX27" i="8"/>
  <c r="AW27" i="8"/>
  <c r="AO27" i="8"/>
  <c r="AN27" i="8"/>
  <c r="AM27" i="8"/>
  <c r="AL27" i="8"/>
  <c r="AK27" i="8"/>
  <c r="AJ27" i="8"/>
  <c r="AI27" i="8"/>
  <c r="AH27" i="8"/>
  <c r="AG27" i="8"/>
  <c r="BE26" i="8"/>
  <c r="BD26" i="8"/>
  <c r="BC26" i="8"/>
  <c r="BB26" i="8"/>
  <c r="BA26" i="8"/>
  <c r="AZ26" i="8"/>
  <c r="AY26" i="8"/>
  <c r="BG26" i="8" s="1"/>
  <c r="AX26" i="8"/>
  <c r="AW26" i="8"/>
  <c r="AO26" i="8"/>
  <c r="AN26" i="8"/>
  <c r="AM26" i="8"/>
  <c r="AL26" i="8"/>
  <c r="AK26" i="8"/>
  <c r="AJ26" i="8"/>
  <c r="AI26" i="8"/>
  <c r="AH26" i="8"/>
  <c r="AG26" i="8"/>
  <c r="BE25" i="8"/>
  <c r="BD25" i="8"/>
  <c r="BF25" i="8" s="1"/>
  <c r="BG25" i="8" s="1"/>
  <c r="BC25" i="8"/>
  <c r="BB25" i="8"/>
  <c r="BA25" i="8"/>
  <c r="AZ25" i="8"/>
  <c r="AY25" i="8"/>
  <c r="AX25" i="8"/>
  <c r="AW25" i="8"/>
  <c r="AO25" i="8"/>
  <c r="AN25" i="8"/>
  <c r="AM25" i="8"/>
  <c r="AL25" i="8"/>
  <c r="AK25" i="8"/>
  <c r="AJ25" i="8"/>
  <c r="AI25" i="8"/>
  <c r="AH25" i="8"/>
  <c r="AG25" i="8"/>
  <c r="BE24" i="8"/>
  <c r="BD24" i="8"/>
  <c r="BF24" i="8" s="1"/>
  <c r="BG24" i="8" s="1"/>
  <c r="BC24" i="8"/>
  <c r="BB24" i="8"/>
  <c r="BA24" i="8"/>
  <c r="AZ24" i="8"/>
  <c r="AY24" i="8"/>
  <c r="AX24" i="8"/>
  <c r="AW24" i="8"/>
  <c r="AO24" i="8"/>
  <c r="AN24" i="8"/>
  <c r="AP24" i="8" s="1"/>
  <c r="AQ24" i="8" s="1"/>
  <c r="AR24" i="8" s="1"/>
  <c r="AS24" i="8" s="1"/>
  <c r="AT24" i="8" s="1"/>
  <c r="AU24" i="8" s="1"/>
  <c r="AM24" i="8"/>
  <c r="AL24" i="8"/>
  <c r="AK24" i="8"/>
  <c r="AJ24" i="8"/>
  <c r="AI24" i="8"/>
  <c r="AH24" i="8"/>
  <c r="AG24" i="8"/>
  <c r="BE23" i="8"/>
  <c r="BF23" i="8" s="1"/>
  <c r="BG23" i="8" s="1"/>
  <c r="BD23" i="8"/>
  <c r="BC23" i="8"/>
  <c r="BB23" i="8"/>
  <c r="BA23" i="8"/>
  <c r="AZ23" i="8"/>
  <c r="AY23" i="8"/>
  <c r="AX23" i="8"/>
  <c r="AW23" i="8"/>
  <c r="AO23" i="8"/>
  <c r="AN23" i="8"/>
  <c r="AM23" i="8"/>
  <c r="AL23" i="8"/>
  <c r="AK23" i="8"/>
  <c r="AJ23" i="8"/>
  <c r="AI23" i="8"/>
  <c r="AH23" i="8"/>
  <c r="AG23" i="8"/>
  <c r="BE22" i="8"/>
  <c r="BD22" i="8"/>
  <c r="BC22" i="8"/>
  <c r="BB22" i="8"/>
  <c r="BA22" i="8"/>
  <c r="AZ22" i="8"/>
  <c r="AY22" i="8"/>
  <c r="AX22" i="8"/>
  <c r="AW22" i="8"/>
  <c r="AO22" i="8"/>
  <c r="AP22" i="8" s="1"/>
  <c r="AQ22" i="8" s="1"/>
  <c r="AN22" i="8"/>
  <c r="AM22" i="8"/>
  <c r="AL22" i="8"/>
  <c r="AK22" i="8"/>
  <c r="AJ22" i="8"/>
  <c r="AI22" i="8"/>
  <c r="AH22" i="8"/>
  <c r="AG22" i="8"/>
  <c r="BE21" i="8"/>
  <c r="BD21" i="8"/>
  <c r="BC21" i="8"/>
  <c r="BB21" i="8"/>
  <c r="BA21" i="8"/>
  <c r="AZ21" i="8"/>
  <c r="AY21" i="8"/>
  <c r="AX21" i="8"/>
  <c r="AW21" i="8"/>
  <c r="AO21" i="8"/>
  <c r="AN21" i="8"/>
  <c r="AM21" i="8"/>
  <c r="AL21" i="8"/>
  <c r="AK21" i="8"/>
  <c r="AJ21" i="8"/>
  <c r="AI21" i="8"/>
  <c r="AH21" i="8"/>
  <c r="AG21" i="8"/>
  <c r="BE20" i="8"/>
  <c r="BD20" i="8"/>
  <c r="BF20" i="8" s="1"/>
  <c r="BG20" i="8" s="1"/>
  <c r="BC20" i="8"/>
  <c r="BB20" i="8"/>
  <c r="BA20" i="8"/>
  <c r="AZ20" i="8"/>
  <c r="AY20" i="8"/>
  <c r="AX20" i="8"/>
  <c r="AW20" i="8"/>
  <c r="AO20" i="8"/>
  <c r="AN20" i="8"/>
  <c r="AM20" i="8"/>
  <c r="AL20" i="8"/>
  <c r="AK20" i="8"/>
  <c r="AJ20" i="8"/>
  <c r="AI20" i="8"/>
  <c r="AH20" i="8"/>
  <c r="AG20" i="8"/>
  <c r="BE19" i="8"/>
  <c r="BF19" i="8" s="1"/>
  <c r="BD19" i="8"/>
  <c r="BC19" i="8"/>
  <c r="BB19" i="8"/>
  <c r="BA19" i="8"/>
  <c r="AZ19" i="8"/>
  <c r="AY19" i="8"/>
  <c r="AX19" i="8"/>
  <c r="AW19" i="8"/>
  <c r="AO19" i="8"/>
  <c r="AN19" i="8"/>
  <c r="AP19" i="8" s="1"/>
  <c r="AM19" i="8"/>
  <c r="AL19" i="8"/>
  <c r="AK19" i="8"/>
  <c r="AJ19" i="8"/>
  <c r="AI19" i="8"/>
  <c r="AH19" i="8"/>
  <c r="AG19" i="8"/>
  <c r="BE18" i="8"/>
  <c r="BD18" i="8"/>
  <c r="BC18" i="8"/>
  <c r="BB18" i="8"/>
  <c r="BA18" i="8"/>
  <c r="AZ18" i="8"/>
  <c r="AY18" i="8"/>
  <c r="AX18" i="8"/>
  <c r="AW18" i="8"/>
  <c r="AO18" i="8"/>
  <c r="AN18" i="8"/>
  <c r="AM18" i="8"/>
  <c r="AL18" i="8"/>
  <c r="AK18" i="8"/>
  <c r="AJ18" i="8"/>
  <c r="AI18" i="8"/>
  <c r="AH18" i="8"/>
  <c r="AG18" i="8"/>
  <c r="BE17" i="8"/>
  <c r="BD17" i="8"/>
  <c r="BC17" i="8"/>
  <c r="BB17" i="8"/>
  <c r="BA17" i="8"/>
  <c r="AZ17" i="8"/>
  <c r="AY17" i="8"/>
  <c r="AX17" i="8"/>
  <c r="AW17" i="8"/>
  <c r="AO17" i="8"/>
  <c r="AN17" i="8"/>
  <c r="AM17" i="8"/>
  <c r="AL17" i="8"/>
  <c r="AK17" i="8"/>
  <c r="AJ17" i="8"/>
  <c r="AI17" i="8"/>
  <c r="AH17" i="8"/>
  <c r="AG17" i="8"/>
  <c r="BE16" i="8"/>
  <c r="BD16" i="8"/>
  <c r="BF16" i="8" s="1"/>
  <c r="BG16" i="8" s="1"/>
  <c r="BH16" i="8" s="1"/>
  <c r="BI16" i="8" s="1"/>
  <c r="BJ16" i="8" s="1"/>
  <c r="BC16" i="8"/>
  <c r="BB16" i="8"/>
  <c r="BA16" i="8"/>
  <c r="AZ16" i="8"/>
  <c r="AY16" i="8"/>
  <c r="AX16" i="8"/>
  <c r="AW16" i="8"/>
  <c r="AO16" i="8"/>
  <c r="AN16" i="8"/>
  <c r="AM16" i="8"/>
  <c r="AL16" i="8"/>
  <c r="AK16" i="8"/>
  <c r="AJ16" i="8"/>
  <c r="AI16" i="8"/>
  <c r="AH16" i="8"/>
  <c r="AG16" i="8"/>
  <c r="BE15" i="8"/>
  <c r="BF15" i="8" s="1"/>
  <c r="BD15" i="8"/>
  <c r="BC15" i="8"/>
  <c r="BB15" i="8"/>
  <c r="BA15" i="8"/>
  <c r="AZ15" i="8"/>
  <c r="AY15" i="8"/>
  <c r="AX15" i="8"/>
  <c r="AW15" i="8"/>
  <c r="AO15" i="8"/>
  <c r="AN15" i="8"/>
  <c r="AM15" i="8"/>
  <c r="AL15" i="8"/>
  <c r="AK15" i="8"/>
  <c r="AJ15" i="8"/>
  <c r="AI15" i="8"/>
  <c r="AH15" i="8"/>
  <c r="AG15" i="8"/>
  <c r="BE14" i="8"/>
  <c r="BD14" i="8"/>
  <c r="BC14" i="8"/>
  <c r="BB14" i="8"/>
  <c r="BA14" i="8"/>
  <c r="AZ14" i="8"/>
  <c r="AY14" i="8"/>
  <c r="AX14" i="8"/>
  <c r="AW14" i="8"/>
  <c r="AO14" i="8"/>
  <c r="AN14" i="8"/>
  <c r="AM14" i="8"/>
  <c r="AL14" i="8"/>
  <c r="AK14" i="8"/>
  <c r="AJ14" i="8"/>
  <c r="AI14" i="8"/>
  <c r="AH14" i="8"/>
  <c r="AG14" i="8"/>
  <c r="BE13" i="8"/>
  <c r="BD13" i="8"/>
  <c r="BF13" i="8" s="1"/>
  <c r="BG13" i="8" s="1"/>
  <c r="BC13" i="8"/>
  <c r="BB13" i="8"/>
  <c r="BA13" i="8"/>
  <c r="AZ13" i="8"/>
  <c r="AY13" i="8"/>
  <c r="AX13" i="8"/>
  <c r="AW13" i="8"/>
  <c r="AO13" i="8"/>
  <c r="AN13" i="8"/>
  <c r="AP13" i="8" s="1"/>
  <c r="AQ13" i="8" s="1"/>
  <c r="AR13" i="8" s="1"/>
  <c r="AS13" i="8" s="1"/>
  <c r="AT13" i="8" s="1"/>
  <c r="AM13" i="8"/>
  <c r="AL13" i="8"/>
  <c r="AK13" i="8"/>
  <c r="AJ13" i="8"/>
  <c r="AI13" i="8"/>
  <c r="AH13" i="8"/>
  <c r="AG13" i="8"/>
  <c r="BE12" i="8"/>
  <c r="BD12" i="8"/>
  <c r="BC12" i="8"/>
  <c r="BB12" i="8"/>
  <c r="BA12" i="8"/>
  <c r="AZ12" i="8"/>
  <c r="AY12" i="8"/>
  <c r="AX12" i="8"/>
  <c r="AW12" i="8"/>
  <c r="AO12" i="8"/>
  <c r="AP12" i="8" s="1"/>
  <c r="AN12" i="8"/>
  <c r="AM12" i="8"/>
  <c r="AL12" i="8"/>
  <c r="AK12" i="8"/>
  <c r="AJ12" i="8"/>
  <c r="AI12" i="8"/>
  <c r="AH12" i="8"/>
  <c r="AG12" i="8"/>
  <c r="BE11" i="8"/>
  <c r="BD11" i="8"/>
  <c r="BC11" i="8"/>
  <c r="BB11" i="8"/>
  <c r="BA11" i="8"/>
  <c r="AZ11" i="8"/>
  <c r="AY11" i="8"/>
  <c r="AX11" i="8"/>
  <c r="AW11" i="8"/>
  <c r="AO11" i="8"/>
  <c r="AN11" i="8"/>
  <c r="AP11" i="8" s="1"/>
  <c r="AM11" i="8"/>
  <c r="AL11" i="8"/>
  <c r="AK11" i="8"/>
  <c r="AJ11" i="8"/>
  <c r="AI11" i="8"/>
  <c r="AH11" i="8"/>
  <c r="AG11" i="8"/>
  <c r="BE10" i="8"/>
  <c r="BD10" i="8"/>
  <c r="BC10" i="8"/>
  <c r="BB10" i="8"/>
  <c r="BA10" i="8"/>
  <c r="AZ10" i="8"/>
  <c r="AY10" i="8"/>
  <c r="AX10" i="8"/>
  <c r="AW10" i="8"/>
  <c r="AO10" i="8"/>
  <c r="AN10" i="8"/>
  <c r="AP10" i="8" s="1"/>
  <c r="AQ10" i="8" s="1"/>
  <c r="AM10" i="8"/>
  <c r="AL10" i="8"/>
  <c r="AK10" i="8"/>
  <c r="AJ10" i="8"/>
  <c r="AI10" i="8"/>
  <c r="AH10" i="8"/>
  <c r="AG10" i="8"/>
  <c r="BE9" i="8"/>
  <c r="BD9" i="8"/>
  <c r="BF9" i="8"/>
  <c r="BG9" i="8" s="1"/>
  <c r="BC9" i="8"/>
  <c r="BB9" i="8"/>
  <c r="BA9" i="8"/>
  <c r="AZ9" i="8"/>
  <c r="AY9" i="8"/>
  <c r="AX9" i="8"/>
  <c r="AW9" i="8"/>
  <c r="AO9" i="8"/>
  <c r="AN9" i="8"/>
  <c r="AM9" i="8"/>
  <c r="AL9" i="8"/>
  <c r="AK9" i="8"/>
  <c r="AJ9" i="8"/>
  <c r="AI9" i="8"/>
  <c r="AH9" i="8"/>
  <c r="AG9" i="8"/>
  <c r="AP23" i="8"/>
  <c r="AP15" i="8"/>
  <c r="BF17" i="8"/>
  <c r="BG17" i="8" s="1"/>
  <c r="BF26" i="8"/>
  <c r="BF11" i="8"/>
  <c r="AP14" i="8"/>
  <c r="AQ14" i="8" s="1"/>
  <c r="BF14" i="8"/>
  <c r="BG14" i="8" s="1"/>
  <c r="AC14" i="8" s="1"/>
  <c r="BF22" i="8"/>
  <c r="AP26" i="8"/>
  <c r="AD28" i="8"/>
  <c r="AU13" i="8" l="1"/>
  <c r="AP16" i="8"/>
  <c r="AQ16" i="8" s="1"/>
  <c r="AQ11" i="8"/>
  <c r="AD11" i="8" s="1"/>
  <c r="AB28" i="8"/>
  <c r="AC26" i="8"/>
  <c r="AP27" i="8"/>
  <c r="AQ27" i="8" s="1"/>
  <c r="AR27" i="8" s="1"/>
  <c r="AS27" i="8" s="1"/>
  <c r="AT27" i="8" s="1"/>
  <c r="AU27" i="8" s="1"/>
  <c r="BF27" i="8"/>
  <c r="BG27" i="8" s="1"/>
  <c r="BF12" i="8"/>
  <c r="BG12" i="8" s="1"/>
  <c r="AQ12" i="8"/>
  <c r="AP17" i="8"/>
  <c r="AQ17" i="8" s="1"/>
  <c r="AR17" i="8" s="1"/>
  <c r="AS17" i="8" s="1"/>
  <c r="AT17" i="8" s="1"/>
  <c r="AU17" i="8" s="1"/>
  <c r="BG19" i="8"/>
  <c r="BH19" i="8" s="1"/>
  <c r="BI19" i="8" s="1"/>
  <c r="BJ19" i="8" s="1"/>
  <c r="BK19" i="8" s="1"/>
  <c r="AP21" i="8"/>
  <c r="AQ21" i="8" s="1"/>
  <c r="AR21" i="8" s="1"/>
  <c r="AS21" i="8" s="1"/>
  <c r="AT21" i="8" s="1"/>
  <c r="AU21" i="8" s="1"/>
  <c r="AP25" i="8"/>
  <c r="AQ25" i="8" s="1"/>
  <c r="BK16" i="8"/>
  <c r="BF21" i="8"/>
  <c r="BG21" i="8" s="1"/>
  <c r="AP9" i="8"/>
  <c r="AQ9" i="8" s="1"/>
  <c r="AB9" i="8" s="1"/>
  <c r="AP20" i="8"/>
  <c r="AQ20" i="8" s="1"/>
  <c r="AR20" i="8" s="1"/>
  <c r="AS20" i="8" s="1"/>
  <c r="AT20" i="8" s="1"/>
  <c r="AU20" i="8" s="1"/>
  <c r="AB13" i="8"/>
  <c r="AR12" i="8"/>
  <c r="AS12" i="8" s="1"/>
  <c r="AT12" i="8" s="1"/>
  <c r="AU12" i="8" s="1"/>
  <c r="AD12" i="8"/>
  <c r="AB12" i="8"/>
  <c r="AR10" i="8"/>
  <c r="AS10" i="8" s="1"/>
  <c r="AT10" i="8" s="1"/>
  <c r="AU10" i="8" s="1"/>
  <c r="AD10" i="8"/>
  <c r="AB10" i="8"/>
  <c r="BH25" i="8"/>
  <c r="BI25" i="8" s="1"/>
  <c r="BJ25" i="8" s="1"/>
  <c r="BK25" i="8" s="1"/>
  <c r="AC25" i="8"/>
  <c r="AE25" i="8"/>
  <c r="AR11" i="8"/>
  <c r="AS11" i="8" s="1"/>
  <c r="AT11" i="8" s="1"/>
  <c r="AU11" i="8" s="1"/>
  <c r="AB11" i="8"/>
  <c r="AR22" i="8"/>
  <c r="AS22" i="8" s="1"/>
  <c r="AT22" i="8" s="1"/>
  <c r="AU22" i="8" s="1"/>
  <c r="AD22" i="8"/>
  <c r="AB22" i="8"/>
  <c r="AD14" i="8"/>
  <c r="AB14" i="8"/>
  <c r="AR14" i="8"/>
  <c r="AS14" i="8" s="1"/>
  <c r="AT14" i="8" s="1"/>
  <c r="AU14" i="8" s="1"/>
  <c r="AU28" i="8"/>
  <c r="AD13" i="8"/>
  <c r="BG15" i="8"/>
  <c r="AB27" i="8"/>
  <c r="AB21" i="8"/>
  <c r="BF10" i="8"/>
  <c r="BG10" i="8" s="1"/>
  <c r="AC10" i="8" s="1"/>
  <c r="AP18" i="8"/>
  <c r="AQ18" i="8" s="1"/>
  <c r="BG11" i="8"/>
  <c r="BH11" i="8" s="1"/>
  <c r="BI11" i="8" s="1"/>
  <c r="BJ11" i="8" s="1"/>
  <c r="BK11" i="8" s="1"/>
  <c r="AB20" i="8"/>
  <c r="BF18" i="8"/>
  <c r="BG18" i="8" s="1"/>
  <c r="AE18" i="8" s="1"/>
  <c r="AQ19" i="8"/>
  <c r="AD16" i="8"/>
  <c r="AQ15" i="8"/>
  <c r="AD24" i="8"/>
  <c r="BG22" i="8"/>
  <c r="AE22" i="8" s="1"/>
  <c r="AD20" i="8"/>
  <c r="AQ26" i="8"/>
  <c r="AQ23" i="8"/>
  <c r="AB24" i="8"/>
  <c r="AE14" i="8"/>
  <c r="AD27" i="8"/>
  <c r="AC12" i="8"/>
  <c r="AE12" i="8"/>
  <c r="BH12" i="8"/>
  <c r="BI12" i="8" s="1"/>
  <c r="BJ12" i="8" s="1"/>
  <c r="BK12" i="8" s="1"/>
  <c r="AE23" i="8"/>
  <c r="AC23" i="8"/>
  <c r="BH23" i="8"/>
  <c r="BI23" i="8" s="1"/>
  <c r="BJ23" i="8" s="1"/>
  <c r="BK23" i="8" s="1"/>
  <c r="AE27" i="8"/>
  <c r="AC27" i="8"/>
  <c r="BH27" i="8"/>
  <c r="BI27" i="8" s="1"/>
  <c r="BJ27" i="8" s="1"/>
  <c r="BK27" i="8" s="1"/>
  <c r="AE15" i="8"/>
  <c r="BH15" i="8"/>
  <c r="BI15" i="8" s="1"/>
  <c r="BJ15" i="8" s="1"/>
  <c r="BK15" i="8" s="1"/>
  <c r="AC15" i="8"/>
  <c r="AE13" i="8"/>
  <c r="AC13" i="8"/>
  <c r="BH13" i="8"/>
  <c r="BI13" i="8" s="1"/>
  <c r="BJ13" i="8" s="1"/>
  <c r="BK13" i="8" s="1"/>
  <c r="AC19" i="8"/>
  <c r="BH21" i="8"/>
  <c r="BI21" i="8" s="1"/>
  <c r="BJ21" i="8" s="1"/>
  <c r="BK21" i="8" s="1"/>
  <c r="AC21" i="8"/>
  <c r="AE21" i="8"/>
  <c r="AC28" i="8"/>
  <c r="BH28" i="8"/>
  <c r="BI28" i="8" s="1"/>
  <c r="BJ28" i="8" s="1"/>
  <c r="BK28" i="8" s="1"/>
  <c r="AE28" i="8"/>
  <c r="AC22" i="8"/>
  <c r="BH22" i="8"/>
  <c r="BI22" i="8" s="1"/>
  <c r="BJ22" i="8" s="1"/>
  <c r="BK22" i="8" s="1"/>
  <c r="BH9" i="8"/>
  <c r="BI9" i="8" s="1"/>
  <c r="BJ9" i="8" s="1"/>
  <c r="BK9" i="8" s="1"/>
  <c r="AE9" i="8"/>
  <c r="AC9" i="8"/>
  <c r="AE20" i="8"/>
  <c r="BH20" i="8"/>
  <c r="BI20" i="8" s="1"/>
  <c r="BJ20" i="8" s="1"/>
  <c r="BK20" i="8" s="1"/>
  <c r="AC20" i="8"/>
  <c r="BH18" i="8"/>
  <c r="BI18" i="8" s="1"/>
  <c r="BJ18" i="8" s="1"/>
  <c r="BK18" i="8" s="1"/>
  <c r="AE16" i="8"/>
  <c r="AC16" i="8"/>
  <c r="BH24" i="8"/>
  <c r="BI24" i="8" s="1"/>
  <c r="BJ24" i="8" s="1"/>
  <c r="BK24" i="8" s="1"/>
  <c r="AC24" i="8"/>
  <c r="AE24" i="8"/>
  <c r="AE26" i="8"/>
  <c r="BH26" i="8"/>
  <c r="BI26" i="8" s="1"/>
  <c r="BJ26" i="8" s="1"/>
  <c r="BK26" i="8" s="1"/>
  <c r="AE17" i="8"/>
  <c r="BH17" i="8"/>
  <c r="BI17" i="8" s="1"/>
  <c r="BJ17" i="8" s="1"/>
  <c r="BK17" i="8" s="1"/>
  <c r="AC17" i="8"/>
  <c r="BH14" i="8"/>
  <c r="BI14" i="8" s="1"/>
  <c r="BJ14" i="8" s="1"/>
  <c r="BK14" i="8" s="1"/>
  <c r="AR25" i="8" l="1"/>
  <c r="AS25" i="8" s="1"/>
  <c r="AT25" i="8" s="1"/>
  <c r="AU25" i="8" s="1"/>
  <c r="AB25" i="8"/>
  <c r="AD25" i="8"/>
  <c r="AE10" i="8"/>
  <c r="AE19" i="8"/>
  <c r="AR9" i="8"/>
  <c r="AS9" i="8" s="1"/>
  <c r="AT9" i="8" s="1"/>
  <c r="AU9" i="8" s="1"/>
  <c r="AD9" i="8"/>
  <c r="AB17" i="8"/>
  <c r="AD17" i="8"/>
  <c r="AD21" i="8"/>
  <c r="AR16" i="8"/>
  <c r="AS16" i="8" s="1"/>
  <c r="AT16" i="8" s="1"/>
  <c r="AU16" i="8" s="1"/>
  <c r="AB16" i="8"/>
  <c r="AR23" i="8"/>
  <c r="AS23" i="8" s="1"/>
  <c r="AT23" i="8" s="1"/>
  <c r="AU23" i="8" s="1"/>
  <c r="AD23" i="8"/>
  <c r="AB23" i="8"/>
  <c r="AE11" i="8"/>
  <c r="AR26" i="8"/>
  <c r="AS26" i="8" s="1"/>
  <c r="AT26" i="8" s="1"/>
  <c r="AU26" i="8" s="1"/>
  <c r="AD26" i="8"/>
  <c r="AB26" i="8"/>
  <c r="AR19" i="8"/>
  <c r="AS19" i="8" s="1"/>
  <c r="AT19" i="8" s="1"/>
  <c r="AU19" i="8" s="1"/>
  <c r="AD19" i="8"/>
  <c r="AB19" i="8"/>
  <c r="AC11" i="8"/>
  <c r="AC18" i="8"/>
  <c r="AR18" i="8"/>
  <c r="AS18" i="8" s="1"/>
  <c r="AT18" i="8" s="1"/>
  <c r="AU18" i="8" s="1"/>
  <c r="AD18" i="8"/>
  <c r="AB18" i="8"/>
  <c r="AB15" i="8"/>
  <c r="AD15" i="8"/>
  <c r="AR15" i="8"/>
  <c r="AS15" i="8" s="1"/>
  <c r="AT15" i="8" s="1"/>
  <c r="AU15" i="8" s="1"/>
  <c r="BH10" i="8"/>
  <c r="BI10" i="8" s="1"/>
  <c r="BJ10" i="8" s="1"/>
  <c r="BK10" i="8" s="1"/>
</calcChain>
</file>

<file path=xl/comments1.xml><?xml version="1.0" encoding="utf-8"?>
<comments xmlns="http://schemas.openxmlformats.org/spreadsheetml/2006/main">
  <authors>
    <author>Henry Rodríguez</author>
  </authors>
  <commentList>
    <comment ref="A5" authorId="0">
      <text>
        <r>
          <rPr>
            <sz val="7"/>
            <color indexed="81"/>
            <rFont val="Tahoma"/>
            <family val="2"/>
          </rPr>
          <t>No: Se debe colocar el número del enlace de acuerdo con el número del enlace indicado en el formulario RC-6B.</t>
        </r>
      </text>
    </comment>
    <comment ref="B5" authorId="0">
      <text>
        <r>
          <rPr>
            <b/>
            <sz val="7"/>
            <color indexed="81"/>
            <rFont val="Tahoma"/>
            <family val="2"/>
          </rPr>
          <t>FRECUENCIAS O RANGO:</t>
        </r>
        <r>
          <rPr>
            <sz val="7"/>
            <color indexed="81"/>
            <rFont val="Tahoma"/>
            <family val="2"/>
          </rPr>
          <t xml:space="preserve"> Debe especificarse el límite inferior y superior dentro del rango deseado; los datos se establecerán en MHz. En caso de que requiera unas frecuencias específicas, dererá indicar las frecuencias de transmisión y recepción.</t>
        </r>
      </text>
    </comment>
    <comment ref="D5" authorId="0">
      <text>
        <r>
          <rPr>
            <b/>
            <sz val="7"/>
            <color indexed="81"/>
            <rFont val="Tahoma"/>
            <family val="2"/>
          </rPr>
          <t>ANCHO DE BANDA:</t>
        </r>
        <r>
          <rPr>
            <sz val="7"/>
            <color indexed="81"/>
            <rFont val="Tahoma"/>
            <family val="2"/>
          </rPr>
          <t xml:space="preserve"> Especificación en MHz del ancho del canal con el que se desea operar, de conformidad con las canalizaciones adoptadas por la SENATEL.</t>
        </r>
      </text>
    </comment>
    <comment ref="E5" authorId="0">
      <text>
        <r>
          <rPr>
            <b/>
            <sz val="7"/>
            <color indexed="81"/>
            <rFont val="Tahoma"/>
            <family val="2"/>
          </rPr>
          <t>POLARIZACION:</t>
        </r>
        <r>
          <rPr>
            <sz val="7"/>
            <color indexed="81"/>
            <rFont val="Tahoma"/>
            <family val="2"/>
          </rPr>
          <t xml:space="preserve"> Debe especificarse de entre uno de los siguientes tipos:
H - HORIZONTAL
V - VERTICAL
</t>
        </r>
      </text>
    </comment>
    <comment ref="F5" authorId="0">
      <text>
        <r>
          <rPr>
            <b/>
            <sz val="7"/>
            <color indexed="81"/>
            <rFont val="Tahoma"/>
            <family val="2"/>
          </rPr>
          <t>6) CONFIGURACIÓN:</t>
        </r>
        <r>
          <rPr>
            <sz val="7"/>
            <color indexed="81"/>
            <rFont val="Tahoma"/>
            <family val="2"/>
          </rPr>
          <t xml:space="preserve"> Debe especificarse la configuración del sistema utilizando la siguiente nomenclatura:
M+N, ó
M+N (HSTBY ó FD ó SD)
Donde:
M: indica el número de pares de frecuencias de operación
N: indica el número de pares de frecuencias de respaldo
HSTBY: Hot Standby
FD: Diversidad de Frecuencia
SD: Diversidad de Espacio</t>
        </r>
      </text>
    </comment>
    <comment ref="G5" authorId="0">
      <text>
        <r>
          <rPr>
            <b/>
            <sz val="7"/>
            <color indexed="81"/>
            <rFont val="Tahoma"/>
            <family val="2"/>
          </rPr>
          <t>SEPARACION ENTRE TRANSMISION Y RECEPCION:</t>
        </r>
        <r>
          <rPr>
            <sz val="7"/>
            <color indexed="81"/>
            <rFont val="Tahoma"/>
            <family val="2"/>
          </rPr>
          <t xml:space="preserve"> Se debe especificar la separación entre las frecuencias portadoras de transmisión y recepción utilizadas en el sistema (separación dúplex o shifter).</t>
        </r>
      </text>
    </comment>
    <comment ref="V5" authorId="0">
      <text>
        <r>
          <rPr>
            <b/>
            <sz val="7"/>
            <color indexed="81"/>
            <rFont val="Tahoma"/>
            <family val="2"/>
          </rPr>
          <t>MODO DE OPERACION:</t>
        </r>
        <r>
          <rPr>
            <sz val="7"/>
            <color indexed="81"/>
            <rFont val="Tahoma"/>
            <family val="2"/>
          </rPr>
          <t xml:space="preserve"> Debe especificarse de acuerdo con la siguiente nomenclatura:
 Símplex – SIM
 Semidúplex – SEM
 Fulldúplex – FUL</t>
        </r>
        <r>
          <rPr>
            <sz val="9"/>
            <color indexed="81"/>
            <rFont val="Tahoma"/>
            <family val="2"/>
          </rPr>
          <t xml:space="preserve">
</t>
        </r>
      </text>
    </comment>
    <comment ref="W5" authorId="0">
      <text>
        <r>
          <rPr>
            <b/>
            <sz val="7"/>
            <color indexed="81"/>
            <rFont val="Tahoma"/>
            <family val="2"/>
          </rPr>
          <t>SERVICIO A SER PRESTADO O SISTEMA:</t>
        </r>
        <r>
          <rPr>
            <sz val="7"/>
            <color indexed="81"/>
            <rFont val="Tahoma"/>
            <family val="2"/>
          </rPr>
          <t xml:space="preserve"> Debe especificarse el servicio o sistema al cual las frecuencias solicitadas van ha estar vinculadas. 
Servicio Portador – POT
Servicio de Telefonía Fija – STF
Servicio Móvil Avanzado – SMA
Servicio de Telecomunicaciones en Áreas Rurales - SAR
Sistema Troncalizado – STR
Sistema Buscapersonas – SBP
Sistema Privado – SPR </t>
        </r>
      </text>
    </comment>
    <comment ref="X5" authorId="0">
      <text>
        <r>
          <rPr>
            <b/>
            <sz val="7"/>
            <color indexed="81"/>
            <rFont val="Tahoma"/>
            <family val="2"/>
          </rPr>
          <t>TIPO DE MODULACION:</t>
        </r>
        <r>
          <rPr>
            <sz val="7"/>
            <color indexed="81"/>
            <rFont val="Tahoma"/>
            <family val="2"/>
          </rPr>
          <t xml:space="preserve"> Debe especificarse de entre uno de los siguientes tipos:
 Amplitud Modulada     –    AM    
 Frecuencia Modulada    –    FM    
 Frequency Shift Keying    –   FSK    
 Minimum Shift Keying     –    MSK    
 Phase Shift Keying     –    PSK    
 Binary Phase Shift Keying     -    BPSK
 Quaternary Phase Shift Keying     –     QPSK 
 8-Quadrature Amplitud Modulation     –     8QAM
 16-Quadrature Amplitud Modulation     –     16QAM 
 64-Quadrature Amplitud Modulation     –      64QAM</t>
        </r>
      </text>
    </comment>
    <comment ref="Y5" authorId="0">
      <text>
        <r>
          <rPr>
            <b/>
            <sz val="7"/>
            <color indexed="81"/>
            <rFont val="Tahoma"/>
            <family val="2"/>
          </rPr>
          <t>CLASE DE EMISION:</t>
        </r>
        <r>
          <rPr>
            <sz val="7"/>
            <color indexed="81"/>
            <rFont val="Tahoma"/>
            <family val="2"/>
          </rPr>
          <t xml:space="preserve"> De acuerdo con el Anexo 1 del instructivo que consta en el sitio Web www.conate.gob.ec</t>
        </r>
      </text>
    </comment>
    <comment ref="H7" authorId="0">
      <text>
        <r>
          <rPr>
            <b/>
            <sz val="7"/>
            <color indexed="81"/>
            <rFont val="Tahoma"/>
            <family val="2"/>
          </rPr>
          <t>Código de la Estructura:</t>
        </r>
        <r>
          <rPr>
            <sz val="7"/>
            <color indexed="81"/>
            <rFont val="Tahoma"/>
            <family val="2"/>
          </rPr>
          <t xml:space="preserve"> Debe ingresarse el código de la estructura utilizada en la estación fija de transmisión, en caso de tratarse de una estructura no registrada, debe indicarse la estructura correspondiente de acuerdo a la nomenclatura especificada en este instructivo (S1, S2, etc.), la cual debe coincidir con la información ingresada en el formulario RC-2A.</t>
        </r>
      </text>
    </comment>
    <comment ref="I7" authorId="0">
      <text>
        <r>
          <rPr>
            <b/>
            <sz val="7"/>
            <color indexed="81"/>
            <rFont val="Tahoma"/>
            <family val="2"/>
          </rPr>
          <t>NOMBRE DEL SITIO:</t>
        </r>
        <r>
          <rPr>
            <sz val="7"/>
            <color indexed="81"/>
            <rFont val="Tahoma"/>
            <family val="2"/>
          </rPr>
          <t xml:space="preserve"> Es el nombre con el cual el usuario reconoce a cada estructura.</t>
        </r>
      </text>
    </comment>
    <comment ref="O7" authorId="0">
      <text>
        <r>
          <rPr>
            <b/>
            <sz val="7"/>
            <color indexed="81"/>
            <rFont val="Tahoma"/>
            <family val="2"/>
          </rPr>
          <t>Código de la Estructura:</t>
        </r>
        <r>
          <rPr>
            <sz val="7"/>
            <color indexed="81"/>
            <rFont val="Tahoma"/>
            <family val="2"/>
          </rPr>
          <t xml:space="preserve"> Debe ingresarse el código de la estructura utilizada en la estación fija de transmisión, en caso de tratarse de una estructura no registrada, debe indicarse la estructura correspondiente de acuerdo a la nomenclatura especificada en este instructivo (S1, S2, etc.), la cual debe coincidir con la información ingresada en el formulario RC-2A.</t>
        </r>
      </text>
    </comment>
    <comment ref="P7" authorId="0">
      <text>
        <r>
          <rPr>
            <b/>
            <sz val="7"/>
            <color indexed="81"/>
            <rFont val="Tahoma"/>
            <family val="2"/>
          </rPr>
          <t>NOMBRE DEL SITIO:</t>
        </r>
        <r>
          <rPr>
            <sz val="7"/>
            <color indexed="81"/>
            <rFont val="Tahoma"/>
            <family val="2"/>
          </rPr>
          <t xml:space="preserve"> Es el nombre con el cual el usuario reconoce a cada estructura.</t>
        </r>
      </text>
    </comment>
    <comment ref="J8" authorId="0">
      <text>
        <r>
          <rPr>
            <b/>
            <sz val="7"/>
            <color indexed="81"/>
            <rFont val="Tahoma"/>
            <family val="2"/>
          </rPr>
          <t>Altura Base- Antena:</t>
        </r>
        <r>
          <rPr>
            <sz val="7"/>
            <color indexed="81"/>
            <rFont val="Tahoma"/>
            <family val="2"/>
          </rPr>
          <t xml:space="preserve"> Se debe ingresar la altura en metros desde la base de la estructura de transmisión (torre, mástil, etc.) hasta la ubicación exacta de la antena; en caso de que el sistema opere con diversidad de espacio, deberá especificarse en el mismo casillero la altura base – antena de las antenas utilizadas, separadas por punto y coma ( ; ).</t>
        </r>
      </text>
    </comment>
    <comment ref="K8" authorId="0">
      <text>
        <r>
          <rPr>
            <b/>
            <sz val="7"/>
            <color indexed="81"/>
            <rFont val="Tahoma"/>
            <family val="2"/>
          </rPr>
          <t>Código de la Antena Utilizada:</t>
        </r>
        <r>
          <rPr>
            <sz val="7"/>
            <color indexed="81"/>
            <rFont val="Tahoma"/>
            <family val="2"/>
          </rPr>
          <t xml:space="preserve"> Debe ingresarse el código de la antena de acuerdo con la siguiente  nomenclatura: A1, A2, etc., la cual debe coincidir con la información ingresada en el formulario RC-3A; en caso de que el sistema opere con diversidad de espacio, deberá especificarse en el mismo casillero el código de las antenas utilizadas, separadas por punto y coma ( ; ).</t>
        </r>
      </text>
    </comment>
    <comment ref="L8" authorId="0">
      <text>
        <r>
          <rPr>
            <b/>
            <sz val="7"/>
            <color indexed="81"/>
            <rFont val="Tahoma"/>
            <family val="2"/>
          </rPr>
          <t>Ganancia:</t>
        </r>
        <r>
          <rPr>
            <sz val="7"/>
            <color indexed="81"/>
            <rFont val="Tahoma"/>
            <family val="2"/>
          </rPr>
          <t xml:space="preserve"> Valor en dBi de acuerdo a la especificación del fabricante, en caso de que el dato provisto por el fabricante se encuentre en dBd, se deberá hacer la conversión correspondiente (G(dBi) = G(dBd) + 2.15); en caso de que el sistema opere con diversidad de espacio, deberá especificarse en el mismo casillero la ganancia de las antenas utilizadas, separadas por punto y coma ( ; ).</t>
        </r>
      </text>
    </comment>
    <comment ref="M8" authorId="0">
      <text>
        <r>
          <rPr>
            <b/>
            <sz val="7"/>
            <color indexed="81"/>
            <rFont val="Tahoma"/>
            <family val="2"/>
          </rPr>
          <t>Código del Equipo Utilizado:</t>
        </r>
        <r>
          <rPr>
            <sz val="7"/>
            <color indexed="81"/>
            <rFont val="Tahoma"/>
            <family val="2"/>
          </rPr>
          <t xml:space="preserve"> Debe ingresarse el código del equipo de acuerdo con la siguiente nomenclatura: E1, E2, etc., la cual debe coincidir con la información ingresada en el formulario RC-4A.</t>
        </r>
      </text>
    </comment>
    <comment ref="N8" authorId="0">
      <text>
        <r>
          <rPr>
            <b/>
            <sz val="7"/>
            <color indexed="81"/>
            <rFont val="Tahoma"/>
            <family val="2"/>
          </rPr>
          <t>Potencia:</t>
        </r>
        <r>
          <rPr>
            <sz val="7"/>
            <color indexed="81"/>
            <rFont val="Tahoma"/>
            <family val="2"/>
          </rPr>
          <t xml:space="preserve"> Debe ingresarse la potencia de operación que el equipo suministrará al enlace, incluyendo amplificadores externos, sin incluir ganancia de antena, debe  especificarse en dBm.</t>
        </r>
      </text>
    </comment>
    <comment ref="Q8" authorId="0">
      <text>
        <r>
          <rPr>
            <b/>
            <sz val="7"/>
            <color indexed="81"/>
            <rFont val="Tahoma"/>
            <family val="2"/>
          </rPr>
          <t>Altura Base- Antena:</t>
        </r>
        <r>
          <rPr>
            <sz val="7"/>
            <color indexed="81"/>
            <rFont val="Tahoma"/>
            <family val="2"/>
          </rPr>
          <t xml:space="preserve"> Se debe ingresar la altura en metros desde la base de la estructura de transmisión (torre, mástil, etc.) hasta la ubicación exacta de la antena; en caso de que el sistema opere con diversidad de espacio, deberá especificarse en el mismo casillero la altura base – antena de las antenas utilizadas, separadas por punto y coma ( ; ).</t>
        </r>
      </text>
    </comment>
    <comment ref="R8" authorId="0">
      <text>
        <r>
          <rPr>
            <b/>
            <sz val="7"/>
            <color indexed="81"/>
            <rFont val="Tahoma"/>
            <family val="2"/>
          </rPr>
          <t>Código de la Antena Utilizada:</t>
        </r>
        <r>
          <rPr>
            <sz val="7"/>
            <color indexed="81"/>
            <rFont val="Tahoma"/>
            <family val="2"/>
          </rPr>
          <t xml:space="preserve"> Debe ingresarse el código de la antena de acuerdo con la siguiente  nomenclatura: A1, A2, etc., la cual debe coincidir con la información ingresada en el formulario RC-3A; en caso de que el sistema opere con diversidad de espacio, deberá especificarse en el mismo casillero el código de las antenas utilizadas, separadas por punto y coma ( ; ).</t>
        </r>
      </text>
    </comment>
    <comment ref="S8" authorId="0">
      <text>
        <r>
          <rPr>
            <b/>
            <sz val="7"/>
            <color indexed="81"/>
            <rFont val="Tahoma"/>
            <family val="2"/>
          </rPr>
          <t>Ganancia:</t>
        </r>
        <r>
          <rPr>
            <sz val="7"/>
            <color indexed="81"/>
            <rFont val="Tahoma"/>
            <family val="2"/>
          </rPr>
          <t xml:space="preserve"> Valor en dBi de acuerdo a la especificación del fabricante, en caso de que el dato provisto por el fabricante se encuentre en dBd, se deberá hacer la conversión correspondiente (G(dBi) = G(dBd) + 2.15); en caso de que el sistema opere con diversidad de espacio, deberá especificarse en el mismo casillero la ganancia de las antenas utilizadas, separadas por punto y coma ( ; ).</t>
        </r>
      </text>
    </comment>
    <comment ref="T8" authorId="0">
      <text>
        <r>
          <rPr>
            <b/>
            <sz val="7"/>
            <color indexed="81"/>
            <rFont val="Tahoma"/>
            <family val="2"/>
          </rPr>
          <t>Código del Equipo Utilizado:</t>
        </r>
        <r>
          <rPr>
            <sz val="7"/>
            <color indexed="81"/>
            <rFont val="Tahoma"/>
            <family val="2"/>
          </rPr>
          <t xml:space="preserve"> Debe ingresarse el código del equipo de acuerdo con la siguiente nomenclatura: E1, E2, etc., la cual debe coincidir con la información ingresada en el formulario RC-4A.</t>
        </r>
      </text>
    </comment>
    <comment ref="U8" authorId="0">
      <text>
        <r>
          <rPr>
            <b/>
            <sz val="7"/>
            <color indexed="81"/>
            <rFont val="Tahoma"/>
            <family val="2"/>
          </rPr>
          <t>Potencia:</t>
        </r>
        <r>
          <rPr>
            <sz val="7"/>
            <color indexed="81"/>
            <rFont val="Tahoma"/>
            <family val="2"/>
          </rPr>
          <t xml:space="preserve"> Debe ingresarse la potencia de operación que el equipo suministrará al enlace, incluyendo amplificadores externos, sin incluir ganancia de antena, debe  especificarse en dBm.</t>
        </r>
      </text>
    </comment>
  </commentList>
</comments>
</file>

<file path=xl/comments2.xml><?xml version="1.0" encoding="utf-8"?>
<comments xmlns="http://schemas.openxmlformats.org/spreadsheetml/2006/main">
  <authors>
    <author>Henry Rodríguez</author>
  </authors>
  <commentList>
    <comment ref="D3" authorId="0">
      <text>
        <r>
          <rPr>
            <b/>
            <sz val="7"/>
            <color indexed="81"/>
            <rFont val="Tahoma"/>
            <family val="2"/>
          </rPr>
          <t>NOMBRE DEL SITIO TX:</t>
        </r>
        <r>
          <rPr>
            <sz val="7"/>
            <color indexed="81"/>
            <rFont val="Tahoma"/>
            <family val="2"/>
          </rPr>
          <t xml:space="preserve"> Es el nombre con el cual el usuario reconoce a cada estructura.</t>
        </r>
      </text>
    </comment>
    <comment ref="H3" authorId="0">
      <text>
        <r>
          <rPr>
            <b/>
            <sz val="7"/>
            <color indexed="81"/>
            <rFont val="Tahoma"/>
            <family val="2"/>
          </rPr>
          <t>NOMBRE DEL SITIO RX:</t>
        </r>
        <r>
          <rPr>
            <sz val="7"/>
            <color indexed="81"/>
            <rFont val="Tahoma"/>
            <family val="2"/>
          </rPr>
          <t xml:space="preserve"> Es el nombre con el cual el usuario reconoce a cada estructura.</t>
        </r>
      </text>
    </comment>
    <comment ref="A5" authorId="0">
      <text>
        <r>
          <rPr>
            <b/>
            <sz val="7"/>
            <color indexed="81"/>
            <rFont val="Tahoma"/>
            <family val="2"/>
          </rPr>
          <t xml:space="preserve">No: </t>
        </r>
        <r>
          <rPr>
            <sz val="7"/>
            <color indexed="81"/>
            <rFont val="Tahoma"/>
            <family val="2"/>
          </rPr>
          <t>Se debe colocar el número del enlace de acuerdo con el número del enlace indicado en el formulario RC-6A</t>
        </r>
      </text>
    </comment>
    <comment ref="B5" authorId="0">
      <text>
        <r>
          <rPr>
            <b/>
            <sz val="7"/>
            <color indexed="81"/>
            <rFont val="Tahoma"/>
            <family val="2"/>
          </rPr>
          <t>Azimut Tx:</t>
        </r>
        <r>
          <rPr>
            <sz val="7"/>
            <color indexed="81"/>
            <rFont val="Tahoma"/>
            <family val="2"/>
          </rPr>
          <t xml:space="preserve"> Debe ingresarse el ángulo en grados de la máxima radiación de la antena transmisora en el plano horizontal, tomando como referencia 0° el norte geográfico y desplazándose en el sentido de las manecillas del reloj.</t>
        </r>
      </text>
    </comment>
    <comment ref="C5" authorId="0">
      <text>
        <r>
          <rPr>
            <b/>
            <sz val="7"/>
            <color indexed="81"/>
            <rFont val="Tahoma"/>
            <family val="2"/>
          </rPr>
          <t>Azimut Rx:</t>
        </r>
        <r>
          <rPr>
            <sz val="7"/>
            <color indexed="81"/>
            <rFont val="Tahoma"/>
            <family val="2"/>
          </rPr>
          <t xml:space="preserve"> Debe ingresarse el ángulo en grados de la máxima radiación de la antena de recepción en el plano horizontal, tomando como referencia 0° el norte geográfico y desplazándose en el sentido de las manecillas del reloj.</t>
        </r>
      </text>
    </comment>
    <comment ref="D5" authorId="0">
      <text>
        <r>
          <rPr>
            <b/>
            <sz val="7"/>
            <color indexed="81"/>
            <rFont val="Tahoma"/>
            <family val="2"/>
          </rPr>
          <t>Angulo de Elev Tx:</t>
        </r>
        <r>
          <rPr>
            <sz val="7"/>
            <color indexed="81"/>
            <rFont val="Tahoma"/>
            <family val="2"/>
          </rPr>
          <t xml:space="preserve"> Debe indicarse en grados el ángulo de elevación de la antena transmisora respecto de la horizontal determinada por el nivel del terreno.</t>
        </r>
      </text>
    </comment>
    <comment ref="E5" authorId="0">
      <text>
        <r>
          <rPr>
            <b/>
            <sz val="7"/>
            <color indexed="81"/>
            <rFont val="Tahoma"/>
            <family val="2"/>
          </rPr>
          <t>Angulo de Elev Rx:</t>
        </r>
        <r>
          <rPr>
            <sz val="7"/>
            <color indexed="81"/>
            <rFont val="Tahoma"/>
            <family val="2"/>
          </rPr>
          <t xml:space="preserve"> Debe indicarse en grados el ángulo de elevación de la antena receptora respecto de la horizontal determinada por el nivel del terreno.</t>
        </r>
      </text>
    </comment>
    <comment ref="F5" authorId="0">
      <text>
        <r>
          <rPr>
            <b/>
            <sz val="7"/>
            <color indexed="81"/>
            <rFont val="Tahoma"/>
            <family val="2"/>
          </rPr>
          <t>Distancia:</t>
        </r>
        <r>
          <rPr>
            <sz val="7"/>
            <color indexed="81"/>
            <rFont val="Tahoma"/>
            <family val="2"/>
          </rPr>
          <t xml:space="preserve"> Debe ingresarse en kilómetros la distancia existente entre las dos estaciones fijas que componen el enlace.</t>
        </r>
      </text>
    </comment>
    <comment ref="G5" authorId="0">
      <text>
        <r>
          <rPr>
            <b/>
            <sz val="7"/>
            <color indexed="81"/>
            <rFont val="Tahoma"/>
            <family val="2"/>
          </rPr>
          <t>SENSIBILIDAD:</t>
        </r>
        <r>
          <rPr>
            <sz val="7"/>
            <color indexed="81"/>
            <rFont val="Tahoma"/>
            <family val="2"/>
          </rPr>
          <t xml:space="preserve"> Valor que debe especificarse dBm y que indica el nivel de señal  mínimo que puede receptar el equipo, por ejemplo: -95 dBm, etc.</t>
        </r>
      </text>
    </comment>
    <comment ref="H5" authorId="0">
      <text>
        <r>
          <rPr>
            <b/>
            <sz val="7"/>
            <color indexed="81"/>
            <rFont val="Tahoma"/>
            <family val="2"/>
          </rPr>
          <t>Henry Rodríguez:</t>
        </r>
        <r>
          <rPr>
            <sz val="7"/>
            <color indexed="81"/>
            <rFont val="Tahoma"/>
            <family val="2"/>
          </rPr>
          <t xml:space="preserve">
Margen de Desv: Debe especificarse en dB y corresponde al margen sobre el umbral de recepción del equipo, en el que se recibe la señal.</t>
        </r>
      </text>
    </comment>
    <comment ref="I5" authorId="0">
      <text>
        <r>
          <rPr>
            <b/>
            <sz val="7"/>
            <color indexed="81"/>
            <rFont val="Tahoma"/>
            <family val="2"/>
          </rPr>
          <t>Confiabilidad:</t>
        </r>
        <r>
          <rPr>
            <sz val="7"/>
            <color indexed="81"/>
            <rFont val="Tahoma"/>
            <family val="2"/>
          </rPr>
          <t xml:space="preserve"> Se refiere a la confibilidad del enlace y debe especificarse en porcentaje y con un mínimo de cuatro cifras decimales.</t>
        </r>
      </text>
    </comment>
    <comment ref="A7" authorId="0">
      <text>
        <r>
          <rPr>
            <b/>
            <sz val="7"/>
            <color indexed="81"/>
            <rFont val="Tahoma"/>
            <family val="2"/>
          </rPr>
          <t>GRAFICO DEL PERFIL TOPOGRÁFICO:</t>
        </r>
        <r>
          <rPr>
            <sz val="7"/>
            <color indexed="81"/>
            <rFont val="Tahoma"/>
            <family val="2"/>
          </rPr>
          <t xml:space="preserve"> Se debe graficar el perfil topográfico del enlace, en el gráfico se deberá incluir el detalle de la primera zona de Fresnel.</t>
        </r>
      </text>
    </comment>
  </commentList>
</comments>
</file>

<file path=xl/comments3.xml><?xml version="1.0" encoding="utf-8"?>
<comments xmlns="http://schemas.openxmlformats.org/spreadsheetml/2006/main">
  <authors>
    <author>Henry Rodríguez</author>
  </authors>
  <commentList>
    <comment ref="B5" authorId="0">
      <text>
        <r>
          <rPr>
            <b/>
            <sz val="7"/>
            <color indexed="81"/>
            <rFont val="Tahoma"/>
            <family val="2"/>
          </rPr>
          <t>Frecuencias:</t>
        </r>
        <r>
          <rPr>
            <sz val="7"/>
            <color indexed="81"/>
            <rFont val="Tahoma"/>
            <family val="2"/>
          </rPr>
          <t xml:space="preserve"> Debe especificarse las frecuencias de transmisión y recepción autorizadas.</t>
        </r>
      </text>
    </comment>
    <comment ref="D5" authorId="0">
      <text>
        <r>
          <rPr>
            <b/>
            <sz val="7"/>
            <color indexed="81"/>
            <rFont val="Tahoma"/>
            <family val="2"/>
          </rPr>
          <t>Ancho de Banda:</t>
        </r>
        <r>
          <rPr>
            <sz val="7"/>
            <color indexed="81"/>
            <rFont val="Tahoma"/>
            <family val="2"/>
          </rPr>
          <t xml:space="preserve"> Especificación en MHz del ancho de banda de operación autorizado</t>
        </r>
      </text>
    </comment>
    <comment ref="E5" authorId="0">
      <text>
        <r>
          <rPr>
            <b/>
            <sz val="7"/>
            <color indexed="81"/>
            <rFont val="Tahoma"/>
            <family val="2"/>
          </rPr>
          <t>Polarización:</t>
        </r>
        <r>
          <rPr>
            <sz val="7"/>
            <color indexed="81"/>
            <rFont val="Tahoma"/>
            <family val="2"/>
          </rPr>
          <t xml:space="preserve"> Debe especificarse la polarización autorizada, entre uno de los siguientes tipos la polarización: 
HORIZONTAL – H
VERTICAL – V</t>
        </r>
      </text>
    </comment>
    <comment ref="F5" authorId="0">
      <text>
        <r>
          <rPr>
            <b/>
            <sz val="7"/>
            <color indexed="81"/>
            <rFont val="Tahoma"/>
            <family val="2"/>
          </rPr>
          <t>SEPARACION ENTRE Tx Y Rx:</t>
        </r>
        <r>
          <rPr>
            <sz val="7"/>
            <color indexed="81"/>
            <rFont val="Tahoma"/>
            <family val="2"/>
          </rPr>
          <t xml:space="preserve"> Se debe especificar la separación entre las frecuencias portadoras de transmisión y recepción autorizada en el sistema (separación dúplex o shifter).</t>
        </r>
      </text>
    </comment>
    <comment ref="S5" authorId="0">
      <text>
        <r>
          <rPr>
            <b/>
            <sz val="7"/>
            <color indexed="81"/>
            <rFont val="Tahoma"/>
            <family val="2"/>
          </rPr>
          <t xml:space="preserve">OFICIO DE AUTORIZACION
O
TOMO-FOJAS DEL CONTRATO: </t>
        </r>
        <r>
          <rPr>
            <sz val="7"/>
            <color indexed="81"/>
            <rFont val="Tahoma"/>
            <family val="2"/>
          </rPr>
          <t>Se debe colocar el oficio mediante el cual fue autorizado el enlaces respectivo. En caso de que el enlace se haya autorizado desde el inicio de validez del contrato, se debe colocar el tomo y fojas de dicho contrato.</t>
        </r>
      </text>
    </comment>
    <comment ref="T5" authorId="0">
      <text>
        <r>
          <rPr>
            <b/>
            <sz val="7"/>
            <color indexed="81"/>
            <rFont val="Tahoma"/>
            <family val="2"/>
          </rPr>
          <t>FECHA DE AUTORIZACION, DEL OFICIO O CONTRATO:</t>
        </r>
        <r>
          <rPr>
            <sz val="7"/>
            <color indexed="81"/>
            <rFont val="Tahoma"/>
            <family val="2"/>
          </rPr>
          <t xml:space="preserve"> Se debe colocar la fecha del oficio de autorización del enlace. En caso de que el enlace se haya autorizado desde el inicio de validez del contrato, se debe colocar la fecha del contrato.</t>
        </r>
      </text>
    </comment>
    <comment ref="G6" authorId="0">
      <text>
        <r>
          <rPr>
            <b/>
            <sz val="7"/>
            <color indexed="81"/>
            <rFont val="Tahoma"/>
            <family val="2"/>
          </rPr>
          <t>NOMBRE DEL SITIO:</t>
        </r>
        <r>
          <rPr>
            <sz val="7"/>
            <color indexed="81"/>
            <rFont val="Tahoma"/>
            <family val="2"/>
          </rPr>
          <t xml:space="preserve"> Es el nombre con el cual el usuario reconoce a cada estructura.</t>
        </r>
      </text>
    </comment>
    <comment ref="M6" authorId="0">
      <text>
        <r>
          <rPr>
            <b/>
            <sz val="7"/>
            <color indexed="81"/>
            <rFont val="Tahoma"/>
            <family val="2"/>
          </rPr>
          <t>NOMBRE DEL SITIO:</t>
        </r>
        <r>
          <rPr>
            <sz val="7"/>
            <color indexed="81"/>
            <rFont val="Tahoma"/>
            <family val="2"/>
          </rPr>
          <t xml:space="preserve"> Es el nombre con el cual el usuario reconoce a cada estructura.</t>
        </r>
      </text>
    </comment>
    <comment ref="I7" authorId="0">
      <text>
        <r>
          <rPr>
            <b/>
            <sz val="7"/>
            <color indexed="81"/>
            <rFont val="Tahoma"/>
            <family val="2"/>
          </rPr>
          <t>Código de la Antena Utilizada:</t>
        </r>
        <r>
          <rPr>
            <sz val="7"/>
            <color indexed="81"/>
            <rFont val="Tahoma"/>
            <family val="2"/>
          </rPr>
          <t xml:space="preserve"> Debe ingresarse el código de la antena de acuerdo con la siguiente  nomenclatura: A1, A2, etc., la cual debe coincidir con la información ingresada en el formulario RC-3A; en caso de que el sistema opere con diversidad de espacio, deberá especificarse en el mismo casillero el código de las antenas utilizadas, separadas por punto y coma ( ; ).</t>
        </r>
      </text>
    </comment>
    <comment ref="J7" authorId="0">
      <text>
        <r>
          <rPr>
            <b/>
            <sz val="7"/>
            <color indexed="81"/>
            <rFont val="Tahoma"/>
            <family val="2"/>
          </rPr>
          <t>Ganancia:</t>
        </r>
        <r>
          <rPr>
            <sz val="7"/>
            <color indexed="81"/>
            <rFont val="Tahoma"/>
            <family val="2"/>
          </rPr>
          <t xml:space="preserve"> Valor en dBi de acuerdo a la especificación del fabricante, en caso de que el dato provisto por el fabricante se encuentre en dBd, se deberá hacer la conversión correspondiente (G(dBi) = G(dBd) + 2.15); en caso de que el sistema opere con diversidad de espacio, deberá especificarse en el mismo casillero la ganancia de las antenas utilizadas, separadas por punto y coma ( ; ).</t>
        </r>
      </text>
    </comment>
    <comment ref="K7" authorId="0">
      <text>
        <r>
          <rPr>
            <b/>
            <sz val="7"/>
            <color indexed="81"/>
            <rFont val="Tahoma"/>
            <family val="2"/>
          </rPr>
          <t>Código del Equipo Utilizado:</t>
        </r>
        <r>
          <rPr>
            <sz val="7"/>
            <color indexed="81"/>
            <rFont val="Tahoma"/>
            <family val="2"/>
          </rPr>
          <t xml:space="preserve"> Debe ingresarse el código del equipo de acuerdo con la siguiente nomenclatura: E1, E2, etc., la cual debe coincidir con la información ingresada en el formulario RC-4A.</t>
        </r>
      </text>
    </comment>
    <comment ref="L7" authorId="0">
      <text>
        <r>
          <rPr>
            <b/>
            <sz val="7"/>
            <color indexed="81"/>
            <rFont val="Tahoma"/>
            <family val="2"/>
          </rPr>
          <t>Potencia:</t>
        </r>
        <r>
          <rPr>
            <sz val="7"/>
            <color indexed="81"/>
            <rFont val="Tahoma"/>
            <family val="2"/>
          </rPr>
          <t xml:space="preserve"> Debe ingresarse la potencia de operación que el equipo suministrará al enlace, incluyendo amplificadores externos, sin incluir ganancia de antena, debe  especificarse en dBm.</t>
        </r>
      </text>
    </comment>
    <comment ref="O7" authorId="0">
      <text>
        <r>
          <rPr>
            <b/>
            <sz val="7"/>
            <color indexed="81"/>
            <rFont val="Tahoma"/>
            <family val="2"/>
          </rPr>
          <t>Código de la Antena Utilizada:</t>
        </r>
        <r>
          <rPr>
            <sz val="7"/>
            <color indexed="81"/>
            <rFont val="Tahoma"/>
            <family val="2"/>
          </rPr>
          <t xml:space="preserve"> Debe ingresarse el código de la antena de acuerdo con la siguiente  nomenclatura: A1, A2, etc., la cual debe coincidir con la información ingresada en el formulario RC-3A; en caso de que el sistema opere con diversidad de espacio, deberá especificarse en el mismo casillero el código de las antenas utilizadas, separadas por punto y coma ( ; ).</t>
        </r>
      </text>
    </comment>
    <comment ref="P7" authorId="0">
      <text>
        <r>
          <rPr>
            <b/>
            <sz val="7"/>
            <color indexed="81"/>
            <rFont val="Tahoma"/>
            <family val="2"/>
          </rPr>
          <t>Ganancia:</t>
        </r>
        <r>
          <rPr>
            <sz val="7"/>
            <color indexed="81"/>
            <rFont val="Tahoma"/>
            <family val="2"/>
          </rPr>
          <t xml:space="preserve"> Valor en dBi de acuerdo a la especificación del fabricante, en caso de que el dato provisto por el fabricante se encuentre en dBd, se deberá hacer la conversión correspondiente (G(dBi) = G(dBd) + 2.15); en caso de que el sistema opere con diversidad de espacio, deberá especificarse en el mismo casillero la ganancia de las antenas utilizadas, separadas por punto y coma ( ; ).</t>
        </r>
      </text>
    </comment>
    <comment ref="Q7" authorId="0">
      <text>
        <r>
          <rPr>
            <b/>
            <sz val="7"/>
            <color indexed="81"/>
            <rFont val="Tahoma"/>
            <family val="2"/>
          </rPr>
          <t>Código del Equipo Utilizado:</t>
        </r>
        <r>
          <rPr>
            <sz val="7"/>
            <color indexed="81"/>
            <rFont val="Tahoma"/>
            <family val="2"/>
          </rPr>
          <t xml:space="preserve"> Debe ingresarse el código del equipo de acuerdo con la siguiente nomenclatura: E1, E2, etc., la cual debe coincidir con la información ingresada en el formulario RC-4A.</t>
        </r>
      </text>
    </comment>
    <comment ref="R7" authorId="0">
      <text>
        <r>
          <rPr>
            <b/>
            <sz val="7"/>
            <color indexed="81"/>
            <rFont val="Tahoma"/>
            <family val="2"/>
          </rPr>
          <t>Potencia:</t>
        </r>
        <r>
          <rPr>
            <sz val="7"/>
            <color indexed="81"/>
            <rFont val="Tahoma"/>
            <family val="2"/>
          </rPr>
          <t xml:space="preserve"> Debe ingresarse la potencia de operación que el equipo suministrará al enlace, incluyendo amplificadores externos, sin incluir ganancia de antena, debe  especificarse en dBm.</t>
        </r>
      </text>
    </comment>
    <comment ref="A18" authorId="0">
      <text>
        <r>
          <rPr>
            <b/>
            <sz val="7"/>
            <color indexed="81"/>
            <rFont val="Tahoma"/>
            <family val="2"/>
          </rPr>
          <t>SISTEMA SOLICITADO:</t>
        </r>
        <r>
          <rPr>
            <sz val="7"/>
            <color indexed="81"/>
            <rFont val="Tahoma"/>
            <family val="2"/>
          </rPr>
          <t xml:space="preserve"> Debe colocar la información técnica de acuerdo con las modificaciones que desea.</t>
        </r>
        <r>
          <rPr>
            <sz val="9"/>
            <color indexed="81"/>
            <rFont val="Tahoma"/>
            <family val="2"/>
          </rPr>
          <t xml:space="preserve">
</t>
        </r>
      </text>
    </comment>
  </commentList>
</comments>
</file>

<file path=xl/sharedStrings.xml><?xml version="1.0" encoding="utf-8"?>
<sst xmlns="http://schemas.openxmlformats.org/spreadsheetml/2006/main" count="174" uniqueCount="95">
  <si>
    <t>CODIGO DE LA ESTRUCTURA</t>
  </si>
  <si>
    <t>EQUIPO</t>
  </si>
  <si>
    <t>ANTENA</t>
  </si>
  <si>
    <t>ALTURA BASE-ANTENA [m]</t>
  </si>
  <si>
    <t>GANANCIA [dBi]</t>
  </si>
  <si>
    <t>POTENCIA
[dBm]</t>
  </si>
  <si>
    <t>FTX
o
F-inicial
[MHz]</t>
  </si>
  <si>
    <t>FRX
o
F-final
[MHz]</t>
  </si>
  <si>
    <t>CODIGO DEL EQUIPO UTILIZADO</t>
  </si>
  <si>
    <t>CODIGO DE LA ANTENA UTILIZADA</t>
  </si>
  <si>
    <t>1) Cod. Cont:</t>
  </si>
  <si>
    <t>NOMBRE DE LA ESTACION</t>
  </si>
  <si>
    <r>
      <t>1)</t>
    </r>
    <r>
      <rPr>
        <b/>
        <sz val="6"/>
        <rFont val="Arial"/>
        <family val="2"/>
      </rPr>
      <t xml:space="preserve">
No</t>
    </r>
  </si>
  <si>
    <r>
      <t>2)</t>
    </r>
    <r>
      <rPr>
        <b/>
        <sz val="6"/>
        <rFont val="Arial"/>
        <family val="2"/>
      </rPr>
      <t xml:space="preserve"> FRECUENCIAS O RANGO</t>
    </r>
  </si>
  <si>
    <r>
      <t>3)</t>
    </r>
    <r>
      <rPr>
        <b/>
        <sz val="6"/>
        <rFont val="Arial"/>
        <family val="2"/>
      </rPr>
      <t xml:space="preserve"> ANCHO DE BANDA [MHz]</t>
    </r>
  </si>
  <si>
    <r>
      <t>4)</t>
    </r>
    <r>
      <rPr>
        <b/>
        <sz val="6"/>
        <rFont val="Arial"/>
        <family val="2"/>
      </rPr>
      <t xml:space="preserve"> POLARIZACION</t>
    </r>
  </si>
  <si>
    <t>ESTACION FIJA DE TX</t>
  </si>
  <si>
    <t>Slím OCUPACIONAL (W/m2)</t>
  </si>
  <si>
    <t>Slím POBLACIONAL (W/m2)</t>
  </si>
  <si>
    <t>Slím A CONSIDERAR</t>
  </si>
  <si>
    <t>CÁLCULO DEL PIRE</t>
  </si>
  <si>
    <r>
      <t>CALCULO DE R</t>
    </r>
    <r>
      <rPr>
        <b/>
        <vertAlign val="superscript"/>
        <sz val="6"/>
        <rFont val="Arial"/>
        <family val="2"/>
      </rPr>
      <t>2</t>
    </r>
  </si>
  <si>
    <t>Gmax</t>
  </si>
  <si>
    <t>PIRE (W)</t>
  </si>
  <si>
    <t>Pmax (W)</t>
  </si>
  <si>
    <t>ESTACION FIJA DE RX</t>
  </si>
  <si>
    <t>Estación de Tx</t>
  </si>
  <si>
    <t>Estación de Rx</t>
  </si>
  <si>
    <t>SOBREPASA LÍMITES POBLACIONAL</t>
  </si>
  <si>
    <t>SOBREPASA LÍMITES OCUPACIONAL</t>
  </si>
  <si>
    <r>
      <t xml:space="preserve">RC-6A
</t>
    </r>
    <r>
      <rPr>
        <sz val="8"/>
        <rFont val="Arial"/>
        <family val="2"/>
      </rPr>
      <t>Elab: DGGER
Versión: 03</t>
    </r>
  </si>
  <si>
    <t>CERTIFICACION DEL PROFESIONAL TECNICO (RESPONSABLE TECNICO)</t>
  </si>
  <si>
    <t>FIRMA</t>
  </si>
  <si>
    <t>FECHA:</t>
  </si>
  <si>
    <t>Certifico que el presente proyecto técnico fue elaborado por el suscrito y asumo la responsabilidad técnica respectiva</t>
  </si>
  <si>
    <r>
      <t>FORMULARIO  PARA ESTUDIO  TECNICO DE EMISIONES DE RNI</t>
    </r>
    <r>
      <rPr>
        <b/>
        <sz val="8"/>
        <rFont val="Arial"/>
        <family val="2"/>
      </rPr>
      <t xml:space="preserve">
</t>
    </r>
    <r>
      <rPr>
        <sz val="8"/>
        <rFont val="Arial"/>
        <family val="2"/>
      </rPr>
      <t>(ENLACES PUNTO - PUNTO)</t>
    </r>
  </si>
  <si>
    <t>CERTIFICACION DE LA PERSONA NATURAL, REPRESENTANTE LEGAL O PERSONA AUTORIZADA</t>
  </si>
  <si>
    <t xml:space="preserve">Certifico que el presente proyecto técnico fue elaborado acorde con mis necesidades de comunicación   </t>
  </si>
  <si>
    <t>NOMBRES Y APELLIDOS:</t>
  </si>
  <si>
    <t>Distancia (m)</t>
  </si>
  <si>
    <r>
      <t>Slím TEÓRICO (W/m</t>
    </r>
    <r>
      <rPr>
        <b/>
        <vertAlign val="superscript"/>
        <sz val="6"/>
        <rFont val="Arial"/>
        <family val="2"/>
      </rPr>
      <t>2</t>
    </r>
    <r>
      <rPr>
        <b/>
        <sz val="6"/>
        <rFont val="Arial"/>
        <family val="2"/>
      </rPr>
      <t>)</t>
    </r>
  </si>
  <si>
    <t>H</t>
  </si>
  <si>
    <r>
      <t xml:space="preserve">RC-15B
</t>
    </r>
    <r>
      <rPr>
        <sz val="8"/>
        <rFont val="Arial"/>
        <family val="2"/>
      </rPr>
      <t>Elab: DGGER
Versión: 02</t>
    </r>
  </si>
  <si>
    <r>
      <t xml:space="preserve">FORMULARIO  PARA EL SERVICIO FIJO TERRESTRE
</t>
    </r>
    <r>
      <rPr>
        <sz val="8"/>
        <rFont val="Arial"/>
        <family val="2"/>
      </rPr>
      <t>(PERFIL TOPOGRAFICO DE LOS ENLACES PUNTO-PUNTO)</t>
    </r>
  </si>
  <si>
    <r>
      <t xml:space="preserve">RC – 6B
</t>
    </r>
    <r>
      <rPr>
        <sz val="8"/>
        <rFont val="Arial"/>
        <family val="2"/>
      </rPr>
      <t>Elab.: DGGER
Versión: 01</t>
    </r>
  </si>
  <si>
    <r>
      <t>1)</t>
    </r>
    <r>
      <rPr>
        <b/>
        <sz val="8"/>
        <rFont val="Arial"/>
        <family val="2"/>
      </rPr>
      <t xml:space="preserve"> CARACTERISTICAS TECNICAS DEL ENLACE</t>
    </r>
  </si>
  <si>
    <t>NOMBRE DEL SITIO TX</t>
  </si>
  <si>
    <t>No.</t>
  </si>
  <si>
    <t>AZIMUT Tx
(°):</t>
  </si>
  <si>
    <t>AZIMUT Rx
(°):</t>
  </si>
  <si>
    <t xml:space="preserve">ANGULO
ELEV. Tx (°): </t>
  </si>
  <si>
    <t xml:space="preserve">ANGULO
ELEV. Rx (°): </t>
  </si>
  <si>
    <t>DISTANCIA. (Km):</t>
  </si>
  <si>
    <t xml:space="preserve">SENSIBILIDAD.
(dBm):  </t>
  </si>
  <si>
    <t xml:space="preserve">MARGEN DE DESV. (dB):  </t>
  </si>
  <si>
    <t xml:space="preserve">CONFIABILIDAD (%):  </t>
  </si>
  <si>
    <r>
      <t>2)</t>
    </r>
    <r>
      <rPr>
        <b/>
        <sz val="8"/>
        <rFont val="Arial"/>
        <family val="2"/>
      </rPr>
      <t xml:space="preserve"> GRAFICO DEL PERFIL TOPOGRAFICO:</t>
    </r>
  </si>
  <si>
    <r>
      <t xml:space="preserve">FORMULARIO PARA EL SERVICIO FIJO TERRESTRE
</t>
    </r>
    <r>
      <rPr>
        <sz val="8"/>
        <rFont val="Arial"/>
        <family val="2"/>
      </rPr>
      <t>(MODIFICACIONES TECNICAS DE ENLACES PUNTO - PUNTO)</t>
    </r>
  </si>
  <si>
    <r>
      <t xml:space="preserve">RC – 6C
</t>
    </r>
    <r>
      <rPr>
        <sz val="8"/>
        <rFont val="Arial"/>
        <family val="2"/>
      </rPr>
      <t>Elab.: DGGER
Versión: 01</t>
    </r>
  </si>
  <si>
    <t>FTX
[MHz]</t>
  </si>
  <si>
    <t>FRX
[MHz]</t>
  </si>
  <si>
    <t>CODIGO DE ANTENA UTILIZADA</t>
  </si>
  <si>
    <t>POTENCIA [dBm]</t>
  </si>
  <si>
    <r>
      <t xml:space="preserve">FORMULARIO PARA EL SERVICIO FIJO TERRESTRE
</t>
    </r>
    <r>
      <rPr>
        <sz val="10"/>
        <rFont val="Arial"/>
        <family val="2"/>
      </rPr>
      <t>(ENLACES PUNTO - PUNTO)</t>
    </r>
  </si>
  <si>
    <t>CARACTERISTICAS  DE LOS ENLACES A MODIFICARSE</t>
  </si>
  <si>
    <r>
      <t>1)</t>
    </r>
    <r>
      <rPr>
        <b/>
        <sz val="8"/>
        <rFont val="Arial"/>
        <family val="2"/>
      </rPr>
      <t xml:space="preserve"> SISTEMA ACTUAL AUTORIZADO</t>
    </r>
  </si>
  <si>
    <r>
      <rPr>
        <b/>
        <vertAlign val="superscript"/>
        <sz val="6"/>
        <rFont val="Arial"/>
        <family val="2"/>
      </rPr>
      <t>1)</t>
    </r>
    <r>
      <rPr>
        <b/>
        <sz val="6"/>
        <rFont val="Arial"/>
        <family val="2"/>
      </rPr>
      <t xml:space="preserve"> No.</t>
    </r>
  </si>
  <si>
    <r>
      <rPr>
        <b/>
        <vertAlign val="superscript"/>
        <sz val="6"/>
        <rFont val="Arial"/>
        <family val="2"/>
      </rPr>
      <t>2)</t>
    </r>
    <r>
      <rPr>
        <b/>
        <sz val="6"/>
        <rFont val="Arial"/>
        <family val="2"/>
      </rPr>
      <t xml:space="preserve"> FRECUENCIAS</t>
    </r>
  </si>
  <si>
    <r>
      <rPr>
        <b/>
        <vertAlign val="superscript"/>
        <sz val="6"/>
        <rFont val="Arial"/>
        <family val="2"/>
      </rPr>
      <t>3)</t>
    </r>
    <r>
      <rPr>
        <b/>
        <sz val="6"/>
        <rFont val="Arial"/>
        <family val="2"/>
      </rPr>
      <t xml:space="preserve"> ANCHO DE
BANDA [MHz] </t>
    </r>
  </si>
  <si>
    <r>
      <rPr>
        <b/>
        <vertAlign val="superscript"/>
        <sz val="6"/>
        <rFont val="Arial"/>
        <family val="2"/>
      </rPr>
      <t>4)</t>
    </r>
    <r>
      <rPr>
        <b/>
        <sz val="6"/>
        <rFont val="Arial"/>
        <family val="2"/>
      </rPr>
      <t xml:space="preserve"> POLARIZACION </t>
    </r>
  </si>
  <si>
    <r>
      <rPr>
        <b/>
        <vertAlign val="superscript"/>
        <sz val="6"/>
        <rFont val="Arial"/>
        <family val="2"/>
      </rPr>
      <t>5)</t>
    </r>
    <r>
      <rPr>
        <b/>
        <sz val="6"/>
        <rFont val="Arial"/>
        <family val="2"/>
      </rPr>
      <t xml:space="preserve"> SEPARACION ENTRE Tx y Rx [MHz]</t>
    </r>
  </si>
  <si>
    <r>
      <rPr>
        <b/>
        <vertAlign val="superscript"/>
        <sz val="6"/>
        <rFont val="Arial"/>
        <family val="2"/>
      </rPr>
      <t>6)</t>
    </r>
    <r>
      <rPr>
        <b/>
        <sz val="6"/>
        <rFont val="Arial"/>
        <family val="2"/>
      </rPr>
      <t xml:space="preserve"> ESTACION FIJA DE Tx</t>
    </r>
  </si>
  <si>
    <r>
      <rPr>
        <b/>
        <vertAlign val="superscript"/>
        <sz val="6"/>
        <rFont val="Arial"/>
        <family val="2"/>
      </rPr>
      <t>7)</t>
    </r>
    <r>
      <rPr>
        <b/>
        <sz val="6"/>
        <rFont val="Arial"/>
        <family val="2"/>
      </rPr>
      <t xml:space="preserve"> ESTACION FIJA DE Rx</t>
    </r>
  </si>
  <si>
    <r>
      <t>11)</t>
    </r>
    <r>
      <rPr>
        <b/>
        <sz val="8"/>
        <rFont val="Arial"/>
        <family val="2"/>
      </rPr>
      <t xml:space="preserve"> SISTEMA SOLICITADO</t>
    </r>
  </si>
  <si>
    <r>
      <rPr>
        <b/>
        <vertAlign val="superscript"/>
        <sz val="6"/>
        <rFont val="Arial"/>
        <family val="2"/>
      </rPr>
      <t>12)</t>
    </r>
    <r>
      <rPr>
        <b/>
        <sz val="6"/>
        <rFont val="Arial"/>
        <family val="2"/>
      </rPr>
      <t xml:space="preserve"> No.</t>
    </r>
  </si>
  <si>
    <r>
      <rPr>
        <b/>
        <vertAlign val="superscript"/>
        <sz val="6"/>
        <rFont val="Arial"/>
        <family val="2"/>
      </rPr>
      <t>13)</t>
    </r>
    <r>
      <rPr>
        <b/>
        <sz val="6"/>
        <rFont val="Arial"/>
        <family val="2"/>
      </rPr>
      <t xml:space="preserve"> FRECUENCIAS O RANGO</t>
    </r>
  </si>
  <si>
    <r>
      <rPr>
        <b/>
        <vertAlign val="superscript"/>
        <sz val="6"/>
        <rFont val="Arial"/>
        <family val="2"/>
      </rPr>
      <t>14)</t>
    </r>
    <r>
      <rPr>
        <b/>
        <sz val="6"/>
        <rFont val="Arial"/>
        <family val="2"/>
      </rPr>
      <t xml:space="preserve"> ANCHO DE
BANDA [MHz]</t>
    </r>
  </si>
  <si>
    <r>
      <rPr>
        <b/>
        <vertAlign val="superscript"/>
        <sz val="6"/>
        <rFont val="Arial"/>
        <family val="2"/>
      </rPr>
      <t>15)</t>
    </r>
    <r>
      <rPr>
        <b/>
        <sz val="6"/>
        <rFont val="Arial"/>
        <family val="2"/>
      </rPr>
      <t xml:space="preserve"> POLARIZACION</t>
    </r>
  </si>
  <si>
    <r>
      <rPr>
        <b/>
        <vertAlign val="superscript"/>
        <sz val="6"/>
        <rFont val="Arial"/>
        <family val="2"/>
      </rPr>
      <t>16)</t>
    </r>
    <r>
      <rPr>
        <b/>
        <sz val="6"/>
        <rFont val="Arial"/>
        <family val="2"/>
      </rPr>
      <t xml:space="preserve"> SEPARACION ENTRE Tx y Rx [MHz]</t>
    </r>
  </si>
  <si>
    <r>
      <rPr>
        <b/>
        <vertAlign val="superscript"/>
        <sz val="6"/>
        <rFont val="Arial"/>
        <family val="2"/>
      </rPr>
      <t>17)</t>
    </r>
    <r>
      <rPr>
        <b/>
        <sz val="6"/>
        <rFont val="Arial"/>
        <family val="2"/>
      </rPr>
      <t xml:space="preserve"> ESTACION FIJA DE Tx</t>
    </r>
  </si>
  <si>
    <r>
      <rPr>
        <b/>
        <vertAlign val="superscript"/>
        <sz val="6"/>
        <rFont val="Arial"/>
        <family val="2"/>
      </rPr>
      <t>18)</t>
    </r>
    <r>
      <rPr>
        <b/>
        <sz val="6"/>
        <rFont val="Arial"/>
        <family val="2"/>
      </rPr>
      <t xml:space="preserve"> ESTACION FIJA DE Rx</t>
    </r>
  </si>
  <si>
    <r>
      <rPr>
        <b/>
        <vertAlign val="superscript"/>
        <sz val="6"/>
        <rFont val="Arial"/>
        <family val="2"/>
      </rPr>
      <t>19)</t>
    </r>
    <r>
      <rPr>
        <b/>
        <sz val="6"/>
        <rFont val="Arial"/>
        <family val="2"/>
      </rPr>
      <t xml:space="preserve"> OBSERVACIONES</t>
    </r>
  </si>
  <si>
    <r>
      <rPr>
        <b/>
        <vertAlign val="superscript"/>
        <sz val="6"/>
        <rFont val="Arial"/>
        <family val="2"/>
      </rPr>
      <t>8)</t>
    </r>
    <r>
      <rPr>
        <b/>
        <sz val="6"/>
        <rFont val="Arial"/>
        <family val="2"/>
      </rPr>
      <t xml:space="preserve"> OFICIO DE AUTORIZACION
O
TOMO-FOJAS DEL CONTRATO</t>
    </r>
  </si>
  <si>
    <t>NOMBRE DEL SITIO RX</t>
  </si>
  <si>
    <t>NOMBRE DEL SITIO</t>
  </si>
  <si>
    <r>
      <t>5)</t>
    </r>
    <r>
      <rPr>
        <b/>
        <sz val="6"/>
        <rFont val="Arial"/>
        <family val="2"/>
      </rPr>
      <t xml:space="preserve"> CONFIGURACION</t>
    </r>
  </si>
  <si>
    <r>
      <t>6)</t>
    </r>
    <r>
      <rPr>
        <b/>
        <sz val="6"/>
        <rFont val="Arial"/>
        <family val="2"/>
      </rPr>
      <t xml:space="preserve"> SEPARACION ENTRE Tx y Rx [MHz]</t>
    </r>
  </si>
  <si>
    <r>
      <t>7)</t>
    </r>
    <r>
      <rPr>
        <b/>
        <sz val="6"/>
        <rFont val="Arial"/>
        <family val="2"/>
      </rPr>
      <t xml:space="preserve"> ESTACION FIJA DE TX</t>
    </r>
  </si>
  <si>
    <r>
      <t>8)</t>
    </r>
    <r>
      <rPr>
        <b/>
        <sz val="6"/>
        <rFont val="Arial"/>
        <family val="2"/>
      </rPr>
      <t xml:space="preserve"> ESTACION FIJA DE RX</t>
    </r>
  </si>
  <si>
    <r>
      <t>9)</t>
    </r>
    <r>
      <rPr>
        <b/>
        <sz val="6"/>
        <rFont val="Arial"/>
        <family val="2"/>
      </rPr>
      <t xml:space="preserve"> MODO DE OPERACION</t>
    </r>
  </si>
  <si>
    <r>
      <t>10)</t>
    </r>
    <r>
      <rPr>
        <b/>
        <sz val="6"/>
        <rFont val="Arial"/>
        <family val="2"/>
      </rPr>
      <t xml:space="preserve"> SERVICIO A SER PRESTADO O SISTEMA</t>
    </r>
  </si>
  <si>
    <r>
      <t>11)</t>
    </r>
    <r>
      <rPr>
        <b/>
        <sz val="6"/>
        <rFont val="Arial"/>
        <family val="2"/>
      </rPr>
      <t xml:space="preserve"> TIPO DE MODULACION</t>
    </r>
  </si>
  <si>
    <r>
      <t>12)</t>
    </r>
    <r>
      <rPr>
        <b/>
        <sz val="6"/>
        <rFont val="Arial"/>
        <family val="2"/>
      </rPr>
      <t xml:space="preserve"> CLASE DE EMISION</t>
    </r>
  </si>
  <si>
    <t xml:space="preserve">Nota: La presentación de éste formulario es opcional. En caso de que los usuarios prefieran presentar el estudio de ingeniería del enlace en formatos diferentes, éstos deben contener al menos la información solicitada en este formulario. </t>
  </si>
  <si>
    <r>
      <rPr>
        <b/>
        <vertAlign val="superscript"/>
        <sz val="6"/>
        <rFont val="Arial"/>
        <family val="2"/>
      </rPr>
      <t>9)</t>
    </r>
    <r>
      <rPr>
        <b/>
        <sz val="6"/>
        <rFont val="Arial"/>
        <family val="2"/>
      </rPr>
      <t xml:space="preserve"> FECHA DE AUTORIZACION, DEL OFICIO
O
CONTRATO</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</si>
</sst>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sz val="8"/>
      <name val="Arial"/>
      <family val="2"/>
    </font>
    <font>
      <b/>
      <sz val="6"/>
      <name val="Arial"/>
      <family val="2"/>
    </font>
    <font>
      <sz val="6"/>
      <name val="Arial"/>
      <family val="2"/>
    </font>
    <font>
      <b/>
      <vertAlign val="superscript"/>
      <sz val="8"/>
      <name val="Arial"/>
      <family val="2"/>
    </font>
    <font>
      <b/>
      <u/>
      <sz val="8"/>
      <name val="Arial"/>
      <family val="2"/>
    </font>
    <font>
      <b/>
      <sz val="8"/>
      <name val="Arial"/>
      <family val="2"/>
    </font>
    <font>
      <sz val="6"/>
      <name val="Arial"/>
      <family val="2"/>
    </font>
    <font>
      <b/>
      <i/>
      <sz val="8"/>
      <name val="Arial"/>
      <family val="2"/>
    </font>
    <font>
      <b/>
      <vertAlign val="superscript"/>
      <sz val="6"/>
      <name val="Arial"/>
      <family val="2"/>
    </font>
    <font>
      <b/>
      <sz val="7"/>
      <name val="Arial"/>
      <family val="2"/>
    </font>
    <font>
      <sz val="7"/>
      <name val="Arial"/>
      <family val="2"/>
    </font>
    <font>
      <sz val="7"/>
      <name val="Arial"/>
      <family val="2"/>
    </font>
    <font>
      <sz val="7.5"/>
      <name val="Arial"/>
      <family val="2"/>
    </font>
    <font>
      <b/>
      <i/>
      <sz val="7"/>
      <name val="Arial"/>
      <family val="2"/>
    </font>
    <font>
      <sz val="10"/>
      <name val="Arial"/>
      <family val="2"/>
    </font>
    <font>
      <sz val="10"/>
      <name val="Times New Roman"/>
      <family val="1"/>
    </font>
    <font>
      <sz val="12"/>
      <name val="Times New Roman"/>
      <family val="1"/>
    </font>
    <font>
      <sz val="7"/>
      <name val="Times New Roman"/>
      <family val="1"/>
    </font>
    <font>
      <b/>
      <u/>
      <sz val="10"/>
      <name val="Arial"/>
      <family val="2"/>
    </font>
    <font>
      <sz val="9"/>
      <color indexed="81"/>
      <name val="Tahoma"/>
      <family val="2"/>
    </font>
    <font>
      <b/>
      <sz val="7"/>
      <color indexed="81"/>
      <name val="Tahoma"/>
      <family val="2"/>
    </font>
    <font>
      <sz val="7"/>
      <color indexed="81"/>
      <name val="Tahoma"/>
      <family val="2"/>
    </font>
    <font>
      <sz val="10"/>
      <name val="Arial"/>
      <family val="2"/>
    </font>
  </fonts>
  <fills count="9">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249977111117893"/>
        <bgColor indexed="64"/>
      </patternFill>
    </fill>
  </fills>
  <borders count="71">
    <border>
      <left/>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s>
  <cellStyleXfs count="3">
    <xf numFmtId="0" fontId="0" fillId="0" borderId="0"/>
    <xf numFmtId="0" fontId="15" fillId="0" borderId="0"/>
    <xf numFmtId="0" fontId="15" fillId="0" borderId="0"/>
  </cellStyleXfs>
  <cellXfs count="348">
    <xf numFmtId="0" fontId="0" fillId="0" borderId="0" xfId="0"/>
    <xf numFmtId="0" fontId="0" fillId="0" borderId="0" xfId="1" applyFont="1" applyAlignment="1">
      <alignment vertical="center"/>
    </xf>
    <xf numFmtId="0" fontId="0" fillId="0" borderId="1" xfId="1" applyFont="1" applyBorder="1"/>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textRotation="90" wrapText="1"/>
    </xf>
    <xf numFmtId="0" fontId="2" fillId="2" borderId="3" xfId="1" applyFont="1" applyFill="1" applyBorder="1" applyAlignment="1">
      <alignment horizontal="center" vertical="center" textRotation="90" wrapText="1"/>
    </xf>
    <xf numFmtId="0" fontId="0" fillId="0" borderId="0" xfId="1" applyFont="1" applyBorder="1" applyAlignment="1">
      <alignment vertical="center"/>
    </xf>
    <xf numFmtId="0" fontId="2" fillId="2" borderId="5" xfId="1" applyFont="1" applyFill="1" applyBorder="1" applyAlignment="1">
      <alignment horizontal="center" vertical="center" textRotation="90" wrapText="1"/>
    </xf>
    <xf numFmtId="0" fontId="2" fillId="2" borderId="6" xfId="1" applyFont="1" applyFill="1" applyBorder="1" applyAlignment="1">
      <alignment horizontal="center" vertical="center" textRotation="90" wrapText="1"/>
    </xf>
    <xf numFmtId="0" fontId="6" fillId="2" borderId="7"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4" borderId="10"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4" borderId="11" xfId="1" applyFont="1" applyFill="1" applyBorder="1" applyAlignment="1">
      <alignment horizontal="center" vertical="center" wrapText="1"/>
    </xf>
    <xf numFmtId="0" fontId="3" fillId="3" borderId="11"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7" xfId="1" applyFont="1" applyFill="1" applyBorder="1" applyAlignment="1">
      <alignment horizontal="center" vertical="center"/>
    </xf>
    <xf numFmtId="0" fontId="10" fillId="2" borderId="6" xfId="1" applyFont="1" applyFill="1" applyBorder="1" applyAlignment="1">
      <alignment horizontal="center" vertical="center" wrapText="1"/>
    </xf>
    <xf numFmtId="0" fontId="0" fillId="0" borderId="0" xfId="1" applyFont="1" applyBorder="1"/>
    <xf numFmtId="0" fontId="12" fillId="5" borderId="12" xfId="1" applyFont="1" applyFill="1" applyBorder="1" applyAlignment="1"/>
    <xf numFmtId="0" fontId="12" fillId="5" borderId="13" xfId="1" applyFont="1" applyFill="1" applyBorder="1" applyAlignment="1"/>
    <xf numFmtId="0" fontId="12" fillId="5" borderId="0" xfId="1" applyFont="1" applyFill="1" applyBorder="1" applyAlignment="1"/>
    <xf numFmtId="0" fontId="12" fillId="5" borderId="14" xfId="1" applyFont="1" applyFill="1" applyBorder="1" applyAlignment="1"/>
    <xf numFmtId="0" fontId="0" fillId="5" borderId="0" xfId="1" applyFont="1" applyFill="1" applyBorder="1"/>
    <xf numFmtId="0" fontId="0" fillId="5" borderId="0" xfId="1" applyFont="1" applyFill="1"/>
    <xf numFmtId="0" fontId="6" fillId="5" borderId="0" xfId="1" applyFont="1" applyFill="1" applyBorder="1" applyAlignment="1">
      <alignment horizontal="center" vertical="center" wrapText="1"/>
    </xf>
    <xf numFmtId="0" fontId="1" fillId="5" borderId="0" xfId="1" applyFont="1" applyFill="1" applyBorder="1" applyAlignment="1">
      <alignment horizontal="left" vertical="center" wrapText="1"/>
    </xf>
    <xf numFmtId="0" fontId="1" fillId="5" borderId="0" xfId="1" applyFont="1" applyFill="1" applyBorder="1" applyAlignment="1">
      <alignment horizontal="center" vertical="center" wrapText="1"/>
    </xf>
    <xf numFmtId="0" fontId="4" fillId="5" borderId="0" xfId="1" applyFont="1" applyFill="1" applyBorder="1" applyAlignment="1">
      <alignment horizontal="center" vertical="center" textRotation="90" wrapText="1"/>
    </xf>
    <xf numFmtId="0" fontId="2" fillId="5" borderId="0" xfId="1" applyFont="1" applyFill="1" applyBorder="1" applyAlignment="1">
      <alignment horizontal="center" vertical="center" textRotation="90" wrapText="1"/>
    </xf>
    <xf numFmtId="0" fontId="3" fillId="5" borderId="0" xfId="1" applyFont="1" applyFill="1" applyBorder="1" applyAlignment="1">
      <alignment horizontal="center" vertical="center" wrapText="1"/>
    </xf>
    <xf numFmtId="0" fontId="0" fillId="5" borderId="0" xfId="1" applyFont="1" applyFill="1" applyBorder="1" applyAlignment="1">
      <alignment vertical="center"/>
    </xf>
    <xf numFmtId="0" fontId="4" fillId="5" borderId="12" xfId="1" applyFont="1" applyFill="1" applyBorder="1" applyAlignment="1">
      <alignment horizontal="center" vertical="center" textRotation="90" wrapText="1"/>
    </xf>
    <xf numFmtId="0" fontId="8" fillId="5" borderId="12" xfId="1" applyFont="1" applyFill="1" applyBorder="1" applyAlignment="1">
      <alignment vertical="top" wrapText="1"/>
    </xf>
    <xf numFmtId="0" fontId="0" fillId="5" borderId="0" xfId="1" applyFont="1" applyFill="1" applyAlignment="1">
      <alignment vertical="center"/>
    </xf>
    <xf numFmtId="0" fontId="0" fillId="5" borderId="15" xfId="1" applyFont="1" applyFill="1" applyBorder="1"/>
    <xf numFmtId="0" fontId="0" fillId="5" borderId="14" xfId="1" applyFont="1" applyFill="1" applyBorder="1"/>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3" fillId="5" borderId="12" xfId="1" applyFont="1" applyFill="1" applyBorder="1" applyAlignment="1">
      <alignment horizontal="center" vertical="center" wrapText="1"/>
    </xf>
    <xf numFmtId="0" fontId="12" fillId="0" borderId="0" xfId="1" applyFont="1" applyBorder="1" applyAlignment="1">
      <alignment vertical="center" wrapText="1"/>
    </xf>
    <xf numFmtId="0" fontId="12" fillId="0" borderId="18" xfId="1" applyFont="1" applyBorder="1" applyAlignment="1">
      <alignment vertical="center" wrapText="1"/>
    </xf>
    <xf numFmtId="0" fontId="12" fillId="5" borderId="0" xfId="1" applyFont="1" applyFill="1" applyBorder="1" applyAlignment="1">
      <alignment vertical="center" wrapText="1"/>
    </xf>
    <xf numFmtId="0" fontId="12" fillId="5" borderId="15" xfId="1" applyFont="1" applyFill="1" applyBorder="1" applyAlignment="1">
      <alignment vertical="center" wrapText="1"/>
    </xf>
    <xf numFmtId="0" fontId="12" fillId="5" borderId="12" xfId="1" applyFont="1" applyFill="1" applyBorder="1" applyAlignment="1">
      <alignment vertical="center" wrapText="1"/>
    </xf>
    <xf numFmtId="0" fontId="2" fillId="2" borderId="19" xfId="1" applyFont="1" applyFill="1" applyBorder="1" applyAlignment="1">
      <alignment horizontal="center" vertical="center" wrapText="1"/>
    </xf>
    <xf numFmtId="0" fontId="3" fillId="4" borderId="20" xfId="1" applyFont="1" applyFill="1" applyBorder="1" applyAlignment="1">
      <alignment horizontal="center" vertical="center" wrapText="1"/>
    </xf>
    <xf numFmtId="0" fontId="3" fillId="4" borderId="21" xfId="1" applyFont="1" applyFill="1" applyBorder="1" applyAlignment="1">
      <alignment horizontal="center" vertical="center" wrapText="1"/>
    </xf>
    <xf numFmtId="0" fontId="0" fillId="5" borderId="18" xfId="1" applyFont="1" applyFill="1" applyBorder="1"/>
    <xf numFmtId="0" fontId="12" fillId="5" borderId="22" xfId="1" applyFont="1" applyFill="1" applyBorder="1" applyAlignment="1"/>
    <xf numFmtId="0" fontId="12" fillId="0" borderId="19" xfId="1" applyFont="1" applyBorder="1" applyAlignment="1">
      <alignment vertical="center" wrapText="1"/>
    </xf>
    <xf numFmtId="0" fontId="8" fillId="5" borderId="0" xfId="1" applyFont="1" applyFill="1" applyBorder="1" applyAlignment="1">
      <alignment vertical="top" wrapText="1"/>
    </xf>
    <xf numFmtId="0" fontId="2" fillId="2" borderId="18" xfId="1" applyFont="1" applyFill="1" applyBorder="1" applyAlignment="1">
      <alignment vertical="center" wrapText="1"/>
    </xf>
    <xf numFmtId="0" fontId="0" fillId="5" borderId="12" xfId="1" applyFont="1" applyFill="1" applyBorder="1"/>
    <xf numFmtId="0" fontId="12" fillId="0" borderId="12" xfId="1" applyFont="1" applyBorder="1" applyAlignment="1">
      <alignment vertical="center" wrapText="1"/>
    </xf>
    <xf numFmtId="2" fontId="3" fillId="6" borderId="20" xfId="1" applyNumberFormat="1" applyFont="1" applyFill="1" applyBorder="1" applyAlignment="1" applyProtection="1">
      <alignment horizontal="center" vertical="center" wrapText="1"/>
    </xf>
    <xf numFmtId="2" fontId="3" fillId="6" borderId="8" xfId="1" applyNumberFormat="1" applyFont="1" applyFill="1" applyBorder="1" applyAlignment="1" applyProtection="1">
      <alignment horizontal="center" vertical="center" wrapText="1"/>
    </xf>
    <xf numFmtId="2" fontId="3" fillId="6" borderId="23" xfId="1" applyNumberFormat="1" applyFont="1" applyFill="1" applyBorder="1" applyAlignment="1" applyProtection="1">
      <alignment horizontal="center" vertical="center"/>
    </xf>
    <xf numFmtId="2" fontId="3" fillId="6" borderId="11" xfId="1" applyNumberFormat="1" applyFont="1" applyFill="1" applyBorder="1" applyAlignment="1" applyProtection="1">
      <alignment horizontal="center" vertical="center"/>
    </xf>
    <xf numFmtId="2" fontId="3" fillId="6" borderId="24" xfId="1" applyNumberFormat="1" applyFont="1" applyFill="1" applyBorder="1" applyAlignment="1" applyProtection="1">
      <alignment horizontal="center" vertical="center"/>
    </xf>
    <xf numFmtId="2" fontId="3" fillId="6" borderId="20" xfId="1" applyNumberFormat="1" applyFont="1" applyFill="1" applyBorder="1" applyAlignment="1" applyProtection="1">
      <alignment horizontal="center" vertical="center"/>
    </xf>
    <xf numFmtId="2" fontId="3" fillId="6" borderId="8" xfId="1" applyNumberFormat="1" applyFont="1" applyFill="1" applyBorder="1" applyAlignment="1" applyProtection="1">
      <alignment horizontal="center" vertical="center"/>
    </xf>
    <xf numFmtId="2" fontId="3" fillId="6" borderId="20" xfId="1" applyNumberFormat="1" applyFont="1" applyFill="1" applyBorder="1" applyAlignment="1">
      <alignment horizontal="center" vertical="center"/>
    </xf>
    <xf numFmtId="2" fontId="3" fillId="6" borderId="8" xfId="1" applyNumberFormat="1" applyFont="1" applyFill="1" applyBorder="1" applyAlignment="1">
      <alignment horizontal="center" vertical="center"/>
    </xf>
    <xf numFmtId="2" fontId="3" fillId="6" borderId="23" xfId="1" applyNumberFormat="1" applyFont="1" applyFill="1" applyBorder="1" applyAlignment="1">
      <alignment horizontal="center" vertical="center"/>
    </xf>
    <xf numFmtId="2" fontId="3" fillId="6" borderId="11" xfId="1" applyNumberFormat="1" applyFont="1" applyFill="1" applyBorder="1" applyAlignment="1">
      <alignment horizontal="center" vertical="center"/>
    </xf>
    <xf numFmtId="2" fontId="3" fillId="6" borderId="24" xfId="1" applyNumberFormat="1" applyFont="1" applyFill="1" applyBorder="1" applyAlignment="1">
      <alignment horizontal="center" vertical="center"/>
    </xf>
    <xf numFmtId="2" fontId="3" fillId="6" borderId="21" xfId="1" applyNumberFormat="1" applyFont="1" applyFill="1" applyBorder="1" applyAlignment="1" applyProtection="1">
      <alignment horizontal="center" vertical="center" wrapText="1"/>
    </xf>
    <xf numFmtId="2" fontId="3" fillId="6" borderId="9" xfId="1" applyNumberFormat="1" applyFont="1" applyFill="1" applyBorder="1" applyAlignment="1" applyProtection="1">
      <alignment horizontal="center" vertical="center" wrapText="1"/>
    </xf>
    <xf numFmtId="2" fontId="3" fillId="6" borderId="25" xfId="1" applyNumberFormat="1" applyFont="1" applyFill="1" applyBorder="1" applyAlignment="1" applyProtection="1">
      <alignment horizontal="center" vertical="center"/>
    </xf>
    <xf numFmtId="2" fontId="3" fillId="6" borderId="10" xfId="1" applyNumberFormat="1" applyFont="1" applyFill="1" applyBorder="1" applyAlignment="1" applyProtection="1">
      <alignment horizontal="center" vertical="center"/>
    </xf>
    <xf numFmtId="2" fontId="3" fillId="6" borderId="26" xfId="1" applyNumberFormat="1" applyFont="1" applyFill="1" applyBorder="1" applyAlignment="1" applyProtection="1">
      <alignment horizontal="center" vertical="center"/>
    </xf>
    <xf numFmtId="2" fontId="3" fillId="6" borderId="21" xfId="1" applyNumberFormat="1" applyFont="1" applyFill="1" applyBorder="1" applyAlignment="1" applyProtection="1">
      <alignment horizontal="center" vertical="center"/>
    </xf>
    <xf numFmtId="2" fontId="3" fillId="6" borderId="9" xfId="1" applyNumberFormat="1" applyFont="1" applyFill="1" applyBorder="1" applyAlignment="1" applyProtection="1">
      <alignment horizontal="center" vertical="center"/>
    </xf>
    <xf numFmtId="2" fontId="3" fillId="6" borderId="21" xfId="1" applyNumberFormat="1" applyFont="1" applyFill="1" applyBorder="1" applyAlignment="1">
      <alignment horizontal="center" vertical="center"/>
    </xf>
    <xf numFmtId="2" fontId="3" fillId="6" borderId="9" xfId="1" applyNumberFormat="1" applyFont="1" applyFill="1" applyBorder="1" applyAlignment="1">
      <alignment horizontal="center" vertical="center"/>
    </xf>
    <xf numFmtId="2" fontId="3" fillId="6" borderId="25" xfId="1" applyNumberFormat="1" applyFont="1" applyFill="1" applyBorder="1" applyAlignment="1">
      <alignment horizontal="center" vertical="center"/>
    </xf>
    <xf numFmtId="2" fontId="3" fillId="6" borderId="10" xfId="1" applyNumberFormat="1" applyFont="1" applyFill="1" applyBorder="1" applyAlignment="1">
      <alignment horizontal="center" vertical="center"/>
    </xf>
    <xf numFmtId="2" fontId="3" fillId="6" borderId="26" xfId="1" applyNumberFormat="1" applyFont="1" applyFill="1" applyBorder="1" applyAlignment="1">
      <alignment horizontal="center" vertical="center"/>
    </xf>
    <xf numFmtId="0" fontId="6" fillId="0" borderId="27" xfId="2" applyFont="1" applyBorder="1" applyAlignment="1">
      <alignment horizontal="center" vertical="center" wrapText="1"/>
    </xf>
    <xf numFmtId="0" fontId="16" fillId="0" borderId="0" xfId="2" applyFont="1" applyBorder="1" applyAlignment="1">
      <alignment wrapText="1"/>
    </xf>
    <xf numFmtId="0" fontId="15" fillId="0" borderId="0" xfId="2"/>
    <xf numFmtId="0" fontId="17" fillId="0" borderId="0" xfId="2" applyFont="1" applyBorder="1" applyAlignment="1">
      <alignment wrapText="1"/>
    </xf>
    <xf numFmtId="0" fontId="18" fillId="0" borderId="0" xfId="2" applyFont="1" applyBorder="1" applyAlignment="1">
      <alignment vertical="center" wrapText="1"/>
    </xf>
    <xf numFmtId="0" fontId="11" fillId="0" borderId="0" xfId="2" applyFont="1" applyAlignment="1">
      <alignment vertical="center"/>
    </xf>
    <xf numFmtId="0" fontId="11" fillId="7" borderId="2" xfId="2" applyFont="1" applyFill="1" applyBorder="1" applyAlignment="1">
      <alignment vertical="center" wrapText="1"/>
    </xf>
    <xf numFmtId="0" fontId="11" fillId="7" borderId="4" xfId="2" applyFont="1" applyFill="1" applyBorder="1" applyAlignment="1">
      <alignment horizontal="center" vertical="center" wrapText="1"/>
    </xf>
    <xf numFmtId="0" fontId="11" fillId="7" borderId="4" xfId="2" applyFont="1" applyFill="1" applyBorder="1" applyAlignment="1">
      <alignment vertical="center" wrapText="1"/>
    </xf>
    <xf numFmtId="0" fontId="11" fillId="7" borderId="3" xfId="2" applyFont="1" applyFill="1" applyBorder="1" applyAlignment="1">
      <alignment vertical="center" wrapText="1"/>
    </xf>
    <xf numFmtId="0" fontId="16" fillId="0" borderId="0" xfId="2" applyFont="1" applyAlignment="1">
      <alignment wrapText="1"/>
    </xf>
    <xf numFmtId="0" fontId="15" fillId="0" borderId="0" xfId="1" applyFont="1"/>
    <xf numFmtId="0" fontId="11" fillId="7" borderId="20" xfId="1" applyFont="1" applyFill="1" applyBorder="1" applyAlignment="1">
      <alignment horizontal="center" vertical="center" wrapText="1"/>
    </xf>
    <xf numFmtId="0" fontId="11" fillId="7" borderId="11" xfId="1" applyFont="1" applyFill="1" applyBorder="1" applyAlignment="1">
      <alignment horizontal="center" vertical="center" wrapText="1"/>
    </xf>
    <xf numFmtId="0" fontId="11" fillId="7" borderId="8" xfId="1" applyFont="1" applyFill="1" applyBorder="1" applyAlignment="1">
      <alignment horizontal="center" vertical="center" wrapText="1"/>
    </xf>
    <xf numFmtId="0" fontId="11" fillId="0" borderId="0" xfId="1" applyFont="1" applyAlignment="1">
      <alignment horizontal="center" vertical="center"/>
    </xf>
    <xf numFmtId="0" fontId="3" fillId="7" borderId="21" xfId="1" applyFont="1" applyFill="1" applyBorder="1" applyAlignment="1">
      <alignment horizontal="center" vertical="center" wrapText="1"/>
    </xf>
    <xf numFmtId="0" fontId="3" fillId="7" borderId="10" xfId="1" applyFont="1" applyFill="1" applyBorder="1" applyAlignment="1">
      <alignment horizontal="center" vertical="center" wrapText="1"/>
    </xf>
    <xf numFmtId="0" fontId="3" fillId="7" borderId="25" xfId="1" applyFont="1" applyFill="1" applyBorder="1" applyAlignment="1">
      <alignment horizontal="center" vertical="center" wrapText="1"/>
    </xf>
    <xf numFmtId="0" fontId="3" fillId="7" borderId="26" xfId="1" applyFont="1" applyFill="1" applyBorder="1" applyAlignment="1">
      <alignment horizontal="center" vertical="center" wrapText="1"/>
    </xf>
    <xf numFmtId="0" fontId="3" fillId="7" borderId="9" xfId="1" applyFont="1" applyFill="1" applyBorder="1" applyAlignment="1">
      <alignment horizontal="center" vertical="center" wrapText="1"/>
    </xf>
    <xf numFmtId="0" fontId="0" fillId="0" borderId="0" xfId="1" applyFont="1" applyAlignment="1">
      <alignment horizontal="center" vertical="center"/>
    </xf>
    <xf numFmtId="0" fontId="3" fillId="7" borderId="2" xfId="1" applyFont="1" applyFill="1" applyBorder="1" applyAlignment="1">
      <alignment horizontal="center" vertical="center" wrapText="1"/>
    </xf>
    <xf numFmtId="0" fontId="3" fillId="7" borderId="4" xfId="1" applyFont="1" applyFill="1" applyBorder="1" applyAlignment="1">
      <alignment horizontal="center" vertical="center" wrapText="1"/>
    </xf>
    <xf numFmtId="0" fontId="3" fillId="7" borderId="5" xfId="1" applyFont="1" applyFill="1" applyBorder="1" applyAlignment="1">
      <alignment horizontal="center" vertical="center" wrapText="1"/>
    </xf>
    <xf numFmtId="0" fontId="7" fillId="7" borderId="7" xfId="1" applyFont="1" applyFill="1" applyBorder="1" applyAlignment="1">
      <alignment horizontal="center" vertical="center"/>
    </xf>
    <xf numFmtId="0" fontId="7" fillId="7" borderId="7" xfId="1" applyFont="1" applyFill="1" applyBorder="1" applyAlignment="1" applyProtection="1">
      <alignment horizontal="center" vertical="center"/>
    </xf>
    <xf numFmtId="0" fontId="7" fillId="7" borderId="23" xfId="1" applyFont="1" applyFill="1" applyBorder="1" applyAlignment="1">
      <alignment horizontal="center" vertical="center"/>
    </xf>
    <xf numFmtId="0" fontId="7" fillId="7" borderId="11" xfId="1" applyFont="1" applyFill="1" applyBorder="1" applyAlignment="1">
      <alignment horizontal="center" vertical="center"/>
    </xf>
    <xf numFmtId="0" fontId="7" fillId="7" borderId="28" xfId="1" applyFont="1" applyFill="1" applyBorder="1" applyAlignment="1">
      <alignment horizontal="center" vertical="center"/>
    </xf>
    <xf numFmtId="0" fontId="3" fillId="7" borderId="16" xfId="1" applyFont="1" applyFill="1" applyBorder="1" applyAlignment="1">
      <alignment horizontal="center" vertical="center" wrapText="1"/>
    </xf>
    <xf numFmtId="0" fontId="3" fillId="7" borderId="7" xfId="1" applyFont="1" applyFill="1" applyBorder="1" applyAlignment="1">
      <alignment horizontal="center" vertical="center" wrapText="1"/>
    </xf>
    <xf numFmtId="0" fontId="3" fillId="7" borderId="29" xfId="1" applyFont="1" applyFill="1" applyBorder="1" applyAlignment="1">
      <alignment horizontal="center" vertical="center" wrapText="1"/>
    </xf>
    <xf numFmtId="0" fontId="3" fillId="7" borderId="12" xfId="1" applyFont="1" applyFill="1" applyBorder="1" applyAlignment="1">
      <alignment horizontal="center" vertical="center" wrapText="1"/>
    </xf>
    <xf numFmtId="0" fontId="3" fillId="7" borderId="28" xfId="1" applyFont="1" applyFill="1" applyBorder="1" applyAlignment="1">
      <alignment horizontal="center" vertical="center" wrapText="1"/>
    </xf>
    <xf numFmtId="0" fontId="3" fillId="7" borderId="23" xfId="1" applyFont="1" applyFill="1" applyBorder="1" applyAlignment="1">
      <alignment horizontal="center" vertical="center" wrapText="1"/>
    </xf>
    <xf numFmtId="0" fontId="3" fillId="7" borderId="11" xfId="1" applyFont="1" applyFill="1" applyBorder="1" applyAlignment="1">
      <alignment horizontal="center" vertical="center" wrapText="1"/>
    </xf>
    <xf numFmtId="0" fontId="7" fillId="7" borderId="12" xfId="1" applyFont="1" applyFill="1" applyBorder="1" applyAlignment="1">
      <alignment horizontal="center" vertical="center"/>
    </xf>
    <xf numFmtId="0" fontId="3" fillId="7" borderId="6" xfId="1" applyFont="1" applyFill="1" applyBorder="1" applyAlignment="1">
      <alignment horizontal="center" vertical="center" wrapText="1"/>
    </xf>
    <xf numFmtId="0" fontId="7" fillId="7" borderId="30" xfId="1" applyFont="1" applyFill="1" applyBorder="1" applyAlignment="1">
      <alignment horizontal="center" vertical="center"/>
    </xf>
    <xf numFmtId="0" fontId="7" fillId="7" borderId="25" xfId="1" applyFont="1" applyFill="1" applyBorder="1" applyAlignment="1">
      <alignment horizontal="center" vertical="center"/>
    </xf>
    <xf numFmtId="0" fontId="7" fillId="7" borderId="10" xfId="1" applyFont="1" applyFill="1" applyBorder="1" applyAlignment="1">
      <alignment horizontal="center" vertical="center"/>
    </xf>
    <xf numFmtId="0" fontId="7" fillId="7" borderId="31" xfId="1" applyFont="1" applyFill="1" applyBorder="1" applyAlignment="1">
      <alignment horizontal="center" vertical="center"/>
    </xf>
    <xf numFmtId="0" fontId="3" fillId="7" borderId="31" xfId="1" applyFont="1" applyFill="1" applyBorder="1" applyAlignment="1">
      <alignment horizontal="center" vertical="center" wrapText="1"/>
    </xf>
    <xf numFmtId="0" fontId="3" fillId="7" borderId="32" xfId="1" applyFont="1" applyFill="1" applyBorder="1" applyAlignment="1">
      <alignment horizontal="center" vertical="center" wrapText="1"/>
    </xf>
    <xf numFmtId="0" fontId="23" fillId="7" borderId="26" xfId="1" applyFont="1" applyFill="1" applyBorder="1" applyAlignment="1">
      <alignment vertical="center"/>
    </xf>
    <xf numFmtId="0" fontId="23" fillId="7" borderId="9" xfId="1" applyFont="1" applyFill="1" applyBorder="1" applyAlignment="1">
      <alignment vertical="center"/>
    </xf>
    <xf numFmtId="0" fontId="23" fillId="7" borderId="10" xfId="1" applyFont="1" applyFill="1" applyBorder="1" applyAlignment="1">
      <alignment vertical="center"/>
    </xf>
    <xf numFmtId="0" fontId="3" fillId="6" borderId="33" xfId="1" applyFont="1" applyFill="1" applyBorder="1" applyAlignment="1">
      <alignment horizontal="center" vertical="center" wrapText="1"/>
    </xf>
    <xf numFmtId="0" fontId="3" fillId="6" borderId="34" xfId="1" applyFont="1" applyFill="1" applyBorder="1" applyAlignment="1">
      <alignment horizontal="center" vertical="center" wrapText="1"/>
    </xf>
    <xf numFmtId="0" fontId="3" fillId="7" borderId="35" xfId="1" applyFont="1" applyFill="1" applyBorder="1" applyAlignment="1">
      <alignment horizontal="center" vertical="center" wrapText="1"/>
    </xf>
    <xf numFmtId="0" fontId="3" fillId="7" borderId="36" xfId="1" applyFont="1" applyFill="1" applyBorder="1" applyAlignment="1">
      <alignment horizontal="center" vertical="center" wrapText="1"/>
    </xf>
    <xf numFmtId="0" fontId="23" fillId="7" borderId="4" xfId="1" applyFont="1" applyFill="1" applyBorder="1" applyAlignment="1">
      <alignment vertical="center"/>
    </xf>
    <xf numFmtId="0" fontId="23" fillId="7" borderId="3" xfId="1" applyFont="1" applyFill="1" applyBorder="1" applyAlignment="1">
      <alignment vertical="center"/>
    </xf>
    <xf numFmtId="0" fontId="11" fillId="8" borderId="1" xfId="2" applyFont="1" applyFill="1" applyBorder="1" applyAlignment="1">
      <alignment horizontal="center" vertical="center" wrapText="1"/>
    </xf>
    <xf numFmtId="0" fontId="11" fillId="8" borderId="37" xfId="2" applyFont="1" applyFill="1" applyBorder="1" applyAlignment="1">
      <alignment horizontal="center" vertical="center" wrapText="1"/>
    </xf>
    <xf numFmtId="0" fontId="11" fillId="8" borderId="38" xfId="2" applyFont="1" applyFill="1" applyBorder="1" applyAlignment="1">
      <alignment horizontal="center" vertical="center" wrapText="1"/>
    </xf>
    <xf numFmtId="0" fontId="3" fillId="7" borderId="26" xfId="1" applyFont="1" applyFill="1" applyBorder="1" applyAlignment="1">
      <alignment horizontal="center" vertical="center" wrapText="1"/>
    </xf>
    <xf numFmtId="0" fontId="3" fillId="7" borderId="25" xfId="1" applyFont="1" applyFill="1" applyBorder="1" applyAlignment="1">
      <alignment horizontal="center" vertical="center" wrapText="1"/>
    </xf>
    <xf numFmtId="0" fontId="11" fillId="7" borderId="24" xfId="1" applyFont="1" applyFill="1" applyBorder="1" applyAlignment="1">
      <alignment horizontal="center" vertical="center" wrapText="1"/>
    </xf>
    <xf numFmtId="0" fontId="11" fillId="7" borderId="23" xfId="1" applyFont="1" applyFill="1" applyBorder="1" applyAlignment="1">
      <alignment horizontal="center" vertical="center" wrapText="1"/>
    </xf>
    <xf numFmtId="2" fontId="3" fillId="0" borderId="12" xfId="1" applyNumberFormat="1" applyFont="1" applyFill="1" applyBorder="1" applyAlignment="1">
      <alignment vertical="center"/>
    </xf>
    <xf numFmtId="2" fontId="3" fillId="0" borderId="0" xfId="1" applyNumberFormat="1" applyFont="1" applyFill="1" applyBorder="1" applyAlignment="1">
      <alignment vertical="center"/>
    </xf>
    <xf numFmtId="0" fontId="7" fillId="7" borderId="68" xfId="1" applyFont="1" applyFill="1" applyBorder="1" applyAlignment="1">
      <alignment horizontal="center" vertical="center"/>
    </xf>
    <xf numFmtId="0" fontId="23" fillId="7" borderId="11" xfId="1" applyFont="1" applyFill="1" applyBorder="1" applyAlignment="1">
      <alignment vertical="center"/>
    </xf>
    <xf numFmtId="0" fontId="7" fillId="7" borderId="69" xfId="1" applyFont="1" applyFill="1" applyBorder="1" applyAlignment="1">
      <alignment horizontal="center" vertical="center"/>
    </xf>
    <xf numFmtId="0" fontId="3" fillId="7" borderId="69" xfId="1" applyFont="1" applyFill="1" applyBorder="1" applyAlignment="1">
      <alignment horizontal="center" vertical="center" wrapText="1"/>
    </xf>
    <xf numFmtId="0" fontId="3" fillId="7" borderId="70" xfId="1" applyFont="1" applyFill="1" applyBorder="1" applyAlignment="1">
      <alignment horizontal="center" vertical="center" wrapText="1"/>
    </xf>
    <xf numFmtId="0" fontId="0" fillId="0" borderId="39" xfId="1" applyFont="1" applyBorder="1" applyAlignment="1">
      <alignment horizontal="center"/>
    </xf>
    <xf numFmtId="0" fontId="0" fillId="0" borderId="12" xfId="1" applyFont="1" applyBorder="1" applyAlignment="1">
      <alignment horizontal="center"/>
    </xf>
    <xf numFmtId="0" fontId="0" fillId="0" borderId="13" xfId="1" applyFont="1" applyBorder="1" applyAlignment="1">
      <alignment horizontal="center"/>
    </xf>
    <xf numFmtId="0" fontId="0" fillId="0" borderId="1" xfId="1" applyFont="1" applyBorder="1" applyAlignment="1">
      <alignment horizontal="center"/>
    </xf>
    <xf numFmtId="0" fontId="0" fillId="0" borderId="0" xfId="1" applyFont="1" applyBorder="1" applyAlignment="1">
      <alignment horizontal="center"/>
    </xf>
    <xf numFmtId="0" fontId="0" fillId="0" borderId="14" xfId="1" applyFont="1" applyBorder="1" applyAlignment="1">
      <alignment horizontal="center"/>
    </xf>
    <xf numFmtId="0" fontId="0" fillId="0" borderId="43" xfId="1" applyFont="1" applyBorder="1" applyAlignment="1">
      <alignment horizontal="center"/>
    </xf>
    <xf numFmtId="0" fontId="0" fillId="0" borderId="18" xfId="1" applyFont="1" applyBorder="1" applyAlignment="1">
      <alignment horizontal="center"/>
    </xf>
    <xf numFmtId="0" fontId="0" fillId="0" borderId="44" xfId="1" applyFont="1" applyBorder="1" applyAlignment="1">
      <alignment horizontal="center"/>
    </xf>
    <xf numFmtId="0" fontId="19" fillId="0" borderId="12"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0"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44" xfId="1" applyFont="1" applyBorder="1" applyAlignment="1">
      <alignment horizontal="center" vertical="center" wrapText="1"/>
    </xf>
    <xf numFmtId="0" fontId="6" fillId="0" borderId="50" xfId="1" applyFont="1" applyBorder="1" applyAlignment="1">
      <alignment horizontal="center" vertical="center" wrapText="1"/>
    </xf>
    <xf numFmtId="0" fontId="6" fillId="5" borderId="39" xfId="1" applyFont="1" applyFill="1" applyBorder="1" applyAlignment="1">
      <alignment horizontal="center" vertical="center" wrapText="1"/>
    </xf>
    <xf numFmtId="0" fontId="6" fillId="5" borderId="12" xfId="1" applyFont="1" applyFill="1" applyBorder="1" applyAlignment="1">
      <alignment horizontal="center" vertical="center" wrapText="1"/>
    </xf>
    <xf numFmtId="0" fontId="6" fillId="5" borderId="13"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6" fillId="5" borderId="0" xfId="1" applyFont="1" applyFill="1" applyBorder="1" applyAlignment="1">
      <alignment horizontal="center" vertical="center" wrapText="1"/>
    </xf>
    <xf numFmtId="0" fontId="6" fillId="5" borderId="14" xfId="1" applyFont="1" applyFill="1" applyBorder="1" applyAlignment="1">
      <alignment horizontal="center" vertical="center" wrapText="1"/>
    </xf>
    <xf numFmtId="0" fontId="6" fillId="5" borderId="43" xfId="1" applyFont="1" applyFill="1" applyBorder="1" applyAlignment="1">
      <alignment horizontal="center" vertical="center" wrapText="1"/>
    </xf>
    <xf numFmtId="0" fontId="6" fillId="5" borderId="18" xfId="1" applyFont="1" applyFill="1" applyBorder="1" applyAlignment="1">
      <alignment horizontal="center" vertical="center" wrapText="1"/>
    </xf>
    <xf numFmtId="0" fontId="6" fillId="5" borderId="44" xfId="1" applyFont="1" applyFill="1" applyBorder="1" applyAlignment="1">
      <alignment horizontal="center" vertical="center" wrapText="1"/>
    </xf>
    <xf numFmtId="0" fontId="5" fillId="0" borderId="12" xfId="1" applyFont="1" applyBorder="1" applyAlignment="1">
      <alignment horizontal="center" vertical="center" wrapText="1"/>
    </xf>
    <xf numFmtId="0" fontId="5" fillId="0" borderId="0" xfId="1" applyFont="1" applyBorder="1" applyAlignment="1">
      <alignment horizontal="center" vertical="center" wrapText="1"/>
    </xf>
    <xf numFmtId="0" fontId="5" fillId="0" borderId="18" xfId="1" applyFont="1" applyBorder="1" applyAlignment="1">
      <alignment horizontal="center" vertical="center" wrapText="1"/>
    </xf>
    <xf numFmtId="0" fontId="4" fillId="2" borderId="39"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44" xfId="1" applyFont="1" applyFill="1" applyBorder="1" applyAlignment="1">
      <alignment horizontal="center" vertical="center" wrapText="1"/>
    </xf>
    <xf numFmtId="0" fontId="4" fillId="2" borderId="51" xfId="1" applyFont="1" applyFill="1" applyBorder="1" applyAlignment="1">
      <alignment horizontal="center" vertical="center" textRotation="90" wrapText="1"/>
    </xf>
    <xf numFmtId="0" fontId="4" fillId="2" borderId="14" xfId="1" applyFont="1" applyFill="1" applyBorder="1" applyAlignment="1">
      <alignment horizontal="center" vertical="center" textRotation="90" wrapText="1"/>
    </xf>
    <xf numFmtId="0" fontId="4" fillId="2" borderId="44" xfId="1" applyFont="1" applyFill="1" applyBorder="1" applyAlignment="1">
      <alignment horizontal="center" vertical="center" textRotation="90" wrapText="1"/>
    </xf>
    <xf numFmtId="0" fontId="4" fillId="2" borderId="59" xfId="1" applyFont="1" applyFill="1" applyBorder="1" applyAlignment="1">
      <alignment horizontal="center" vertical="center" textRotation="90" wrapText="1"/>
    </xf>
    <xf numFmtId="0" fontId="4" fillId="2" borderId="60" xfId="1" applyFont="1" applyFill="1" applyBorder="1" applyAlignment="1">
      <alignment horizontal="center" vertical="center" textRotation="90" wrapText="1"/>
    </xf>
    <xf numFmtId="0" fontId="6" fillId="0" borderId="39"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1" xfId="1" applyFont="1" applyBorder="1" applyAlignment="1">
      <alignment horizontal="center" vertical="center" wrapText="1"/>
    </xf>
    <xf numFmtId="0" fontId="6" fillId="0" borderId="0" xfId="1" applyFont="1" applyBorder="1" applyAlignment="1">
      <alignment horizontal="center" vertical="center" wrapText="1"/>
    </xf>
    <xf numFmtId="0" fontId="6" fillId="0" borderId="14" xfId="1" applyFont="1" applyBorder="1" applyAlignment="1">
      <alignment horizontal="center" vertical="center" wrapText="1"/>
    </xf>
    <xf numFmtId="0" fontId="1" fillId="0" borderId="40" xfId="1" applyFont="1" applyBorder="1" applyAlignment="1">
      <alignment horizontal="left" vertical="center" wrapText="1"/>
    </xf>
    <xf numFmtId="0" fontId="1" fillId="0" borderId="42" xfId="1" applyFont="1" applyBorder="1" applyAlignment="1">
      <alignment horizontal="left" vertical="center" wrapText="1"/>
    </xf>
    <xf numFmtId="0" fontId="1" fillId="0" borderId="39" xfId="1" applyFont="1" applyBorder="1" applyAlignment="1">
      <alignment vertical="top" wrapText="1"/>
    </xf>
    <xf numFmtId="0" fontId="1" fillId="0" borderId="12" xfId="1" applyFont="1" applyBorder="1" applyAlignment="1">
      <alignment vertical="top" wrapText="1"/>
    </xf>
    <xf numFmtId="0" fontId="1" fillId="0" borderId="13" xfId="1" applyFont="1" applyBorder="1" applyAlignment="1">
      <alignment vertical="top" wrapText="1"/>
    </xf>
    <xf numFmtId="0" fontId="1" fillId="0" borderId="43" xfId="1" applyFont="1" applyBorder="1" applyAlignment="1">
      <alignment vertical="top" wrapText="1"/>
    </xf>
    <xf numFmtId="0" fontId="1" fillId="0" borderId="18" xfId="1" applyFont="1" applyBorder="1" applyAlignment="1">
      <alignment vertical="top" wrapText="1"/>
    </xf>
    <xf numFmtId="0" fontId="1" fillId="0" borderId="44" xfId="1" applyFont="1" applyBorder="1" applyAlignment="1">
      <alignment vertical="top" wrapText="1"/>
    </xf>
    <xf numFmtId="0" fontId="1" fillId="0" borderId="43" xfId="1" applyFont="1" applyBorder="1" applyAlignment="1">
      <alignment horizontal="center" vertical="center" wrapText="1"/>
    </xf>
    <xf numFmtId="0" fontId="1" fillId="0" borderId="44" xfId="1" applyFont="1" applyBorder="1" applyAlignment="1">
      <alignment horizontal="center" vertical="center" wrapText="1"/>
    </xf>
    <xf numFmtId="0" fontId="4" fillId="2" borderId="50" xfId="1" applyFont="1" applyFill="1" applyBorder="1" applyAlignment="1">
      <alignment horizontal="center" vertical="center" wrapText="1"/>
    </xf>
    <xf numFmtId="0" fontId="2" fillId="2" borderId="50"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4" fillId="2" borderId="57" xfId="1" applyFont="1" applyFill="1" applyBorder="1" applyAlignment="1">
      <alignment horizontal="center" vertical="center" wrapText="1"/>
    </xf>
    <xf numFmtId="0" fontId="2" fillId="2" borderId="58" xfId="1" applyFont="1" applyFill="1" applyBorder="1" applyAlignment="1">
      <alignment horizontal="center" vertical="center" wrapText="1"/>
    </xf>
    <xf numFmtId="0" fontId="2" fillId="2" borderId="21"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4" fillId="2" borderId="53" xfId="1" applyFont="1" applyFill="1" applyBorder="1" applyAlignment="1">
      <alignment horizontal="center" vertical="center" textRotation="90" wrapText="1"/>
    </xf>
    <xf numFmtId="0" fontId="2" fillId="2" borderId="53" xfId="1" applyFont="1" applyFill="1" applyBorder="1" applyAlignment="1">
      <alignment horizontal="center" vertical="center" textRotation="90" wrapText="1"/>
    </xf>
    <xf numFmtId="0" fontId="2" fillId="2" borderId="59" xfId="1" applyFont="1" applyFill="1" applyBorder="1" applyAlignment="1">
      <alignment horizontal="center" vertical="center" textRotation="90" wrapText="1"/>
    </xf>
    <xf numFmtId="0" fontId="2" fillId="2" borderId="60" xfId="1" applyFont="1" applyFill="1" applyBorder="1" applyAlignment="1">
      <alignment horizontal="center" vertical="center" textRotation="90" wrapText="1"/>
    </xf>
    <xf numFmtId="0" fontId="2" fillId="2" borderId="11" xfId="1" applyFont="1" applyFill="1" applyBorder="1" applyAlignment="1">
      <alignment horizontal="center" vertical="center" wrapText="1"/>
    </xf>
    <xf numFmtId="0" fontId="6" fillId="2" borderId="52"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53" xfId="1" applyFont="1" applyFill="1" applyBorder="1" applyAlignment="1">
      <alignment horizontal="center" vertical="center" wrapText="1"/>
    </xf>
    <xf numFmtId="0" fontId="2" fillId="2" borderId="39"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2" fillId="2" borderId="39"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54" xfId="1" applyFont="1" applyFill="1" applyBorder="1" applyAlignment="1">
      <alignment horizontal="center" vertical="center" wrapText="1"/>
    </xf>
    <xf numFmtId="0" fontId="2" fillId="2" borderId="55" xfId="1" applyFont="1" applyFill="1" applyBorder="1" applyAlignment="1">
      <alignment horizontal="center" vertical="center" wrapText="1"/>
    </xf>
    <xf numFmtId="0" fontId="2" fillId="2" borderId="56" xfId="1" applyFont="1" applyFill="1" applyBorder="1" applyAlignment="1">
      <alignment horizontal="center" vertical="center" wrapText="1"/>
    </xf>
    <xf numFmtId="0" fontId="2" fillId="2" borderId="19" xfId="1" applyFont="1" applyFill="1" applyBorder="1" applyAlignment="1">
      <alignment horizontal="center" vertical="top" wrapText="1"/>
    </xf>
    <xf numFmtId="0" fontId="3" fillId="2" borderId="43"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44" xfId="1" applyFont="1" applyFill="1" applyBorder="1" applyAlignment="1">
      <alignment horizontal="center" vertical="center"/>
    </xf>
    <xf numFmtId="0" fontId="4" fillId="2" borderId="50" xfId="1" applyFont="1" applyFill="1" applyBorder="1" applyAlignment="1">
      <alignment horizontal="center" vertical="center" textRotation="90" wrapText="1"/>
    </xf>
    <xf numFmtId="0" fontId="2" fillId="2" borderId="50" xfId="1" applyFont="1" applyFill="1" applyBorder="1" applyAlignment="1">
      <alignment horizontal="center" vertical="center" textRotation="90" wrapText="1"/>
    </xf>
    <xf numFmtId="0" fontId="2" fillId="2" borderId="16" xfId="1" applyFont="1" applyFill="1" applyBorder="1" applyAlignment="1" applyProtection="1">
      <alignment horizontal="center" vertical="center" textRotation="90" wrapText="1"/>
      <protection locked="0"/>
    </xf>
    <xf numFmtId="0" fontId="2" fillId="2" borderId="47" xfId="1" applyFont="1" applyFill="1" applyBorder="1" applyAlignment="1" applyProtection="1">
      <alignment horizontal="center" vertical="center" textRotation="90" wrapText="1"/>
      <protection locked="0"/>
    </xf>
    <xf numFmtId="0" fontId="2" fillId="2" borderId="24" xfId="1" applyFont="1" applyFill="1" applyBorder="1" applyAlignment="1">
      <alignment horizontal="center" vertical="center" wrapText="1"/>
    </xf>
    <xf numFmtId="0" fontId="2" fillId="2" borderId="20" xfId="1" applyFont="1" applyFill="1" applyBorder="1" applyAlignment="1" applyProtection="1">
      <alignment horizontal="center" vertical="center" textRotation="90" wrapText="1"/>
      <protection locked="0"/>
    </xf>
    <xf numFmtId="0" fontId="2" fillId="2" borderId="2" xfId="1" applyFont="1" applyFill="1" applyBorder="1" applyAlignment="1" applyProtection="1">
      <alignment horizontal="center" vertical="center" textRotation="90" wrapText="1"/>
      <protection locked="0"/>
    </xf>
    <xf numFmtId="14" fontId="1" fillId="5" borderId="40" xfId="1" applyNumberFormat="1" applyFont="1" applyFill="1" applyBorder="1" applyAlignment="1">
      <alignment horizontal="center" vertical="center" wrapText="1"/>
    </xf>
    <xf numFmtId="0" fontId="1" fillId="5" borderId="41" xfId="1" applyFont="1" applyFill="1" applyBorder="1" applyAlignment="1">
      <alignment horizontal="center" vertical="center" wrapText="1"/>
    </xf>
    <xf numFmtId="0" fontId="1" fillId="5" borderId="42" xfId="1" applyFont="1" applyFill="1" applyBorder="1" applyAlignment="1">
      <alignment horizontal="center" vertical="center" wrapText="1"/>
    </xf>
    <xf numFmtId="0" fontId="1" fillId="5" borderId="1" xfId="1" applyFont="1" applyFill="1" applyBorder="1" applyAlignment="1">
      <alignment horizontal="center" vertical="center" wrapText="1"/>
    </xf>
    <xf numFmtId="0" fontId="1" fillId="5" borderId="0" xfId="1" applyFont="1" applyFill="1" applyBorder="1" applyAlignment="1">
      <alignment horizontal="center" vertical="center" wrapText="1"/>
    </xf>
    <xf numFmtId="0" fontId="1" fillId="5" borderId="14" xfId="1" applyFont="1" applyFill="1" applyBorder="1" applyAlignment="1">
      <alignment horizontal="center" vertical="center" wrapText="1"/>
    </xf>
    <xf numFmtId="0" fontId="1" fillId="5" borderId="43" xfId="1" applyFont="1" applyFill="1" applyBorder="1" applyAlignment="1">
      <alignment horizontal="center" vertical="center" wrapText="1"/>
    </xf>
    <xf numFmtId="0" fontId="1" fillId="5" borderId="18" xfId="1" applyFont="1" applyFill="1" applyBorder="1" applyAlignment="1">
      <alignment horizontal="center" vertical="center" wrapText="1"/>
    </xf>
    <xf numFmtId="0" fontId="1" fillId="5" borderId="44" xfId="1" applyFont="1" applyFill="1" applyBorder="1" applyAlignment="1">
      <alignment horizontal="center" vertical="center" wrapText="1"/>
    </xf>
    <xf numFmtId="14" fontId="1" fillId="5" borderId="41" xfId="1" applyNumberFormat="1" applyFont="1" applyFill="1" applyBorder="1" applyAlignment="1">
      <alignment horizontal="center" vertical="center" wrapText="1"/>
    </xf>
    <xf numFmtId="14" fontId="1" fillId="5" borderId="45" xfId="1" applyNumberFormat="1" applyFont="1" applyFill="1" applyBorder="1" applyAlignment="1">
      <alignment horizontal="center" vertical="center" wrapText="1"/>
    </xf>
    <xf numFmtId="14" fontId="1" fillId="5" borderId="1" xfId="1" applyNumberFormat="1" applyFont="1" applyFill="1" applyBorder="1" applyAlignment="1">
      <alignment horizontal="center" vertical="center" wrapText="1"/>
    </xf>
    <xf numFmtId="14" fontId="1" fillId="5" borderId="0" xfId="1" applyNumberFormat="1" applyFont="1" applyFill="1" applyBorder="1" applyAlignment="1">
      <alignment horizontal="center" vertical="center" wrapText="1"/>
    </xf>
    <xf numFmtId="14" fontId="1" fillId="5" borderId="46" xfId="1" applyNumberFormat="1" applyFont="1" applyFill="1" applyBorder="1" applyAlignment="1">
      <alignment horizontal="center" vertical="center" wrapText="1"/>
    </xf>
    <xf numFmtId="14" fontId="1" fillId="5" borderId="43" xfId="1" applyNumberFormat="1" applyFont="1" applyFill="1" applyBorder="1" applyAlignment="1">
      <alignment horizontal="center" vertical="center" wrapText="1"/>
    </xf>
    <xf numFmtId="14" fontId="1" fillId="5" borderId="18" xfId="1" applyNumberFormat="1" applyFont="1" applyFill="1" applyBorder="1" applyAlignment="1">
      <alignment horizontal="center" vertical="center" wrapText="1"/>
    </xf>
    <xf numFmtId="14" fontId="1" fillId="5" borderId="47" xfId="1" applyNumberFormat="1" applyFont="1" applyFill="1" applyBorder="1" applyAlignment="1">
      <alignment horizontal="center" vertical="center" wrapText="1"/>
    </xf>
    <xf numFmtId="0" fontId="12" fillId="5" borderId="18" xfId="1" applyFont="1" applyFill="1" applyBorder="1" applyAlignment="1">
      <alignment horizontal="center"/>
    </xf>
    <xf numFmtId="0" fontId="12" fillId="0" borderId="18" xfId="1" applyFont="1" applyBorder="1" applyAlignment="1">
      <alignment horizontal="center"/>
    </xf>
    <xf numFmtId="0" fontId="12" fillId="0" borderId="44" xfId="1" applyFont="1" applyBorder="1" applyAlignment="1">
      <alignment horizontal="center"/>
    </xf>
    <xf numFmtId="0" fontId="12" fillId="5" borderId="48" xfId="1" applyFont="1" applyFill="1" applyBorder="1" applyAlignment="1">
      <alignment horizontal="center"/>
    </xf>
    <xf numFmtId="0" fontId="12" fillId="5" borderId="49" xfId="1" applyFont="1" applyFill="1" applyBorder="1" applyAlignment="1">
      <alignment horizontal="center"/>
    </xf>
    <xf numFmtId="0" fontId="12" fillId="5" borderId="19" xfId="1" applyFont="1" applyFill="1" applyBorder="1" applyAlignment="1">
      <alignment horizontal="center"/>
    </xf>
    <xf numFmtId="0" fontId="12" fillId="0" borderId="48" xfId="1" applyFont="1" applyBorder="1" applyAlignment="1">
      <alignment horizontal="center" vertical="center" wrapText="1"/>
    </xf>
    <xf numFmtId="0" fontId="12" fillId="0" borderId="49" xfId="1" applyFont="1" applyBorder="1" applyAlignment="1">
      <alignment horizontal="center" vertical="center" wrapText="1"/>
    </xf>
    <xf numFmtId="0" fontId="12" fillId="5" borderId="49" xfId="1" applyFont="1" applyFill="1" applyBorder="1" applyAlignment="1">
      <alignment horizontal="center" vertical="center" wrapText="1"/>
    </xf>
    <xf numFmtId="0" fontId="12" fillId="5" borderId="27" xfId="1" applyFont="1" applyFill="1" applyBorder="1" applyAlignment="1">
      <alignment horizontal="center" vertical="center" wrapText="1"/>
    </xf>
    <xf numFmtId="0" fontId="12" fillId="5" borderId="20" xfId="1" applyFont="1" applyFill="1" applyBorder="1" applyAlignment="1">
      <alignment horizontal="center" vertical="center" wrapText="1"/>
    </xf>
    <xf numFmtId="0" fontId="12" fillId="5" borderId="11" xfId="1" applyFont="1" applyFill="1" applyBorder="1" applyAlignment="1">
      <alignment horizontal="center" vertical="center" wrapText="1"/>
    </xf>
    <xf numFmtId="0" fontId="12" fillId="5" borderId="8" xfId="1" applyFont="1" applyFill="1" applyBorder="1" applyAlignment="1">
      <alignment horizontal="center" vertical="center" wrapText="1"/>
    </xf>
    <xf numFmtId="0" fontId="14" fillId="2" borderId="39" xfId="1" applyFont="1" applyFill="1" applyBorder="1" applyAlignment="1">
      <alignment horizontal="left" vertical="top" wrapText="1"/>
    </xf>
    <xf numFmtId="0" fontId="14" fillId="2" borderId="12" xfId="1" applyFont="1" applyFill="1" applyBorder="1" applyAlignment="1">
      <alignment horizontal="left" vertical="top" wrapText="1"/>
    </xf>
    <xf numFmtId="0" fontId="14" fillId="2" borderId="13" xfId="1" applyFont="1" applyFill="1" applyBorder="1" applyAlignment="1">
      <alignment horizontal="left" vertical="top" wrapText="1"/>
    </xf>
    <xf numFmtId="0" fontId="2" fillId="2" borderId="18" xfId="1" applyFont="1" applyFill="1" applyBorder="1" applyAlignment="1">
      <alignment horizontal="center" vertical="top" wrapText="1"/>
    </xf>
    <xf numFmtId="0" fontId="2" fillId="2" borderId="51"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11" fillId="2" borderId="43" xfId="1" applyFont="1" applyFill="1" applyBorder="1" applyAlignment="1">
      <alignment horizontal="left" vertical="top" wrapText="1"/>
    </xf>
    <xf numFmtId="0" fontId="11" fillId="2" borderId="18" xfId="1" applyFont="1" applyFill="1" applyBorder="1" applyAlignment="1">
      <alignment horizontal="left" vertical="top" wrapText="1"/>
    </xf>
    <xf numFmtId="0" fontId="13" fillId="2" borderId="1" xfId="1" applyFont="1" applyFill="1" applyBorder="1" applyAlignment="1">
      <alignment horizontal="left" vertical="top" wrapText="1"/>
    </xf>
    <xf numFmtId="0" fontId="13" fillId="2" borderId="0" xfId="1" applyFont="1" applyFill="1" applyBorder="1" applyAlignment="1">
      <alignment horizontal="left" vertical="top" wrapText="1"/>
    </xf>
    <xf numFmtId="0" fontId="13" fillId="2" borderId="14" xfId="1" applyFont="1" applyFill="1" applyBorder="1" applyAlignment="1">
      <alignment horizontal="left" vertical="top" wrapText="1"/>
    </xf>
    <xf numFmtId="0" fontId="11" fillId="0" borderId="62" xfId="2" applyFont="1" applyBorder="1" applyAlignment="1">
      <alignment horizontal="center" wrapText="1"/>
    </xf>
    <xf numFmtId="0" fontId="11" fillId="0" borderId="63" xfId="2" applyFont="1" applyBorder="1" applyAlignment="1">
      <alignment horizontal="center" wrapText="1"/>
    </xf>
    <xf numFmtId="0" fontId="11" fillId="0" borderId="64" xfId="2" applyFont="1" applyBorder="1" applyAlignment="1">
      <alignment horizontal="center" wrapText="1"/>
    </xf>
    <xf numFmtId="0" fontId="4" fillId="2" borderId="1" xfId="2" applyFont="1" applyFill="1" applyBorder="1" applyAlignment="1">
      <alignment wrapText="1"/>
    </xf>
    <xf numFmtId="0" fontId="6" fillId="2" borderId="0" xfId="2" applyFont="1" applyFill="1" applyBorder="1" applyAlignment="1">
      <alignment wrapText="1"/>
    </xf>
    <xf numFmtId="0" fontId="6" fillId="2" borderId="14" xfId="2" applyFont="1" applyFill="1" applyBorder="1" applyAlignment="1">
      <alignment wrapText="1"/>
    </xf>
    <xf numFmtId="0" fontId="4" fillId="2" borderId="54" xfId="2" applyFont="1" applyFill="1" applyBorder="1" applyAlignment="1">
      <alignment wrapText="1"/>
    </xf>
    <xf numFmtId="0" fontId="6" fillId="2" borderId="55" xfId="2" applyFont="1" applyFill="1" applyBorder="1" applyAlignment="1">
      <alignment wrapText="1"/>
    </xf>
    <xf numFmtId="0" fontId="6" fillId="2" borderId="56" xfId="2" applyFont="1" applyFill="1" applyBorder="1" applyAlignment="1">
      <alignment wrapText="1"/>
    </xf>
    <xf numFmtId="0" fontId="11" fillId="8" borderId="26" xfId="2" applyFont="1" applyFill="1" applyBorder="1" applyAlignment="1">
      <alignment horizontal="center" vertical="center"/>
    </xf>
    <xf numFmtId="0" fontId="11" fillId="8" borderId="32" xfId="2" applyFont="1" applyFill="1" applyBorder="1" applyAlignment="1">
      <alignment horizontal="center" vertical="center"/>
    </xf>
    <xf numFmtId="0" fontId="11" fillId="8" borderId="25" xfId="2" applyFont="1" applyFill="1" applyBorder="1" applyAlignment="1">
      <alignment horizontal="center" vertical="center"/>
    </xf>
    <xf numFmtId="0" fontId="6" fillId="7" borderId="26" xfId="2" applyFont="1" applyFill="1" applyBorder="1" applyAlignment="1">
      <alignment horizontal="center" wrapText="1"/>
    </xf>
    <xf numFmtId="0" fontId="6" fillId="7" borderId="25" xfId="2" applyFont="1" applyFill="1" applyBorder="1" applyAlignment="1">
      <alignment horizontal="center" wrapText="1"/>
    </xf>
    <xf numFmtId="0" fontId="3" fillId="0" borderId="52" xfId="2" applyFont="1" applyBorder="1" applyAlignment="1">
      <alignment horizontal="left" vertical="center" wrapText="1"/>
    </xf>
    <xf numFmtId="0" fontId="3" fillId="0" borderId="19" xfId="2" applyFont="1" applyBorder="1" applyAlignment="1">
      <alignment horizontal="left" vertical="center" wrapText="1"/>
    </xf>
    <xf numFmtId="0" fontId="3" fillId="0" borderId="53" xfId="2" applyFont="1" applyBorder="1" applyAlignment="1">
      <alignment horizontal="left" vertical="center" wrapText="1"/>
    </xf>
    <xf numFmtId="0" fontId="1" fillId="0" borderId="48" xfId="2" applyFont="1" applyBorder="1" applyAlignment="1">
      <alignment wrapText="1"/>
    </xf>
    <xf numFmtId="0" fontId="1" fillId="0" borderId="49" xfId="2" applyFont="1" applyBorder="1" applyAlignment="1">
      <alignment wrapText="1"/>
    </xf>
    <xf numFmtId="0" fontId="5" fillId="0" borderId="22"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61" xfId="2" applyFont="1" applyBorder="1" applyAlignment="1">
      <alignment horizontal="center" vertical="center" wrapText="1"/>
    </xf>
    <xf numFmtId="0" fontId="3" fillId="7" borderId="26" xfId="1" applyFont="1" applyFill="1" applyBorder="1" applyAlignment="1">
      <alignment horizontal="center" vertical="center" wrapText="1"/>
    </xf>
    <xf numFmtId="0" fontId="3" fillId="7" borderId="25" xfId="1" applyFont="1" applyFill="1" applyBorder="1" applyAlignment="1">
      <alignment horizontal="center" vertical="center" wrapText="1"/>
    </xf>
    <xf numFmtId="0" fontId="3" fillId="7" borderId="66" xfId="1" applyFont="1" applyFill="1" applyBorder="1" applyAlignment="1">
      <alignment horizontal="center" vertical="center" wrapText="1"/>
    </xf>
    <xf numFmtId="0" fontId="3" fillId="7" borderId="67" xfId="1" applyFont="1" applyFill="1" applyBorder="1" applyAlignment="1">
      <alignment horizontal="center" vertical="center" wrapText="1"/>
    </xf>
    <xf numFmtId="0" fontId="3" fillId="7" borderId="35" xfId="1" applyFont="1" applyFill="1" applyBorder="1" applyAlignment="1">
      <alignment horizontal="center" vertical="center" wrapText="1"/>
    </xf>
    <xf numFmtId="0" fontId="3" fillId="7" borderId="64"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3" fillId="7" borderId="24" xfId="1" applyFont="1" applyFill="1" applyBorder="1" applyAlignment="1">
      <alignment horizontal="center" vertical="center" wrapText="1"/>
    </xf>
    <xf numFmtId="0" fontId="3" fillId="7" borderId="23" xfId="1" applyFont="1" applyFill="1" applyBorder="1" applyAlignment="1">
      <alignment horizontal="center" vertical="center" wrapText="1"/>
    </xf>
    <xf numFmtId="0" fontId="3" fillId="7" borderId="56" xfId="1" applyFont="1" applyFill="1" applyBorder="1" applyAlignment="1">
      <alignment horizontal="center" vertical="center" wrapText="1"/>
    </xf>
    <xf numFmtId="0" fontId="4" fillId="2" borderId="52" xfId="1" applyFont="1" applyFill="1" applyBorder="1" applyAlignment="1">
      <alignment horizontal="center" wrapText="1"/>
    </xf>
    <xf numFmtId="0" fontId="6" fillId="2" borderId="19" xfId="1" applyFont="1" applyFill="1" applyBorder="1" applyAlignment="1">
      <alignment horizontal="center" wrapText="1"/>
    </xf>
    <xf numFmtId="0" fontId="6" fillId="2" borderId="53" xfId="1" applyFont="1" applyFill="1" applyBorder="1" applyAlignment="1">
      <alignment horizontal="center" wrapText="1"/>
    </xf>
    <xf numFmtId="0" fontId="2" fillId="2" borderId="59" xfId="1" applyFont="1" applyFill="1" applyBorder="1" applyAlignment="1">
      <alignment horizontal="center" vertical="center" wrapText="1"/>
    </xf>
    <xf numFmtId="0" fontId="2" fillId="2" borderId="60"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21"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2" fillId="2" borderId="51" xfId="1" applyFont="1" applyFill="1" applyBorder="1" applyAlignment="1">
      <alignment horizontal="center" vertical="center" textRotation="90" wrapText="1"/>
    </xf>
    <xf numFmtId="0" fontId="2" fillId="2" borderId="40" xfId="1" applyFont="1" applyFill="1" applyBorder="1" applyAlignment="1">
      <alignment horizontal="center" vertical="center" textRotation="90" wrapText="1"/>
    </xf>
    <xf numFmtId="0" fontId="2" fillId="2" borderId="45" xfId="1" applyFont="1" applyFill="1" applyBorder="1" applyAlignment="1">
      <alignment horizontal="center" vertical="center" textRotation="90" wrapText="1"/>
    </xf>
    <xf numFmtId="0" fontId="2" fillId="2" borderId="43" xfId="1" applyFont="1" applyFill="1" applyBorder="1" applyAlignment="1">
      <alignment horizontal="center" vertical="center" textRotation="90" wrapText="1"/>
    </xf>
    <xf numFmtId="0" fontId="2" fillId="2" borderId="47" xfId="1" applyFont="1" applyFill="1" applyBorder="1" applyAlignment="1">
      <alignment horizontal="center" vertical="center" textRotation="90" wrapText="1"/>
    </xf>
    <xf numFmtId="0" fontId="11" fillId="7" borderId="24" xfId="1" applyFont="1" applyFill="1" applyBorder="1" applyAlignment="1">
      <alignment horizontal="center" vertical="center" wrapText="1"/>
    </xf>
    <xf numFmtId="0" fontId="11" fillId="7" borderId="23" xfId="1" applyFont="1" applyFill="1" applyBorder="1" applyAlignment="1">
      <alignment horizontal="center" vertical="center" wrapText="1"/>
    </xf>
    <xf numFmtId="0" fontId="15" fillId="0" borderId="39" xfId="1" applyFont="1" applyBorder="1" applyAlignment="1">
      <alignment horizontal="center"/>
    </xf>
    <xf numFmtId="0" fontId="15" fillId="0" borderId="12" xfId="1" applyFont="1" applyBorder="1" applyAlignment="1">
      <alignment horizontal="center"/>
    </xf>
    <xf numFmtId="0" fontId="15" fillId="0" borderId="43" xfId="1" applyFont="1" applyBorder="1" applyAlignment="1">
      <alignment horizontal="center"/>
    </xf>
    <xf numFmtId="0" fontId="15" fillId="0" borderId="18" xfId="1" applyFont="1" applyBorder="1" applyAlignment="1">
      <alignment horizontal="center"/>
    </xf>
    <xf numFmtId="0" fontId="5" fillId="0" borderId="17" xfId="1" applyFont="1" applyBorder="1" applyAlignment="1">
      <alignment horizontal="center" vertical="center" wrapText="1"/>
    </xf>
    <xf numFmtId="0" fontId="5" fillId="0" borderId="12" xfId="1" applyFont="1" applyBorder="1" applyAlignment="1">
      <alignment horizontal="center" vertical="center"/>
    </xf>
    <xf numFmtId="0" fontId="5" fillId="0" borderId="65" xfId="1" applyFont="1" applyBorder="1" applyAlignment="1">
      <alignment horizontal="center" vertical="center"/>
    </xf>
    <xf numFmtId="0" fontId="5" fillId="0" borderId="18" xfId="1" applyFont="1" applyBorder="1" applyAlignment="1">
      <alignment horizontal="center" vertical="center"/>
    </xf>
    <xf numFmtId="0" fontId="6" fillId="0" borderId="51" xfId="1" applyFont="1" applyBorder="1" applyAlignment="1">
      <alignment horizontal="center" wrapText="1"/>
    </xf>
    <xf numFmtId="0" fontId="6" fillId="0" borderId="60" xfId="1" applyFont="1" applyBorder="1" applyAlignment="1">
      <alignment horizontal="center" wrapText="1"/>
    </xf>
    <xf numFmtId="0" fontId="6" fillId="2" borderId="50" xfId="1" applyFont="1" applyFill="1" applyBorder="1" applyAlignment="1">
      <alignment wrapText="1"/>
    </xf>
    <xf numFmtId="0" fontId="4" fillId="2" borderId="50" xfId="1" applyFont="1" applyFill="1" applyBorder="1" applyAlignment="1">
      <alignment wrapText="1"/>
    </xf>
  </cellXfs>
  <cellStyles count="3">
    <cellStyle name="%"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57150</xdr:rowOff>
    </xdr:from>
    <xdr:to>
      <xdr:col>4</xdr:col>
      <xdr:colOff>171450</xdr:colOff>
      <xdr:row>3</xdr:row>
      <xdr:rowOff>104775</xdr:rowOff>
    </xdr:to>
    <xdr:pic>
      <xdr:nvPicPr>
        <xdr:cNvPr id="110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14573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76200</xdr:rowOff>
    </xdr:from>
    <xdr:to>
      <xdr:col>30</xdr:col>
      <xdr:colOff>238125</xdr:colOff>
      <xdr:row>3</xdr:row>
      <xdr:rowOff>123825</xdr:rowOff>
    </xdr:to>
    <xdr:pic>
      <xdr:nvPicPr>
        <xdr:cNvPr id="1105"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2275" y="76200"/>
          <a:ext cx="14097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2</xdr:col>
      <xdr:colOff>457200</xdr:colOff>
      <xdr:row>0</xdr:row>
      <xdr:rowOff>457200</xdr:rowOff>
    </xdr:to>
    <xdr:pic>
      <xdr:nvPicPr>
        <xdr:cNvPr id="211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14192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47625</xdr:rowOff>
    </xdr:from>
    <xdr:to>
      <xdr:col>2</xdr:col>
      <xdr:colOff>552450</xdr:colOff>
      <xdr:row>1</xdr:row>
      <xdr:rowOff>152400</xdr:rowOff>
    </xdr:to>
    <xdr:pic>
      <xdr:nvPicPr>
        <xdr:cNvPr id="3116"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7625"/>
          <a:ext cx="14668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36"/>
  <sheetViews>
    <sheetView tabSelected="1" topLeftCell="A4" zoomScaleNormal="100" workbookViewId="0">
      <selection activeCell="G17" sqref="G17"/>
    </sheetView>
  </sheetViews>
  <sheetFormatPr baseColWidth="10" defaultRowHeight="12.75" x14ac:dyDescent="0.2"/>
  <cols>
    <col min="1" max="1" width="2.42578125" style="2" customWidth="1"/>
    <col min="2" max="2" width="6.28515625" customWidth="1"/>
    <col min="3" max="3" width="6.42578125" customWidth="1"/>
    <col min="4" max="4" width="5" customWidth="1"/>
    <col min="5" max="5" width="2.7109375" customWidth="1"/>
    <col min="6" max="6" width="8" customWidth="1"/>
    <col min="7" max="7" width="5.28515625" customWidth="1"/>
    <col min="8" max="8" width="6.140625" customWidth="1"/>
    <col min="9" max="9" width="18.28515625" customWidth="1"/>
    <col min="10" max="10" width="4.140625" bestFit="1" customWidth="1"/>
    <col min="11" max="11" width="6.42578125" customWidth="1"/>
    <col min="12" max="12" width="4.140625" customWidth="1"/>
    <col min="13" max="13" width="7.140625" customWidth="1"/>
    <col min="14" max="14" width="5.28515625" customWidth="1"/>
    <col min="15" max="15" width="6.28515625" customWidth="1"/>
    <col min="16" max="16" width="18.28515625" customWidth="1"/>
    <col min="17" max="17" width="4.140625" customWidth="1"/>
    <col min="18" max="18" width="6.28515625" customWidth="1"/>
    <col min="19" max="19" width="4" customWidth="1"/>
    <col min="20" max="20" width="6.5703125" customWidth="1"/>
    <col min="21" max="22" width="4.28515625" customWidth="1"/>
    <col min="23" max="23" width="6.85546875" customWidth="1"/>
    <col min="24" max="24" width="6.140625" customWidth="1"/>
    <col min="25" max="25" width="7.42578125" customWidth="1"/>
    <col min="26" max="26" width="0.42578125" customWidth="1"/>
    <col min="27" max="27" width="4.5703125" customWidth="1"/>
    <col min="28" max="31" width="5.85546875" customWidth="1"/>
    <col min="32" max="32" width="2.42578125" customWidth="1"/>
    <col min="33" max="34" width="7.7109375" customWidth="1"/>
    <col min="35" max="39" width="5.7109375" hidden="1" customWidth="1"/>
    <col min="40" max="40" width="5.7109375" customWidth="1"/>
    <col min="41" max="41" width="6.5703125" customWidth="1"/>
    <col min="42" max="42" width="7" customWidth="1"/>
    <col min="43" max="43" width="4.85546875" customWidth="1"/>
    <col min="44" max="45" width="5.28515625" customWidth="1"/>
    <col min="46" max="47" width="4.85546875" customWidth="1"/>
    <col min="48" max="48" width="2.5703125" customWidth="1"/>
    <col min="49" max="50" width="7.7109375" customWidth="1"/>
    <col min="51" max="55" width="5.7109375" hidden="1" customWidth="1"/>
    <col min="56" max="56" width="5.7109375" customWidth="1"/>
    <col min="57" max="58" width="6.42578125" customWidth="1"/>
    <col min="59" max="59" width="5.140625" customWidth="1"/>
    <col min="60" max="60" width="5" customWidth="1"/>
    <col min="61" max="61" width="5.42578125" customWidth="1"/>
    <col min="62" max="63" width="4.85546875" customWidth="1"/>
    <col min="64" max="64" width="5.42578125" customWidth="1"/>
  </cols>
  <sheetData>
    <row r="1" spans="1:64" ht="21.75" customHeight="1" thickBot="1" x14ac:dyDescent="0.25">
      <c r="A1" s="151"/>
      <c r="B1" s="152"/>
      <c r="C1" s="152"/>
      <c r="D1" s="152"/>
      <c r="E1" s="153"/>
      <c r="F1" s="160" t="s">
        <v>63</v>
      </c>
      <c r="G1" s="160"/>
      <c r="H1" s="160"/>
      <c r="I1" s="160"/>
      <c r="J1" s="160"/>
      <c r="K1" s="160"/>
      <c r="L1" s="160"/>
      <c r="M1" s="160"/>
      <c r="N1" s="160"/>
      <c r="O1" s="160"/>
      <c r="P1" s="160"/>
      <c r="Q1" s="160"/>
      <c r="R1" s="160"/>
      <c r="S1" s="160"/>
      <c r="T1" s="160"/>
      <c r="U1" s="160"/>
      <c r="V1" s="160"/>
      <c r="W1" s="161"/>
      <c r="X1" s="166" t="s">
        <v>30</v>
      </c>
      <c r="Y1" s="166"/>
      <c r="Z1" s="29"/>
      <c r="AA1" s="167"/>
      <c r="AB1" s="168"/>
      <c r="AC1" s="168"/>
      <c r="AD1" s="168"/>
      <c r="AE1" s="168"/>
      <c r="AF1" s="169"/>
      <c r="AG1" s="176" t="s">
        <v>35</v>
      </c>
      <c r="AH1" s="176"/>
      <c r="AI1" s="176"/>
      <c r="AJ1" s="176"/>
      <c r="AK1" s="176"/>
      <c r="AL1" s="176"/>
      <c r="AM1" s="176"/>
      <c r="AN1" s="176"/>
      <c r="AO1" s="176"/>
      <c r="AP1" s="176"/>
      <c r="AQ1" s="176"/>
      <c r="AR1" s="176"/>
      <c r="AS1" s="176"/>
      <c r="AT1" s="176"/>
      <c r="AU1" s="176"/>
      <c r="AV1" s="176"/>
      <c r="AW1" s="176"/>
      <c r="AX1" s="176"/>
      <c r="AY1" s="176"/>
      <c r="AZ1" s="176"/>
      <c r="BA1" s="176"/>
      <c r="BB1" s="176"/>
      <c r="BC1" s="176"/>
      <c r="BD1" s="176"/>
      <c r="BE1" s="176"/>
      <c r="BF1" s="176"/>
      <c r="BG1" s="176"/>
      <c r="BH1" s="176"/>
      <c r="BI1" s="190" t="s">
        <v>42</v>
      </c>
      <c r="BJ1" s="191"/>
      <c r="BK1" s="192"/>
      <c r="BL1" s="28"/>
    </row>
    <row r="2" spans="1:64" ht="13.5" thickBot="1" x14ac:dyDescent="0.25">
      <c r="A2" s="154"/>
      <c r="B2" s="155"/>
      <c r="C2" s="155"/>
      <c r="D2" s="155"/>
      <c r="E2" s="156"/>
      <c r="F2" s="162"/>
      <c r="G2" s="162"/>
      <c r="H2" s="162"/>
      <c r="I2" s="162"/>
      <c r="J2" s="162"/>
      <c r="K2" s="162"/>
      <c r="L2" s="162"/>
      <c r="M2" s="162"/>
      <c r="N2" s="162"/>
      <c r="O2" s="162"/>
      <c r="P2" s="162"/>
      <c r="Q2" s="162"/>
      <c r="R2" s="162"/>
      <c r="S2" s="162"/>
      <c r="T2" s="162"/>
      <c r="U2" s="162"/>
      <c r="V2" s="162"/>
      <c r="W2" s="163"/>
      <c r="X2" s="166"/>
      <c r="Y2" s="166"/>
      <c r="Z2" s="29"/>
      <c r="AA2" s="170"/>
      <c r="AB2" s="171"/>
      <c r="AC2" s="171"/>
      <c r="AD2" s="171"/>
      <c r="AE2" s="171"/>
      <c r="AF2" s="172"/>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93"/>
      <c r="BJ2" s="194"/>
      <c r="BK2" s="195"/>
      <c r="BL2" s="28"/>
    </row>
    <row r="3" spans="1:64" ht="12.75" customHeight="1" x14ac:dyDescent="0.2">
      <c r="A3" s="154"/>
      <c r="B3" s="155"/>
      <c r="C3" s="155"/>
      <c r="D3" s="155"/>
      <c r="E3" s="156"/>
      <c r="F3" s="162"/>
      <c r="G3" s="162"/>
      <c r="H3" s="162"/>
      <c r="I3" s="162"/>
      <c r="J3" s="162"/>
      <c r="K3" s="162"/>
      <c r="L3" s="162"/>
      <c r="M3" s="162"/>
      <c r="N3" s="162"/>
      <c r="O3" s="162"/>
      <c r="P3" s="162"/>
      <c r="Q3" s="162"/>
      <c r="R3" s="162"/>
      <c r="S3" s="162"/>
      <c r="T3" s="162"/>
      <c r="U3" s="162"/>
      <c r="V3" s="162"/>
      <c r="W3" s="163"/>
      <c r="X3" s="196" t="s">
        <v>10</v>
      </c>
      <c r="Y3" s="197"/>
      <c r="Z3" s="30"/>
      <c r="AA3" s="170"/>
      <c r="AB3" s="171"/>
      <c r="AC3" s="171"/>
      <c r="AD3" s="171"/>
      <c r="AE3" s="171"/>
      <c r="AF3" s="172"/>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98" t="s">
        <v>10</v>
      </c>
      <c r="BJ3" s="199"/>
      <c r="BK3" s="200"/>
      <c r="BL3" s="28"/>
    </row>
    <row r="4" spans="1:64" ht="13.5" thickBot="1" x14ac:dyDescent="0.25">
      <c r="A4" s="157"/>
      <c r="B4" s="158"/>
      <c r="C4" s="158"/>
      <c r="D4" s="158"/>
      <c r="E4" s="159"/>
      <c r="F4" s="164"/>
      <c r="G4" s="164"/>
      <c r="H4" s="164"/>
      <c r="I4" s="164"/>
      <c r="J4" s="164"/>
      <c r="K4" s="164"/>
      <c r="L4" s="164"/>
      <c r="M4" s="164"/>
      <c r="N4" s="164"/>
      <c r="O4" s="164"/>
      <c r="P4" s="164"/>
      <c r="Q4" s="164"/>
      <c r="R4" s="164"/>
      <c r="S4" s="164"/>
      <c r="T4" s="164"/>
      <c r="U4" s="164"/>
      <c r="V4" s="164"/>
      <c r="W4" s="165"/>
      <c r="X4" s="204"/>
      <c r="Y4" s="205"/>
      <c r="Z4" s="31"/>
      <c r="AA4" s="173"/>
      <c r="AB4" s="174"/>
      <c r="AC4" s="174"/>
      <c r="AD4" s="174"/>
      <c r="AE4" s="174"/>
      <c r="AF4" s="175"/>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201"/>
      <c r="BJ4" s="202"/>
      <c r="BK4" s="203"/>
      <c r="BL4" s="28"/>
    </row>
    <row r="5" spans="1:64" s="7" customFormat="1" ht="11.25" customHeight="1" thickBot="1" x14ac:dyDescent="0.25">
      <c r="A5" s="206" t="s">
        <v>12</v>
      </c>
      <c r="B5" s="208" t="s">
        <v>13</v>
      </c>
      <c r="C5" s="209"/>
      <c r="D5" s="214" t="s">
        <v>14</v>
      </c>
      <c r="E5" s="185" t="s">
        <v>15</v>
      </c>
      <c r="F5" s="185" t="s">
        <v>85</v>
      </c>
      <c r="G5" s="185" t="s">
        <v>86</v>
      </c>
      <c r="H5" s="179" t="s">
        <v>87</v>
      </c>
      <c r="I5" s="180"/>
      <c r="J5" s="180"/>
      <c r="K5" s="180"/>
      <c r="L5" s="180"/>
      <c r="M5" s="180"/>
      <c r="N5" s="181"/>
      <c r="O5" s="179" t="s">
        <v>88</v>
      </c>
      <c r="P5" s="180"/>
      <c r="Q5" s="180"/>
      <c r="R5" s="180"/>
      <c r="S5" s="180"/>
      <c r="T5" s="180"/>
      <c r="U5" s="181"/>
      <c r="V5" s="185" t="s">
        <v>89</v>
      </c>
      <c r="W5" s="185" t="s">
        <v>90</v>
      </c>
      <c r="X5" s="214" t="s">
        <v>91</v>
      </c>
      <c r="Y5" s="239" t="s">
        <v>92</v>
      </c>
      <c r="Z5" s="32"/>
      <c r="AA5" s="206" t="s">
        <v>12</v>
      </c>
      <c r="AB5" s="222" t="s">
        <v>28</v>
      </c>
      <c r="AC5" s="223"/>
      <c r="AD5" s="222" t="s">
        <v>29</v>
      </c>
      <c r="AE5" s="223"/>
      <c r="AF5" s="36"/>
      <c r="AG5" s="219" t="s">
        <v>16</v>
      </c>
      <c r="AH5" s="220"/>
      <c r="AI5" s="220"/>
      <c r="AJ5" s="220"/>
      <c r="AK5" s="220"/>
      <c r="AL5" s="220"/>
      <c r="AM5" s="220"/>
      <c r="AN5" s="220"/>
      <c r="AO5" s="220"/>
      <c r="AP5" s="220"/>
      <c r="AQ5" s="220"/>
      <c r="AR5" s="220"/>
      <c r="AS5" s="220"/>
      <c r="AT5" s="220"/>
      <c r="AU5" s="221"/>
      <c r="AV5" s="37"/>
      <c r="AW5" s="219" t="s">
        <v>25</v>
      </c>
      <c r="AX5" s="220"/>
      <c r="AY5" s="220"/>
      <c r="AZ5" s="220"/>
      <c r="BA5" s="220"/>
      <c r="BB5" s="220"/>
      <c r="BC5" s="220"/>
      <c r="BD5" s="220"/>
      <c r="BE5" s="220"/>
      <c r="BF5" s="220"/>
      <c r="BG5" s="220"/>
      <c r="BH5" s="220"/>
      <c r="BI5" s="220"/>
      <c r="BJ5" s="220"/>
      <c r="BK5" s="221"/>
      <c r="BL5" s="35"/>
    </row>
    <row r="6" spans="1:64" s="7" customFormat="1" ht="9.75" customHeight="1" thickBot="1" x14ac:dyDescent="0.25">
      <c r="A6" s="206"/>
      <c r="B6" s="210"/>
      <c r="C6" s="211"/>
      <c r="D6" s="214"/>
      <c r="E6" s="188"/>
      <c r="F6" s="188"/>
      <c r="G6" s="188"/>
      <c r="H6" s="182"/>
      <c r="I6" s="183"/>
      <c r="J6" s="183"/>
      <c r="K6" s="183"/>
      <c r="L6" s="183"/>
      <c r="M6" s="183"/>
      <c r="N6" s="184"/>
      <c r="O6" s="182"/>
      <c r="P6" s="183"/>
      <c r="Q6" s="183"/>
      <c r="R6" s="183"/>
      <c r="S6" s="183"/>
      <c r="T6" s="183"/>
      <c r="U6" s="184"/>
      <c r="V6" s="186"/>
      <c r="W6" s="188"/>
      <c r="X6" s="214"/>
      <c r="Y6" s="239"/>
      <c r="Z6" s="32"/>
      <c r="AA6" s="206"/>
      <c r="AB6" s="281"/>
      <c r="AC6" s="282"/>
      <c r="AD6" s="281"/>
      <c r="AE6" s="282"/>
      <c r="AF6" s="32"/>
      <c r="AG6" s="222" t="s">
        <v>19</v>
      </c>
      <c r="AH6" s="223"/>
      <c r="AI6" s="56"/>
      <c r="AJ6" s="56"/>
      <c r="AK6" s="56"/>
      <c r="AL6" s="56"/>
      <c r="AM6" s="56"/>
      <c r="AN6" s="226" t="s">
        <v>20</v>
      </c>
      <c r="AO6" s="227"/>
      <c r="AP6" s="228"/>
      <c r="AQ6" s="232" t="s">
        <v>40</v>
      </c>
      <c r="AR6" s="233"/>
      <c r="AS6" s="233"/>
      <c r="AT6" s="233"/>
      <c r="AU6" s="234"/>
      <c r="AV6" s="55"/>
      <c r="AW6" s="222" t="s">
        <v>19</v>
      </c>
      <c r="AX6" s="223"/>
      <c r="AY6" s="49"/>
      <c r="AZ6" s="49"/>
      <c r="BA6" s="49"/>
      <c r="BB6" s="49"/>
      <c r="BC6" s="49"/>
      <c r="BD6" s="226" t="s">
        <v>20</v>
      </c>
      <c r="BE6" s="227"/>
      <c r="BF6" s="228"/>
      <c r="BG6" s="232" t="s">
        <v>40</v>
      </c>
      <c r="BH6" s="233"/>
      <c r="BI6" s="233"/>
      <c r="BJ6" s="233"/>
      <c r="BK6" s="234"/>
      <c r="BL6" s="35"/>
    </row>
    <row r="7" spans="1:64" s="1" customFormat="1" ht="10.5" customHeight="1" thickBot="1" x14ac:dyDescent="0.25">
      <c r="A7" s="207"/>
      <c r="B7" s="212"/>
      <c r="C7" s="213"/>
      <c r="D7" s="215"/>
      <c r="E7" s="216"/>
      <c r="F7" s="216"/>
      <c r="G7" s="216"/>
      <c r="H7" s="244" t="s">
        <v>0</v>
      </c>
      <c r="I7" s="241" t="s">
        <v>84</v>
      </c>
      <c r="J7" s="218" t="s">
        <v>2</v>
      </c>
      <c r="K7" s="218"/>
      <c r="L7" s="218"/>
      <c r="M7" s="243" t="s">
        <v>1</v>
      </c>
      <c r="N7" s="234"/>
      <c r="O7" s="244" t="s">
        <v>0</v>
      </c>
      <c r="P7" s="241" t="s">
        <v>84</v>
      </c>
      <c r="Q7" s="218" t="s">
        <v>2</v>
      </c>
      <c r="R7" s="218"/>
      <c r="S7" s="218"/>
      <c r="T7" s="218" t="s">
        <v>1</v>
      </c>
      <c r="U7" s="209"/>
      <c r="V7" s="186"/>
      <c r="W7" s="188"/>
      <c r="X7" s="215"/>
      <c r="Y7" s="240"/>
      <c r="Z7" s="33"/>
      <c r="AA7" s="207"/>
      <c r="AB7" s="224"/>
      <c r="AC7" s="225"/>
      <c r="AD7" s="224"/>
      <c r="AE7" s="225"/>
      <c r="AF7" s="33"/>
      <c r="AG7" s="224"/>
      <c r="AH7" s="225"/>
      <c r="AI7" s="279" t="s">
        <v>21</v>
      </c>
      <c r="AJ7" s="279"/>
      <c r="AK7" s="279"/>
      <c r="AL7" s="279"/>
      <c r="AM7" s="279"/>
      <c r="AN7" s="229"/>
      <c r="AO7" s="230"/>
      <c r="AP7" s="231"/>
      <c r="AQ7" s="236" t="s">
        <v>39</v>
      </c>
      <c r="AR7" s="237"/>
      <c r="AS7" s="237"/>
      <c r="AT7" s="237"/>
      <c r="AU7" s="238"/>
      <c r="AV7" s="35"/>
      <c r="AW7" s="224"/>
      <c r="AX7" s="225"/>
      <c r="AY7" s="235" t="s">
        <v>21</v>
      </c>
      <c r="AZ7" s="235"/>
      <c r="BA7" s="235"/>
      <c r="BB7" s="235"/>
      <c r="BC7" s="235"/>
      <c r="BD7" s="229"/>
      <c r="BE7" s="230"/>
      <c r="BF7" s="231"/>
      <c r="BG7" s="236" t="s">
        <v>39</v>
      </c>
      <c r="BH7" s="237"/>
      <c r="BI7" s="237"/>
      <c r="BJ7" s="237"/>
      <c r="BK7" s="238"/>
      <c r="BL7" s="38"/>
    </row>
    <row r="8" spans="1:64" s="1" customFormat="1" ht="78.75" customHeight="1" thickBot="1" x14ac:dyDescent="0.25">
      <c r="A8" s="207"/>
      <c r="B8" s="3" t="s">
        <v>6</v>
      </c>
      <c r="C8" s="4" t="s">
        <v>7</v>
      </c>
      <c r="D8" s="215"/>
      <c r="E8" s="217"/>
      <c r="F8" s="217"/>
      <c r="G8" s="217"/>
      <c r="H8" s="245"/>
      <c r="I8" s="242"/>
      <c r="J8" s="5" t="s">
        <v>3</v>
      </c>
      <c r="K8" s="5" t="s">
        <v>9</v>
      </c>
      <c r="L8" s="5" t="s">
        <v>4</v>
      </c>
      <c r="M8" s="5" t="s">
        <v>8</v>
      </c>
      <c r="N8" s="6" t="s">
        <v>5</v>
      </c>
      <c r="O8" s="245"/>
      <c r="P8" s="242"/>
      <c r="Q8" s="5" t="s">
        <v>3</v>
      </c>
      <c r="R8" s="5" t="s">
        <v>9</v>
      </c>
      <c r="S8" s="5" t="s">
        <v>4</v>
      </c>
      <c r="T8" s="5" t="s">
        <v>8</v>
      </c>
      <c r="U8" s="6" t="s">
        <v>5</v>
      </c>
      <c r="V8" s="187"/>
      <c r="W8" s="189"/>
      <c r="X8" s="215"/>
      <c r="Y8" s="240"/>
      <c r="Z8" s="33"/>
      <c r="AA8" s="280"/>
      <c r="AB8" s="8" t="s">
        <v>26</v>
      </c>
      <c r="AC8" s="9" t="s">
        <v>27</v>
      </c>
      <c r="AD8" s="8" t="s">
        <v>26</v>
      </c>
      <c r="AE8" s="9" t="s">
        <v>27</v>
      </c>
      <c r="AF8" s="33"/>
      <c r="AG8" s="8" t="s">
        <v>17</v>
      </c>
      <c r="AH8" s="9" t="s">
        <v>18</v>
      </c>
      <c r="AI8" s="41">
        <v>2</v>
      </c>
      <c r="AJ8" s="10">
        <v>5</v>
      </c>
      <c r="AK8" s="10">
        <v>10</v>
      </c>
      <c r="AL8" s="10">
        <v>20</v>
      </c>
      <c r="AM8" s="42">
        <v>50</v>
      </c>
      <c r="AN8" s="19" t="s">
        <v>24</v>
      </c>
      <c r="AO8" s="20" t="s">
        <v>22</v>
      </c>
      <c r="AP8" s="21" t="s">
        <v>23</v>
      </c>
      <c r="AQ8" s="12">
        <v>2</v>
      </c>
      <c r="AR8" s="10">
        <v>5</v>
      </c>
      <c r="AS8" s="10">
        <v>10</v>
      </c>
      <c r="AT8" s="10">
        <v>20</v>
      </c>
      <c r="AU8" s="11">
        <v>50</v>
      </c>
      <c r="AV8" s="35"/>
      <c r="AW8" s="8" t="s">
        <v>17</v>
      </c>
      <c r="AX8" s="9" t="s">
        <v>18</v>
      </c>
      <c r="AY8" s="12">
        <v>2</v>
      </c>
      <c r="AZ8" s="10">
        <v>5</v>
      </c>
      <c r="BA8" s="10">
        <v>10</v>
      </c>
      <c r="BB8" s="10">
        <v>20</v>
      </c>
      <c r="BC8" s="11">
        <v>50</v>
      </c>
      <c r="BD8" s="19" t="s">
        <v>24</v>
      </c>
      <c r="BE8" s="20" t="s">
        <v>22</v>
      </c>
      <c r="BF8" s="21" t="s">
        <v>23</v>
      </c>
      <c r="BG8" s="41">
        <v>2</v>
      </c>
      <c r="BH8" s="10">
        <v>5</v>
      </c>
      <c r="BI8" s="10">
        <v>10</v>
      </c>
      <c r="BJ8" s="10">
        <v>20</v>
      </c>
      <c r="BK8" s="11">
        <v>50</v>
      </c>
      <c r="BL8" s="38"/>
    </row>
    <row r="9" spans="1:64" s="1" customFormat="1" ht="21" customHeight="1" x14ac:dyDescent="0.2">
      <c r="A9" s="107">
        <v>1</v>
      </c>
      <c r="B9" s="108">
        <v>14300.75</v>
      </c>
      <c r="C9" s="109">
        <v>14300.75</v>
      </c>
      <c r="D9" s="110">
        <v>29.65</v>
      </c>
      <c r="E9" s="111" t="s">
        <v>41</v>
      </c>
      <c r="F9" s="112"/>
      <c r="G9" s="146"/>
      <c r="H9" s="147"/>
      <c r="I9" s="113"/>
      <c r="J9" s="114">
        <v>3</v>
      </c>
      <c r="K9" s="114"/>
      <c r="L9" s="114">
        <v>31.1</v>
      </c>
      <c r="M9" s="114"/>
      <c r="N9" s="115">
        <v>45.2</v>
      </c>
      <c r="O9" s="116"/>
      <c r="P9" s="114"/>
      <c r="Q9" s="114">
        <v>40</v>
      </c>
      <c r="R9" s="114"/>
      <c r="S9" s="114">
        <v>17</v>
      </c>
      <c r="T9" s="114"/>
      <c r="U9" s="117">
        <v>30</v>
      </c>
      <c r="V9" s="118"/>
      <c r="W9" s="119"/>
      <c r="X9" s="120"/>
      <c r="Y9" s="121"/>
      <c r="Z9" s="34"/>
      <c r="AA9" s="131">
        <f t="shared" ref="AA9:AA28" si="0">A9</f>
        <v>1</v>
      </c>
      <c r="AB9" s="50" t="str">
        <f t="shared" ref="AB9:AB28" si="1">IF(OR(J9="",L9="",N9=""),"F/D",IF(AQ9&gt;AH9,"SI",""))</f>
        <v>SI</v>
      </c>
      <c r="AC9" s="17" t="str">
        <f>IF(OR(Q9="",S9="",U9=""),"F/D",IF(BG9&gt;AX9,"SI",""))</f>
        <v/>
      </c>
      <c r="AD9" s="18" t="str">
        <f t="shared" ref="AD9:AD28" si="2">IF(OR(J9="",L9="",N9=""),"F/D",IF(AQ9&gt;AG9,"SI",""))</f>
        <v>SI</v>
      </c>
      <c r="AE9" s="13" t="str">
        <f>IF(OR(Q9="",S9="",U9=""),"F/D",IF(BG9&gt;AW9,"SI",""))</f>
        <v/>
      </c>
      <c r="AF9" s="43"/>
      <c r="AG9" s="59">
        <f t="shared" ref="AG9:AG28" si="3">IF(B9="","",IF(AND(10&lt;B9,B9&lt;=400),10,IF(AND(400&lt;B9,B9&lt;=2000),(B9/40),IF(AND(2000&lt;B9,B9&lt;=300000),50,0))))</f>
        <v>50</v>
      </c>
      <c r="AH9" s="60">
        <f t="shared" ref="AH9:AH28" si="4">IF(B9="","",IF(AND(10&lt;B9,B9&lt;=400),2,IF(AND(400&lt;B9,B9&lt;=2000),(B9/200),IF(AND(2000&lt;B9,B9&lt;=300000),10,0))))</f>
        <v>10</v>
      </c>
      <c r="AI9" s="61">
        <f t="shared" ref="AI9:AI28" si="5">IF(B9="","",SQRT(POWER($AI$8,2)+POWER((J9-1.5),2)))</f>
        <v>2.5</v>
      </c>
      <c r="AJ9" s="62">
        <f t="shared" ref="AJ9:AJ28" si="6">IF(B9="","",SQRT(POWER($AJ$8,2)+POWER((J9-1.5),2)))</f>
        <v>5.2201532544552753</v>
      </c>
      <c r="AK9" s="62">
        <f t="shared" ref="AK9:AK28" si="7">IF(B9="","",SQRT(POWER($AK$8,2)+POWER((J9-1.5),2)))</f>
        <v>10.111874208078342</v>
      </c>
      <c r="AL9" s="62">
        <f t="shared" ref="AL9:AL28" si="8">IF(B9="","",SQRT(POWER($AL$8,2)+POWER((J9-1.5),2)))</f>
        <v>20.05617112013158</v>
      </c>
      <c r="AM9" s="63">
        <f t="shared" ref="AM9:AM28" si="9">IF(B9="","",SQRT(POWER($AM$8,2)+POWER((J9-1.5),2)))</f>
        <v>50.022494939776841</v>
      </c>
      <c r="AN9" s="64">
        <f t="shared" ref="AN9:AN28" si="10">IF(N9="","",POWER(10,N9/10)/1000)</f>
        <v>33.113112148259148</v>
      </c>
      <c r="AO9" s="62">
        <f t="shared" ref="AO9:AO28" si="11">IF(L9="","",POWER(10,L9/10))</f>
        <v>1288.2495516931358</v>
      </c>
      <c r="AP9" s="65">
        <f>IF(AND(AN9="",AO9=""),"",AO9*AN9)</f>
        <v>42657.951880159373</v>
      </c>
      <c r="AQ9" s="64">
        <f t="shared" ref="AQ9:AU15" si="12">IF(AP9="","",$AP9/(PI()*AI9^2))</f>
        <v>2172.5516492491438</v>
      </c>
      <c r="AR9" s="62">
        <f t="shared" si="12"/>
        <v>498.29166267182194</v>
      </c>
      <c r="AS9" s="62">
        <f t="shared" si="12"/>
        <v>132.79655557757604</v>
      </c>
      <c r="AT9" s="62">
        <f t="shared" si="12"/>
        <v>33.7562406657729</v>
      </c>
      <c r="AU9" s="65">
        <f t="shared" si="12"/>
        <v>5.4264952773732249</v>
      </c>
      <c r="AV9" s="144"/>
      <c r="AW9" s="66">
        <f t="shared" ref="AW9:AW28" si="13">IF(C9="","",IF(AND(10&lt;C9,C9&lt;=400),10,IF(AND(400&lt;C9,C9&lt;=2000),(C9/40),IF(AND(2000&lt;C9,C9&lt;=300000),50,0))))</f>
        <v>50</v>
      </c>
      <c r="AX9" s="67">
        <f t="shared" ref="AX9:AX28" si="14">IF(C9="","",IF(AND(10&lt;C9,C9&lt;=400),2,IF(AND(400&lt;C9,C9&lt;=2000),(C9/200),IF(AND(2000&lt;C9,C9&lt;=300000),10,0))))</f>
        <v>10</v>
      </c>
      <c r="AY9" s="68">
        <f t="shared" ref="AY9:AY28" si="15">IF(C9="","",SQRT(POWER($AY$8,2)+POWER((Q9-1.5),2)))</f>
        <v>38.551913052402469</v>
      </c>
      <c r="AZ9" s="69">
        <f t="shared" ref="AZ9:AZ28" si="16">IF(C9="","",SQRT(POWER($AZ$8,2)+POWER((Q9-1.5),2)))</f>
        <v>38.823317735608327</v>
      </c>
      <c r="BA9" s="69">
        <f t="shared" ref="BA9:BA28" si="17">IF(C9="","",SQRT(POWER($BA$8,2)+POWER((Q9-1.5),2)))</f>
        <v>39.777506206397604</v>
      </c>
      <c r="BB9" s="69">
        <f t="shared" ref="BB9:BB28" si="18">IF(C9="","",SQRT(POWER($BB$8,2)+POWER((Q9-1.5),2)))</f>
        <v>43.384905209070126</v>
      </c>
      <c r="BC9" s="70">
        <f t="shared" ref="BC9:BC28" si="19">IF(C9="","",SQRT(POWER($BC$8,2)+POWER((Q9-1.5),2)))</f>
        <v>63.105071111599266</v>
      </c>
      <c r="BD9" s="66">
        <f>IF(U9="","",POWER(10,U9/10)/1000)</f>
        <v>1</v>
      </c>
      <c r="BE9" s="69">
        <f>IF(S9="","",POWER(10,S9/10))</f>
        <v>50.118723362727238</v>
      </c>
      <c r="BF9" s="67">
        <f>IF(AND(BD9="",BE9=""),"",BD9*BE9)</f>
        <v>50.118723362727238</v>
      </c>
      <c r="BG9" s="66">
        <f>IF(BF9="","",$BF9/(PI()*AY9^2))</f>
        <v>1.0733917664771471E-2</v>
      </c>
      <c r="BH9" s="69">
        <f>IF(BG9="","",$BF9/(PI()*AZ9^2))</f>
        <v>1.0584365652192137E-2</v>
      </c>
      <c r="BI9" s="69">
        <f>IF(BH9="","",$BF9/(PI()*BA9^2))</f>
        <v>1.0082657689534903E-2</v>
      </c>
      <c r="BJ9" s="69">
        <f>IF(BI9="","",$BF9/(PI()*BB9^2))</f>
        <v>8.4756462368264559E-3</v>
      </c>
      <c r="BK9" s="67">
        <f>IF(BJ9="","",$BF9/(PI()*BC9^2))</f>
        <v>4.0060983437168931E-3</v>
      </c>
      <c r="BL9" s="38"/>
    </row>
    <row r="10" spans="1:64" s="1" customFormat="1" ht="21" customHeight="1" x14ac:dyDescent="0.2">
      <c r="A10" s="99">
        <v>2</v>
      </c>
      <c r="B10" s="122">
        <v>850</v>
      </c>
      <c r="C10" s="122">
        <v>15000</v>
      </c>
      <c r="D10" s="123"/>
      <c r="E10" s="124"/>
      <c r="F10" s="125"/>
      <c r="G10" s="148"/>
      <c r="H10" s="130"/>
      <c r="I10" s="101"/>
      <c r="J10" s="100">
        <v>20</v>
      </c>
      <c r="K10" s="100"/>
      <c r="L10" s="100">
        <v>16.5</v>
      </c>
      <c r="M10" s="100"/>
      <c r="N10" s="126">
        <v>45.2</v>
      </c>
      <c r="O10" s="127"/>
      <c r="P10" s="100"/>
      <c r="Q10" s="100">
        <v>3</v>
      </c>
      <c r="R10" s="100"/>
      <c r="S10" s="100">
        <v>17</v>
      </c>
      <c r="T10" s="100"/>
      <c r="U10" s="126">
        <v>30</v>
      </c>
      <c r="V10" s="127"/>
      <c r="W10" s="102"/>
      <c r="X10" s="124"/>
      <c r="Y10" s="103"/>
      <c r="Z10" s="34"/>
      <c r="AA10" s="132">
        <f t="shared" si="0"/>
        <v>2</v>
      </c>
      <c r="AB10" s="51" t="str">
        <f t="shared" si="1"/>
        <v/>
      </c>
      <c r="AC10" s="15" t="str">
        <f t="shared" ref="AC10:AC28" si="20">IF(OR(Q10="",S10="",U10=""),"F/D",IF(BG10&gt;AX10,"SI",""))</f>
        <v/>
      </c>
      <c r="AD10" s="16" t="str">
        <f t="shared" si="2"/>
        <v/>
      </c>
      <c r="AE10" s="14" t="str">
        <f t="shared" ref="AE10:AE28" si="21">IF(OR(Q10="",S10="",U10=""),"F/D",IF(BG10&gt;AW10,"SI",""))</f>
        <v/>
      </c>
      <c r="AF10" s="34"/>
      <c r="AG10" s="71">
        <f t="shared" si="3"/>
        <v>21.25</v>
      </c>
      <c r="AH10" s="72">
        <f t="shared" si="4"/>
        <v>4.25</v>
      </c>
      <c r="AI10" s="73">
        <f t="shared" si="5"/>
        <v>18.607794065928395</v>
      </c>
      <c r="AJ10" s="74">
        <f t="shared" si="6"/>
        <v>19.1637678967368</v>
      </c>
      <c r="AK10" s="74">
        <f t="shared" si="7"/>
        <v>21.029740844813091</v>
      </c>
      <c r="AL10" s="74">
        <f t="shared" si="8"/>
        <v>27.244265451650556</v>
      </c>
      <c r="AM10" s="75">
        <f t="shared" si="9"/>
        <v>53.312756447214397</v>
      </c>
      <c r="AN10" s="76">
        <f t="shared" si="10"/>
        <v>33.113112148259148</v>
      </c>
      <c r="AO10" s="74">
        <f t="shared" si="11"/>
        <v>44.668359215096324</v>
      </c>
      <c r="AP10" s="77">
        <f t="shared" ref="AP10:AP15" si="22">IF(AND(AN10="",AO10=""),"",AO10*AN10)</f>
        <v>1479.1083881682096</v>
      </c>
      <c r="AQ10" s="76">
        <f t="shared" si="12"/>
        <v>1.3597540005525282</v>
      </c>
      <c r="AR10" s="74">
        <f t="shared" si="12"/>
        <v>1.282000878669334</v>
      </c>
      <c r="AS10" s="74">
        <f t="shared" si="12"/>
        <v>1.0645897630103174</v>
      </c>
      <c r="AT10" s="74">
        <f t="shared" si="12"/>
        <v>0.63430760888017901</v>
      </c>
      <c r="AU10" s="77">
        <f t="shared" si="12"/>
        <v>0.1656486314333056</v>
      </c>
      <c r="AV10" s="145"/>
      <c r="AW10" s="78">
        <f t="shared" si="13"/>
        <v>50</v>
      </c>
      <c r="AX10" s="79">
        <f t="shared" si="14"/>
        <v>10</v>
      </c>
      <c r="AY10" s="80">
        <f t="shared" si="15"/>
        <v>2.5</v>
      </c>
      <c r="AZ10" s="81">
        <f t="shared" si="16"/>
        <v>5.2201532544552753</v>
      </c>
      <c r="BA10" s="81">
        <f t="shared" si="17"/>
        <v>10.111874208078342</v>
      </c>
      <c r="BB10" s="81">
        <f t="shared" si="18"/>
        <v>20.05617112013158</v>
      </c>
      <c r="BC10" s="82">
        <f t="shared" si="19"/>
        <v>50.022494939776841</v>
      </c>
      <c r="BD10" s="78">
        <f t="shared" ref="BD10:BD28" si="23">IF(U10="","",POWER(10,U10/10)/1000)</f>
        <v>1</v>
      </c>
      <c r="BE10" s="81">
        <f t="shared" ref="BE10:BE28" si="24">IF(S10="","",POWER(10,S10/10))</f>
        <v>50.118723362727238</v>
      </c>
      <c r="BF10" s="79">
        <f t="shared" ref="BF10:BF28" si="25">IF(AND(BD10="",BE10=""),"",BD10*BE10)</f>
        <v>50.118723362727238</v>
      </c>
      <c r="BG10" s="78">
        <f t="shared" ref="BG10:BI25" si="26">IF(BF10="","",$BF10/(PI()*AY10^2))</f>
        <v>2.5525256206826556</v>
      </c>
      <c r="BH10" s="81">
        <f t="shared" si="26"/>
        <v>0.58544165611987509</v>
      </c>
      <c r="BI10" s="81">
        <f t="shared" si="26"/>
        <v>0.15602234845248505</v>
      </c>
      <c r="BJ10" s="81">
        <f>IF(BI10="","",$BF10/(PI()*BB10^2))</f>
        <v>3.9660124622166802E-2</v>
      </c>
      <c r="BK10" s="79">
        <f>IF(BJ10="","",$BF10/(PI()*BC10^2))</f>
        <v>6.3755760332766913E-3</v>
      </c>
      <c r="BL10" s="38"/>
    </row>
    <row r="11" spans="1:64" s="1" customFormat="1" ht="21" customHeight="1" x14ac:dyDescent="0.2">
      <c r="A11" s="99">
        <v>3</v>
      </c>
      <c r="B11" s="124">
        <v>850</v>
      </c>
      <c r="C11" s="124">
        <v>900</v>
      </c>
      <c r="D11" s="123"/>
      <c r="E11" s="124"/>
      <c r="F11" s="125"/>
      <c r="G11" s="148"/>
      <c r="H11" s="124"/>
      <c r="I11" s="100"/>
      <c r="J11" s="100">
        <v>20</v>
      </c>
      <c r="K11" s="100"/>
      <c r="L11" s="100">
        <v>16.5</v>
      </c>
      <c r="M11" s="100"/>
      <c r="N11" s="126">
        <v>45.2</v>
      </c>
      <c r="O11" s="127"/>
      <c r="P11" s="100"/>
      <c r="Q11" s="100">
        <v>40</v>
      </c>
      <c r="R11" s="100"/>
      <c r="S11" s="100">
        <v>17</v>
      </c>
      <c r="T11" s="100"/>
      <c r="U11" s="126">
        <v>20</v>
      </c>
      <c r="V11" s="127"/>
      <c r="W11" s="102"/>
      <c r="X11" s="124"/>
      <c r="Y11" s="103"/>
      <c r="Z11" s="34"/>
      <c r="AA11" s="132">
        <f t="shared" si="0"/>
        <v>3</v>
      </c>
      <c r="AB11" s="51" t="str">
        <f t="shared" si="1"/>
        <v/>
      </c>
      <c r="AC11" s="15" t="str">
        <f t="shared" si="20"/>
        <v/>
      </c>
      <c r="AD11" s="16" t="str">
        <f t="shared" si="2"/>
        <v/>
      </c>
      <c r="AE11" s="14" t="str">
        <f t="shared" si="21"/>
        <v/>
      </c>
      <c r="AF11" s="34"/>
      <c r="AG11" s="71">
        <f t="shared" si="3"/>
        <v>21.25</v>
      </c>
      <c r="AH11" s="72">
        <f t="shared" si="4"/>
        <v>4.25</v>
      </c>
      <c r="AI11" s="73">
        <f t="shared" si="5"/>
        <v>18.607794065928395</v>
      </c>
      <c r="AJ11" s="74">
        <f t="shared" si="6"/>
        <v>19.1637678967368</v>
      </c>
      <c r="AK11" s="74">
        <f t="shared" si="7"/>
        <v>21.029740844813091</v>
      </c>
      <c r="AL11" s="74">
        <f t="shared" si="8"/>
        <v>27.244265451650556</v>
      </c>
      <c r="AM11" s="75">
        <f t="shared" si="9"/>
        <v>53.312756447214397</v>
      </c>
      <c r="AN11" s="76">
        <f t="shared" si="10"/>
        <v>33.113112148259148</v>
      </c>
      <c r="AO11" s="74">
        <f t="shared" si="11"/>
        <v>44.668359215096324</v>
      </c>
      <c r="AP11" s="77">
        <f t="shared" si="22"/>
        <v>1479.1083881682096</v>
      </c>
      <c r="AQ11" s="76">
        <f t="shared" si="12"/>
        <v>1.3597540005525282</v>
      </c>
      <c r="AR11" s="74">
        <f t="shared" si="12"/>
        <v>1.282000878669334</v>
      </c>
      <c r="AS11" s="74">
        <f t="shared" si="12"/>
        <v>1.0645897630103174</v>
      </c>
      <c r="AT11" s="74">
        <f t="shared" si="12"/>
        <v>0.63430760888017901</v>
      </c>
      <c r="AU11" s="77">
        <f t="shared" si="12"/>
        <v>0.1656486314333056</v>
      </c>
      <c r="AV11" s="145"/>
      <c r="AW11" s="78">
        <f t="shared" si="13"/>
        <v>22.5</v>
      </c>
      <c r="AX11" s="79">
        <f t="shared" si="14"/>
        <v>4.5</v>
      </c>
      <c r="AY11" s="80">
        <f t="shared" si="15"/>
        <v>38.551913052402469</v>
      </c>
      <c r="AZ11" s="81">
        <f t="shared" si="16"/>
        <v>38.823317735608327</v>
      </c>
      <c r="BA11" s="81">
        <f t="shared" si="17"/>
        <v>39.777506206397604</v>
      </c>
      <c r="BB11" s="81">
        <f t="shared" si="18"/>
        <v>43.384905209070126</v>
      </c>
      <c r="BC11" s="82">
        <f t="shared" si="19"/>
        <v>63.105071111599266</v>
      </c>
      <c r="BD11" s="78">
        <f t="shared" si="23"/>
        <v>0.1</v>
      </c>
      <c r="BE11" s="81">
        <f t="shared" si="24"/>
        <v>50.118723362727238</v>
      </c>
      <c r="BF11" s="79">
        <f t="shared" si="25"/>
        <v>5.0118723362727238</v>
      </c>
      <c r="BG11" s="78">
        <f t="shared" si="26"/>
        <v>1.0733917664771471E-3</v>
      </c>
      <c r="BH11" s="81">
        <f t="shared" si="26"/>
        <v>1.0584365652192137E-3</v>
      </c>
      <c r="BI11" s="81">
        <f>IF(BH11="","",$BF11/(PI()*BA11^2))</f>
        <v>1.0082657689534902E-3</v>
      </c>
      <c r="BJ11" s="81">
        <f t="shared" ref="BJ11:BK26" si="27">IF(BI11="","",$BF11/(PI()*BB11^2))</f>
        <v>8.4756462368264565E-4</v>
      </c>
      <c r="BK11" s="79">
        <f t="shared" si="27"/>
        <v>4.0060983437168937E-4</v>
      </c>
      <c r="BL11" s="38"/>
    </row>
    <row r="12" spans="1:64" s="1" customFormat="1" ht="21" customHeight="1" x14ac:dyDescent="0.2">
      <c r="A12" s="99">
        <v>4</v>
      </c>
      <c r="B12" s="100">
        <v>850</v>
      </c>
      <c r="C12" s="100">
        <v>15000</v>
      </c>
      <c r="D12" s="101"/>
      <c r="E12" s="100"/>
      <c r="F12" s="126"/>
      <c r="G12" s="149"/>
      <c r="H12" s="100"/>
      <c r="I12" s="100"/>
      <c r="J12" s="100">
        <v>15</v>
      </c>
      <c r="K12" s="100"/>
      <c r="L12" s="100">
        <v>16.5</v>
      </c>
      <c r="M12" s="100"/>
      <c r="N12" s="126">
        <v>45.2</v>
      </c>
      <c r="O12" s="127"/>
      <c r="P12" s="100"/>
      <c r="Q12" s="100">
        <v>0</v>
      </c>
      <c r="R12" s="100"/>
      <c r="S12" s="100">
        <v>17</v>
      </c>
      <c r="T12" s="100"/>
      <c r="U12" s="126">
        <v>30</v>
      </c>
      <c r="V12" s="127"/>
      <c r="W12" s="102"/>
      <c r="X12" s="128"/>
      <c r="Y12" s="129"/>
      <c r="Z12" s="35"/>
      <c r="AA12" s="132">
        <f t="shared" si="0"/>
        <v>4</v>
      </c>
      <c r="AB12" s="51" t="str">
        <f t="shared" si="1"/>
        <v/>
      </c>
      <c r="AC12" s="15" t="str">
        <f t="shared" si="20"/>
        <v/>
      </c>
      <c r="AD12" s="16" t="str">
        <f t="shared" si="2"/>
        <v/>
      </c>
      <c r="AE12" s="14" t="str">
        <f t="shared" si="21"/>
        <v/>
      </c>
      <c r="AF12" s="35"/>
      <c r="AG12" s="71">
        <f t="shared" si="3"/>
        <v>21.25</v>
      </c>
      <c r="AH12" s="72">
        <f t="shared" si="4"/>
        <v>4.25</v>
      </c>
      <c r="AI12" s="73">
        <f t="shared" si="5"/>
        <v>13.647344063956181</v>
      </c>
      <c r="AJ12" s="74">
        <f t="shared" si="6"/>
        <v>14.396180048887969</v>
      </c>
      <c r="AK12" s="74">
        <f t="shared" si="7"/>
        <v>16.800297616411441</v>
      </c>
      <c r="AL12" s="74">
        <f t="shared" si="8"/>
        <v>24.129857024027309</v>
      </c>
      <c r="AM12" s="75">
        <f t="shared" si="9"/>
        <v>51.790443133844683</v>
      </c>
      <c r="AN12" s="76">
        <f t="shared" si="10"/>
        <v>33.113112148259148</v>
      </c>
      <c r="AO12" s="74">
        <f t="shared" si="11"/>
        <v>44.668359215096324</v>
      </c>
      <c r="AP12" s="77">
        <f t="shared" si="22"/>
        <v>1479.1083881682096</v>
      </c>
      <c r="AQ12" s="76">
        <f t="shared" si="12"/>
        <v>2.5278648198191296</v>
      </c>
      <c r="AR12" s="74">
        <f t="shared" si="12"/>
        <v>2.271724114312728</v>
      </c>
      <c r="AS12" s="74">
        <f t="shared" si="12"/>
        <v>1.6680773168868486</v>
      </c>
      <c r="AT12" s="74">
        <f t="shared" si="12"/>
        <v>0.80861283416283869</v>
      </c>
      <c r="AU12" s="77">
        <f t="shared" si="12"/>
        <v>0.1755298062042363</v>
      </c>
      <c r="AV12" s="145"/>
      <c r="AW12" s="78">
        <f t="shared" si="13"/>
        <v>50</v>
      </c>
      <c r="AX12" s="79">
        <f t="shared" si="14"/>
        <v>10</v>
      </c>
      <c r="AY12" s="80">
        <f t="shared" si="15"/>
        <v>2.5</v>
      </c>
      <c r="AZ12" s="81">
        <f t="shared" si="16"/>
        <v>5.2201532544552753</v>
      </c>
      <c r="BA12" s="81">
        <f t="shared" si="17"/>
        <v>10.111874208078342</v>
      </c>
      <c r="BB12" s="81">
        <f t="shared" si="18"/>
        <v>20.05617112013158</v>
      </c>
      <c r="BC12" s="82">
        <f t="shared" si="19"/>
        <v>50.022494939776841</v>
      </c>
      <c r="BD12" s="78">
        <f t="shared" si="23"/>
        <v>1</v>
      </c>
      <c r="BE12" s="81">
        <f t="shared" si="24"/>
        <v>50.118723362727238</v>
      </c>
      <c r="BF12" s="79">
        <f t="shared" si="25"/>
        <v>50.118723362727238</v>
      </c>
      <c r="BG12" s="78">
        <f t="shared" si="26"/>
        <v>2.5525256206826556</v>
      </c>
      <c r="BH12" s="81">
        <f t="shared" si="26"/>
        <v>0.58544165611987509</v>
      </c>
      <c r="BI12" s="81">
        <f t="shared" si="26"/>
        <v>0.15602234845248505</v>
      </c>
      <c r="BJ12" s="81">
        <f t="shared" si="27"/>
        <v>3.9660124622166802E-2</v>
      </c>
      <c r="BK12" s="79">
        <f t="shared" si="27"/>
        <v>6.3755760332766913E-3</v>
      </c>
      <c r="BL12" s="38"/>
    </row>
    <row r="13" spans="1:64" s="1" customFormat="1" ht="21" customHeight="1" x14ac:dyDescent="0.2">
      <c r="A13" s="99">
        <v>5</v>
      </c>
      <c r="B13" s="100">
        <v>15000</v>
      </c>
      <c r="C13" s="100">
        <v>900</v>
      </c>
      <c r="D13" s="101"/>
      <c r="E13" s="100"/>
      <c r="F13" s="126"/>
      <c r="G13" s="149"/>
      <c r="H13" s="100"/>
      <c r="I13" s="100"/>
      <c r="J13" s="100">
        <v>20</v>
      </c>
      <c r="K13" s="100"/>
      <c r="L13" s="100">
        <v>16.5</v>
      </c>
      <c r="M13" s="100"/>
      <c r="N13" s="126">
        <v>45.2</v>
      </c>
      <c r="O13" s="127"/>
      <c r="P13" s="100"/>
      <c r="Q13" s="100">
        <v>40</v>
      </c>
      <c r="R13" s="100"/>
      <c r="S13" s="100">
        <v>17</v>
      </c>
      <c r="T13" s="100"/>
      <c r="U13" s="126">
        <v>30</v>
      </c>
      <c r="V13" s="127"/>
      <c r="W13" s="102"/>
      <c r="X13" s="128"/>
      <c r="Y13" s="129"/>
      <c r="Z13" s="35"/>
      <c r="AA13" s="132">
        <f t="shared" si="0"/>
        <v>5</v>
      </c>
      <c r="AB13" s="51" t="str">
        <f t="shared" si="1"/>
        <v/>
      </c>
      <c r="AC13" s="15" t="str">
        <f t="shared" si="20"/>
        <v/>
      </c>
      <c r="AD13" s="16" t="str">
        <f t="shared" si="2"/>
        <v/>
      </c>
      <c r="AE13" s="14" t="str">
        <f t="shared" si="21"/>
        <v/>
      </c>
      <c r="AF13" s="35"/>
      <c r="AG13" s="71">
        <f t="shared" si="3"/>
        <v>50</v>
      </c>
      <c r="AH13" s="72">
        <f t="shared" si="4"/>
        <v>10</v>
      </c>
      <c r="AI13" s="73">
        <f t="shared" si="5"/>
        <v>18.607794065928395</v>
      </c>
      <c r="AJ13" s="74">
        <f t="shared" si="6"/>
        <v>19.1637678967368</v>
      </c>
      <c r="AK13" s="74">
        <f t="shared" si="7"/>
        <v>21.029740844813091</v>
      </c>
      <c r="AL13" s="74">
        <f t="shared" si="8"/>
        <v>27.244265451650556</v>
      </c>
      <c r="AM13" s="75">
        <f t="shared" si="9"/>
        <v>53.312756447214397</v>
      </c>
      <c r="AN13" s="76">
        <f t="shared" si="10"/>
        <v>33.113112148259148</v>
      </c>
      <c r="AO13" s="74">
        <f t="shared" si="11"/>
        <v>44.668359215096324</v>
      </c>
      <c r="AP13" s="77">
        <f t="shared" si="22"/>
        <v>1479.1083881682096</v>
      </c>
      <c r="AQ13" s="76">
        <f t="shared" si="12"/>
        <v>1.3597540005525282</v>
      </c>
      <c r="AR13" s="74">
        <f t="shared" si="12"/>
        <v>1.282000878669334</v>
      </c>
      <c r="AS13" s="74">
        <f t="shared" si="12"/>
        <v>1.0645897630103174</v>
      </c>
      <c r="AT13" s="74">
        <f t="shared" si="12"/>
        <v>0.63430760888017901</v>
      </c>
      <c r="AU13" s="77">
        <f t="shared" si="12"/>
        <v>0.1656486314333056</v>
      </c>
      <c r="AV13" s="145"/>
      <c r="AW13" s="78">
        <f t="shared" si="13"/>
        <v>22.5</v>
      </c>
      <c r="AX13" s="79">
        <f t="shared" si="14"/>
        <v>4.5</v>
      </c>
      <c r="AY13" s="80">
        <f t="shared" si="15"/>
        <v>38.551913052402469</v>
      </c>
      <c r="AZ13" s="81">
        <f t="shared" si="16"/>
        <v>38.823317735608327</v>
      </c>
      <c r="BA13" s="81">
        <f t="shared" si="17"/>
        <v>39.777506206397604</v>
      </c>
      <c r="BB13" s="81">
        <f t="shared" si="18"/>
        <v>43.384905209070126</v>
      </c>
      <c r="BC13" s="82">
        <f t="shared" si="19"/>
        <v>63.105071111599266</v>
      </c>
      <c r="BD13" s="78">
        <f t="shared" si="23"/>
        <v>1</v>
      </c>
      <c r="BE13" s="81">
        <f t="shared" si="24"/>
        <v>50.118723362727238</v>
      </c>
      <c r="BF13" s="79">
        <f t="shared" si="25"/>
        <v>50.118723362727238</v>
      </c>
      <c r="BG13" s="78">
        <f t="shared" si="26"/>
        <v>1.0733917664771471E-2</v>
      </c>
      <c r="BH13" s="81">
        <f t="shared" si="26"/>
        <v>1.0584365652192137E-2</v>
      </c>
      <c r="BI13" s="81">
        <f t="shared" si="26"/>
        <v>1.0082657689534903E-2</v>
      </c>
      <c r="BJ13" s="81">
        <f t="shared" si="27"/>
        <v>8.4756462368264559E-3</v>
      </c>
      <c r="BK13" s="79">
        <f t="shared" si="27"/>
        <v>4.0060983437168931E-3</v>
      </c>
      <c r="BL13" s="38"/>
    </row>
    <row r="14" spans="1:64" s="1" customFormat="1" ht="21" customHeight="1" x14ac:dyDescent="0.2">
      <c r="A14" s="99">
        <v>6</v>
      </c>
      <c r="B14" s="100">
        <v>850</v>
      </c>
      <c r="C14" s="100">
        <v>15000</v>
      </c>
      <c r="D14" s="101"/>
      <c r="E14" s="100"/>
      <c r="F14" s="126"/>
      <c r="G14" s="149"/>
      <c r="H14" s="100"/>
      <c r="I14" s="100"/>
      <c r="J14" s="100">
        <v>20</v>
      </c>
      <c r="K14" s="100"/>
      <c r="L14" s="100">
        <v>16.5</v>
      </c>
      <c r="M14" s="100"/>
      <c r="N14" s="126">
        <v>45.2</v>
      </c>
      <c r="O14" s="127"/>
      <c r="P14" s="100"/>
      <c r="Q14" s="100">
        <v>0</v>
      </c>
      <c r="R14" s="100"/>
      <c r="S14" s="100">
        <v>17</v>
      </c>
      <c r="T14" s="100"/>
      <c r="U14" s="126">
        <v>30</v>
      </c>
      <c r="V14" s="127"/>
      <c r="W14" s="102"/>
      <c r="X14" s="128"/>
      <c r="Y14" s="129"/>
      <c r="Z14" s="35"/>
      <c r="AA14" s="132">
        <f t="shared" si="0"/>
        <v>6</v>
      </c>
      <c r="AB14" s="51" t="str">
        <f t="shared" si="1"/>
        <v/>
      </c>
      <c r="AC14" s="15" t="str">
        <f t="shared" si="20"/>
        <v/>
      </c>
      <c r="AD14" s="16" t="str">
        <f t="shared" si="2"/>
        <v/>
      </c>
      <c r="AE14" s="14" t="str">
        <f t="shared" si="21"/>
        <v/>
      </c>
      <c r="AF14" s="35"/>
      <c r="AG14" s="71">
        <f t="shared" si="3"/>
        <v>21.25</v>
      </c>
      <c r="AH14" s="72">
        <f t="shared" si="4"/>
        <v>4.25</v>
      </c>
      <c r="AI14" s="73">
        <f t="shared" si="5"/>
        <v>18.607794065928395</v>
      </c>
      <c r="AJ14" s="74">
        <f t="shared" si="6"/>
        <v>19.1637678967368</v>
      </c>
      <c r="AK14" s="74">
        <f t="shared" si="7"/>
        <v>21.029740844813091</v>
      </c>
      <c r="AL14" s="74">
        <f t="shared" si="8"/>
        <v>27.244265451650556</v>
      </c>
      <c r="AM14" s="75">
        <f t="shared" si="9"/>
        <v>53.312756447214397</v>
      </c>
      <c r="AN14" s="76">
        <f t="shared" si="10"/>
        <v>33.113112148259148</v>
      </c>
      <c r="AO14" s="74">
        <f t="shared" si="11"/>
        <v>44.668359215096324</v>
      </c>
      <c r="AP14" s="77">
        <f t="shared" si="22"/>
        <v>1479.1083881682096</v>
      </c>
      <c r="AQ14" s="76">
        <f t="shared" si="12"/>
        <v>1.3597540005525282</v>
      </c>
      <c r="AR14" s="74">
        <f t="shared" si="12"/>
        <v>1.282000878669334</v>
      </c>
      <c r="AS14" s="74">
        <f t="shared" si="12"/>
        <v>1.0645897630103174</v>
      </c>
      <c r="AT14" s="74">
        <f t="shared" si="12"/>
        <v>0.63430760888017901</v>
      </c>
      <c r="AU14" s="77">
        <f t="shared" si="12"/>
        <v>0.1656486314333056</v>
      </c>
      <c r="AV14" s="145"/>
      <c r="AW14" s="78">
        <f t="shared" si="13"/>
        <v>50</v>
      </c>
      <c r="AX14" s="79">
        <f t="shared" si="14"/>
        <v>10</v>
      </c>
      <c r="AY14" s="80">
        <f t="shared" si="15"/>
        <v>2.5</v>
      </c>
      <c r="AZ14" s="81">
        <f t="shared" si="16"/>
        <v>5.2201532544552753</v>
      </c>
      <c r="BA14" s="81">
        <f t="shared" si="17"/>
        <v>10.111874208078342</v>
      </c>
      <c r="BB14" s="81">
        <f t="shared" si="18"/>
        <v>20.05617112013158</v>
      </c>
      <c r="BC14" s="82">
        <f t="shared" si="19"/>
        <v>50.022494939776841</v>
      </c>
      <c r="BD14" s="78">
        <f t="shared" si="23"/>
        <v>1</v>
      </c>
      <c r="BE14" s="81">
        <f t="shared" si="24"/>
        <v>50.118723362727238</v>
      </c>
      <c r="BF14" s="79">
        <f t="shared" si="25"/>
        <v>50.118723362727238</v>
      </c>
      <c r="BG14" s="78">
        <f t="shared" si="26"/>
        <v>2.5525256206826556</v>
      </c>
      <c r="BH14" s="81">
        <f t="shared" si="26"/>
        <v>0.58544165611987509</v>
      </c>
      <c r="BI14" s="81">
        <f t="shared" si="26"/>
        <v>0.15602234845248505</v>
      </c>
      <c r="BJ14" s="81">
        <f t="shared" si="27"/>
        <v>3.9660124622166802E-2</v>
      </c>
      <c r="BK14" s="79">
        <f t="shared" si="27"/>
        <v>6.3755760332766913E-3</v>
      </c>
      <c r="BL14" s="38"/>
    </row>
    <row r="15" spans="1:64" s="1" customFormat="1" ht="21" customHeight="1" x14ac:dyDescent="0.2">
      <c r="A15" s="99">
        <v>7</v>
      </c>
      <c r="B15" s="100">
        <v>900</v>
      </c>
      <c r="C15" s="100">
        <v>15000</v>
      </c>
      <c r="D15" s="101"/>
      <c r="E15" s="100"/>
      <c r="F15" s="126"/>
      <c r="G15" s="149"/>
      <c r="H15" s="100"/>
      <c r="I15" s="100"/>
      <c r="J15" s="100">
        <v>3</v>
      </c>
      <c r="K15" s="100"/>
      <c r="L15" s="100">
        <v>16.5</v>
      </c>
      <c r="M15" s="100"/>
      <c r="N15" s="126">
        <v>45.2</v>
      </c>
      <c r="O15" s="127"/>
      <c r="P15" s="100"/>
      <c r="Q15" s="100">
        <v>3</v>
      </c>
      <c r="R15" s="100"/>
      <c r="S15" s="100">
        <v>17</v>
      </c>
      <c r="T15" s="100"/>
      <c r="U15" s="126">
        <v>50</v>
      </c>
      <c r="V15" s="127"/>
      <c r="W15" s="102"/>
      <c r="X15" s="128"/>
      <c r="Y15" s="129"/>
      <c r="Z15" s="35"/>
      <c r="AA15" s="132">
        <f t="shared" si="0"/>
        <v>7</v>
      </c>
      <c r="AB15" s="51" t="str">
        <f t="shared" si="1"/>
        <v>SI</v>
      </c>
      <c r="AC15" s="15" t="str">
        <f t="shared" si="20"/>
        <v>SI</v>
      </c>
      <c r="AD15" s="16" t="str">
        <f t="shared" si="2"/>
        <v>SI</v>
      </c>
      <c r="AE15" s="14" t="str">
        <f t="shared" si="21"/>
        <v>SI</v>
      </c>
      <c r="AF15" s="35"/>
      <c r="AG15" s="71">
        <f t="shared" si="3"/>
        <v>22.5</v>
      </c>
      <c r="AH15" s="72">
        <f t="shared" si="4"/>
        <v>4.5</v>
      </c>
      <c r="AI15" s="73">
        <f t="shared" si="5"/>
        <v>2.5</v>
      </c>
      <c r="AJ15" s="74">
        <f t="shared" si="6"/>
        <v>5.2201532544552753</v>
      </c>
      <c r="AK15" s="74">
        <f t="shared" si="7"/>
        <v>10.111874208078342</v>
      </c>
      <c r="AL15" s="74">
        <f t="shared" si="8"/>
        <v>20.05617112013158</v>
      </c>
      <c r="AM15" s="75">
        <f t="shared" si="9"/>
        <v>50.022494939776841</v>
      </c>
      <c r="AN15" s="76">
        <f t="shared" si="10"/>
        <v>33.113112148259148</v>
      </c>
      <c r="AO15" s="74">
        <f t="shared" si="11"/>
        <v>44.668359215096324</v>
      </c>
      <c r="AP15" s="77">
        <f t="shared" si="22"/>
        <v>1479.1083881682096</v>
      </c>
      <c r="AQ15" s="76">
        <f t="shared" si="12"/>
        <v>75.33037163061006</v>
      </c>
      <c r="AR15" s="74">
        <f t="shared" si="12"/>
        <v>17.277608172158271</v>
      </c>
      <c r="AS15" s="74">
        <f t="shared" si="12"/>
        <v>4.604545943191324</v>
      </c>
      <c r="AT15" s="74">
        <f t="shared" si="12"/>
        <v>1.1704532571567752</v>
      </c>
      <c r="AU15" s="77">
        <f t="shared" si="12"/>
        <v>0.18815658814719272</v>
      </c>
      <c r="AV15" s="145"/>
      <c r="AW15" s="78">
        <f t="shared" si="13"/>
        <v>50</v>
      </c>
      <c r="AX15" s="79">
        <f t="shared" si="14"/>
        <v>10</v>
      </c>
      <c r="AY15" s="80">
        <f t="shared" si="15"/>
        <v>2.5</v>
      </c>
      <c r="AZ15" s="81">
        <f t="shared" si="16"/>
        <v>5.2201532544552753</v>
      </c>
      <c r="BA15" s="81">
        <f t="shared" si="17"/>
        <v>10.111874208078342</v>
      </c>
      <c r="BB15" s="81">
        <f t="shared" si="18"/>
        <v>20.05617112013158</v>
      </c>
      <c r="BC15" s="82">
        <f t="shared" si="19"/>
        <v>50.022494939776841</v>
      </c>
      <c r="BD15" s="78">
        <f t="shared" si="23"/>
        <v>100</v>
      </c>
      <c r="BE15" s="81">
        <f t="shared" si="24"/>
        <v>50.118723362727238</v>
      </c>
      <c r="BF15" s="79">
        <f t="shared" si="25"/>
        <v>5011.8723362727242</v>
      </c>
      <c r="BG15" s="78">
        <f t="shared" si="26"/>
        <v>255.25256206826558</v>
      </c>
      <c r="BH15" s="81">
        <f t="shared" si="26"/>
        <v>58.544165611987516</v>
      </c>
      <c r="BI15" s="81">
        <f t="shared" si="26"/>
        <v>15.602234845248507</v>
      </c>
      <c r="BJ15" s="81">
        <f t="shared" si="27"/>
        <v>3.9660124622166806</v>
      </c>
      <c r="BK15" s="79">
        <f t="shared" si="27"/>
        <v>0.6375576033276692</v>
      </c>
      <c r="BL15" s="38"/>
    </row>
    <row r="16" spans="1:64" s="1" customFormat="1" ht="21" customHeight="1" x14ac:dyDescent="0.2">
      <c r="A16" s="99">
        <v>8</v>
      </c>
      <c r="B16" s="100">
        <v>850</v>
      </c>
      <c r="C16" s="100">
        <v>7000</v>
      </c>
      <c r="D16" s="101"/>
      <c r="E16" s="100"/>
      <c r="F16" s="126"/>
      <c r="G16" s="149"/>
      <c r="H16" s="100"/>
      <c r="I16" s="100"/>
      <c r="J16" s="100">
        <v>10</v>
      </c>
      <c r="K16" s="100"/>
      <c r="L16" s="100">
        <v>16.5</v>
      </c>
      <c r="M16" s="100"/>
      <c r="N16" s="126">
        <v>37</v>
      </c>
      <c r="O16" s="127"/>
      <c r="P16" s="100"/>
      <c r="Q16" s="100">
        <v>3</v>
      </c>
      <c r="R16" s="100"/>
      <c r="S16" s="100">
        <v>17</v>
      </c>
      <c r="T16" s="100"/>
      <c r="U16" s="126">
        <v>30</v>
      </c>
      <c r="V16" s="127"/>
      <c r="W16" s="102"/>
      <c r="X16" s="128"/>
      <c r="Y16" s="129"/>
      <c r="Z16" s="35"/>
      <c r="AA16" s="132">
        <f t="shared" si="0"/>
        <v>8</v>
      </c>
      <c r="AB16" s="51" t="str">
        <f t="shared" si="1"/>
        <v/>
      </c>
      <c r="AC16" s="15" t="str">
        <f t="shared" si="20"/>
        <v/>
      </c>
      <c r="AD16" s="16" t="str">
        <f t="shared" si="2"/>
        <v/>
      </c>
      <c r="AE16" s="14" t="str">
        <f t="shared" si="21"/>
        <v/>
      </c>
      <c r="AF16" s="35"/>
      <c r="AG16" s="71">
        <f t="shared" si="3"/>
        <v>21.25</v>
      </c>
      <c r="AH16" s="72">
        <f t="shared" si="4"/>
        <v>4.25</v>
      </c>
      <c r="AI16" s="73">
        <f t="shared" si="5"/>
        <v>8.7321245982864895</v>
      </c>
      <c r="AJ16" s="74">
        <f t="shared" si="6"/>
        <v>9.8615414616580104</v>
      </c>
      <c r="AK16" s="74">
        <f t="shared" si="7"/>
        <v>13.124404748406688</v>
      </c>
      <c r="AL16" s="74">
        <f t="shared" si="8"/>
        <v>21.73131381210073</v>
      </c>
      <c r="AM16" s="75">
        <f t="shared" si="9"/>
        <v>50.717354031928757</v>
      </c>
      <c r="AN16" s="76">
        <f t="shared" si="10"/>
        <v>5.0118723362727327</v>
      </c>
      <c r="AO16" s="74">
        <f t="shared" si="11"/>
        <v>44.668359215096324</v>
      </c>
      <c r="AP16" s="77">
        <f>IF(AND(AN16="",AO16=""),"",AO16*AN16)</f>
        <v>223.87211385683446</v>
      </c>
      <c r="AQ16" s="76">
        <f t="shared" ref="AQ16:AQ28" si="28">IF(AP16="","",$AP16/(PI()*AI16^2))</f>
        <v>0.93456665024909669</v>
      </c>
      <c r="AR16" s="74">
        <f t="shared" ref="AR16:AR28" si="29">IF(AQ16="","",$AP16/(PI()*AJ16^2))</f>
        <v>0.73275791343438135</v>
      </c>
      <c r="AS16" s="74">
        <f t="shared" ref="AS16:AS28" si="30">IF(AR16="","",$AP16/(PI()*AK16^2))</f>
        <v>0.41370512093755352</v>
      </c>
      <c r="AT16" s="74">
        <f t="shared" ref="AT16:AT28" si="31">IF(AS16="","",$AP16/(PI()*AL16^2))</f>
        <v>0.15089615051666197</v>
      </c>
      <c r="AU16" s="77">
        <f t="shared" ref="AU16:AU28" si="32">IF(AT16="","",$AP16/(PI()*AM16^2))</f>
        <v>2.7703647422098788E-2</v>
      </c>
      <c r="AV16" s="145"/>
      <c r="AW16" s="78">
        <f t="shared" si="13"/>
        <v>50</v>
      </c>
      <c r="AX16" s="79">
        <f t="shared" si="14"/>
        <v>10</v>
      </c>
      <c r="AY16" s="80">
        <f t="shared" si="15"/>
        <v>2.5</v>
      </c>
      <c r="AZ16" s="81">
        <f t="shared" si="16"/>
        <v>5.2201532544552753</v>
      </c>
      <c r="BA16" s="81">
        <f t="shared" si="17"/>
        <v>10.111874208078342</v>
      </c>
      <c r="BB16" s="81">
        <f t="shared" si="18"/>
        <v>20.05617112013158</v>
      </c>
      <c r="BC16" s="82">
        <f t="shared" si="19"/>
        <v>50.022494939776841</v>
      </c>
      <c r="BD16" s="78">
        <f t="shared" si="23"/>
        <v>1</v>
      </c>
      <c r="BE16" s="81">
        <f t="shared" si="24"/>
        <v>50.118723362727238</v>
      </c>
      <c r="BF16" s="79">
        <f t="shared" si="25"/>
        <v>50.118723362727238</v>
      </c>
      <c r="BG16" s="78">
        <f>IF(BF16="","",$BF16/(PI()*AY16^2))</f>
        <v>2.5525256206826556</v>
      </c>
      <c r="BH16" s="81">
        <f t="shared" si="26"/>
        <v>0.58544165611987509</v>
      </c>
      <c r="BI16" s="81">
        <f t="shared" si="26"/>
        <v>0.15602234845248505</v>
      </c>
      <c r="BJ16" s="81">
        <f t="shared" si="27"/>
        <v>3.9660124622166802E-2</v>
      </c>
      <c r="BK16" s="79">
        <f t="shared" si="27"/>
        <v>6.3755760332766913E-3</v>
      </c>
      <c r="BL16" s="38"/>
    </row>
    <row r="17" spans="1:64" s="1" customFormat="1" ht="21" customHeight="1" x14ac:dyDescent="0.2">
      <c r="A17" s="99">
        <v>9</v>
      </c>
      <c r="B17" s="100">
        <v>1000</v>
      </c>
      <c r="C17" s="100">
        <v>15000</v>
      </c>
      <c r="D17" s="101"/>
      <c r="E17" s="100"/>
      <c r="F17" s="126"/>
      <c r="G17" s="149"/>
      <c r="H17" s="100"/>
      <c r="I17" s="100"/>
      <c r="J17" s="100">
        <v>50</v>
      </c>
      <c r="K17" s="100"/>
      <c r="L17" s="100">
        <v>17</v>
      </c>
      <c r="M17" s="100"/>
      <c r="N17" s="126">
        <v>20</v>
      </c>
      <c r="O17" s="101"/>
      <c r="P17" s="100"/>
      <c r="Q17" s="100">
        <v>50</v>
      </c>
      <c r="R17" s="100"/>
      <c r="S17" s="100">
        <v>17</v>
      </c>
      <c r="T17" s="100"/>
      <c r="U17" s="126">
        <v>20</v>
      </c>
      <c r="V17" s="101"/>
      <c r="W17" s="100"/>
      <c r="X17" s="130"/>
      <c r="Y17" s="129"/>
      <c r="Z17" s="35"/>
      <c r="AA17" s="132">
        <f t="shared" si="0"/>
        <v>9</v>
      </c>
      <c r="AB17" s="51" t="str">
        <f t="shared" si="1"/>
        <v/>
      </c>
      <c r="AC17" s="15" t="str">
        <f t="shared" si="20"/>
        <v/>
      </c>
      <c r="AD17" s="16" t="str">
        <f t="shared" si="2"/>
        <v/>
      </c>
      <c r="AE17" s="14" t="str">
        <f t="shared" si="21"/>
        <v/>
      </c>
      <c r="AF17" s="35"/>
      <c r="AG17" s="71">
        <f t="shared" si="3"/>
        <v>25</v>
      </c>
      <c r="AH17" s="72">
        <f t="shared" si="4"/>
        <v>5</v>
      </c>
      <c r="AI17" s="73">
        <f t="shared" si="5"/>
        <v>48.541219597369</v>
      </c>
      <c r="AJ17" s="74">
        <f t="shared" si="6"/>
        <v>48.757050772170381</v>
      </c>
      <c r="AK17" s="74">
        <f t="shared" si="7"/>
        <v>49.520197899443012</v>
      </c>
      <c r="AL17" s="74">
        <f t="shared" si="8"/>
        <v>52.461890930464946</v>
      </c>
      <c r="AM17" s="75">
        <f t="shared" si="9"/>
        <v>69.658093571386232</v>
      </c>
      <c r="AN17" s="76">
        <f t="shared" si="10"/>
        <v>0.1</v>
      </c>
      <c r="AO17" s="74">
        <f t="shared" si="11"/>
        <v>50.118723362727238</v>
      </c>
      <c r="AP17" s="77">
        <f t="shared" ref="AP17:AP28" si="33">IF(AND(AN17="",AO17=""),"",AO17*AN17)</f>
        <v>5.0118723362727238</v>
      </c>
      <c r="AQ17" s="76">
        <f t="shared" si="28"/>
        <v>6.7706249885481572E-4</v>
      </c>
      <c r="AR17" s="74">
        <f t="shared" si="29"/>
        <v>6.7108150717285083E-4</v>
      </c>
      <c r="AS17" s="74">
        <f t="shared" si="30"/>
        <v>6.5055704472490971E-4</v>
      </c>
      <c r="AT17" s="74">
        <f t="shared" si="31"/>
        <v>5.796452040790843E-4</v>
      </c>
      <c r="AU17" s="77">
        <f t="shared" si="32"/>
        <v>3.2878118665086506E-4</v>
      </c>
      <c r="AV17" s="145"/>
      <c r="AW17" s="78">
        <f t="shared" si="13"/>
        <v>50</v>
      </c>
      <c r="AX17" s="79">
        <f t="shared" si="14"/>
        <v>10</v>
      </c>
      <c r="AY17" s="80">
        <f t="shared" si="15"/>
        <v>48.541219597369</v>
      </c>
      <c r="AZ17" s="81">
        <f t="shared" si="16"/>
        <v>48.757050772170381</v>
      </c>
      <c r="BA17" s="81">
        <f t="shared" si="17"/>
        <v>49.520197899443012</v>
      </c>
      <c r="BB17" s="81">
        <f t="shared" si="18"/>
        <v>52.461890930464946</v>
      </c>
      <c r="BC17" s="82">
        <f t="shared" si="19"/>
        <v>69.658093571386232</v>
      </c>
      <c r="BD17" s="78">
        <f t="shared" si="23"/>
        <v>0.1</v>
      </c>
      <c r="BE17" s="81">
        <f t="shared" si="24"/>
        <v>50.118723362727238</v>
      </c>
      <c r="BF17" s="79">
        <f t="shared" si="25"/>
        <v>5.0118723362727238</v>
      </c>
      <c r="BG17" s="78">
        <f t="shared" si="26"/>
        <v>6.7706249885481572E-4</v>
      </c>
      <c r="BH17" s="81">
        <f t="shared" si="26"/>
        <v>6.7108150717285083E-4</v>
      </c>
      <c r="BI17" s="81">
        <f t="shared" si="26"/>
        <v>6.5055704472490971E-4</v>
      </c>
      <c r="BJ17" s="81">
        <f t="shared" si="27"/>
        <v>5.796452040790843E-4</v>
      </c>
      <c r="BK17" s="79">
        <f t="shared" si="27"/>
        <v>3.2878118665086506E-4</v>
      </c>
      <c r="BL17" s="38"/>
    </row>
    <row r="18" spans="1:64" s="1" customFormat="1" ht="21" customHeight="1" x14ac:dyDescent="0.2">
      <c r="A18" s="99">
        <v>10</v>
      </c>
      <c r="B18" s="100">
        <v>15000</v>
      </c>
      <c r="C18" s="100">
        <v>15000</v>
      </c>
      <c r="D18" s="101"/>
      <c r="E18" s="100"/>
      <c r="F18" s="126"/>
      <c r="G18" s="149"/>
      <c r="H18" s="100"/>
      <c r="I18" s="100"/>
      <c r="J18" s="100">
        <v>50</v>
      </c>
      <c r="K18" s="100"/>
      <c r="L18" s="100">
        <v>17</v>
      </c>
      <c r="M18" s="100"/>
      <c r="N18" s="126">
        <v>20</v>
      </c>
      <c r="O18" s="101"/>
      <c r="P18" s="100"/>
      <c r="Q18" s="100">
        <v>50</v>
      </c>
      <c r="R18" s="100"/>
      <c r="S18" s="100">
        <v>17</v>
      </c>
      <c r="T18" s="100"/>
      <c r="U18" s="126">
        <v>20</v>
      </c>
      <c r="V18" s="101"/>
      <c r="W18" s="100"/>
      <c r="X18" s="130"/>
      <c r="Y18" s="129"/>
      <c r="Z18" s="35"/>
      <c r="AA18" s="132">
        <f t="shared" si="0"/>
        <v>10</v>
      </c>
      <c r="AB18" s="51" t="str">
        <f t="shared" si="1"/>
        <v/>
      </c>
      <c r="AC18" s="15" t="str">
        <f t="shared" si="20"/>
        <v/>
      </c>
      <c r="AD18" s="16" t="str">
        <f t="shared" si="2"/>
        <v/>
      </c>
      <c r="AE18" s="14" t="str">
        <f t="shared" si="21"/>
        <v/>
      </c>
      <c r="AF18" s="35"/>
      <c r="AG18" s="71">
        <f t="shared" si="3"/>
        <v>50</v>
      </c>
      <c r="AH18" s="72">
        <f t="shared" si="4"/>
        <v>10</v>
      </c>
      <c r="AI18" s="73">
        <f t="shared" si="5"/>
        <v>48.541219597369</v>
      </c>
      <c r="AJ18" s="74">
        <f t="shared" si="6"/>
        <v>48.757050772170381</v>
      </c>
      <c r="AK18" s="74">
        <f t="shared" si="7"/>
        <v>49.520197899443012</v>
      </c>
      <c r="AL18" s="74">
        <f t="shared" si="8"/>
        <v>52.461890930464946</v>
      </c>
      <c r="AM18" s="75">
        <f t="shared" si="9"/>
        <v>69.658093571386232</v>
      </c>
      <c r="AN18" s="76">
        <f t="shared" si="10"/>
        <v>0.1</v>
      </c>
      <c r="AO18" s="74">
        <f t="shared" si="11"/>
        <v>50.118723362727238</v>
      </c>
      <c r="AP18" s="77">
        <f t="shared" si="33"/>
        <v>5.0118723362727238</v>
      </c>
      <c r="AQ18" s="76">
        <f t="shared" si="28"/>
        <v>6.7706249885481572E-4</v>
      </c>
      <c r="AR18" s="74">
        <f t="shared" si="29"/>
        <v>6.7108150717285083E-4</v>
      </c>
      <c r="AS18" s="74">
        <f t="shared" si="30"/>
        <v>6.5055704472490971E-4</v>
      </c>
      <c r="AT18" s="74">
        <f t="shared" si="31"/>
        <v>5.796452040790843E-4</v>
      </c>
      <c r="AU18" s="77">
        <f t="shared" si="32"/>
        <v>3.2878118665086506E-4</v>
      </c>
      <c r="AV18" s="145"/>
      <c r="AW18" s="78">
        <f t="shared" si="13"/>
        <v>50</v>
      </c>
      <c r="AX18" s="79">
        <f t="shared" si="14"/>
        <v>10</v>
      </c>
      <c r="AY18" s="80">
        <f t="shared" si="15"/>
        <v>48.541219597369</v>
      </c>
      <c r="AZ18" s="81">
        <f t="shared" si="16"/>
        <v>48.757050772170381</v>
      </c>
      <c r="BA18" s="81">
        <f t="shared" si="17"/>
        <v>49.520197899443012</v>
      </c>
      <c r="BB18" s="81">
        <f t="shared" si="18"/>
        <v>52.461890930464946</v>
      </c>
      <c r="BC18" s="82">
        <f t="shared" si="19"/>
        <v>69.658093571386232</v>
      </c>
      <c r="BD18" s="78">
        <f t="shared" si="23"/>
        <v>0.1</v>
      </c>
      <c r="BE18" s="81">
        <f t="shared" si="24"/>
        <v>50.118723362727238</v>
      </c>
      <c r="BF18" s="79">
        <f t="shared" si="25"/>
        <v>5.0118723362727238</v>
      </c>
      <c r="BG18" s="78">
        <f t="shared" si="26"/>
        <v>6.7706249885481572E-4</v>
      </c>
      <c r="BH18" s="81">
        <f t="shared" si="26"/>
        <v>6.7108150717285083E-4</v>
      </c>
      <c r="BI18" s="81">
        <f t="shared" si="26"/>
        <v>6.5055704472490971E-4</v>
      </c>
      <c r="BJ18" s="81">
        <f t="shared" si="27"/>
        <v>5.796452040790843E-4</v>
      </c>
      <c r="BK18" s="79">
        <f t="shared" si="27"/>
        <v>3.2878118665086506E-4</v>
      </c>
      <c r="BL18" s="38"/>
    </row>
    <row r="19" spans="1:64" s="1" customFormat="1" ht="21" customHeight="1" x14ac:dyDescent="0.2">
      <c r="A19" s="99">
        <v>11</v>
      </c>
      <c r="B19" s="100">
        <v>15000</v>
      </c>
      <c r="C19" s="100">
        <v>7000</v>
      </c>
      <c r="D19" s="101"/>
      <c r="E19" s="100"/>
      <c r="F19" s="126"/>
      <c r="G19" s="149"/>
      <c r="H19" s="100"/>
      <c r="I19" s="100"/>
      <c r="J19" s="100">
        <v>50</v>
      </c>
      <c r="K19" s="100"/>
      <c r="L19" s="100">
        <v>17</v>
      </c>
      <c r="M19" s="100"/>
      <c r="N19" s="126">
        <v>7</v>
      </c>
      <c r="O19" s="101"/>
      <c r="P19" s="100"/>
      <c r="Q19" s="100">
        <v>50</v>
      </c>
      <c r="R19" s="100"/>
      <c r="S19" s="100">
        <v>17</v>
      </c>
      <c r="T19" s="100"/>
      <c r="U19" s="126">
        <v>7</v>
      </c>
      <c r="V19" s="101"/>
      <c r="W19" s="100"/>
      <c r="X19" s="130"/>
      <c r="Y19" s="129"/>
      <c r="Z19" s="35"/>
      <c r="AA19" s="132">
        <f t="shared" si="0"/>
        <v>11</v>
      </c>
      <c r="AB19" s="51" t="str">
        <f t="shared" si="1"/>
        <v/>
      </c>
      <c r="AC19" s="15" t="str">
        <f t="shared" si="20"/>
        <v/>
      </c>
      <c r="AD19" s="16" t="str">
        <f t="shared" si="2"/>
        <v/>
      </c>
      <c r="AE19" s="14" t="str">
        <f t="shared" si="21"/>
        <v/>
      </c>
      <c r="AF19" s="35"/>
      <c r="AG19" s="71">
        <f t="shared" si="3"/>
        <v>50</v>
      </c>
      <c r="AH19" s="72">
        <f t="shared" si="4"/>
        <v>10</v>
      </c>
      <c r="AI19" s="73">
        <f t="shared" si="5"/>
        <v>48.541219597369</v>
      </c>
      <c r="AJ19" s="74">
        <f t="shared" si="6"/>
        <v>48.757050772170381</v>
      </c>
      <c r="AK19" s="74">
        <f t="shared" si="7"/>
        <v>49.520197899443012</v>
      </c>
      <c r="AL19" s="74">
        <f t="shared" si="8"/>
        <v>52.461890930464946</v>
      </c>
      <c r="AM19" s="75">
        <f t="shared" si="9"/>
        <v>69.658093571386232</v>
      </c>
      <c r="AN19" s="76">
        <f t="shared" si="10"/>
        <v>5.0118723362727229E-3</v>
      </c>
      <c r="AO19" s="74">
        <f t="shared" si="11"/>
        <v>50.118723362727238</v>
      </c>
      <c r="AP19" s="77">
        <f t="shared" si="33"/>
        <v>0.25118864315095807</v>
      </c>
      <c r="AQ19" s="76">
        <f t="shared" si="28"/>
        <v>3.3933508079381331E-5</v>
      </c>
      <c r="AR19" s="74">
        <f t="shared" si="29"/>
        <v>3.363374841183816E-5</v>
      </c>
      <c r="AS19" s="74">
        <f t="shared" si="30"/>
        <v>3.2605088556241113E-5</v>
      </c>
      <c r="AT19" s="74">
        <f t="shared" si="31"/>
        <v>2.9051077631771197E-5</v>
      </c>
      <c r="AU19" s="77">
        <f t="shared" si="32"/>
        <v>1.6478093340623893E-5</v>
      </c>
      <c r="AV19" s="145"/>
      <c r="AW19" s="78">
        <f t="shared" si="13"/>
        <v>50</v>
      </c>
      <c r="AX19" s="79">
        <f t="shared" si="14"/>
        <v>10</v>
      </c>
      <c r="AY19" s="80">
        <f t="shared" si="15"/>
        <v>48.541219597369</v>
      </c>
      <c r="AZ19" s="81">
        <f t="shared" si="16"/>
        <v>48.757050772170381</v>
      </c>
      <c r="BA19" s="81">
        <f t="shared" si="17"/>
        <v>49.520197899443012</v>
      </c>
      <c r="BB19" s="81">
        <f t="shared" si="18"/>
        <v>52.461890930464946</v>
      </c>
      <c r="BC19" s="82">
        <f t="shared" si="19"/>
        <v>69.658093571386232</v>
      </c>
      <c r="BD19" s="78">
        <f t="shared" si="23"/>
        <v>5.0118723362727229E-3</v>
      </c>
      <c r="BE19" s="81">
        <f t="shared" si="24"/>
        <v>50.118723362727238</v>
      </c>
      <c r="BF19" s="79">
        <f t="shared" si="25"/>
        <v>0.25118864315095807</v>
      </c>
      <c r="BG19" s="78">
        <f t="shared" si="26"/>
        <v>3.3933508079381331E-5</v>
      </c>
      <c r="BH19" s="81">
        <f t="shared" si="26"/>
        <v>3.363374841183816E-5</v>
      </c>
      <c r="BI19" s="81">
        <f t="shared" si="26"/>
        <v>3.2605088556241113E-5</v>
      </c>
      <c r="BJ19" s="81">
        <f t="shared" si="27"/>
        <v>2.9051077631771197E-5</v>
      </c>
      <c r="BK19" s="79">
        <f t="shared" si="27"/>
        <v>1.6478093340623893E-5</v>
      </c>
      <c r="BL19" s="38"/>
    </row>
    <row r="20" spans="1:64" s="1" customFormat="1" ht="21" customHeight="1" x14ac:dyDescent="0.2">
      <c r="A20" s="99">
        <v>12</v>
      </c>
      <c r="B20" s="100">
        <v>250</v>
      </c>
      <c r="C20" s="100">
        <v>15000</v>
      </c>
      <c r="D20" s="101"/>
      <c r="E20" s="100"/>
      <c r="F20" s="126"/>
      <c r="G20" s="149"/>
      <c r="H20" s="100"/>
      <c r="I20" s="100"/>
      <c r="J20" s="100">
        <v>35</v>
      </c>
      <c r="K20" s="100"/>
      <c r="L20" s="100">
        <v>17</v>
      </c>
      <c r="M20" s="100"/>
      <c r="N20" s="126">
        <v>10</v>
      </c>
      <c r="O20" s="101"/>
      <c r="P20" s="100"/>
      <c r="Q20" s="100">
        <v>50</v>
      </c>
      <c r="R20" s="100"/>
      <c r="S20" s="100">
        <v>17</v>
      </c>
      <c r="T20" s="100"/>
      <c r="U20" s="126">
        <v>10</v>
      </c>
      <c r="V20" s="101"/>
      <c r="W20" s="100"/>
      <c r="X20" s="130"/>
      <c r="Y20" s="129"/>
      <c r="Z20" s="35"/>
      <c r="AA20" s="132">
        <f t="shared" si="0"/>
        <v>12</v>
      </c>
      <c r="AB20" s="51" t="str">
        <f t="shared" si="1"/>
        <v/>
      </c>
      <c r="AC20" s="15" t="str">
        <f t="shared" si="20"/>
        <v/>
      </c>
      <c r="AD20" s="16" t="str">
        <f t="shared" si="2"/>
        <v/>
      </c>
      <c r="AE20" s="14" t="str">
        <f t="shared" si="21"/>
        <v/>
      </c>
      <c r="AF20" s="35"/>
      <c r="AG20" s="71">
        <f t="shared" si="3"/>
        <v>10</v>
      </c>
      <c r="AH20" s="72">
        <f t="shared" si="4"/>
        <v>2</v>
      </c>
      <c r="AI20" s="73">
        <f t="shared" si="5"/>
        <v>33.559648389099671</v>
      </c>
      <c r="AJ20" s="74">
        <f t="shared" si="6"/>
        <v>33.871079108879897</v>
      </c>
      <c r="AK20" s="74">
        <f t="shared" si="7"/>
        <v>34.960692212826679</v>
      </c>
      <c r="AL20" s="74">
        <f t="shared" si="8"/>
        <v>39.01602234979881</v>
      </c>
      <c r="AM20" s="75">
        <f t="shared" si="9"/>
        <v>60.185131054106712</v>
      </c>
      <c r="AN20" s="76">
        <f t="shared" si="10"/>
        <v>0.01</v>
      </c>
      <c r="AO20" s="74">
        <f t="shared" si="11"/>
        <v>50.118723362727238</v>
      </c>
      <c r="AP20" s="77">
        <f t="shared" si="33"/>
        <v>0.50118723362727235</v>
      </c>
      <c r="AQ20" s="76">
        <f t="shared" si="28"/>
        <v>1.4164959049293313E-4</v>
      </c>
      <c r="AR20" s="74">
        <f t="shared" si="29"/>
        <v>1.3905674551550746E-4</v>
      </c>
      <c r="AS20" s="74">
        <f t="shared" si="30"/>
        <v>1.3052391187782039E-4</v>
      </c>
      <c r="AT20" s="74">
        <f t="shared" si="31"/>
        <v>1.0480069061761601E-4</v>
      </c>
      <c r="AU20" s="77">
        <f t="shared" si="32"/>
        <v>4.4042473957530811E-5</v>
      </c>
      <c r="AV20" s="145"/>
      <c r="AW20" s="78">
        <f t="shared" si="13"/>
        <v>50</v>
      </c>
      <c r="AX20" s="79">
        <f t="shared" si="14"/>
        <v>10</v>
      </c>
      <c r="AY20" s="80">
        <f t="shared" si="15"/>
        <v>48.541219597369</v>
      </c>
      <c r="AZ20" s="81">
        <f t="shared" si="16"/>
        <v>48.757050772170381</v>
      </c>
      <c r="BA20" s="81">
        <f t="shared" si="17"/>
        <v>49.520197899443012</v>
      </c>
      <c r="BB20" s="81">
        <f t="shared" si="18"/>
        <v>52.461890930464946</v>
      </c>
      <c r="BC20" s="82">
        <f t="shared" si="19"/>
        <v>69.658093571386232</v>
      </c>
      <c r="BD20" s="78">
        <f t="shared" si="23"/>
        <v>0.01</v>
      </c>
      <c r="BE20" s="81">
        <f t="shared" si="24"/>
        <v>50.118723362727238</v>
      </c>
      <c r="BF20" s="79">
        <f t="shared" si="25"/>
        <v>0.50118723362727235</v>
      </c>
      <c r="BG20" s="78">
        <f t="shared" si="26"/>
        <v>6.7706249885481575E-5</v>
      </c>
      <c r="BH20" s="81">
        <f t="shared" si="26"/>
        <v>6.7108150717285083E-5</v>
      </c>
      <c r="BI20" s="81">
        <f t="shared" si="26"/>
        <v>6.5055704472490969E-5</v>
      </c>
      <c r="BJ20" s="81">
        <f t="shared" si="27"/>
        <v>5.7964520407908426E-5</v>
      </c>
      <c r="BK20" s="79">
        <f t="shared" si="27"/>
        <v>3.2878118665086505E-5</v>
      </c>
      <c r="BL20" s="38"/>
    </row>
    <row r="21" spans="1:64" s="1" customFormat="1" ht="21" customHeight="1" x14ac:dyDescent="0.2">
      <c r="A21" s="99">
        <v>13</v>
      </c>
      <c r="B21" s="100">
        <v>350</v>
      </c>
      <c r="C21" s="100">
        <v>15000</v>
      </c>
      <c r="D21" s="101"/>
      <c r="E21" s="100"/>
      <c r="F21" s="126"/>
      <c r="G21" s="149"/>
      <c r="H21" s="100"/>
      <c r="I21" s="100"/>
      <c r="J21" s="100">
        <v>0</v>
      </c>
      <c r="K21" s="100"/>
      <c r="L21" s="100">
        <v>16.5</v>
      </c>
      <c r="M21" s="100"/>
      <c r="N21" s="126">
        <v>45.2</v>
      </c>
      <c r="O21" s="101"/>
      <c r="P21" s="100"/>
      <c r="Q21" s="100">
        <v>50</v>
      </c>
      <c r="R21" s="100"/>
      <c r="S21" s="100">
        <v>16.5</v>
      </c>
      <c r="T21" s="100"/>
      <c r="U21" s="126">
        <v>45.2</v>
      </c>
      <c r="V21" s="101"/>
      <c r="W21" s="100"/>
      <c r="X21" s="130"/>
      <c r="Y21" s="129"/>
      <c r="Z21" s="35"/>
      <c r="AA21" s="132">
        <f t="shared" si="0"/>
        <v>13</v>
      </c>
      <c r="AB21" s="51" t="str">
        <f t="shared" si="1"/>
        <v>SI</v>
      </c>
      <c r="AC21" s="15" t="str">
        <f t="shared" si="20"/>
        <v/>
      </c>
      <c r="AD21" s="16" t="str">
        <f t="shared" si="2"/>
        <v>SI</v>
      </c>
      <c r="AE21" s="14" t="str">
        <f t="shared" si="21"/>
        <v/>
      </c>
      <c r="AF21" s="35"/>
      <c r="AG21" s="71">
        <f t="shared" si="3"/>
        <v>10</v>
      </c>
      <c r="AH21" s="72">
        <f t="shared" si="4"/>
        <v>2</v>
      </c>
      <c r="AI21" s="73">
        <f t="shared" si="5"/>
        <v>2.5</v>
      </c>
      <c r="AJ21" s="74">
        <f t="shared" si="6"/>
        <v>5.2201532544552753</v>
      </c>
      <c r="AK21" s="74">
        <f t="shared" si="7"/>
        <v>10.111874208078342</v>
      </c>
      <c r="AL21" s="74">
        <f t="shared" si="8"/>
        <v>20.05617112013158</v>
      </c>
      <c r="AM21" s="75">
        <f t="shared" si="9"/>
        <v>50.022494939776841</v>
      </c>
      <c r="AN21" s="76">
        <f t="shared" si="10"/>
        <v>33.113112148259148</v>
      </c>
      <c r="AO21" s="74">
        <f t="shared" si="11"/>
        <v>44.668359215096324</v>
      </c>
      <c r="AP21" s="77">
        <f t="shared" si="33"/>
        <v>1479.1083881682096</v>
      </c>
      <c r="AQ21" s="76">
        <f t="shared" si="28"/>
        <v>75.33037163061006</v>
      </c>
      <c r="AR21" s="74">
        <f t="shared" si="29"/>
        <v>17.277608172158271</v>
      </c>
      <c r="AS21" s="74">
        <f t="shared" si="30"/>
        <v>4.604545943191324</v>
      </c>
      <c r="AT21" s="74">
        <f t="shared" si="31"/>
        <v>1.1704532571567752</v>
      </c>
      <c r="AU21" s="77">
        <f t="shared" si="32"/>
        <v>0.18815658814719272</v>
      </c>
      <c r="AV21" s="145"/>
      <c r="AW21" s="78">
        <f t="shared" si="13"/>
        <v>50</v>
      </c>
      <c r="AX21" s="79">
        <f t="shared" si="14"/>
        <v>10</v>
      </c>
      <c r="AY21" s="80">
        <f t="shared" si="15"/>
        <v>48.541219597369</v>
      </c>
      <c r="AZ21" s="81">
        <f t="shared" si="16"/>
        <v>48.757050772170381</v>
      </c>
      <c r="BA21" s="81">
        <f t="shared" si="17"/>
        <v>49.520197899443012</v>
      </c>
      <c r="BB21" s="81">
        <f t="shared" si="18"/>
        <v>52.461890930464946</v>
      </c>
      <c r="BC21" s="82">
        <f t="shared" si="19"/>
        <v>69.658093571386232</v>
      </c>
      <c r="BD21" s="78">
        <f t="shared" si="23"/>
        <v>33.113112148259148</v>
      </c>
      <c r="BE21" s="81">
        <f t="shared" si="24"/>
        <v>44.668359215096324</v>
      </c>
      <c r="BF21" s="79">
        <f t="shared" si="25"/>
        <v>1479.1083881682096</v>
      </c>
      <c r="BG21" s="78">
        <f t="shared" si="26"/>
        <v>0.19981530936501338</v>
      </c>
      <c r="BH21" s="81">
        <f t="shared" si="26"/>
        <v>0.19805019358137041</v>
      </c>
      <c r="BI21" s="81">
        <f t="shared" si="26"/>
        <v>0.19199299528649724</v>
      </c>
      <c r="BJ21" s="81">
        <f t="shared" si="27"/>
        <v>0.17106542744711159</v>
      </c>
      <c r="BK21" s="79">
        <f t="shared" si="27"/>
        <v>9.7030207159835721E-2</v>
      </c>
      <c r="BL21" s="38"/>
    </row>
    <row r="22" spans="1:64" ht="21" customHeight="1" x14ac:dyDescent="0.2">
      <c r="A22" s="99">
        <v>14</v>
      </c>
      <c r="B22" s="100">
        <v>7000</v>
      </c>
      <c r="C22" s="100">
        <v>7000</v>
      </c>
      <c r="D22" s="101"/>
      <c r="E22" s="100"/>
      <c r="F22" s="126"/>
      <c r="G22" s="149"/>
      <c r="H22" s="100"/>
      <c r="I22" s="100"/>
      <c r="J22" s="100">
        <v>50</v>
      </c>
      <c r="K22" s="100"/>
      <c r="L22" s="100">
        <v>17</v>
      </c>
      <c r="M22" s="100"/>
      <c r="N22" s="126">
        <v>1</v>
      </c>
      <c r="O22" s="101"/>
      <c r="P22" s="100"/>
      <c r="Q22" s="100">
        <v>0</v>
      </c>
      <c r="R22" s="100"/>
      <c r="S22" s="100">
        <v>17</v>
      </c>
      <c r="T22" s="100"/>
      <c r="U22" s="126">
        <v>50</v>
      </c>
      <c r="V22" s="101"/>
      <c r="W22" s="100"/>
      <c r="X22" s="130"/>
      <c r="Y22" s="129"/>
      <c r="Z22" s="35"/>
      <c r="AA22" s="132">
        <f t="shared" si="0"/>
        <v>14</v>
      </c>
      <c r="AB22" s="51" t="str">
        <f t="shared" si="1"/>
        <v/>
      </c>
      <c r="AC22" s="15" t="str">
        <f t="shared" si="20"/>
        <v>SI</v>
      </c>
      <c r="AD22" s="16" t="str">
        <f t="shared" si="2"/>
        <v/>
      </c>
      <c r="AE22" s="14" t="str">
        <f t="shared" si="21"/>
        <v>SI</v>
      </c>
      <c r="AF22" s="27"/>
      <c r="AG22" s="71">
        <f t="shared" si="3"/>
        <v>50</v>
      </c>
      <c r="AH22" s="72">
        <f t="shared" si="4"/>
        <v>10</v>
      </c>
      <c r="AI22" s="73">
        <f t="shared" si="5"/>
        <v>48.541219597369</v>
      </c>
      <c r="AJ22" s="74">
        <f t="shared" si="6"/>
        <v>48.757050772170381</v>
      </c>
      <c r="AK22" s="74">
        <f t="shared" si="7"/>
        <v>49.520197899443012</v>
      </c>
      <c r="AL22" s="74">
        <f t="shared" si="8"/>
        <v>52.461890930464946</v>
      </c>
      <c r="AM22" s="75">
        <f t="shared" si="9"/>
        <v>69.658093571386232</v>
      </c>
      <c r="AN22" s="76">
        <f t="shared" si="10"/>
        <v>1.2589254117941673E-3</v>
      </c>
      <c r="AO22" s="74">
        <f t="shared" si="11"/>
        <v>50.118723362727238</v>
      </c>
      <c r="AP22" s="77">
        <f t="shared" si="33"/>
        <v>6.3095734448019344E-2</v>
      </c>
      <c r="AQ22" s="76">
        <f t="shared" si="28"/>
        <v>8.5237118518118677E-6</v>
      </c>
      <c r="AR22" s="74">
        <f t="shared" si="29"/>
        <v>8.4484156276503175E-6</v>
      </c>
      <c r="AS22" s="74">
        <f t="shared" si="30"/>
        <v>8.1900279542590344E-6</v>
      </c>
      <c r="AT22" s="74">
        <f t="shared" si="31"/>
        <v>7.2973007723977542E-6</v>
      </c>
      <c r="AU22" s="77">
        <f t="shared" si="32"/>
        <v>4.1391099079461531E-6</v>
      </c>
      <c r="AV22" s="145"/>
      <c r="AW22" s="78">
        <f t="shared" si="13"/>
        <v>50</v>
      </c>
      <c r="AX22" s="79">
        <f t="shared" si="14"/>
        <v>10</v>
      </c>
      <c r="AY22" s="80">
        <f t="shared" si="15"/>
        <v>2.5</v>
      </c>
      <c r="AZ22" s="81">
        <f t="shared" si="16"/>
        <v>5.2201532544552753</v>
      </c>
      <c r="BA22" s="81">
        <f t="shared" si="17"/>
        <v>10.111874208078342</v>
      </c>
      <c r="BB22" s="81">
        <f t="shared" si="18"/>
        <v>20.05617112013158</v>
      </c>
      <c r="BC22" s="82">
        <f t="shared" si="19"/>
        <v>50.022494939776841</v>
      </c>
      <c r="BD22" s="78">
        <f t="shared" si="23"/>
        <v>100</v>
      </c>
      <c r="BE22" s="81">
        <f t="shared" si="24"/>
        <v>50.118723362727238</v>
      </c>
      <c r="BF22" s="79">
        <f t="shared" si="25"/>
        <v>5011.8723362727242</v>
      </c>
      <c r="BG22" s="78">
        <f t="shared" si="26"/>
        <v>255.25256206826558</v>
      </c>
      <c r="BH22" s="81">
        <f t="shared" si="26"/>
        <v>58.544165611987516</v>
      </c>
      <c r="BI22" s="81">
        <f t="shared" si="26"/>
        <v>15.602234845248507</v>
      </c>
      <c r="BJ22" s="81">
        <f t="shared" si="27"/>
        <v>3.9660124622166806</v>
      </c>
      <c r="BK22" s="79">
        <f t="shared" si="27"/>
        <v>0.6375576033276692</v>
      </c>
      <c r="BL22" s="28"/>
    </row>
    <row r="23" spans="1:64" ht="21" customHeight="1" x14ac:dyDescent="0.2">
      <c r="A23" s="99">
        <v>15</v>
      </c>
      <c r="B23" s="100">
        <v>15000</v>
      </c>
      <c r="C23" s="100">
        <v>15000</v>
      </c>
      <c r="D23" s="101"/>
      <c r="E23" s="100"/>
      <c r="F23" s="126"/>
      <c r="G23" s="149"/>
      <c r="H23" s="100"/>
      <c r="I23" s="100"/>
      <c r="J23" s="100">
        <v>50</v>
      </c>
      <c r="K23" s="100"/>
      <c r="L23" s="100">
        <v>40</v>
      </c>
      <c r="M23" s="100"/>
      <c r="N23" s="126">
        <v>40</v>
      </c>
      <c r="O23" s="101"/>
      <c r="P23" s="100"/>
      <c r="Q23" s="100">
        <v>50</v>
      </c>
      <c r="R23" s="100"/>
      <c r="S23" s="100">
        <v>40</v>
      </c>
      <c r="T23" s="100"/>
      <c r="U23" s="126">
        <v>38</v>
      </c>
      <c r="V23" s="101"/>
      <c r="W23" s="100"/>
      <c r="X23" s="130"/>
      <c r="Y23" s="129"/>
      <c r="Z23" s="35"/>
      <c r="AA23" s="132">
        <f t="shared" si="0"/>
        <v>15</v>
      </c>
      <c r="AB23" s="51" t="str">
        <f t="shared" si="1"/>
        <v>SI</v>
      </c>
      <c r="AC23" s="15" t="str">
        <f t="shared" si="20"/>
        <v/>
      </c>
      <c r="AD23" s="16" t="str">
        <f t="shared" si="2"/>
        <v/>
      </c>
      <c r="AE23" s="14" t="str">
        <f t="shared" si="21"/>
        <v/>
      </c>
      <c r="AF23" s="27"/>
      <c r="AG23" s="71">
        <f t="shared" si="3"/>
        <v>50</v>
      </c>
      <c r="AH23" s="72">
        <f t="shared" si="4"/>
        <v>10</v>
      </c>
      <c r="AI23" s="73">
        <f t="shared" si="5"/>
        <v>48.541219597369</v>
      </c>
      <c r="AJ23" s="74">
        <f t="shared" si="6"/>
        <v>48.757050772170381</v>
      </c>
      <c r="AK23" s="74">
        <f t="shared" si="7"/>
        <v>49.520197899443012</v>
      </c>
      <c r="AL23" s="74">
        <f t="shared" si="8"/>
        <v>52.461890930464946</v>
      </c>
      <c r="AM23" s="75">
        <f t="shared" si="9"/>
        <v>69.658093571386232</v>
      </c>
      <c r="AN23" s="76">
        <f t="shared" si="10"/>
        <v>10</v>
      </c>
      <c r="AO23" s="74">
        <f t="shared" si="11"/>
        <v>10000</v>
      </c>
      <c r="AP23" s="77">
        <f t="shared" si="33"/>
        <v>100000</v>
      </c>
      <c r="AQ23" s="76">
        <f t="shared" si="28"/>
        <v>13.509172888436737</v>
      </c>
      <c r="AR23" s="74">
        <f t="shared" si="29"/>
        <v>13.389836415345069</v>
      </c>
      <c r="AS23" s="74">
        <f t="shared" si="30"/>
        <v>12.980319550771361</v>
      </c>
      <c r="AT23" s="74">
        <f t="shared" si="31"/>
        <v>11.565442317514421</v>
      </c>
      <c r="AU23" s="77">
        <f t="shared" si="32"/>
        <v>6.5600471159522016</v>
      </c>
      <c r="AV23" s="145"/>
      <c r="AW23" s="78">
        <f t="shared" si="13"/>
        <v>50</v>
      </c>
      <c r="AX23" s="79">
        <f t="shared" si="14"/>
        <v>10</v>
      </c>
      <c r="AY23" s="80">
        <f t="shared" si="15"/>
        <v>48.541219597369</v>
      </c>
      <c r="AZ23" s="81">
        <f t="shared" si="16"/>
        <v>48.757050772170381</v>
      </c>
      <c r="BA23" s="81">
        <f t="shared" si="17"/>
        <v>49.520197899443012</v>
      </c>
      <c r="BB23" s="81">
        <f t="shared" si="18"/>
        <v>52.461890930464946</v>
      </c>
      <c r="BC23" s="82">
        <f t="shared" si="19"/>
        <v>69.658093571386232</v>
      </c>
      <c r="BD23" s="78">
        <f t="shared" si="23"/>
        <v>6.3095734448019387</v>
      </c>
      <c r="BE23" s="81">
        <f t="shared" si="24"/>
        <v>10000</v>
      </c>
      <c r="BF23" s="79">
        <f t="shared" si="25"/>
        <v>63095.734448019386</v>
      </c>
      <c r="BG23" s="78">
        <f t="shared" si="26"/>
        <v>8.5237118518118749</v>
      </c>
      <c r="BH23" s="81">
        <f t="shared" si="26"/>
        <v>8.4484156276503217</v>
      </c>
      <c r="BI23" s="81">
        <f t="shared" si="26"/>
        <v>8.1900279542590404</v>
      </c>
      <c r="BJ23" s="81">
        <f t="shared" si="27"/>
        <v>7.297300772397759</v>
      </c>
      <c r="BK23" s="79">
        <f t="shared" si="27"/>
        <v>4.1391099079461551</v>
      </c>
      <c r="BL23" s="28"/>
    </row>
    <row r="24" spans="1:64" ht="21" customHeight="1" x14ac:dyDescent="0.2">
      <c r="A24" s="99">
        <v>16</v>
      </c>
      <c r="B24" s="100">
        <v>15000</v>
      </c>
      <c r="C24" s="100">
        <v>15000</v>
      </c>
      <c r="D24" s="101"/>
      <c r="E24" s="100"/>
      <c r="F24" s="126"/>
      <c r="G24" s="149"/>
      <c r="H24" s="100"/>
      <c r="I24" s="100"/>
      <c r="J24" s="100">
        <v>2</v>
      </c>
      <c r="K24" s="100"/>
      <c r="L24" s="100">
        <v>3</v>
      </c>
      <c r="M24" s="100"/>
      <c r="N24" s="126">
        <v>3</v>
      </c>
      <c r="O24" s="101"/>
      <c r="P24" s="100"/>
      <c r="Q24" s="100">
        <v>50</v>
      </c>
      <c r="R24" s="100"/>
      <c r="S24" s="100">
        <v>21</v>
      </c>
      <c r="T24" s="100"/>
      <c r="U24" s="126">
        <v>4</v>
      </c>
      <c r="V24" s="101"/>
      <c r="W24" s="100"/>
      <c r="X24" s="130"/>
      <c r="Y24" s="129"/>
      <c r="Z24" s="35"/>
      <c r="AA24" s="132">
        <f t="shared" si="0"/>
        <v>16</v>
      </c>
      <c r="AB24" s="51" t="str">
        <f t="shared" si="1"/>
        <v/>
      </c>
      <c r="AC24" s="15" t="str">
        <f t="shared" si="20"/>
        <v/>
      </c>
      <c r="AD24" s="16" t="str">
        <f t="shared" si="2"/>
        <v/>
      </c>
      <c r="AE24" s="14" t="str">
        <f t="shared" si="21"/>
        <v/>
      </c>
      <c r="AF24" s="27"/>
      <c r="AG24" s="71">
        <f t="shared" si="3"/>
        <v>50</v>
      </c>
      <c r="AH24" s="72">
        <f t="shared" si="4"/>
        <v>10</v>
      </c>
      <c r="AI24" s="73">
        <f t="shared" si="5"/>
        <v>2.0615528128088303</v>
      </c>
      <c r="AJ24" s="74">
        <f t="shared" si="6"/>
        <v>5.024937810560445</v>
      </c>
      <c r="AK24" s="74">
        <f t="shared" si="7"/>
        <v>10.012492197250394</v>
      </c>
      <c r="AL24" s="74">
        <f t="shared" si="8"/>
        <v>20.006249023742555</v>
      </c>
      <c r="AM24" s="75">
        <f t="shared" si="9"/>
        <v>50.002499937503124</v>
      </c>
      <c r="AN24" s="76">
        <f t="shared" si="10"/>
        <v>1.9952623149688798E-3</v>
      </c>
      <c r="AO24" s="74">
        <f t="shared" si="11"/>
        <v>1.9952623149688797</v>
      </c>
      <c r="AP24" s="77">
        <f t="shared" si="33"/>
        <v>3.9810717055349734E-3</v>
      </c>
      <c r="AQ24" s="76">
        <f t="shared" si="28"/>
        <v>2.9816811328902277E-4</v>
      </c>
      <c r="AR24" s="74">
        <f t="shared" si="29"/>
        <v>5.0186712137756314E-5</v>
      </c>
      <c r="AS24" s="74">
        <f t="shared" si="30"/>
        <v>1.2640543456143108E-5</v>
      </c>
      <c r="AT24" s="74">
        <f t="shared" si="31"/>
        <v>3.1660574178097365E-6</v>
      </c>
      <c r="AU24" s="77">
        <f t="shared" si="32"/>
        <v>5.068351090804307E-7</v>
      </c>
      <c r="AV24" s="145"/>
      <c r="AW24" s="78">
        <f t="shared" si="13"/>
        <v>50</v>
      </c>
      <c r="AX24" s="79">
        <f t="shared" si="14"/>
        <v>10</v>
      </c>
      <c r="AY24" s="80">
        <f t="shared" si="15"/>
        <v>48.541219597369</v>
      </c>
      <c r="AZ24" s="81">
        <f t="shared" si="16"/>
        <v>48.757050772170381</v>
      </c>
      <c r="BA24" s="81">
        <f t="shared" si="17"/>
        <v>49.520197899443012</v>
      </c>
      <c r="BB24" s="81">
        <f t="shared" si="18"/>
        <v>52.461890930464946</v>
      </c>
      <c r="BC24" s="82">
        <f t="shared" si="19"/>
        <v>69.658093571386232</v>
      </c>
      <c r="BD24" s="78">
        <f t="shared" si="23"/>
        <v>2.5118864315095807E-3</v>
      </c>
      <c r="BE24" s="81">
        <f t="shared" si="24"/>
        <v>125.89254117941677</v>
      </c>
      <c r="BF24" s="79">
        <f t="shared" si="25"/>
        <v>0.31622776601683811</v>
      </c>
      <c r="BG24" s="78">
        <f t="shared" si="26"/>
        <v>4.2719755632455853E-5</v>
      </c>
      <c r="BH24" s="81">
        <f t="shared" si="26"/>
        <v>4.2342380569554788E-5</v>
      </c>
      <c r="BI24" s="81">
        <f t="shared" si="26"/>
        <v>4.104737453725115E-5</v>
      </c>
      <c r="BJ24" s="81">
        <f t="shared" si="27"/>
        <v>3.6573139870641887E-5</v>
      </c>
      <c r="BK24" s="79">
        <f t="shared" si="27"/>
        <v>2.0744690444427665E-5</v>
      </c>
      <c r="BL24" s="28"/>
    </row>
    <row r="25" spans="1:64" ht="21" customHeight="1" x14ac:dyDescent="0.2">
      <c r="A25" s="99">
        <v>17</v>
      </c>
      <c r="B25" s="100">
        <v>15000</v>
      </c>
      <c r="C25" s="100">
        <v>15000</v>
      </c>
      <c r="D25" s="101"/>
      <c r="E25" s="100"/>
      <c r="F25" s="126"/>
      <c r="G25" s="149"/>
      <c r="H25" s="100"/>
      <c r="I25" s="100"/>
      <c r="J25" s="100">
        <v>50</v>
      </c>
      <c r="K25" s="100"/>
      <c r="L25" s="100">
        <v>10</v>
      </c>
      <c r="M25" s="100"/>
      <c r="N25" s="126">
        <v>2</v>
      </c>
      <c r="O25" s="101"/>
      <c r="P25" s="100"/>
      <c r="Q25" s="100">
        <v>50</v>
      </c>
      <c r="R25" s="100"/>
      <c r="S25" s="100">
        <v>10</v>
      </c>
      <c r="T25" s="100"/>
      <c r="U25" s="126">
        <v>3</v>
      </c>
      <c r="V25" s="101"/>
      <c r="W25" s="100"/>
      <c r="X25" s="130"/>
      <c r="Y25" s="129"/>
      <c r="Z25" s="35"/>
      <c r="AA25" s="132">
        <f t="shared" si="0"/>
        <v>17</v>
      </c>
      <c r="AB25" s="51" t="str">
        <f t="shared" si="1"/>
        <v/>
      </c>
      <c r="AC25" s="15" t="str">
        <f t="shared" si="20"/>
        <v/>
      </c>
      <c r="AD25" s="16" t="str">
        <f t="shared" si="2"/>
        <v/>
      </c>
      <c r="AE25" s="14" t="str">
        <f t="shared" si="21"/>
        <v/>
      </c>
      <c r="AF25" s="27"/>
      <c r="AG25" s="71">
        <f t="shared" si="3"/>
        <v>50</v>
      </c>
      <c r="AH25" s="72">
        <f t="shared" si="4"/>
        <v>10</v>
      </c>
      <c r="AI25" s="73">
        <f t="shared" si="5"/>
        <v>48.541219597369</v>
      </c>
      <c r="AJ25" s="74">
        <f t="shared" si="6"/>
        <v>48.757050772170381</v>
      </c>
      <c r="AK25" s="74">
        <f t="shared" si="7"/>
        <v>49.520197899443012</v>
      </c>
      <c r="AL25" s="74">
        <f t="shared" si="8"/>
        <v>52.461890930464946</v>
      </c>
      <c r="AM25" s="75">
        <f t="shared" si="9"/>
        <v>69.658093571386232</v>
      </c>
      <c r="AN25" s="76">
        <f t="shared" si="10"/>
        <v>1.5848931924611136E-3</v>
      </c>
      <c r="AO25" s="74">
        <f t="shared" si="11"/>
        <v>10</v>
      </c>
      <c r="AP25" s="77">
        <f t="shared" si="33"/>
        <v>1.5848931924611138E-2</v>
      </c>
      <c r="AQ25" s="76">
        <f t="shared" si="28"/>
        <v>2.1410596146663625E-6</v>
      </c>
      <c r="AR25" s="74">
        <f t="shared" si="29"/>
        <v>2.1221460582848322E-6</v>
      </c>
      <c r="AS25" s="74">
        <f t="shared" si="30"/>
        <v>2.0572420091987429E-6</v>
      </c>
      <c r="AT25" s="74">
        <f t="shared" si="31"/>
        <v>1.8329990796830294E-6</v>
      </c>
      <c r="AU25" s="77">
        <f t="shared" si="32"/>
        <v>1.0396974016296807E-6</v>
      </c>
      <c r="AV25" s="145"/>
      <c r="AW25" s="78">
        <f t="shared" si="13"/>
        <v>50</v>
      </c>
      <c r="AX25" s="79">
        <f t="shared" si="14"/>
        <v>10</v>
      </c>
      <c r="AY25" s="80">
        <f t="shared" si="15"/>
        <v>48.541219597369</v>
      </c>
      <c r="AZ25" s="81">
        <f t="shared" si="16"/>
        <v>48.757050772170381</v>
      </c>
      <c r="BA25" s="81">
        <f t="shared" si="17"/>
        <v>49.520197899443012</v>
      </c>
      <c r="BB25" s="81">
        <f t="shared" si="18"/>
        <v>52.461890930464946</v>
      </c>
      <c r="BC25" s="82">
        <f t="shared" si="19"/>
        <v>69.658093571386232</v>
      </c>
      <c r="BD25" s="78">
        <f t="shared" si="23"/>
        <v>1.9952623149688798E-3</v>
      </c>
      <c r="BE25" s="81">
        <f t="shared" si="24"/>
        <v>10</v>
      </c>
      <c r="BF25" s="79">
        <f t="shared" si="25"/>
        <v>1.9952623149688799E-2</v>
      </c>
      <c r="BG25" s="78">
        <f t="shared" si="26"/>
        <v>2.6954343570697113E-6</v>
      </c>
      <c r="BH25" s="81">
        <f t="shared" si="26"/>
        <v>2.6716236003136008E-6</v>
      </c>
      <c r="BI25" s="81">
        <f t="shared" si="26"/>
        <v>2.5899142435907873E-6</v>
      </c>
      <c r="BJ25" s="81">
        <f t="shared" si="27"/>
        <v>2.3076091212082872E-6</v>
      </c>
      <c r="BK25" s="79">
        <f t="shared" si="27"/>
        <v>1.3089014794879713E-6</v>
      </c>
      <c r="BL25" s="28"/>
    </row>
    <row r="26" spans="1:64" ht="21" customHeight="1" x14ac:dyDescent="0.2">
      <c r="A26" s="99">
        <v>18</v>
      </c>
      <c r="B26" s="100">
        <v>15000</v>
      </c>
      <c r="C26" s="100">
        <v>15000</v>
      </c>
      <c r="D26" s="101"/>
      <c r="E26" s="100"/>
      <c r="F26" s="126"/>
      <c r="G26" s="149"/>
      <c r="H26" s="100"/>
      <c r="I26" s="100"/>
      <c r="J26" s="100">
        <v>50</v>
      </c>
      <c r="K26" s="100"/>
      <c r="L26" s="100">
        <v>11</v>
      </c>
      <c r="M26" s="100"/>
      <c r="N26" s="126">
        <v>2</v>
      </c>
      <c r="O26" s="101"/>
      <c r="P26" s="100"/>
      <c r="Q26" s="100">
        <v>50</v>
      </c>
      <c r="R26" s="100"/>
      <c r="S26" s="100">
        <v>11</v>
      </c>
      <c r="T26" s="100"/>
      <c r="U26" s="126">
        <v>7</v>
      </c>
      <c r="V26" s="101"/>
      <c r="W26" s="100"/>
      <c r="X26" s="130"/>
      <c r="Y26" s="129"/>
      <c r="Z26" s="35"/>
      <c r="AA26" s="132">
        <f t="shared" si="0"/>
        <v>18</v>
      </c>
      <c r="AB26" s="51" t="str">
        <f t="shared" si="1"/>
        <v/>
      </c>
      <c r="AC26" s="15" t="str">
        <f t="shared" si="20"/>
        <v/>
      </c>
      <c r="AD26" s="16" t="str">
        <f t="shared" si="2"/>
        <v/>
      </c>
      <c r="AE26" s="14" t="str">
        <f t="shared" si="21"/>
        <v/>
      </c>
      <c r="AF26" s="27"/>
      <c r="AG26" s="71">
        <f t="shared" si="3"/>
        <v>50</v>
      </c>
      <c r="AH26" s="72">
        <f t="shared" si="4"/>
        <v>10</v>
      </c>
      <c r="AI26" s="73">
        <f t="shared" si="5"/>
        <v>48.541219597369</v>
      </c>
      <c r="AJ26" s="74">
        <f t="shared" si="6"/>
        <v>48.757050772170381</v>
      </c>
      <c r="AK26" s="74">
        <f t="shared" si="7"/>
        <v>49.520197899443012</v>
      </c>
      <c r="AL26" s="74">
        <f t="shared" si="8"/>
        <v>52.461890930464946</v>
      </c>
      <c r="AM26" s="75">
        <f t="shared" si="9"/>
        <v>69.658093571386232</v>
      </c>
      <c r="AN26" s="76">
        <f t="shared" si="10"/>
        <v>1.5848931924611136E-3</v>
      </c>
      <c r="AO26" s="74">
        <f t="shared" si="11"/>
        <v>12.58925411794168</v>
      </c>
      <c r="AP26" s="77">
        <f t="shared" si="33"/>
        <v>1.9952623149688809E-2</v>
      </c>
      <c r="AQ26" s="76">
        <f t="shared" si="28"/>
        <v>2.695434357069713E-6</v>
      </c>
      <c r="AR26" s="74">
        <f t="shared" si="29"/>
        <v>2.6716236003136025E-6</v>
      </c>
      <c r="AS26" s="74">
        <f t="shared" si="30"/>
        <v>2.5899142435907886E-6</v>
      </c>
      <c r="AT26" s="74">
        <f t="shared" si="31"/>
        <v>2.3076091212082885E-6</v>
      </c>
      <c r="AU26" s="77">
        <f t="shared" si="32"/>
        <v>1.3089014794879721E-6</v>
      </c>
      <c r="AV26" s="145"/>
      <c r="AW26" s="78">
        <f t="shared" si="13"/>
        <v>50</v>
      </c>
      <c r="AX26" s="79">
        <f t="shared" si="14"/>
        <v>10</v>
      </c>
      <c r="AY26" s="80">
        <f t="shared" si="15"/>
        <v>48.541219597369</v>
      </c>
      <c r="AZ26" s="81">
        <f t="shared" si="16"/>
        <v>48.757050772170381</v>
      </c>
      <c r="BA26" s="81">
        <f t="shared" si="17"/>
        <v>49.520197899443012</v>
      </c>
      <c r="BB26" s="81">
        <f t="shared" si="18"/>
        <v>52.461890930464946</v>
      </c>
      <c r="BC26" s="82">
        <f t="shared" si="19"/>
        <v>69.658093571386232</v>
      </c>
      <c r="BD26" s="78">
        <f t="shared" si="23"/>
        <v>5.0118723362727229E-3</v>
      </c>
      <c r="BE26" s="81">
        <f t="shared" si="24"/>
        <v>12.58925411794168</v>
      </c>
      <c r="BF26" s="79">
        <f t="shared" si="25"/>
        <v>6.3095734448019358E-2</v>
      </c>
      <c r="BG26" s="78">
        <f t="shared" ref="BG26:BI28" si="34">IF(BF26="","",$BF26/(PI()*AY26^2))</f>
        <v>8.523711851811871E-6</v>
      </c>
      <c r="BH26" s="81">
        <f t="shared" si="34"/>
        <v>8.4484156276503192E-6</v>
      </c>
      <c r="BI26" s="81">
        <f t="shared" si="34"/>
        <v>8.1900279542590361E-6</v>
      </c>
      <c r="BJ26" s="81">
        <f t="shared" si="27"/>
        <v>7.2973007723977551E-6</v>
      </c>
      <c r="BK26" s="79">
        <f t="shared" si="27"/>
        <v>4.139109907946154E-6</v>
      </c>
      <c r="BL26" s="28"/>
    </row>
    <row r="27" spans="1:64" ht="21" customHeight="1" x14ac:dyDescent="0.2">
      <c r="A27" s="99">
        <v>19</v>
      </c>
      <c r="B27" s="100">
        <v>15000</v>
      </c>
      <c r="C27" s="100">
        <v>15000</v>
      </c>
      <c r="D27" s="101"/>
      <c r="E27" s="100"/>
      <c r="F27" s="126"/>
      <c r="G27" s="149"/>
      <c r="H27" s="100"/>
      <c r="I27" s="100"/>
      <c r="J27" s="100">
        <v>50</v>
      </c>
      <c r="K27" s="100"/>
      <c r="L27" s="100">
        <v>12</v>
      </c>
      <c r="M27" s="100"/>
      <c r="N27" s="126">
        <v>2</v>
      </c>
      <c r="O27" s="101"/>
      <c r="P27" s="100"/>
      <c r="Q27" s="100">
        <v>50</v>
      </c>
      <c r="R27" s="100"/>
      <c r="S27" s="100">
        <v>12</v>
      </c>
      <c r="T27" s="100"/>
      <c r="U27" s="126">
        <v>9</v>
      </c>
      <c r="V27" s="101"/>
      <c r="W27" s="100"/>
      <c r="X27" s="130"/>
      <c r="Y27" s="129"/>
      <c r="Z27" s="35"/>
      <c r="AA27" s="132">
        <f t="shared" si="0"/>
        <v>19</v>
      </c>
      <c r="AB27" s="51" t="str">
        <f t="shared" si="1"/>
        <v/>
      </c>
      <c r="AC27" s="15" t="str">
        <f t="shared" si="20"/>
        <v/>
      </c>
      <c r="AD27" s="16" t="str">
        <f t="shared" si="2"/>
        <v/>
      </c>
      <c r="AE27" s="14" t="str">
        <f t="shared" si="21"/>
        <v/>
      </c>
      <c r="AF27" s="27"/>
      <c r="AG27" s="71">
        <f t="shared" si="3"/>
        <v>50</v>
      </c>
      <c r="AH27" s="72">
        <f t="shared" si="4"/>
        <v>10</v>
      </c>
      <c r="AI27" s="73">
        <f t="shared" si="5"/>
        <v>48.541219597369</v>
      </c>
      <c r="AJ27" s="74">
        <f t="shared" si="6"/>
        <v>48.757050772170381</v>
      </c>
      <c r="AK27" s="74">
        <f t="shared" si="7"/>
        <v>49.520197899443012</v>
      </c>
      <c r="AL27" s="74">
        <f t="shared" si="8"/>
        <v>52.461890930464946</v>
      </c>
      <c r="AM27" s="75">
        <f t="shared" si="9"/>
        <v>69.658093571386232</v>
      </c>
      <c r="AN27" s="76">
        <f t="shared" si="10"/>
        <v>1.5848931924611136E-3</v>
      </c>
      <c r="AO27" s="74">
        <f t="shared" si="11"/>
        <v>15.848931924611136</v>
      </c>
      <c r="AP27" s="77">
        <f t="shared" si="33"/>
        <v>2.5118864315095805E-2</v>
      </c>
      <c r="AQ27" s="76">
        <f t="shared" si="28"/>
        <v>3.393350807938133E-6</v>
      </c>
      <c r="AR27" s="74">
        <f t="shared" si="29"/>
        <v>3.3633748411838158E-6</v>
      </c>
      <c r="AS27" s="74">
        <f t="shared" si="30"/>
        <v>3.2605088556241112E-6</v>
      </c>
      <c r="AT27" s="74">
        <f t="shared" si="31"/>
        <v>2.9051077631771195E-6</v>
      </c>
      <c r="AU27" s="77">
        <f t="shared" si="32"/>
        <v>1.647809334062389E-6</v>
      </c>
      <c r="AV27" s="145"/>
      <c r="AW27" s="78">
        <f t="shared" si="13"/>
        <v>50</v>
      </c>
      <c r="AX27" s="79">
        <f t="shared" si="14"/>
        <v>10</v>
      </c>
      <c r="AY27" s="80">
        <f t="shared" si="15"/>
        <v>48.541219597369</v>
      </c>
      <c r="AZ27" s="81">
        <f t="shared" si="16"/>
        <v>48.757050772170381</v>
      </c>
      <c r="BA27" s="81">
        <f t="shared" si="17"/>
        <v>49.520197899443012</v>
      </c>
      <c r="BB27" s="81">
        <f t="shared" si="18"/>
        <v>52.461890930464946</v>
      </c>
      <c r="BC27" s="82">
        <f t="shared" si="19"/>
        <v>69.658093571386232</v>
      </c>
      <c r="BD27" s="78">
        <f t="shared" si="23"/>
        <v>7.9432823472428173E-3</v>
      </c>
      <c r="BE27" s="81">
        <f t="shared" si="24"/>
        <v>15.848931924611136</v>
      </c>
      <c r="BF27" s="79">
        <f t="shared" si="25"/>
        <v>0.12589254117941676</v>
      </c>
      <c r="BG27" s="78">
        <f t="shared" si="34"/>
        <v>1.7007041041573824E-5</v>
      </c>
      <c r="BH27" s="81">
        <f t="shared" si="34"/>
        <v>1.6856805323044832E-5</v>
      </c>
      <c r="BI27" s="81">
        <f t="shared" si="34"/>
        <v>1.6341254135674718E-5</v>
      </c>
      <c r="BJ27" s="81">
        <f>IF(BI27="","",$BF27/(PI()*BB27^2))</f>
        <v>1.4560029232158535E-5</v>
      </c>
      <c r="BK27" s="79">
        <f>IF(BJ27="","",$BF27/(PI()*BC27^2))</f>
        <v>8.2586100168392673E-6</v>
      </c>
      <c r="BL27" s="28"/>
    </row>
    <row r="28" spans="1:64" ht="21" customHeight="1" thickBot="1" x14ac:dyDescent="0.25">
      <c r="A28" s="105">
        <v>20</v>
      </c>
      <c r="B28" s="106">
        <v>7000</v>
      </c>
      <c r="C28" s="106">
        <v>7000</v>
      </c>
      <c r="D28" s="133"/>
      <c r="E28" s="106"/>
      <c r="F28" s="134"/>
      <c r="G28" s="150"/>
      <c r="H28" s="106"/>
      <c r="I28" s="106"/>
      <c r="J28" s="106">
        <v>2</v>
      </c>
      <c r="K28" s="106"/>
      <c r="L28" s="106">
        <v>13</v>
      </c>
      <c r="M28" s="106"/>
      <c r="N28" s="134">
        <v>40</v>
      </c>
      <c r="O28" s="133"/>
      <c r="P28" s="106"/>
      <c r="Q28" s="106">
        <v>2</v>
      </c>
      <c r="R28" s="106"/>
      <c r="S28" s="106">
        <v>13</v>
      </c>
      <c r="T28" s="106"/>
      <c r="U28" s="134">
        <v>40</v>
      </c>
      <c r="V28" s="133"/>
      <c r="W28" s="106"/>
      <c r="X28" s="135"/>
      <c r="Y28" s="136"/>
      <c r="Z28" s="35"/>
      <c r="AA28" s="132">
        <f t="shared" si="0"/>
        <v>20</v>
      </c>
      <c r="AB28" s="51" t="str">
        <f t="shared" si="1"/>
        <v>SI</v>
      </c>
      <c r="AC28" s="15" t="str">
        <f t="shared" si="20"/>
        <v>SI</v>
      </c>
      <c r="AD28" s="16" t="str">
        <f t="shared" si="2"/>
        <v/>
      </c>
      <c r="AE28" s="14" t="str">
        <f t="shared" si="21"/>
        <v/>
      </c>
      <c r="AF28" s="27"/>
      <c r="AG28" s="71">
        <f t="shared" si="3"/>
        <v>50</v>
      </c>
      <c r="AH28" s="72">
        <f t="shared" si="4"/>
        <v>10</v>
      </c>
      <c r="AI28" s="73">
        <f t="shared" si="5"/>
        <v>2.0615528128088303</v>
      </c>
      <c r="AJ28" s="74">
        <f t="shared" si="6"/>
        <v>5.024937810560445</v>
      </c>
      <c r="AK28" s="74">
        <f t="shared" si="7"/>
        <v>10.012492197250394</v>
      </c>
      <c r="AL28" s="74">
        <f t="shared" si="8"/>
        <v>20.006249023742555</v>
      </c>
      <c r="AM28" s="75">
        <f t="shared" si="9"/>
        <v>50.002499937503124</v>
      </c>
      <c r="AN28" s="76">
        <f t="shared" si="10"/>
        <v>10</v>
      </c>
      <c r="AO28" s="74">
        <f t="shared" si="11"/>
        <v>19.952623149688804</v>
      </c>
      <c r="AP28" s="77">
        <f t="shared" si="33"/>
        <v>199.52623149688804</v>
      </c>
      <c r="AQ28" s="76">
        <f t="shared" si="28"/>
        <v>14.943805185518848</v>
      </c>
      <c r="AR28" s="74">
        <f t="shared" si="29"/>
        <v>2.5152939421170339</v>
      </c>
      <c r="AS28" s="74">
        <f t="shared" si="30"/>
        <v>0.6335279006329686</v>
      </c>
      <c r="AT28" s="74">
        <f t="shared" si="31"/>
        <v>0.15867875587371671</v>
      </c>
      <c r="AU28" s="77">
        <f t="shared" si="32"/>
        <v>2.540192862251979E-2</v>
      </c>
      <c r="AV28" s="145"/>
      <c r="AW28" s="78">
        <f t="shared" si="13"/>
        <v>50</v>
      </c>
      <c r="AX28" s="79">
        <f t="shared" si="14"/>
        <v>10</v>
      </c>
      <c r="AY28" s="80">
        <f t="shared" si="15"/>
        <v>2.0615528128088303</v>
      </c>
      <c r="AZ28" s="81">
        <f t="shared" si="16"/>
        <v>5.024937810560445</v>
      </c>
      <c r="BA28" s="81">
        <f t="shared" si="17"/>
        <v>10.012492197250394</v>
      </c>
      <c r="BB28" s="81">
        <f t="shared" si="18"/>
        <v>20.006249023742555</v>
      </c>
      <c r="BC28" s="82">
        <f t="shared" si="19"/>
        <v>50.002499937503124</v>
      </c>
      <c r="BD28" s="78">
        <f t="shared" si="23"/>
        <v>10</v>
      </c>
      <c r="BE28" s="81">
        <f t="shared" si="24"/>
        <v>19.952623149688804</v>
      </c>
      <c r="BF28" s="79">
        <f t="shared" si="25"/>
        <v>199.52623149688804</v>
      </c>
      <c r="BG28" s="78">
        <f t="shared" si="34"/>
        <v>14.943805185518848</v>
      </c>
      <c r="BH28" s="81">
        <f t="shared" si="34"/>
        <v>2.5152939421170339</v>
      </c>
      <c r="BI28" s="81">
        <f t="shared" si="34"/>
        <v>0.6335279006329686</v>
      </c>
      <c r="BJ28" s="81">
        <f>IF(BI28="","",$BF28/(PI()*BB28^2))</f>
        <v>0.15867875587371671</v>
      </c>
      <c r="BK28" s="79">
        <f>IF(BJ28="","",$BF28/(PI()*BC28^2))</f>
        <v>2.540192862251979E-2</v>
      </c>
      <c r="BL28" s="28"/>
    </row>
    <row r="29" spans="1:64" ht="9" customHeight="1" x14ac:dyDescent="0.2">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6" t="s">
        <v>36</v>
      </c>
      <c r="AB29" s="277"/>
      <c r="AC29" s="277"/>
      <c r="AD29" s="277"/>
      <c r="AE29" s="277"/>
      <c r="AF29" s="277"/>
      <c r="AG29" s="277"/>
      <c r="AH29" s="277"/>
      <c r="AI29" s="277"/>
      <c r="AJ29" s="277"/>
      <c r="AK29" s="277"/>
      <c r="AL29" s="277"/>
      <c r="AM29" s="277"/>
      <c r="AN29" s="277"/>
      <c r="AO29" s="277"/>
      <c r="AP29" s="277"/>
      <c r="AQ29" s="277"/>
      <c r="AR29" s="277"/>
      <c r="AS29" s="277"/>
      <c r="AT29" s="276" t="s">
        <v>31</v>
      </c>
      <c r="AU29" s="277"/>
      <c r="AV29" s="277"/>
      <c r="AW29" s="277"/>
      <c r="AX29" s="277"/>
      <c r="AY29" s="277"/>
      <c r="AZ29" s="277"/>
      <c r="BA29" s="277"/>
      <c r="BB29" s="277"/>
      <c r="BC29" s="277"/>
      <c r="BD29" s="277"/>
      <c r="BE29" s="277"/>
      <c r="BF29" s="277"/>
      <c r="BG29" s="277"/>
      <c r="BH29" s="277"/>
      <c r="BI29" s="277"/>
      <c r="BJ29" s="277"/>
      <c r="BK29" s="278"/>
      <c r="BL29" s="28"/>
    </row>
    <row r="30" spans="1:64" ht="9" customHeight="1" thickBot="1" x14ac:dyDescent="0.25">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83" t="s">
        <v>37</v>
      </c>
      <c r="AB30" s="284"/>
      <c r="AC30" s="284"/>
      <c r="AD30" s="284"/>
      <c r="AE30" s="284"/>
      <c r="AF30" s="284"/>
      <c r="AG30" s="284"/>
      <c r="AH30" s="284"/>
      <c r="AI30" s="284"/>
      <c r="AJ30" s="284"/>
      <c r="AK30" s="284"/>
      <c r="AL30" s="284"/>
      <c r="AM30" s="284"/>
      <c r="AN30" s="284"/>
      <c r="AO30" s="284"/>
      <c r="AP30" s="284"/>
      <c r="AQ30" s="284"/>
      <c r="AR30" s="284"/>
      <c r="AS30" s="284"/>
      <c r="AT30" s="285" t="s">
        <v>34</v>
      </c>
      <c r="AU30" s="286"/>
      <c r="AV30" s="286"/>
      <c r="AW30" s="286"/>
      <c r="AX30" s="286"/>
      <c r="AY30" s="286"/>
      <c r="AZ30" s="286"/>
      <c r="BA30" s="286"/>
      <c r="BB30" s="286"/>
      <c r="BC30" s="286"/>
      <c r="BD30" s="286"/>
      <c r="BE30" s="286"/>
      <c r="BF30" s="286"/>
      <c r="BG30" s="286"/>
      <c r="BH30" s="286"/>
      <c r="BI30" s="286"/>
      <c r="BJ30" s="286"/>
      <c r="BK30" s="287"/>
      <c r="BL30" s="28"/>
    </row>
    <row r="31" spans="1:64" ht="12.75" customHeight="1" thickBot="1" x14ac:dyDescent="0.2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66" t="s">
        <v>38</v>
      </c>
      <c r="AB31" s="267"/>
      <c r="AC31" s="267"/>
      <c r="AD31" s="267"/>
      <c r="AE31" s="267"/>
      <c r="AF31" s="53"/>
      <c r="AG31" s="268"/>
      <c r="AH31" s="268"/>
      <c r="AI31" s="268"/>
      <c r="AJ31" s="268"/>
      <c r="AK31" s="268"/>
      <c r="AL31" s="268"/>
      <c r="AM31" s="268"/>
      <c r="AN31" s="268"/>
      <c r="AO31" s="268"/>
      <c r="AP31" s="268"/>
      <c r="AQ31" s="268"/>
      <c r="AR31" s="268"/>
      <c r="AS31" s="268"/>
      <c r="AT31" s="269" t="s">
        <v>38</v>
      </c>
      <c r="AU31" s="270"/>
      <c r="AV31" s="270"/>
      <c r="AW31" s="270"/>
      <c r="AX31" s="270"/>
      <c r="AY31" s="54"/>
      <c r="AZ31" s="54"/>
      <c r="BA31" s="54"/>
      <c r="BB31" s="54"/>
      <c r="BC31" s="54"/>
      <c r="BD31" s="271"/>
      <c r="BE31" s="271"/>
      <c r="BF31" s="271"/>
      <c r="BG31" s="271"/>
      <c r="BH31" s="271"/>
      <c r="BI31" s="271"/>
      <c r="BJ31" s="271"/>
      <c r="BK31" s="272"/>
      <c r="BL31" s="28"/>
    </row>
    <row r="32" spans="1:64" ht="12" customHeight="1" x14ac:dyDescent="0.2">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3" t="s">
        <v>33</v>
      </c>
      <c r="AB32" s="274"/>
      <c r="AC32" s="274"/>
      <c r="AD32" s="274"/>
      <c r="AE32" s="275"/>
      <c r="AF32" s="57"/>
      <c r="AG32" s="57"/>
      <c r="AH32" s="57"/>
      <c r="AI32" s="57"/>
      <c r="AJ32" s="57"/>
      <c r="AK32" s="57"/>
      <c r="AL32" s="57"/>
      <c r="AM32" s="57"/>
      <c r="AN32" s="57"/>
      <c r="AO32" s="57"/>
      <c r="AP32" s="57"/>
      <c r="AQ32" s="57"/>
      <c r="AR32" s="57"/>
      <c r="AS32" s="57"/>
      <c r="AT32" s="273" t="s">
        <v>33</v>
      </c>
      <c r="AU32" s="274"/>
      <c r="AV32" s="274"/>
      <c r="AW32" s="274"/>
      <c r="AX32" s="274"/>
      <c r="AY32" s="58"/>
      <c r="AZ32" s="58"/>
      <c r="BA32" s="58"/>
      <c r="BB32" s="58"/>
      <c r="BC32" s="58"/>
      <c r="BD32" s="48"/>
      <c r="BE32" s="48"/>
      <c r="BF32" s="23"/>
      <c r="BG32" s="23"/>
      <c r="BH32" s="23"/>
      <c r="BI32" s="23"/>
      <c r="BJ32" s="23"/>
      <c r="BK32" s="24"/>
      <c r="BL32" s="28"/>
    </row>
    <row r="33" spans="1:64" x14ac:dyDescent="0.2">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46"/>
      <c r="AB33" s="247"/>
      <c r="AC33" s="247"/>
      <c r="AD33" s="247"/>
      <c r="AE33" s="248"/>
      <c r="AF33" s="27"/>
      <c r="AG33" s="27"/>
      <c r="AH33" s="27"/>
      <c r="AI33" s="27"/>
      <c r="AJ33" s="27"/>
      <c r="AK33" s="27"/>
      <c r="AL33" s="27"/>
      <c r="AM33" s="27"/>
      <c r="AN33" s="27"/>
      <c r="AO33" s="27"/>
      <c r="AP33" s="27"/>
      <c r="AQ33" s="27"/>
      <c r="AR33" s="27"/>
      <c r="AS33" s="27"/>
      <c r="AT33" s="246"/>
      <c r="AU33" s="255"/>
      <c r="AV33" s="255"/>
      <c r="AW33" s="255"/>
      <c r="AX33" s="256"/>
      <c r="AY33" s="44"/>
      <c r="AZ33" s="44"/>
      <c r="BA33" s="44"/>
      <c r="BB33" s="44"/>
      <c r="BC33" s="44"/>
      <c r="BD33" s="46"/>
      <c r="BE33" s="46"/>
      <c r="BF33" s="25"/>
      <c r="BG33" s="25"/>
      <c r="BH33" s="25"/>
      <c r="BI33" s="25"/>
      <c r="BJ33" s="25"/>
      <c r="BK33" s="26"/>
      <c r="BL33" s="28"/>
    </row>
    <row r="34" spans="1:64" ht="10.5" customHeight="1" x14ac:dyDescent="0.2">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49"/>
      <c r="AB34" s="250"/>
      <c r="AC34" s="250"/>
      <c r="AD34" s="250"/>
      <c r="AE34" s="251"/>
      <c r="AF34" s="27"/>
      <c r="AG34" s="27"/>
      <c r="AH34" s="39"/>
      <c r="AI34" s="39"/>
      <c r="AJ34" s="39"/>
      <c r="AK34" s="39"/>
      <c r="AL34" s="39"/>
      <c r="AM34" s="39"/>
      <c r="AN34" s="39"/>
      <c r="AO34" s="39"/>
      <c r="AP34" s="39"/>
      <c r="AQ34" s="39"/>
      <c r="AR34" s="27"/>
      <c r="AS34" s="27"/>
      <c r="AT34" s="257"/>
      <c r="AU34" s="258"/>
      <c r="AV34" s="258"/>
      <c r="AW34" s="258"/>
      <c r="AX34" s="259"/>
      <c r="AY34" s="44"/>
      <c r="AZ34" s="44"/>
      <c r="BA34" s="44"/>
      <c r="BB34" s="44"/>
      <c r="BC34" s="44"/>
      <c r="BD34" s="46"/>
      <c r="BE34" s="47"/>
      <c r="BF34" s="39"/>
      <c r="BG34" s="39"/>
      <c r="BH34" s="39"/>
      <c r="BI34" s="39"/>
      <c r="BJ34" s="39"/>
      <c r="BK34" s="40"/>
      <c r="BL34" s="28"/>
    </row>
    <row r="35" spans="1:64" ht="8.25" customHeight="1" thickBot="1" x14ac:dyDescent="0.25">
      <c r="A35" s="27"/>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52"/>
      <c r="AB35" s="253"/>
      <c r="AC35" s="253"/>
      <c r="AD35" s="253"/>
      <c r="AE35" s="254"/>
      <c r="AF35" s="52"/>
      <c r="AG35" s="52"/>
      <c r="AH35" s="263" t="s">
        <v>32</v>
      </c>
      <c r="AI35" s="263"/>
      <c r="AJ35" s="263"/>
      <c r="AK35" s="263"/>
      <c r="AL35" s="263"/>
      <c r="AM35" s="263"/>
      <c r="AN35" s="263"/>
      <c r="AO35" s="263"/>
      <c r="AP35" s="263"/>
      <c r="AQ35" s="263"/>
      <c r="AR35" s="52"/>
      <c r="AS35" s="52"/>
      <c r="AT35" s="260"/>
      <c r="AU35" s="261"/>
      <c r="AV35" s="261"/>
      <c r="AW35" s="261"/>
      <c r="AX35" s="262"/>
      <c r="AY35" s="45"/>
      <c r="AZ35" s="45"/>
      <c r="BA35" s="45"/>
      <c r="BB35" s="45"/>
      <c r="BC35" s="45"/>
      <c r="BD35" s="264" t="s">
        <v>32</v>
      </c>
      <c r="BE35" s="264"/>
      <c r="BF35" s="264"/>
      <c r="BG35" s="264"/>
      <c r="BH35" s="264"/>
      <c r="BI35" s="264"/>
      <c r="BJ35" s="264"/>
      <c r="BK35" s="265"/>
    </row>
    <row r="36" spans="1:64" x14ac:dyDescent="0.2">
      <c r="A36" s="22"/>
    </row>
  </sheetData>
  <protectedRanges>
    <protectedRange sqref="AA9:AA28" name="Rango3"/>
    <protectedRange sqref="AA29:BK35" name="Rango2"/>
    <protectedRange sqref="A1:Y4 A9:Y35 U8:Y8 N8:S8 A5:G8 H5:Y7 H8:L8" name="Rango1"/>
    <protectedRange sqref="T8" name="Rango1_3"/>
    <protectedRange sqref="M8" name="Rango1_3_1"/>
  </protectedRanges>
  <mergeCells count="58">
    <mergeCell ref="G5:G8"/>
    <mergeCell ref="AA32:AE32"/>
    <mergeCell ref="AT32:AX32"/>
    <mergeCell ref="AA29:AS29"/>
    <mergeCell ref="AT29:BK29"/>
    <mergeCell ref="T7:U7"/>
    <mergeCell ref="AI7:AM7"/>
    <mergeCell ref="AA5:AA8"/>
    <mergeCell ref="AB5:AC7"/>
    <mergeCell ref="AD5:AE7"/>
    <mergeCell ref="AG5:AU5"/>
    <mergeCell ref="AQ7:AU7"/>
    <mergeCell ref="AA30:AS30"/>
    <mergeCell ref="AT30:BK30"/>
    <mergeCell ref="BG6:BK6"/>
    <mergeCell ref="H7:H8"/>
    <mergeCell ref="AA33:AE35"/>
    <mergeCell ref="AT33:AX35"/>
    <mergeCell ref="AH35:AQ35"/>
    <mergeCell ref="BD35:BK35"/>
    <mergeCell ref="AA31:AE31"/>
    <mergeCell ref="AG31:AS31"/>
    <mergeCell ref="AT31:AX31"/>
    <mergeCell ref="BD31:BK31"/>
    <mergeCell ref="AY7:BC7"/>
    <mergeCell ref="BG7:BK7"/>
    <mergeCell ref="Y5:Y8"/>
    <mergeCell ref="I7:I8"/>
    <mergeCell ref="J7:L7"/>
    <mergeCell ref="M7:N7"/>
    <mergeCell ref="O7:O8"/>
    <mergeCell ref="P7:P8"/>
    <mergeCell ref="A5:A8"/>
    <mergeCell ref="B5:C7"/>
    <mergeCell ref="D5:D8"/>
    <mergeCell ref="E5:E8"/>
    <mergeCell ref="F5:F8"/>
    <mergeCell ref="H5:N6"/>
    <mergeCell ref="O5:U6"/>
    <mergeCell ref="V5:V8"/>
    <mergeCell ref="W5:W8"/>
    <mergeCell ref="BI1:BK2"/>
    <mergeCell ref="X3:Y3"/>
    <mergeCell ref="BI3:BK4"/>
    <mergeCell ref="X4:Y4"/>
    <mergeCell ref="Q7:S7"/>
    <mergeCell ref="X5:X8"/>
    <mergeCell ref="AW5:BK5"/>
    <mergeCell ref="AG6:AH7"/>
    <mergeCell ref="AN6:AP7"/>
    <mergeCell ref="AQ6:AU6"/>
    <mergeCell ref="AW6:AX7"/>
    <mergeCell ref="BD6:BF7"/>
    <mergeCell ref="A1:E4"/>
    <mergeCell ref="F1:W4"/>
    <mergeCell ref="X1:Y2"/>
    <mergeCell ref="AA1:AF4"/>
    <mergeCell ref="AG1:BH4"/>
  </mergeCells>
  <pageMargins left="0" right="0" top="0.19685039370078741" bottom="0.15748031496062992" header="0" footer="0"/>
  <pageSetup scale="85"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0"/>
  <sheetViews>
    <sheetView topLeftCell="A16" zoomScale="130" zoomScaleNormal="130" workbookViewId="0">
      <selection activeCell="L7" sqref="L7"/>
    </sheetView>
  </sheetViews>
  <sheetFormatPr baseColWidth="10" defaultRowHeight="12.75" x14ac:dyDescent="0.2"/>
  <cols>
    <col min="1" max="1" width="3.28515625" style="85" customWidth="1"/>
    <col min="2" max="9" width="11.5703125" style="85" customWidth="1"/>
    <col min="10" max="16384" width="11.42578125" style="85"/>
  </cols>
  <sheetData>
    <row r="1" spans="1:10" ht="37.5" customHeight="1" thickBot="1" x14ac:dyDescent="0.25">
      <c r="A1" s="305"/>
      <c r="B1" s="306"/>
      <c r="C1" s="306"/>
      <c r="D1" s="307" t="s">
        <v>43</v>
      </c>
      <c r="E1" s="308"/>
      <c r="F1" s="308"/>
      <c r="G1" s="308"/>
      <c r="H1" s="309"/>
      <c r="I1" s="83" t="s">
        <v>44</v>
      </c>
      <c r="J1" s="84"/>
    </row>
    <row r="2" spans="1:10" ht="13.5" customHeight="1" x14ac:dyDescent="0.25">
      <c r="A2" s="294" t="s">
        <v>45</v>
      </c>
      <c r="B2" s="295"/>
      <c r="C2" s="295"/>
      <c r="D2" s="295"/>
      <c r="E2" s="295"/>
      <c r="F2" s="295"/>
      <c r="G2" s="295"/>
      <c r="H2" s="295"/>
      <c r="I2" s="296"/>
      <c r="J2" s="86"/>
    </row>
    <row r="3" spans="1:10" ht="18" customHeight="1" x14ac:dyDescent="0.25">
      <c r="A3" s="297" t="s">
        <v>46</v>
      </c>
      <c r="B3" s="298"/>
      <c r="C3" s="299"/>
      <c r="D3" s="300"/>
      <c r="E3" s="301"/>
      <c r="F3" s="297" t="s">
        <v>83</v>
      </c>
      <c r="G3" s="299"/>
      <c r="H3" s="300"/>
      <c r="I3" s="301"/>
      <c r="J3" s="86"/>
    </row>
    <row r="4" spans="1:10" s="88" customFormat="1" ht="20.25" customHeight="1" x14ac:dyDescent="0.2">
      <c r="A4" s="137" t="s">
        <v>47</v>
      </c>
      <c r="B4" s="138" t="s">
        <v>48</v>
      </c>
      <c r="C4" s="138" t="s">
        <v>49</v>
      </c>
      <c r="D4" s="138" t="s">
        <v>50</v>
      </c>
      <c r="E4" s="138" t="s">
        <v>51</v>
      </c>
      <c r="F4" s="138" t="s">
        <v>52</v>
      </c>
      <c r="G4" s="138" t="s">
        <v>53</v>
      </c>
      <c r="H4" s="138" t="s">
        <v>54</v>
      </c>
      <c r="I4" s="139" t="s">
        <v>55</v>
      </c>
      <c r="J4" s="87"/>
    </row>
    <row r="5" spans="1:10" s="88" customFormat="1" ht="15" customHeight="1" thickBot="1" x14ac:dyDescent="0.25">
      <c r="A5" s="89"/>
      <c r="B5" s="90"/>
      <c r="C5" s="91"/>
      <c r="D5" s="90"/>
      <c r="E5" s="91"/>
      <c r="F5" s="90"/>
      <c r="G5" s="91"/>
      <c r="H5" s="90"/>
      <c r="I5" s="92"/>
      <c r="J5" s="87"/>
    </row>
    <row r="6" spans="1:10" ht="12" customHeight="1" x14ac:dyDescent="0.2">
      <c r="A6" s="291" t="s">
        <v>56</v>
      </c>
      <c r="B6" s="292"/>
      <c r="C6" s="292"/>
      <c r="D6" s="292"/>
      <c r="E6" s="292"/>
      <c r="F6" s="292"/>
      <c r="G6" s="292"/>
      <c r="H6" s="292"/>
      <c r="I6" s="293"/>
      <c r="J6" s="84"/>
    </row>
    <row r="7" spans="1:10" ht="174.75" customHeight="1" thickBot="1" x14ac:dyDescent="0.25">
      <c r="A7" s="288"/>
      <c r="B7" s="289"/>
      <c r="C7" s="289"/>
      <c r="D7" s="289"/>
      <c r="E7" s="289"/>
      <c r="F7" s="289"/>
      <c r="G7" s="289"/>
      <c r="H7" s="289"/>
      <c r="I7" s="290"/>
      <c r="J7" s="93"/>
    </row>
    <row r="8" spans="1:10" ht="14.25" customHeight="1" x14ac:dyDescent="0.25">
      <c r="A8" s="294" t="s">
        <v>45</v>
      </c>
      <c r="B8" s="295"/>
      <c r="C8" s="295"/>
      <c r="D8" s="295"/>
      <c r="E8" s="295"/>
      <c r="F8" s="295"/>
      <c r="G8" s="295"/>
      <c r="H8" s="295"/>
      <c r="I8" s="296"/>
      <c r="J8" s="86"/>
    </row>
    <row r="9" spans="1:10" ht="18" customHeight="1" x14ac:dyDescent="0.25">
      <c r="A9" s="297" t="s">
        <v>46</v>
      </c>
      <c r="B9" s="298"/>
      <c r="C9" s="299"/>
      <c r="D9" s="300"/>
      <c r="E9" s="301"/>
      <c r="F9" s="297" t="s">
        <v>83</v>
      </c>
      <c r="G9" s="299"/>
      <c r="H9" s="300"/>
      <c r="I9" s="301"/>
      <c r="J9" s="86"/>
    </row>
    <row r="10" spans="1:10" s="88" customFormat="1" ht="20.25" customHeight="1" x14ac:dyDescent="0.2">
      <c r="A10" s="137" t="s">
        <v>47</v>
      </c>
      <c r="B10" s="138" t="s">
        <v>48</v>
      </c>
      <c r="C10" s="138" t="s">
        <v>49</v>
      </c>
      <c r="D10" s="138" t="s">
        <v>50</v>
      </c>
      <c r="E10" s="138" t="s">
        <v>51</v>
      </c>
      <c r="F10" s="138" t="s">
        <v>52</v>
      </c>
      <c r="G10" s="138" t="s">
        <v>53</v>
      </c>
      <c r="H10" s="138" t="s">
        <v>54</v>
      </c>
      <c r="I10" s="139" t="s">
        <v>55</v>
      </c>
      <c r="J10" s="87"/>
    </row>
    <row r="11" spans="1:10" s="88" customFormat="1" ht="15" customHeight="1" thickBot="1" x14ac:dyDescent="0.25">
      <c r="A11" s="89"/>
      <c r="B11" s="90"/>
      <c r="C11" s="91"/>
      <c r="D11" s="90"/>
      <c r="E11" s="91"/>
      <c r="F11" s="90"/>
      <c r="G11" s="91"/>
      <c r="H11" s="90"/>
      <c r="I11" s="92"/>
      <c r="J11" s="87"/>
    </row>
    <row r="12" spans="1:10" ht="12" customHeight="1" x14ac:dyDescent="0.2">
      <c r="A12" s="291" t="s">
        <v>56</v>
      </c>
      <c r="B12" s="292"/>
      <c r="C12" s="292"/>
      <c r="D12" s="292"/>
      <c r="E12" s="292"/>
      <c r="F12" s="292"/>
      <c r="G12" s="292"/>
      <c r="H12" s="292"/>
      <c r="I12" s="293"/>
      <c r="J12" s="84"/>
    </row>
    <row r="13" spans="1:10" ht="174.75" customHeight="1" thickBot="1" x14ac:dyDescent="0.25">
      <c r="A13" s="288"/>
      <c r="B13" s="289"/>
      <c r="C13" s="289"/>
      <c r="D13" s="289"/>
      <c r="E13" s="289"/>
      <c r="F13" s="289"/>
      <c r="G13" s="289"/>
      <c r="H13" s="289"/>
      <c r="I13" s="290"/>
      <c r="J13" s="93"/>
    </row>
    <row r="14" spans="1:10" ht="13.5" customHeight="1" x14ac:dyDescent="0.25">
      <c r="A14" s="294" t="s">
        <v>45</v>
      </c>
      <c r="B14" s="295"/>
      <c r="C14" s="295"/>
      <c r="D14" s="295"/>
      <c r="E14" s="295"/>
      <c r="F14" s="295"/>
      <c r="G14" s="295"/>
      <c r="H14" s="295"/>
      <c r="I14" s="296"/>
      <c r="J14" s="86"/>
    </row>
    <row r="15" spans="1:10" ht="18" customHeight="1" x14ac:dyDescent="0.25">
      <c r="A15" s="297" t="s">
        <v>46</v>
      </c>
      <c r="B15" s="298"/>
      <c r="C15" s="299"/>
      <c r="D15" s="300"/>
      <c r="E15" s="301"/>
      <c r="F15" s="297" t="s">
        <v>83</v>
      </c>
      <c r="G15" s="299"/>
      <c r="H15" s="300"/>
      <c r="I15" s="301"/>
      <c r="J15" s="86"/>
    </row>
    <row r="16" spans="1:10" s="88" customFormat="1" ht="20.25" customHeight="1" x14ac:dyDescent="0.2">
      <c r="A16" s="137" t="s">
        <v>47</v>
      </c>
      <c r="B16" s="138" t="s">
        <v>48</v>
      </c>
      <c r="C16" s="138" t="s">
        <v>49</v>
      </c>
      <c r="D16" s="138" t="s">
        <v>50</v>
      </c>
      <c r="E16" s="138" t="s">
        <v>51</v>
      </c>
      <c r="F16" s="138" t="s">
        <v>52</v>
      </c>
      <c r="G16" s="138" t="s">
        <v>53</v>
      </c>
      <c r="H16" s="138" t="s">
        <v>54</v>
      </c>
      <c r="I16" s="139" t="s">
        <v>55</v>
      </c>
      <c r="J16" s="87"/>
    </row>
    <row r="17" spans="1:10" s="88" customFormat="1" ht="15" customHeight="1" thickBot="1" x14ac:dyDescent="0.25">
      <c r="A17" s="89"/>
      <c r="B17" s="90"/>
      <c r="C17" s="91"/>
      <c r="D17" s="90"/>
      <c r="E17" s="91"/>
      <c r="F17" s="90"/>
      <c r="G17" s="91"/>
      <c r="H17" s="90"/>
      <c r="I17" s="92"/>
      <c r="J17" s="87"/>
    </row>
    <row r="18" spans="1:10" ht="12" customHeight="1" x14ac:dyDescent="0.2">
      <c r="A18" s="291" t="s">
        <v>56</v>
      </c>
      <c r="B18" s="292"/>
      <c r="C18" s="292"/>
      <c r="D18" s="292"/>
      <c r="E18" s="292"/>
      <c r="F18" s="292"/>
      <c r="G18" s="292"/>
      <c r="H18" s="292"/>
      <c r="I18" s="293"/>
      <c r="J18" s="84"/>
    </row>
    <row r="19" spans="1:10" ht="174.75" customHeight="1" thickBot="1" x14ac:dyDescent="0.25">
      <c r="A19" s="288"/>
      <c r="B19" s="289"/>
      <c r="C19" s="289"/>
      <c r="D19" s="289"/>
      <c r="E19" s="289"/>
      <c r="F19" s="289"/>
      <c r="G19" s="289"/>
      <c r="H19" s="289"/>
      <c r="I19" s="290"/>
      <c r="J19" s="93"/>
    </row>
    <row r="20" spans="1:10" ht="15" customHeight="1" thickBot="1" x14ac:dyDescent="0.25">
      <c r="A20" s="302" t="s">
        <v>93</v>
      </c>
      <c r="B20" s="303"/>
      <c r="C20" s="303"/>
      <c r="D20" s="303"/>
      <c r="E20" s="303"/>
      <c r="F20" s="303"/>
      <c r="G20" s="303"/>
      <c r="H20" s="303"/>
      <c r="I20" s="304"/>
    </row>
  </sheetData>
  <mergeCells count="24">
    <mergeCell ref="A20:I20"/>
    <mergeCell ref="A1:C1"/>
    <mergeCell ref="D1:H1"/>
    <mergeCell ref="A2:I2"/>
    <mergeCell ref="A3:C3"/>
    <mergeCell ref="D3:E3"/>
    <mergeCell ref="F3:G3"/>
    <mergeCell ref="H3:I3"/>
    <mergeCell ref="A6:I6"/>
    <mergeCell ref="A7:I7"/>
    <mergeCell ref="A8:I8"/>
    <mergeCell ref="A9:C9"/>
    <mergeCell ref="D9:E9"/>
    <mergeCell ref="F9:G9"/>
    <mergeCell ref="H9:I9"/>
    <mergeCell ref="A18:I18"/>
    <mergeCell ref="A19:I19"/>
    <mergeCell ref="A12:I12"/>
    <mergeCell ref="A13:I13"/>
    <mergeCell ref="A14:I14"/>
    <mergeCell ref="A15:C15"/>
    <mergeCell ref="D15:E15"/>
    <mergeCell ref="F15:G15"/>
    <mergeCell ref="H15:I15"/>
  </mergeCells>
  <printOptions verticalCentered="1"/>
  <pageMargins left="0.39370078740157483" right="0.19685039370078741" top="0.39370078740157483" bottom="0.39370078740157483" header="0" footer="0"/>
  <pageSetup paperSize="9" scale="9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topLeftCell="D10" zoomScale="115" zoomScaleNormal="115" workbookViewId="0">
      <selection activeCell="M12" sqref="M12:N12"/>
    </sheetView>
  </sheetViews>
  <sheetFormatPr baseColWidth="10" defaultRowHeight="12.75" x14ac:dyDescent="0.2"/>
  <cols>
    <col min="1" max="1" width="3.42578125" style="85" customWidth="1"/>
    <col min="2" max="3" width="10.85546875" style="85" customWidth="1"/>
    <col min="4" max="4" width="5.28515625" style="85" customWidth="1"/>
    <col min="5" max="5" width="3.28515625" style="85" customWidth="1"/>
    <col min="6" max="6" width="5.85546875" style="85" customWidth="1"/>
    <col min="7" max="7" width="9" style="85" customWidth="1"/>
    <col min="8" max="8" width="11.7109375" style="85" customWidth="1"/>
    <col min="9" max="9" width="7.42578125" style="85" customWidth="1"/>
    <col min="10" max="10" width="4.28515625" style="85" customWidth="1"/>
    <col min="11" max="11" width="7.140625" style="85" customWidth="1"/>
    <col min="12" max="12" width="4.5703125" style="85" customWidth="1"/>
    <col min="13" max="13" width="8.42578125" style="85" customWidth="1"/>
    <col min="14" max="14" width="11.7109375" style="85" customWidth="1"/>
    <col min="15" max="15" width="7.42578125" style="85" customWidth="1"/>
    <col min="16" max="16" width="4.28515625" style="85" customWidth="1"/>
    <col min="17" max="17" width="7.140625" style="85" customWidth="1"/>
    <col min="18" max="18" width="4.5703125" style="85" customWidth="1"/>
    <col min="19" max="20" width="14" style="85" customWidth="1"/>
    <col min="21" max="16384" width="11.42578125" style="85"/>
  </cols>
  <sheetData>
    <row r="1" spans="1:20" ht="21" customHeight="1" x14ac:dyDescent="0.2">
      <c r="A1" s="336"/>
      <c r="B1" s="337"/>
      <c r="C1" s="337"/>
      <c r="D1" s="340" t="s">
        <v>57</v>
      </c>
      <c r="E1" s="341"/>
      <c r="F1" s="341"/>
      <c r="G1" s="341"/>
      <c r="H1" s="341"/>
      <c r="I1" s="341"/>
      <c r="J1" s="341"/>
      <c r="K1" s="341"/>
      <c r="L1" s="341"/>
      <c r="M1" s="341"/>
      <c r="N1" s="341"/>
      <c r="O1" s="341"/>
      <c r="P1" s="341"/>
      <c r="Q1" s="341"/>
      <c r="R1" s="341"/>
      <c r="S1" s="341"/>
      <c r="T1" s="344" t="s">
        <v>58</v>
      </c>
    </row>
    <row r="2" spans="1:20" ht="13.5" thickBot="1" x14ac:dyDescent="0.25">
      <c r="A2" s="338"/>
      <c r="B2" s="339"/>
      <c r="C2" s="339"/>
      <c r="D2" s="342"/>
      <c r="E2" s="343"/>
      <c r="F2" s="343"/>
      <c r="G2" s="343"/>
      <c r="H2" s="343"/>
      <c r="I2" s="343"/>
      <c r="J2" s="343"/>
      <c r="K2" s="343"/>
      <c r="L2" s="343"/>
      <c r="M2" s="343"/>
      <c r="N2" s="343"/>
      <c r="O2" s="343"/>
      <c r="P2" s="343"/>
      <c r="Q2" s="343"/>
      <c r="R2" s="343"/>
      <c r="S2" s="343"/>
      <c r="T2" s="345"/>
    </row>
    <row r="3" spans="1:20" s="94" customFormat="1" ht="13.5" thickBot="1" x14ac:dyDescent="0.25">
      <c r="A3" s="346" t="s">
        <v>64</v>
      </c>
      <c r="B3" s="347"/>
      <c r="C3" s="347"/>
      <c r="D3" s="347"/>
      <c r="E3" s="347"/>
      <c r="F3" s="347"/>
      <c r="G3" s="347"/>
      <c r="H3" s="347"/>
      <c r="I3" s="347"/>
      <c r="J3" s="347"/>
      <c r="K3" s="347"/>
      <c r="L3" s="347"/>
      <c r="M3" s="347"/>
      <c r="N3" s="347"/>
      <c r="O3" s="347"/>
      <c r="P3" s="347"/>
      <c r="Q3" s="347"/>
      <c r="R3" s="347"/>
      <c r="S3" s="347"/>
      <c r="T3" s="347"/>
    </row>
    <row r="4" spans="1:20" s="94" customFormat="1" ht="13.5" customHeight="1" thickBot="1" x14ac:dyDescent="0.25">
      <c r="A4" s="320" t="s">
        <v>65</v>
      </c>
      <c r="B4" s="321"/>
      <c r="C4" s="321"/>
      <c r="D4" s="321"/>
      <c r="E4" s="321"/>
      <c r="F4" s="321"/>
      <c r="G4" s="321"/>
      <c r="H4" s="321"/>
      <c r="I4" s="321"/>
      <c r="J4" s="321"/>
      <c r="K4" s="321"/>
      <c r="L4" s="321"/>
      <c r="M4" s="321"/>
      <c r="N4" s="321"/>
      <c r="O4" s="321"/>
      <c r="P4" s="321"/>
      <c r="Q4" s="321"/>
      <c r="R4" s="321"/>
      <c r="S4" s="321"/>
      <c r="T4" s="322"/>
    </row>
    <row r="5" spans="1:20" s="94" customFormat="1" ht="12" customHeight="1" x14ac:dyDescent="0.2">
      <c r="A5" s="280" t="s">
        <v>66</v>
      </c>
      <c r="B5" s="325" t="s">
        <v>67</v>
      </c>
      <c r="C5" s="326"/>
      <c r="D5" s="329" t="s">
        <v>68</v>
      </c>
      <c r="E5" s="329" t="s">
        <v>69</v>
      </c>
      <c r="F5" s="329" t="s">
        <v>70</v>
      </c>
      <c r="G5" s="325" t="s">
        <v>71</v>
      </c>
      <c r="H5" s="218"/>
      <c r="I5" s="218"/>
      <c r="J5" s="218"/>
      <c r="K5" s="218"/>
      <c r="L5" s="209"/>
      <c r="M5" s="325" t="s">
        <v>72</v>
      </c>
      <c r="N5" s="218"/>
      <c r="O5" s="218"/>
      <c r="P5" s="218"/>
      <c r="Q5" s="218"/>
      <c r="R5" s="209"/>
      <c r="S5" s="280" t="s">
        <v>82</v>
      </c>
      <c r="T5" s="280" t="s">
        <v>94</v>
      </c>
    </row>
    <row r="6" spans="1:20" s="94" customFormat="1" ht="13.5" customHeight="1" x14ac:dyDescent="0.2">
      <c r="A6" s="323"/>
      <c r="B6" s="327"/>
      <c r="C6" s="328"/>
      <c r="D6" s="216"/>
      <c r="E6" s="216"/>
      <c r="F6" s="216"/>
      <c r="G6" s="330" t="s">
        <v>84</v>
      </c>
      <c r="H6" s="331"/>
      <c r="I6" s="316" t="s">
        <v>2</v>
      </c>
      <c r="J6" s="316"/>
      <c r="K6" s="316" t="s">
        <v>1</v>
      </c>
      <c r="L6" s="213"/>
      <c r="M6" s="330" t="s">
        <v>84</v>
      </c>
      <c r="N6" s="331"/>
      <c r="O6" s="316" t="s">
        <v>2</v>
      </c>
      <c r="P6" s="316"/>
      <c r="Q6" s="316" t="s">
        <v>1</v>
      </c>
      <c r="R6" s="213"/>
      <c r="S6" s="323"/>
      <c r="T6" s="323"/>
    </row>
    <row r="7" spans="1:20" s="94" customFormat="1" ht="48.75" customHeight="1" thickBot="1" x14ac:dyDescent="0.25">
      <c r="A7" s="324"/>
      <c r="B7" s="3" t="s">
        <v>59</v>
      </c>
      <c r="C7" s="4" t="s">
        <v>60</v>
      </c>
      <c r="D7" s="217"/>
      <c r="E7" s="217"/>
      <c r="F7" s="217"/>
      <c r="G7" s="332"/>
      <c r="H7" s="333"/>
      <c r="I7" s="5" t="s">
        <v>61</v>
      </c>
      <c r="J7" s="5" t="s">
        <v>4</v>
      </c>
      <c r="K7" s="5" t="s">
        <v>8</v>
      </c>
      <c r="L7" s="6" t="s">
        <v>5</v>
      </c>
      <c r="M7" s="332"/>
      <c r="N7" s="333"/>
      <c r="O7" s="5" t="s">
        <v>61</v>
      </c>
      <c r="P7" s="5" t="s">
        <v>4</v>
      </c>
      <c r="Q7" s="5" t="s">
        <v>8</v>
      </c>
      <c r="R7" s="6" t="s">
        <v>5</v>
      </c>
      <c r="S7" s="324"/>
      <c r="T7" s="324"/>
    </row>
    <row r="8" spans="1:20" s="98" customFormat="1" ht="19.5" customHeight="1" x14ac:dyDescent="0.2">
      <c r="A8" s="95">
        <v>1</v>
      </c>
      <c r="B8" s="96"/>
      <c r="C8" s="96"/>
      <c r="D8" s="96"/>
      <c r="E8" s="96"/>
      <c r="F8" s="96"/>
      <c r="G8" s="334"/>
      <c r="H8" s="335"/>
      <c r="I8" s="143"/>
      <c r="J8" s="143"/>
      <c r="K8" s="96"/>
      <c r="L8" s="143"/>
      <c r="M8" s="334"/>
      <c r="N8" s="335"/>
      <c r="O8" s="142"/>
      <c r="P8" s="142"/>
      <c r="Q8" s="142"/>
      <c r="R8" s="142"/>
      <c r="S8" s="96"/>
      <c r="T8" s="97"/>
    </row>
    <row r="9" spans="1:20" s="104" customFormat="1" ht="19.5" customHeight="1" x14ac:dyDescent="0.2">
      <c r="A9" s="99">
        <v>2</v>
      </c>
      <c r="B9" s="100"/>
      <c r="C9" s="100"/>
      <c r="D9" s="100"/>
      <c r="E9" s="100"/>
      <c r="F9" s="100"/>
      <c r="G9" s="310"/>
      <c r="H9" s="311"/>
      <c r="I9" s="141"/>
      <c r="J9" s="141"/>
      <c r="K9" s="141"/>
      <c r="L9" s="141"/>
      <c r="M9" s="310"/>
      <c r="N9" s="311"/>
      <c r="O9" s="140"/>
      <c r="P9" s="140"/>
      <c r="Q9" s="140"/>
      <c r="R9" s="140"/>
      <c r="S9" s="100"/>
      <c r="T9" s="103"/>
    </row>
    <row r="10" spans="1:20" s="104" customFormat="1" ht="19.5" customHeight="1" x14ac:dyDescent="0.2">
      <c r="A10" s="99">
        <v>3</v>
      </c>
      <c r="B10" s="100"/>
      <c r="C10" s="100"/>
      <c r="D10" s="100"/>
      <c r="E10" s="100"/>
      <c r="F10" s="100"/>
      <c r="G10" s="310"/>
      <c r="H10" s="311"/>
      <c r="I10" s="141"/>
      <c r="J10" s="141"/>
      <c r="K10" s="141"/>
      <c r="L10" s="141"/>
      <c r="M10" s="310"/>
      <c r="N10" s="311"/>
      <c r="O10" s="140"/>
      <c r="P10" s="140"/>
      <c r="Q10" s="140"/>
      <c r="R10" s="140"/>
      <c r="S10" s="100"/>
      <c r="T10" s="103"/>
    </row>
    <row r="11" spans="1:20" s="104" customFormat="1" ht="19.5" customHeight="1" x14ac:dyDescent="0.2">
      <c r="A11" s="99">
        <v>4</v>
      </c>
      <c r="B11" s="100"/>
      <c r="C11" s="100"/>
      <c r="D11" s="100"/>
      <c r="E11" s="100"/>
      <c r="F11" s="100"/>
      <c r="G11" s="310"/>
      <c r="H11" s="311"/>
      <c r="I11" s="141"/>
      <c r="J11" s="141"/>
      <c r="K11" s="141"/>
      <c r="L11" s="141"/>
      <c r="M11" s="310"/>
      <c r="N11" s="311"/>
      <c r="O11" s="140"/>
      <c r="P11" s="140"/>
      <c r="Q11" s="140"/>
      <c r="R11" s="140"/>
      <c r="S11" s="100"/>
      <c r="T11" s="103"/>
    </row>
    <row r="12" spans="1:20" s="104" customFormat="1" ht="19.5" customHeight="1" x14ac:dyDescent="0.2">
      <c r="A12" s="99">
        <v>5</v>
      </c>
      <c r="B12" s="100"/>
      <c r="C12" s="100"/>
      <c r="D12" s="100"/>
      <c r="E12" s="100"/>
      <c r="F12" s="100"/>
      <c r="G12" s="310"/>
      <c r="H12" s="311"/>
      <c r="I12" s="141"/>
      <c r="J12" s="141"/>
      <c r="K12" s="141"/>
      <c r="L12" s="141"/>
      <c r="M12" s="310"/>
      <c r="N12" s="311"/>
      <c r="O12" s="140"/>
      <c r="P12" s="140"/>
      <c r="Q12" s="140"/>
      <c r="R12" s="140"/>
      <c r="S12" s="100"/>
      <c r="T12" s="103"/>
    </row>
    <row r="13" spans="1:20" s="104" customFormat="1" ht="19.5" customHeight="1" x14ac:dyDescent="0.2">
      <c r="A13" s="99">
        <v>6</v>
      </c>
      <c r="B13" s="100"/>
      <c r="C13" s="100"/>
      <c r="D13" s="100"/>
      <c r="E13" s="100"/>
      <c r="F13" s="100"/>
      <c r="G13" s="310"/>
      <c r="H13" s="311"/>
      <c r="I13" s="141"/>
      <c r="J13" s="141"/>
      <c r="K13" s="141"/>
      <c r="L13" s="141"/>
      <c r="M13" s="310"/>
      <c r="N13" s="311"/>
      <c r="O13" s="140"/>
      <c r="P13" s="140"/>
      <c r="Q13" s="140"/>
      <c r="R13" s="140"/>
      <c r="S13" s="100"/>
      <c r="T13" s="103"/>
    </row>
    <row r="14" spans="1:20" s="104" customFormat="1" ht="19.5" customHeight="1" x14ac:dyDescent="0.2">
      <c r="A14" s="99">
        <v>7</v>
      </c>
      <c r="B14" s="100"/>
      <c r="C14" s="100"/>
      <c r="D14" s="100"/>
      <c r="E14" s="100"/>
      <c r="F14" s="100"/>
      <c r="G14" s="310"/>
      <c r="H14" s="311"/>
      <c r="I14" s="141"/>
      <c r="J14" s="141"/>
      <c r="K14" s="141"/>
      <c r="L14" s="141"/>
      <c r="M14" s="310"/>
      <c r="N14" s="311"/>
      <c r="O14" s="140"/>
      <c r="P14" s="140"/>
      <c r="Q14" s="140"/>
      <c r="R14" s="140"/>
      <c r="S14" s="100"/>
      <c r="T14" s="103"/>
    </row>
    <row r="15" spans="1:20" s="104" customFormat="1" ht="19.5" customHeight="1" x14ac:dyDescent="0.2">
      <c r="A15" s="99">
        <v>8</v>
      </c>
      <c r="B15" s="100"/>
      <c r="C15" s="100"/>
      <c r="D15" s="100"/>
      <c r="E15" s="100"/>
      <c r="F15" s="100"/>
      <c r="G15" s="310"/>
      <c r="H15" s="311"/>
      <c r="I15" s="141"/>
      <c r="J15" s="141"/>
      <c r="K15" s="141"/>
      <c r="L15" s="141"/>
      <c r="M15" s="310"/>
      <c r="N15" s="311"/>
      <c r="O15" s="140"/>
      <c r="P15" s="140"/>
      <c r="Q15" s="140"/>
      <c r="R15" s="140"/>
      <c r="S15" s="100"/>
      <c r="T15" s="103"/>
    </row>
    <row r="16" spans="1:20" s="104" customFormat="1" ht="19.5" customHeight="1" x14ac:dyDescent="0.2">
      <c r="A16" s="99">
        <v>9</v>
      </c>
      <c r="B16" s="100"/>
      <c r="C16" s="100"/>
      <c r="D16" s="100"/>
      <c r="E16" s="100"/>
      <c r="F16" s="100"/>
      <c r="G16" s="310"/>
      <c r="H16" s="311"/>
      <c r="I16" s="141"/>
      <c r="J16" s="141"/>
      <c r="K16" s="141"/>
      <c r="L16" s="141"/>
      <c r="M16" s="310"/>
      <c r="N16" s="311"/>
      <c r="O16" s="140"/>
      <c r="P16" s="140"/>
      <c r="Q16" s="140"/>
      <c r="R16" s="140"/>
      <c r="S16" s="100"/>
      <c r="T16" s="103"/>
    </row>
    <row r="17" spans="1:20" s="104" customFormat="1" ht="19.5" customHeight="1" thickBot="1" x14ac:dyDescent="0.25">
      <c r="A17" s="99">
        <v>10</v>
      </c>
      <c r="B17" s="100"/>
      <c r="C17" s="100"/>
      <c r="D17" s="100"/>
      <c r="E17" s="100"/>
      <c r="F17" s="100"/>
      <c r="G17" s="310"/>
      <c r="H17" s="311"/>
      <c r="I17" s="141"/>
      <c r="J17" s="141"/>
      <c r="K17" s="141"/>
      <c r="L17" s="141"/>
      <c r="M17" s="310"/>
      <c r="N17" s="311"/>
      <c r="O17" s="140"/>
      <c r="P17" s="140"/>
      <c r="Q17" s="140"/>
      <c r="R17" s="140"/>
      <c r="S17" s="100"/>
      <c r="T17" s="103"/>
    </row>
    <row r="18" spans="1:20" s="94" customFormat="1" ht="13.5" customHeight="1" thickBot="1" x14ac:dyDescent="0.25">
      <c r="A18" s="320" t="s">
        <v>73</v>
      </c>
      <c r="B18" s="321"/>
      <c r="C18" s="321"/>
      <c r="D18" s="321"/>
      <c r="E18" s="321"/>
      <c r="F18" s="321"/>
      <c r="G18" s="321"/>
      <c r="H18" s="321"/>
      <c r="I18" s="321"/>
      <c r="J18" s="321"/>
      <c r="K18" s="321"/>
      <c r="L18" s="321"/>
      <c r="M18" s="321"/>
      <c r="N18" s="321"/>
      <c r="O18" s="321"/>
      <c r="P18" s="321"/>
      <c r="Q18" s="321"/>
      <c r="R18" s="321"/>
      <c r="S18" s="321"/>
      <c r="T18" s="322"/>
    </row>
    <row r="19" spans="1:20" s="94" customFormat="1" ht="13.5" customHeight="1" x14ac:dyDescent="0.2">
      <c r="A19" s="280" t="s">
        <v>74</v>
      </c>
      <c r="B19" s="325" t="s">
        <v>75</v>
      </c>
      <c r="C19" s="326"/>
      <c r="D19" s="329" t="s">
        <v>76</v>
      </c>
      <c r="E19" s="329" t="s">
        <v>77</v>
      </c>
      <c r="F19" s="329" t="s">
        <v>78</v>
      </c>
      <c r="G19" s="325" t="s">
        <v>79</v>
      </c>
      <c r="H19" s="218"/>
      <c r="I19" s="218"/>
      <c r="J19" s="218"/>
      <c r="K19" s="218"/>
      <c r="L19" s="209"/>
      <c r="M19" s="325" t="s">
        <v>80</v>
      </c>
      <c r="N19" s="218"/>
      <c r="O19" s="218"/>
      <c r="P19" s="218"/>
      <c r="Q19" s="218"/>
      <c r="R19" s="209"/>
      <c r="S19" s="222" t="s">
        <v>81</v>
      </c>
      <c r="T19" s="223"/>
    </row>
    <row r="20" spans="1:20" s="94" customFormat="1" ht="12" customHeight="1" x14ac:dyDescent="0.2">
      <c r="A20" s="323"/>
      <c r="B20" s="327"/>
      <c r="C20" s="328"/>
      <c r="D20" s="216"/>
      <c r="E20" s="216"/>
      <c r="F20" s="216"/>
      <c r="G20" s="330" t="s">
        <v>11</v>
      </c>
      <c r="H20" s="331"/>
      <c r="I20" s="316" t="s">
        <v>2</v>
      </c>
      <c r="J20" s="316"/>
      <c r="K20" s="316" t="s">
        <v>1</v>
      </c>
      <c r="L20" s="213"/>
      <c r="M20" s="330" t="s">
        <v>11</v>
      </c>
      <c r="N20" s="331"/>
      <c r="O20" s="316" t="s">
        <v>2</v>
      </c>
      <c r="P20" s="316"/>
      <c r="Q20" s="316" t="s">
        <v>1</v>
      </c>
      <c r="R20" s="213"/>
      <c r="S20" s="281"/>
      <c r="T20" s="282"/>
    </row>
    <row r="21" spans="1:20" s="94" customFormat="1" ht="48.75" customHeight="1" thickBot="1" x14ac:dyDescent="0.25">
      <c r="A21" s="324"/>
      <c r="B21" s="3" t="s">
        <v>6</v>
      </c>
      <c r="C21" s="4" t="s">
        <v>7</v>
      </c>
      <c r="D21" s="217"/>
      <c r="E21" s="217"/>
      <c r="F21" s="217"/>
      <c r="G21" s="332"/>
      <c r="H21" s="333"/>
      <c r="I21" s="5" t="s">
        <v>61</v>
      </c>
      <c r="J21" s="5" t="s">
        <v>4</v>
      </c>
      <c r="K21" s="5" t="s">
        <v>8</v>
      </c>
      <c r="L21" s="6" t="s">
        <v>62</v>
      </c>
      <c r="M21" s="332"/>
      <c r="N21" s="333"/>
      <c r="O21" s="5" t="s">
        <v>61</v>
      </c>
      <c r="P21" s="5" t="s">
        <v>4</v>
      </c>
      <c r="Q21" s="5" t="s">
        <v>8</v>
      </c>
      <c r="R21" s="6" t="s">
        <v>62</v>
      </c>
      <c r="S21" s="224"/>
      <c r="T21" s="225"/>
    </row>
    <row r="22" spans="1:20" s="104" customFormat="1" ht="19.5" customHeight="1" x14ac:dyDescent="0.2">
      <c r="A22" s="99">
        <v>1</v>
      </c>
      <c r="B22" s="100"/>
      <c r="C22" s="100"/>
      <c r="D22" s="100"/>
      <c r="E22" s="100"/>
      <c r="F22" s="100"/>
      <c r="G22" s="317"/>
      <c r="H22" s="318"/>
      <c r="I22" s="100"/>
      <c r="J22" s="100"/>
      <c r="K22" s="100"/>
      <c r="L22" s="100"/>
      <c r="M22" s="317"/>
      <c r="N22" s="318"/>
      <c r="O22" s="100"/>
      <c r="P22" s="100"/>
      <c r="Q22" s="100"/>
      <c r="R22" s="100"/>
      <c r="S22" s="317"/>
      <c r="T22" s="319"/>
    </row>
    <row r="23" spans="1:20" s="104" customFormat="1" ht="19.5" customHeight="1" x14ac:dyDescent="0.2">
      <c r="A23" s="99">
        <v>2</v>
      </c>
      <c r="B23" s="100"/>
      <c r="C23" s="100"/>
      <c r="D23" s="100"/>
      <c r="E23" s="100"/>
      <c r="F23" s="100"/>
      <c r="G23" s="310"/>
      <c r="H23" s="311"/>
      <c r="I23" s="100"/>
      <c r="J23" s="100"/>
      <c r="K23" s="100"/>
      <c r="L23" s="100"/>
      <c r="M23" s="310"/>
      <c r="N23" s="311"/>
      <c r="O23" s="100"/>
      <c r="P23" s="100"/>
      <c r="Q23" s="100"/>
      <c r="R23" s="100"/>
      <c r="S23" s="310"/>
      <c r="T23" s="312"/>
    </row>
    <row r="24" spans="1:20" s="104" customFormat="1" ht="19.5" customHeight="1" x14ac:dyDescent="0.2">
      <c r="A24" s="99">
        <v>3</v>
      </c>
      <c r="B24" s="100"/>
      <c r="C24" s="100"/>
      <c r="D24" s="100"/>
      <c r="E24" s="100"/>
      <c r="F24" s="100"/>
      <c r="G24" s="310"/>
      <c r="H24" s="311"/>
      <c r="I24" s="100"/>
      <c r="J24" s="100"/>
      <c r="K24" s="100"/>
      <c r="L24" s="100"/>
      <c r="M24" s="310"/>
      <c r="N24" s="311"/>
      <c r="O24" s="100"/>
      <c r="P24" s="100"/>
      <c r="Q24" s="100"/>
      <c r="R24" s="100"/>
      <c r="S24" s="310"/>
      <c r="T24" s="312"/>
    </row>
    <row r="25" spans="1:20" s="104" customFormat="1" ht="19.5" customHeight="1" x14ac:dyDescent="0.2">
      <c r="A25" s="99">
        <v>4</v>
      </c>
      <c r="B25" s="100"/>
      <c r="C25" s="100"/>
      <c r="D25" s="100"/>
      <c r="E25" s="100"/>
      <c r="F25" s="100"/>
      <c r="G25" s="310"/>
      <c r="H25" s="311"/>
      <c r="I25" s="100"/>
      <c r="J25" s="100"/>
      <c r="K25" s="100"/>
      <c r="L25" s="100"/>
      <c r="M25" s="310"/>
      <c r="N25" s="311"/>
      <c r="O25" s="100"/>
      <c r="P25" s="100"/>
      <c r="Q25" s="100"/>
      <c r="R25" s="100"/>
      <c r="S25" s="310"/>
      <c r="T25" s="312"/>
    </row>
    <row r="26" spans="1:20" s="104" customFormat="1" ht="19.5" customHeight="1" x14ac:dyDescent="0.2">
      <c r="A26" s="99">
        <v>5</v>
      </c>
      <c r="B26" s="100"/>
      <c r="C26" s="100"/>
      <c r="D26" s="100"/>
      <c r="E26" s="100"/>
      <c r="F26" s="100"/>
      <c r="G26" s="310"/>
      <c r="H26" s="311"/>
      <c r="I26" s="100"/>
      <c r="J26" s="100"/>
      <c r="K26" s="100"/>
      <c r="L26" s="100"/>
      <c r="M26" s="310"/>
      <c r="N26" s="311"/>
      <c r="O26" s="100"/>
      <c r="P26" s="100"/>
      <c r="Q26" s="100"/>
      <c r="R26" s="100"/>
      <c r="S26" s="310"/>
      <c r="T26" s="312"/>
    </row>
    <row r="27" spans="1:20" s="104" customFormat="1" ht="19.5" customHeight="1" x14ac:dyDescent="0.2">
      <c r="A27" s="99">
        <v>6</v>
      </c>
      <c r="B27" s="100"/>
      <c r="C27" s="100"/>
      <c r="D27" s="100"/>
      <c r="E27" s="100"/>
      <c r="F27" s="100"/>
      <c r="G27" s="310"/>
      <c r="H27" s="311"/>
      <c r="I27" s="100"/>
      <c r="J27" s="100"/>
      <c r="K27" s="100"/>
      <c r="L27" s="100"/>
      <c r="M27" s="310"/>
      <c r="N27" s="311"/>
      <c r="O27" s="100"/>
      <c r="P27" s="100"/>
      <c r="Q27" s="100"/>
      <c r="R27" s="100"/>
      <c r="S27" s="310"/>
      <c r="T27" s="312"/>
    </row>
    <row r="28" spans="1:20" s="104" customFormat="1" ht="19.5" customHeight="1" x14ac:dyDescent="0.2">
      <c r="A28" s="99">
        <v>7</v>
      </c>
      <c r="B28" s="100"/>
      <c r="C28" s="100"/>
      <c r="D28" s="100"/>
      <c r="E28" s="100"/>
      <c r="F28" s="100"/>
      <c r="G28" s="310"/>
      <c r="H28" s="311"/>
      <c r="I28" s="100"/>
      <c r="J28" s="100"/>
      <c r="K28" s="100"/>
      <c r="L28" s="100"/>
      <c r="M28" s="310"/>
      <c r="N28" s="311"/>
      <c r="O28" s="100"/>
      <c r="P28" s="100"/>
      <c r="Q28" s="100"/>
      <c r="R28" s="100"/>
      <c r="S28" s="310"/>
      <c r="T28" s="312"/>
    </row>
    <row r="29" spans="1:20" s="104" customFormat="1" ht="19.5" customHeight="1" x14ac:dyDescent="0.2">
      <c r="A29" s="99">
        <v>8</v>
      </c>
      <c r="B29" s="100"/>
      <c r="C29" s="100"/>
      <c r="D29" s="100"/>
      <c r="E29" s="100"/>
      <c r="F29" s="100"/>
      <c r="G29" s="310"/>
      <c r="H29" s="311"/>
      <c r="I29" s="100"/>
      <c r="J29" s="100"/>
      <c r="K29" s="100"/>
      <c r="L29" s="100"/>
      <c r="M29" s="310"/>
      <c r="N29" s="311"/>
      <c r="O29" s="100"/>
      <c r="P29" s="100"/>
      <c r="Q29" s="100"/>
      <c r="R29" s="100"/>
      <c r="S29" s="310"/>
      <c r="T29" s="312"/>
    </row>
    <row r="30" spans="1:20" s="104" customFormat="1" ht="19.5" customHeight="1" x14ac:dyDescent="0.2">
      <c r="A30" s="99">
        <v>9</v>
      </c>
      <c r="B30" s="100"/>
      <c r="C30" s="100"/>
      <c r="D30" s="100"/>
      <c r="E30" s="100"/>
      <c r="F30" s="100"/>
      <c r="G30" s="310"/>
      <c r="H30" s="311"/>
      <c r="I30" s="100"/>
      <c r="J30" s="100"/>
      <c r="K30" s="100"/>
      <c r="L30" s="100"/>
      <c r="M30" s="310"/>
      <c r="N30" s="311"/>
      <c r="O30" s="100"/>
      <c r="P30" s="100"/>
      <c r="Q30" s="100"/>
      <c r="R30" s="100"/>
      <c r="S30" s="310"/>
      <c r="T30" s="312"/>
    </row>
    <row r="31" spans="1:20" s="104" customFormat="1" ht="19.5" customHeight="1" thickBot="1" x14ac:dyDescent="0.25">
      <c r="A31" s="105">
        <v>10</v>
      </c>
      <c r="B31" s="106"/>
      <c r="C31" s="106"/>
      <c r="D31" s="106"/>
      <c r="E31" s="106"/>
      <c r="F31" s="106"/>
      <c r="G31" s="313"/>
      <c r="H31" s="314"/>
      <c r="I31" s="106"/>
      <c r="J31" s="106"/>
      <c r="K31" s="106"/>
      <c r="L31" s="106"/>
      <c r="M31" s="313"/>
      <c r="N31" s="314"/>
      <c r="O31" s="106"/>
      <c r="P31" s="106"/>
      <c r="Q31" s="106"/>
      <c r="R31" s="106"/>
      <c r="S31" s="313"/>
      <c r="T31" s="315"/>
    </row>
  </sheetData>
  <protectedRanges>
    <protectedRange sqref="J7" name="Rango1"/>
    <protectedRange sqref="P7" name="Rango1_1"/>
    <protectedRange sqref="K7 Q7" name="Rango1_3"/>
    <protectedRange sqref="R7" name="Rango1_4"/>
    <protectedRange sqref="L7" name="Rango1_5"/>
  </protectedRanges>
  <mergeCells count="85">
    <mergeCell ref="A1:C2"/>
    <mergeCell ref="D1:S2"/>
    <mergeCell ref="T1:T2"/>
    <mergeCell ref="A3:T3"/>
    <mergeCell ref="A4:T4"/>
    <mergeCell ref="A5:A7"/>
    <mergeCell ref="B5:C6"/>
    <mergeCell ref="D5:D7"/>
    <mergeCell ref="E5:E7"/>
    <mergeCell ref="F5:F7"/>
    <mergeCell ref="G5:L5"/>
    <mergeCell ref="M5:R5"/>
    <mergeCell ref="S5:S7"/>
    <mergeCell ref="T5:T7"/>
    <mergeCell ref="G6:H7"/>
    <mergeCell ref="I6:J6"/>
    <mergeCell ref="K6:L6"/>
    <mergeCell ref="M6:N7"/>
    <mergeCell ref="O6:P6"/>
    <mergeCell ref="Q6:R6"/>
    <mergeCell ref="G8:H8"/>
    <mergeCell ref="M8:N8"/>
    <mergeCell ref="G9:H9"/>
    <mergeCell ref="M9:N9"/>
    <mergeCell ref="G10:H10"/>
    <mergeCell ref="M10:N10"/>
    <mergeCell ref="G11:H11"/>
    <mergeCell ref="M11:N11"/>
    <mergeCell ref="G12:H12"/>
    <mergeCell ref="M12:N12"/>
    <mergeCell ref="G13:H13"/>
    <mergeCell ref="M13:N13"/>
    <mergeCell ref="G14:H14"/>
    <mergeCell ref="M14:N14"/>
    <mergeCell ref="G15:H15"/>
    <mergeCell ref="M15:N15"/>
    <mergeCell ref="G16:H16"/>
    <mergeCell ref="M16:N16"/>
    <mergeCell ref="G17:H17"/>
    <mergeCell ref="M17:N17"/>
    <mergeCell ref="A18:T18"/>
    <mergeCell ref="A19:A21"/>
    <mergeCell ref="B19:C20"/>
    <mergeCell ref="D19:D21"/>
    <mergeCell ref="E19:E21"/>
    <mergeCell ref="F19:F21"/>
    <mergeCell ref="G19:L19"/>
    <mergeCell ref="M19:R19"/>
    <mergeCell ref="S19:T21"/>
    <mergeCell ref="G20:H21"/>
    <mergeCell ref="I20:J20"/>
    <mergeCell ref="K20:L20"/>
    <mergeCell ref="M20:N21"/>
    <mergeCell ref="O20:P20"/>
    <mergeCell ref="Q20:R20"/>
    <mergeCell ref="G22:H22"/>
    <mergeCell ref="M22:N22"/>
    <mergeCell ref="S22:T22"/>
    <mergeCell ref="G23:H23"/>
    <mergeCell ref="M23:N23"/>
    <mergeCell ref="S23:T23"/>
    <mergeCell ref="G24:H24"/>
    <mergeCell ref="M24:N24"/>
    <mergeCell ref="S24:T24"/>
    <mergeCell ref="G25:H25"/>
    <mergeCell ref="M25:N25"/>
    <mergeCell ref="S25:T25"/>
    <mergeCell ref="G26:H26"/>
    <mergeCell ref="M26:N26"/>
    <mergeCell ref="S26:T26"/>
    <mergeCell ref="G27:H27"/>
    <mergeCell ref="M27:N27"/>
    <mergeCell ref="S27:T27"/>
    <mergeCell ref="G28:H28"/>
    <mergeCell ref="M28:N28"/>
    <mergeCell ref="S28:T28"/>
    <mergeCell ref="G29:H29"/>
    <mergeCell ref="M29:N29"/>
    <mergeCell ref="S29:T29"/>
    <mergeCell ref="G30:H30"/>
    <mergeCell ref="M30:N30"/>
    <mergeCell ref="S30:T30"/>
    <mergeCell ref="G31:H31"/>
    <mergeCell ref="M31:N31"/>
    <mergeCell ref="S31:T31"/>
  </mergeCells>
  <printOptions horizontalCentered="1"/>
  <pageMargins left="0.19685039370078741" right="0" top="0.35433070866141736" bottom="0.19685039370078741" header="0" footer="0"/>
  <pageSetup paperSize="9" scale="93"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RC-6A ; RC-15B</vt:lpstr>
      <vt:lpstr>RC-6B-Estudio</vt:lpstr>
      <vt:lpstr>RC-6C Modificacion</vt:lpstr>
      <vt:lpstr>'RC-6A ; RC-15B'!Área_de_impresión</vt:lpstr>
    </vt:vector>
  </TitlesOfParts>
  <Company>SENATEL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hcarvajal</dc:creator>
  <cp:keywords>rc-15b</cp:keywords>
  <cp:lastModifiedBy>Henry Rodríguez</cp:lastModifiedBy>
  <cp:lastPrinted>2012-12-18T19:40:46Z</cp:lastPrinted>
  <dcterms:created xsi:type="dcterms:W3CDTF">2007-06-13T13:26:20Z</dcterms:created>
  <dcterms:modified xsi:type="dcterms:W3CDTF">2012-12-19T20:02:13Z</dcterms:modified>
</cp:coreProperties>
</file>