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6225" windowWidth="19125" windowHeight="5805" tabRatio="849"/>
  </bookViews>
  <sheets>
    <sheet name="Inicio" sheetId="48" r:id="rId1"/>
    <sheet name="2-PTFN" sheetId="35" r:id="rId2"/>
    <sheet name="3-Móvil I" sheetId="29" r:id="rId3"/>
    <sheet name="4-Móvil II" sheetId="30" r:id="rId4"/>
    <sheet name="5-RI" sheetId="38" r:id="rId5"/>
    <sheet name="Gráfico1" sheetId="53" r:id="rId6"/>
    <sheet name="Gráfico2" sheetId="54" r:id="rId7"/>
    <sheet name="Gráfico3" sheetId="55" r:id="rId8"/>
    <sheet name="Gráfico4" sheetId="56" r:id="rId9"/>
    <sheet name="Gráfico5" sheetId="57" r:id="rId10"/>
  </sheets>
  <definedNames>
    <definedName name="_xlnm.Print_Area" localSheetId="2">'3-Móvil I'!$A$12:$N$50</definedName>
    <definedName name="_xlnm.Print_Area" localSheetId="3">'4-Móvil II'!$A$12:$M$150</definedName>
    <definedName name="_xlnm.Print_Titles" localSheetId="3">'4-Móvil II'!$13:$14</definedName>
  </definedNames>
  <calcPr calcId="145621"/>
</workbook>
</file>

<file path=xl/calcChain.xml><?xml version="1.0" encoding="utf-8"?>
<calcChain xmlns="http://schemas.openxmlformats.org/spreadsheetml/2006/main">
  <c r="G116" i="30" l="1"/>
  <c r="J137" i="30" l="1"/>
  <c r="I137" i="30"/>
  <c r="H137" i="30"/>
  <c r="G137" i="30"/>
  <c r="F137" i="30"/>
  <c r="E137" i="30"/>
  <c r="D137" i="30"/>
  <c r="C137" i="30"/>
  <c r="B137" i="30"/>
  <c r="M115" i="30"/>
  <c r="L115" i="30"/>
  <c r="K115" i="30"/>
  <c r="N29" i="38"/>
  <c r="N17" i="38"/>
  <c r="K137" i="30" l="1"/>
  <c r="L137" i="30"/>
  <c r="M137" i="30"/>
  <c r="J136" i="30"/>
  <c r="I136" i="30"/>
  <c r="H136" i="30"/>
  <c r="G136" i="30"/>
  <c r="F136" i="30"/>
  <c r="E136" i="30"/>
  <c r="D136" i="30"/>
  <c r="C136" i="30"/>
  <c r="B136" i="30"/>
  <c r="M114" i="30"/>
  <c r="L114" i="30"/>
  <c r="K114" i="30"/>
  <c r="M136" i="30" l="1"/>
  <c r="L136" i="30"/>
  <c r="K136" i="30"/>
  <c r="M29" i="38"/>
  <c r="M17" i="38"/>
  <c r="N17" i="29" l="1"/>
  <c r="J135" i="30" l="1"/>
  <c r="I135" i="30"/>
  <c r="H135" i="30"/>
  <c r="G135" i="30"/>
  <c r="F135" i="30"/>
  <c r="E135" i="30"/>
  <c r="D135" i="30"/>
  <c r="C135" i="30"/>
  <c r="L135" i="30" s="1"/>
  <c r="B135" i="30"/>
  <c r="M113" i="30"/>
  <c r="L113" i="30"/>
  <c r="K113" i="30"/>
  <c r="L29" i="38"/>
  <c r="L17" i="38"/>
  <c r="M135" i="30" l="1"/>
  <c r="K135" i="30"/>
  <c r="J134" i="30"/>
  <c r="I134" i="30"/>
  <c r="H134" i="30"/>
  <c r="G134" i="30"/>
  <c r="F134" i="30"/>
  <c r="E134" i="30"/>
  <c r="D134" i="30"/>
  <c r="C134" i="30"/>
  <c r="B134" i="30"/>
  <c r="M112" i="30"/>
  <c r="L112" i="30"/>
  <c r="K112" i="30"/>
  <c r="M134" i="30" l="1"/>
  <c r="K134" i="30"/>
  <c r="L134" i="30"/>
  <c r="K29" i="38"/>
  <c r="K17" i="38"/>
  <c r="J133" i="30" l="1"/>
  <c r="I133" i="30"/>
  <c r="H133" i="30"/>
  <c r="G133" i="30"/>
  <c r="F133" i="30"/>
  <c r="E133" i="30"/>
  <c r="D133" i="30"/>
  <c r="C133" i="30"/>
  <c r="L133" i="30" s="1"/>
  <c r="B133" i="30"/>
  <c r="M111" i="30"/>
  <c r="L111" i="30"/>
  <c r="K111" i="30"/>
  <c r="K133" i="30" l="1"/>
  <c r="M133" i="30"/>
  <c r="J29" i="38"/>
  <c r="J17" i="38"/>
  <c r="J132" i="30" l="1"/>
  <c r="I132" i="30"/>
  <c r="H132" i="30"/>
  <c r="G132" i="30"/>
  <c r="F132" i="30"/>
  <c r="E132" i="30"/>
  <c r="D132" i="30"/>
  <c r="C132" i="30"/>
  <c r="B132" i="30"/>
  <c r="M110" i="30"/>
  <c r="L110" i="30"/>
  <c r="K110" i="30"/>
  <c r="I29" i="38"/>
  <c r="I17" i="38"/>
  <c r="K132" i="30" l="1"/>
  <c r="L132" i="30"/>
  <c r="M132" i="30"/>
  <c r="J15" i="29"/>
  <c r="M109" i="30" l="1"/>
  <c r="L109" i="30"/>
  <c r="K109" i="30"/>
  <c r="N19" i="29" l="1"/>
  <c r="N18" i="29"/>
  <c r="N20" i="29"/>
  <c r="M108" i="30" l="1"/>
  <c r="L108" i="30"/>
  <c r="K108" i="30"/>
  <c r="M107" i="30" l="1"/>
  <c r="L107" i="30"/>
  <c r="K107" i="30"/>
  <c r="C13" i="35" l="1"/>
  <c r="L116" i="30"/>
  <c r="K116" i="30"/>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31" i="30" l="1"/>
  <c r="I131" i="30"/>
  <c r="H131" i="30"/>
  <c r="G131" i="30"/>
  <c r="F131" i="30"/>
  <c r="E131" i="30"/>
  <c r="D131" i="30"/>
  <c r="C131" i="30"/>
  <c r="B131" i="30"/>
  <c r="M98" i="30"/>
  <c r="L98" i="30"/>
  <c r="K98" i="30"/>
  <c r="H29" i="38"/>
  <c r="H17" i="38"/>
  <c r="K131" i="30" l="1"/>
  <c r="L131" i="30"/>
  <c r="M131"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G29" i="38"/>
  <c r="G17" i="38"/>
  <c r="O17" i="38"/>
  <c r="O29" i="38"/>
  <c r="J130" i="30"/>
  <c r="I130" i="30"/>
  <c r="H130" i="30"/>
  <c r="G130" i="30"/>
  <c r="F130" i="30"/>
  <c r="E130" i="30"/>
  <c r="D130" i="30"/>
  <c r="C130" i="30"/>
  <c r="B130" i="30"/>
  <c r="M86" i="30"/>
  <c r="L86" i="30"/>
  <c r="K86" i="30"/>
  <c r="M85" i="30"/>
  <c r="L85" i="30"/>
  <c r="K85" i="30"/>
  <c r="G138" i="30"/>
  <c r="E138" i="30"/>
  <c r="G43" i="29" s="1"/>
  <c r="D138" i="30"/>
  <c r="K46" i="29" s="1"/>
  <c r="B62" i="29" s="1"/>
  <c r="M84" i="30"/>
  <c r="L84" i="30"/>
  <c r="K84" i="30"/>
  <c r="M83" i="30"/>
  <c r="L83" i="30"/>
  <c r="K83" i="30"/>
  <c r="M116" i="30"/>
  <c r="J138" i="30"/>
  <c r="C46" i="29" s="1"/>
  <c r="M82" i="30"/>
  <c r="L82" i="30"/>
  <c r="K82" i="30"/>
  <c r="C138" i="30"/>
  <c r="F138" i="30"/>
  <c r="I138" i="30"/>
  <c r="B138" i="30"/>
  <c r="K43" i="29" s="1"/>
  <c r="H138" i="30"/>
  <c r="C43" i="29" s="1"/>
  <c r="M81" i="30"/>
  <c r="L81" i="30"/>
  <c r="K81" i="30"/>
  <c r="M80" i="30"/>
  <c r="L80" i="30"/>
  <c r="K80" i="30"/>
  <c r="M79" i="30"/>
  <c r="L79" i="30"/>
  <c r="K79" i="30"/>
  <c r="M78" i="30"/>
  <c r="L78" i="30"/>
  <c r="K78" i="30"/>
  <c r="M77" i="30"/>
  <c r="L77" i="30"/>
  <c r="K77" i="30"/>
  <c r="M76" i="30"/>
  <c r="L76" i="30"/>
  <c r="K76" i="30"/>
  <c r="E16" i="35"/>
  <c r="E17" i="35"/>
  <c r="E19" i="35"/>
  <c r="E20" i="35"/>
  <c r="E21" i="35"/>
  <c r="E22" i="35"/>
  <c r="E23" i="35"/>
  <c r="E24" i="35"/>
  <c r="M75" i="30"/>
  <c r="L75" i="30"/>
  <c r="K75" i="30"/>
  <c r="D129" i="30"/>
  <c r="G129" i="30"/>
  <c r="J129" i="30"/>
  <c r="C129" i="30"/>
  <c r="F129" i="30"/>
  <c r="I129" i="30"/>
  <c r="B129" i="30"/>
  <c r="E129" i="30"/>
  <c r="H129" i="30"/>
  <c r="M74" i="30"/>
  <c r="L74" i="30"/>
  <c r="K74" i="30"/>
  <c r="F29" i="38"/>
  <c r="F17" i="38"/>
  <c r="M73" i="30"/>
  <c r="L73" i="30"/>
  <c r="K73" i="30"/>
  <c r="M72" i="30"/>
  <c r="L72" i="30"/>
  <c r="K72" i="30"/>
  <c r="M71" i="30"/>
  <c r="L71" i="30"/>
  <c r="K71" i="30"/>
  <c r="M70" i="30"/>
  <c r="L70" i="30"/>
  <c r="K70" i="30"/>
  <c r="M69" i="30"/>
  <c r="L69" i="30"/>
  <c r="K69" i="30"/>
  <c r="E17" i="38"/>
  <c r="D17" i="38"/>
  <c r="C17" i="38"/>
  <c r="B17" i="38"/>
  <c r="M68" i="30"/>
  <c r="L68" i="30"/>
  <c r="K68" i="30"/>
  <c r="M67" i="30"/>
  <c r="L67" i="30"/>
  <c r="K67" i="30"/>
  <c r="M66" i="30"/>
  <c r="L66" i="30"/>
  <c r="K66" i="30"/>
  <c r="E29" i="38"/>
  <c r="D29" i="38"/>
  <c r="C29" i="38"/>
  <c r="B29" i="38"/>
  <c r="C14" i="35"/>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6" i="35"/>
  <c r="C15" i="35"/>
  <c r="E65" i="35" s="1"/>
  <c r="D62" i="35"/>
  <c r="C59" i="35"/>
  <c r="E26" i="35"/>
  <c r="E25" i="35"/>
  <c r="G46" i="29"/>
  <c r="B64" i="29" s="1"/>
  <c r="C128" i="30"/>
  <c r="F128" i="30"/>
  <c r="I128" i="30"/>
  <c r="C127" i="30"/>
  <c r="F127" i="30"/>
  <c r="I127" i="30"/>
  <c r="C126" i="30"/>
  <c r="F126" i="30"/>
  <c r="I126" i="30"/>
  <c r="C125" i="30"/>
  <c r="F125" i="30"/>
  <c r="I125" i="30"/>
  <c r="L124" i="30"/>
  <c r="L123" i="30"/>
  <c r="L122" i="30"/>
  <c r="D128" i="30"/>
  <c r="G128" i="30"/>
  <c r="J128" i="30"/>
  <c r="D127" i="30"/>
  <c r="G127" i="30"/>
  <c r="J127" i="30"/>
  <c r="D126" i="30"/>
  <c r="G126" i="30"/>
  <c r="J126" i="30"/>
  <c r="D125" i="30"/>
  <c r="G125" i="30"/>
  <c r="J125" i="30"/>
  <c r="M124" i="30"/>
  <c r="M123" i="30"/>
  <c r="M122" i="30"/>
  <c r="B128" i="30"/>
  <c r="E128" i="30"/>
  <c r="H128" i="30"/>
  <c r="B127" i="30"/>
  <c r="E127" i="30"/>
  <c r="H127" i="30"/>
  <c r="B126" i="30"/>
  <c r="E126" i="30"/>
  <c r="H126" i="30"/>
  <c r="B125" i="30"/>
  <c r="E125" i="30"/>
  <c r="H125" i="30"/>
  <c r="M121" i="30"/>
  <c r="L121" i="30"/>
  <c r="G40" i="29" l="1"/>
  <c r="G47" i="29" s="1"/>
  <c r="L128" i="30"/>
  <c r="L130" i="30"/>
  <c r="C40" i="29"/>
  <c r="C44" i="29" s="1"/>
  <c r="L129" i="30"/>
  <c r="K129" i="30"/>
  <c r="M129" i="30"/>
  <c r="M138" i="30"/>
  <c r="M126" i="30"/>
  <c r="M128" i="30"/>
  <c r="E67" i="35"/>
  <c r="K130" i="30"/>
  <c r="E15" i="35"/>
  <c r="B66" i="29"/>
  <c r="B43" i="29"/>
  <c r="K125" i="30"/>
  <c r="K127" i="30"/>
  <c r="L125" i="30"/>
  <c r="L127" i="30"/>
  <c r="K126" i="30"/>
  <c r="K128" i="30"/>
  <c r="M125" i="30"/>
  <c r="M127" i="30"/>
  <c r="L126" i="30"/>
  <c r="M130" i="30"/>
  <c r="L138" i="30"/>
  <c r="K138" i="30"/>
  <c r="D14" i="35"/>
  <c r="E14" i="35" s="1"/>
  <c r="B46" i="29"/>
  <c r="K47" i="29"/>
  <c r="B63" i="29"/>
  <c r="K44" i="29"/>
  <c r="B67" i="29" l="1"/>
  <c r="C47" i="29"/>
  <c r="B40" i="29"/>
  <c r="G44" i="29"/>
  <c r="B65" i="29"/>
  <c r="D63" i="35"/>
  <c r="D64" i="35" s="1"/>
  <c r="B44" i="29" l="1"/>
  <c r="B68" i="29"/>
  <c r="B69" i="29" s="1"/>
  <c r="G41" i="29"/>
  <c r="B47" i="29"/>
  <c r="D13" i="35"/>
  <c r="E13" i="35" s="1"/>
  <c r="C41" i="29"/>
  <c r="K41" i="29"/>
  <c r="C60" i="35" l="1"/>
  <c r="C61" i="35" s="1"/>
  <c r="B41" i="29"/>
  <c r="C66" i="29"/>
  <c r="C64" i="29"/>
  <c r="C67" i="29"/>
  <c r="C62" i="29"/>
  <c r="C63" i="29"/>
  <c r="C65" i="29"/>
  <c r="C68" i="29"/>
</calcChain>
</file>

<file path=xl/sharedStrings.xml><?xml version="1.0" encoding="utf-8"?>
<sst xmlns="http://schemas.openxmlformats.org/spreadsheetml/2006/main" count="205" uniqueCount="122">
  <si>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</si>
  <si>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</si>
  <si>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</si>
  <si>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</si>
  <si>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</si>
  <si>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</si>
  <si>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</si>
  <si>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</si>
  <si>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</si>
  <si>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</si>
  <si>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</si>
  <si>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</si>
  <si>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</si>
  <si>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</si>
  <si>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</si>
  <si>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</si>
  <si>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</si>
  <si>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</si>
  <si>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</si>
  <si>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</si>
  <si>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</si>
  <si>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</si>
  <si>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</si>
  <si>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</si>
  <si>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</si>
  <si>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</si>
  <si>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</si>
  <si>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</si>
  <si>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</si>
  <si>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</si>
  <si>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</si>
  <si>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</si>
  <si>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</si>
  <si>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</si>
  <si>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</si>
  <si>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</si>
  <si>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</si>
  <si>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</si>
  <si>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</si>
  <si>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</si>
  <si>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</si>
  <si>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</si>
  <si>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</si>
  <si>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</si>
  <si>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</si>
  <si>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</si>
  <si>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</si>
  <si>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</si>
  <si>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</si>
  <si>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</si>
  <si>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</si>
  <si>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</si>
  <si>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</si>
  <si>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</si>
  <si>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</si>
  <si>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</si>
  <si>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</si>
  <si>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</si>
  <si>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</si>
  <si>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</si>
  <si>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</si>
  <si>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</si>
  <si>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</si>
  <si>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</si>
  <si>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</si>
  <si>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</si>
  <si>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</si>
  <si>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</si>
  <si>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</si>
  <si>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</si>
  <si>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</si>
  <si>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</si>
  <si>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</si>
  <si>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</si>
  <si>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</si>
  <si>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</si>
  <si>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</si>
  <si>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</si>
  <si>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</si>
  <si>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4. A partir del mes de Julio 2008, la cantidad de Líneas reportadas se encuentran conforme a la Definición de Línea Activa aprobada mediante Resolución 304-10-CONATEL-2008</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</si>
  <si>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</si>
  <si>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</si>
  <si>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</si>
  <si>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</si>
  <si>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</si>
  <si>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</si>
  <si>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ETAPA E.P.</t>
  </si>
  <si>
    <t>GRUPO CORIPAR S.A.</t>
  </si>
  <si>
    <t>CNT  E.P.</t>
  </si>
  <si>
    <t>CNT E.P. (Ex-TELECSA S.A.)</t>
  </si>
  <si>
    <t>CNT E.P. (Ex-Telecsa S.A.)</t>
  </si>
  <si>
    <t>Año 2010</t>
  </si>
  <si>
    <t>AÑO 2010</t>
  </si>
  <si>
    <t>5. Datos de líneas activas conforme reporte de operadoras</t>
  </si>
  <si>
    <t>Grupo Coripar S.A.</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</si>
  <si>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</si>
  <si>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</si>
  <si>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</si>
  <si>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</si>
  <si>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</si>
  <si>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</si>
  <si>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</si>
  <si>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</si>
  <si>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</si>
  <si>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</si>
  <si>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</si>
  <si>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Level 3 Ecuador LVLT S.A.</t>
  </si>
  <si>
    <t xml:space="preserve">CNT E.P. </t>
  </si>
  <si>
    <t>6. Para mayo de 2013, se ha considerado la información de recurso utilizado de CNT E.P. de abril de 2013, en virtud que existe inconvenientes técnicos en el Sistema de Adquisición de Datos de la operadora.</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</si>
  <si>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</si>
  <si>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</si>
  <si>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</si>
  <si>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</si>
  <si>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</si>
  <si>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</si>
  <si>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</si>
  <si>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Red Inteligente 1700</t>
  </si>
  <si>
    <t xml:space="preserve">       Red Inteligente 1800</t>
  </si>
  <si>
    <t xml:space="preserve">      Fecha de publicación: julio de 2013</t>
  </si>
  <si>
    <t>2. Datos a Junio de 2013</t>
  </si>
  <si>
    <t>1. Datos a Junio de 2013</t>
  </si>
  <si>
    <t>7. Datos a Junio de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</si>
</sst>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1"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2"/>
      <name val="Times New Roman"/>
      <family val="1"/>
    </font>
    <font>
      <sz val="10"/>
      <color indexed="9"/>
      <name val="Arial"/>
      <family val="2"/>
    </font>
    <font>
      <b/>
      <sz val="16"/>
      <name val="Arial"/>
      <family val="2"/>
    </font>
    <font>
      <b/>
      <sz val="8"/>
      <name val="Arial"/>
      <family val="2"/>
    </font>
    <font>
      <sz val="8"/>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indexed="10"/>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b/>
      <sz val="8"/>
      <color theme="0"/>
      <name val="Arial"/>
      <family val="2"/>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s>
  <cellStyleXfs count="5">
    <xf numFmtId="0" fontId="0" fillId="0" borderId="0" applyNumberFormat="0" applyFill="0" applyBorder="0" applyAlignment="0" applyProtection="0"/>
    <xf numFmtId="0" fontId="18" fillId="0" borderId="0" applyNumberFormat="0" applyFill="0" applyBorder="0" applyAlignment="0" applyProtection="0"/>
    <xf numFmtId="0" fontId="13"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cellStyleXfs>
  <cellXfs count="304">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7" fillId="2" borderId="0" xfId="1" applyFont="1" applyFill="1"/>
    <xf numFmtId="0" fontId="4" fillId="2" borderId="0" xfId="1" applyFont="1" applyFill="1"/>
    <xf numFmtId="9" fontId="4" fillId="2" borderId="0" xfId="4" applyFont="1" applyFill="1"/>
    <xf numFmtId="0" fontId="2" fillId="2" borderId="0" xfId="1" applyFont="1" applyFill="1"/>
    <xf numFmtId="0" fontId="8"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0" fontId="9" fillId="2" borderId="0" xfId="1" applyFont="1" applyFill="1" applyBorder="1" applyAlignment="1"/>
    <xf numFmtId="0" fontId="7" fillId="2" borderId="0" xfId="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0" fillId="2" borderId="0" xfId="1" applyFont="1" applyFill="1"/>
    <xf numFmtId="0" fontId="1" fillId="2" borderId="0" xfId="1" applyFont="1" applyFill="1"/>
    <xf numFmtId="0" fontId="11" fillId="2" borderId="0" xfId="1" applyFont="1" applyFill="1"/>
    <xf numFmtId="0" fontId="2" fillId="2" borderId="0" xfId="1" applyFont="1" applyFill="1" applyBorder="1"/>
    <xf numFmtId="0" fontId="14" fillId="3" borderId="0" xfId="1" applyFont="1" applyFill="1" applyBorder="1" applyAlignment="1">
      <alignment wrapText="1"/>
    </xf>
    <xf numFmtId="0" fontId="14" fillId="2" borderId="0" xfId="1" applyFont="1" applyFill="1" applyBorder="1" applyAlignment="1">
      <alignment wrapText="1"/>
    </xf>
    <xf numFmtId="0" fontId="14" fillId="3" borderId="0" xfId="1" applyFont="1" applyFill="1" applyAlignment="1">
      <alignment wrapText="1"/>
    </xf>
    <xf numFmtId="0" fontId="14" fillId="2" borderId="0" xfId="1" applyFont="1" applyFill="1" applyAlignment="1">
      <alignment wrapText="1"/>
    </xf>
    <xf numFmtId="0" fontId="14" fillId="2" borderId="0" xfId="1" applyFont="1" applyFill="1" applyBorder="1"/>
    <xf numFmtId="0" fontId="4" fillId="2" borderId="0" xfId="1" applyFont="1" applyFill="1" applyAlignment="1">
      <alignment horizontal="right" vertical="top"/>
    </xf>
    <xf numFmtId="0" fontId="14" fillId="2" borderId="0" xfId="1" applyFont="1" applyFill="1" applyBorder="1" applyAlignment="1">
      <alignment horizontal="justify" vertical="top"/>
    </xf>
    <xf numFmtId="0" fontId="12" fillId="2" borderId="0" xfId="1" applyFont="1" applyFill="1" applyBorder="1" applyAlignment="1">
      <alignment wrapText="1"/>
    </xf>
    <xf numFmtId="0" fontId="15"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0" borderId="48" xfId="1" applyFont="1" applyBorder="1" applyAlignment="1">
      <alignment horizontal="left"/>
    </xf>
    <xf numFmtId="0" fontId="1" fillId="0" borderId="48" xfId="1" applyFont="1" applyBorder="1"/>
    <xf numFmtId="0" fontId="10" fillId="0" borderId="3" xfId="1" applyFont="1" applyBorder="1" applyAlignment="1">
      <alignment horizontal="left"/>
    </xf>
    <xf numFmtId="0" fontId="1" fillId="0" borderId="3" xfId="1" applyFont="1" applyBorder="1"/>
    <xf numFmtId="0" fontId="14" fillId="2" borderId="0" xfId="1" applyFont="1" applyFill="1" applyBorder="1" applyAlignment="1">
      <alignment horizontal="justify" vertical="center" wrapText="1"/>
    </xf>
    <xf numFmtId="0" fontId="13" fillId="2" borderId="0" xfId="1" applyFont="1" applyFill="1"/>
    <xf numFmtId="0" fontId="14"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51"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51" xfId="1" applyFont="1" applyFill="1" applyBorder="1" applyAlignment="1">
      <alignment vertical="center" wrapText="1"/>
    </xf>
    <xf numFmtId="0" fontId="2" fillId="2" borderId="52" xfId="1" applyFont="1" applyFill="1" applyBorder="1" applyAlignment="1">
      <alignment vertical="center" wrapText="1"/>
    </xf>
    <xf numFmtId="3" fontId="0" fillId="2" borderId="42" xfId="1" applyNumberFormat="1" applyFont="1" applyFill="1" applyBorder="1" applyAlignment="1">
      <alignment vertical="center" wrapText="1"/>
    </xf>
    <xf numFmtId="3" fontId="0" fillId="2" borderId="4"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6" xfId="1" applyNumberFormat="1" applyFont="1" applyFill="1" applyBorder="1"/>
    <xf numFmtId="0" fontId="17" fillId="2" borderId="0" xfId="1" applyFont="1" applyFill="1" applyBorder="1"/>
    <xf numFmtId="3" fontId="0" fillId="2" borderId="0" xfId="1" applyNumberFormat="1" applyFont="1" applyFill="1" applyBorder="1" applyAlignment="1">
      <alignment vertical="top" wrapText="1"/>
    </xf>
    <xf numFmtId="0" fontId="1" fillId="2" borderId="3" xfId="1" applyFont="1" applyFill="1" applyBorder="1"/>
    <xf numFmtId="0" fontId="1" fillId="0" borderId="4" xfId="1" applyFont="1" applyBorder="1"/>
    <xf numFmtId="0" fontId="1" fillId="2" borderId="4" xfId="1" applyFont="1" applyFill="1" applyBorder="1"/>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4" fillId="2" borderId="0" xfId="1" applyFont="1" applyFill="1" applyBorder="1" applyAlignment="1" applyProtection="1">
      <alignment wrapText="1"/>
      <protection locked="0"/>
    </xf>
    <xf numFmtId="0" fontId="0" fillId="2" borderId="0" xfId="1" applyFont="1" applyFill="1" applyProtection="1">
      <protection locked="0"/>
    </xf>
    <xf numFmtId="3" fontId="1" fillId="2" borderId="0" xfId="1" applyNumberFormat="1" applyFont="1" applyFill="1" applyBorder="1"/>
    <xf numFmtId="3" fontId="1" fillId="2" borderId="11" xfId="1" applyNumberFormat="1" applyFont="1" applyFill="1" applyBorder="1"/>
    <xf numFmtId="3" fontId="0" fillId="2" borderId="57"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0" fillId="2" borderId="0" xfId="1" applyNumberFormat="1" applyFont="1" applyFill="1"/>
    <xf numFmtId="3" fontId="1" fillId="2" borderId="33" xfId="1" applyNumberFormat="1" applyFont="1" applyFill="1" applyBorder="1"/>
    <xf numFmtId="3" fontId="1" fillId="2" borderId="18" xfId="1" applyNumberFormat="1" applyFont="1" applyFill="1" applyBorder="1"/>
    <xf numFmtId="0" fontId="2" fillId="2" borderId="51" xfId="1" applyFont="1" applyFill="1" applyBorder="1" applyAlignment="1">
      <alignment vertical="top" wrapText="1"/>
    </xf>
    <xf numFmtId="3" fontId="0" fillId="2" borderId="58" xfId="1" applyNumberFormat="1" applyFont="1" applyFill="1" applyBorder="1"/>
    <xf numFmtId="3" fontId="0" fillId="2" borderId="59" xfId="1" applyNumberFormat="1" applyFont="1" applyFill="1" applyBorder="1"/>
    <xf numFmtId="0" fontId="1" fillId="0" borderId="48" xfId="1" applyFont="1" applyFill="1" applyBorder="1"/>
    <xf numFmtId="0" fontId="1" fillId="0" borderId="3" xfId="1" applyFont="1" applyFill="1" applyBorder="1"/>
    <xf numFmtId="0" fontId="1" fillId="0" borderId="4" xfId="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9" fillId="2" borderId="0" xfId="1" applyFont="1" applyFill="1"/>
    <xf numFmtId="0" fontId="20" fillId="2" borderId="0" xfId="1" applyFont="1" applyFill="1"/>
    <xf numFmtId="3" fontId="1" fillId="2" borderId="31" xfId="1" applyNumberFormat="1" applyFont="1" applyFill="1" applyBorder="1"/>
    <xf numFmtId="3" fontId="1" fillId="2" borderId="21" xfId="1" applyNumberFormat="1" applyFont="1" applyFill="1" applyBorder="1"/>
    <xf numFmtId="0" fontId="10" fillId="0" borderId="8" xfId="1" applyFont="1" applyBorder="1" applyAlignment="1">
      <alignment horizontal="left"/>
    </xf>
    <xf numFmtId="3" fontId="1" fillId="0" borderId="8" xfId="1" applyNumberFormat="1" applyFont="1" applyBorder="1"/>
    <xf numFmtId="3" fontId="1" fillId="2" borderId="8" xfId="1" applyNumberFormat="1" applyFont="1" applyFill="1" applyBorder="1"/>
    <xf numFmtId="3" fontId="1" fillId="0" borderId="8" xfId="1" applyNumberFormat="1" applyFont="1" applyFill="1" applyBorder="1"/>
    <xf numFmtId="0" fontId="10" fillId="0" borderId="7" xfId="1" applyFont="1" applyBorder="1" applyAlignment="1">
      <alignment horizontal="left"/>
    </xf>
    <xf numFmtId="3" fontId="1" fillId="0" borderId="7" xfId="1" applyNumberFormat="1" applyFont="1" applyBorder="1"/>
    <xf numFmtId="3" fontId="1" fillId="2" borderId="7" xfId="1" applyNumberFormat="1" applyFont="1" applyFill="1" applyBorder="1"/>
    <xf numFmtId="3" fontId="1" fillId="0" borderId="7" xfId="1" applyNumberFormat="1" applyFont="1" applyFill="1" applyBorder="1"/>
    <xf numFmtId="0" fontId="2" fillId="2" borderId="67"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21" fillId="2" borderId="0" xfId="1" applyFont="1" applyFill="1"/>
    <xf numFmtId="3" fontId="21" fillId="2" borderId="0" xfId="1" applyNumberFormat="1" applyFont="1" applyFill="1"/>
    <xf numFmtId="9" fontId="21" fillId="2" borderId="0" xfId="4" applyFont="1" applyFill="1"/>
    <xf numFmtId="3" fontId="22"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50" xfId="1" applyFont="1" applyFill="1" applyBorder="1" applyAlignment="1">
      <alignment vertical="center" wrapText="1"/>
    </xf>
    <xf numFmtId="0" fontId="23" fillId="2" borderId="0" xfId="1" applyFont="1" applyFill="1"/>
    <xf numFmtId="0" fontId="21" fillId="2" borderId="0" xfId="1" applyFont="1" applyFill="1" applyAlignment="1">
      <alignment vertical="top" wrapText="1"/>
    </xf>
    <xf numFmtId="3" fontId="21" fillId="2" borderId="0" xfId="1" applyNumberFormat="1" applyFont="1" applyFill="1" applyAlignment="1">
      <alignment vertical="top" wrapText="1"/>
    </xf>
    <xf numFmtId="0" fontId="21"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50" xfId="1" applyFont="1" applyFill="1" applyBorder="1"/>
    <xf numFmtId="0" fontId="1" fillId="2" borderId="51" xfId="1" applyFont="1" applyFill="1" applyBorder="1"/>
    <xf numFmtId="0" fontId="2" fillId="2" borderId="51" xfId="1" applyFont="1" applyFill="1" applyBorder="1"/>
    <xf numFmtId="0" fontId="23" fillId="2" borderId="0" xfId="1" applyFont="1" applyFill="1" applyAlignment="1">
      <alignment vertical="top" wrapText="1"/>
    </xf>
    <xf numFmtId="3" fontId="23" fillId="2" borderId="0" xfId="1" applyNumberFormat="1" applyFont="1" applyFill="1" applyAlignment="1">
      <alignment vertical="top" wrapText="1"/>
    </xf>
    <xf numFmtId="0" fontId="23" fillId="2" borderId="0" xfId="1" applyFont="1" applyFill="1" applyBorder="1" applyAlignment="1">
      <alignment vertical="top" wrapText="1"/>
    </xf>
    <xf numFmtId="0" fontId="1" fillId="2" borderId="51" xfId="1" applyFont="1" applyFill="1" applyBorder="1" applyAlignment="1">
      <alignment vertical="top" wrapText="1"/>
    </xf>
    <xf numFmtId="0" fontId="1" fillId="2" borderId="51" xfId="1" applyFont="1" applyFill="1" applyBorder="1" applyAlignment="1">
      <alignment vertical="center" wrapText="1"/>
    </xf>
    <xf numFmtId="0" fontId="1" fillId="2" borderId="0" xfId="1" applyFont="1" applyFill="1" applyBorder="1"/>
    <xf numFmtId="0" fontId="14" fillId="2" borderId="0" xfId="1" applyFont="1" applyFill="1" applyAlignment="1" applyProtection="1">
      <alignment wrapText="1"/>
      <protection locked="0"/>
    </xf>
    <xf numFmtId="0" fontId="24" fillId="4" borderId="0" xfId="1" applyFont="1" applyFill="1" applyAlignment="1">
      <alignment wrapText="1"/>
    </xf>
    <xf numFmtId="0" fontId="24" fillId="4" borderId="0" xfId="1" applyFont="1" applyFill="1" applyBorder="1" applyAlignment="1">
      <alignment wrapText="1"/>
    </xf>
    <xf numFmtId="0" fontId="25" fillId="4" borderId="0" xfId="1" applyFont="1" applyFill="1" applyAlignment="1"/>
    <xf numFmtId="0" fontId="24" fillId="4" borderId="0" xfId="1" applyFont="1" applyFill="1" applyAlignment="1">
      <alignment horizontal="left" vertical="center"/>
    </xf>
    <xf numFmtId="0" fontId="26" fillId="5" borderId="0" xfId="0" applyFont="1" applyFill="1" applyAlignment="1"/>
    <xf numFmtId="0" fontId="14" fillId="6" borderId="0" xfId="1" applyFont="1" applyFill="1" applyBorder="1" applyAlignment="1">
      <alignment wrapText="1"/>
    </xf>
    <xf numFmtId="0" fontId="24" fillId="4" borderId="0" xfId="1" applyFont="1" applyFill="1" applyAlignment="1" applyProtection="1">
      <alignment wrapText="1"/>
      <protection locked="0"/>
    </xf>
    <xf numFmtId="0" fontId="21" fillId="4" borderId="0" xfId="1" applyFont="1" applyFill="1" applyAlignment="1">
      <alignment vertical="top" wrapText="1"/>
    </xf>
    <xf numFmtId="3" fontId="21"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22" fillId="7" borderId="36" xfId="1" applyFont="1" applyFill="1" applyBorder="1" applyAlignment="1">
      <alignment horizontal="center" vertical="center" wrapText="1"/>
    </xf>
    <xf numFmtId="0" fontId="22" fillId="7" borderId="35" xfId="1" applyFont="1" applyFill="1" applyBorder="1" applyAlignment="1">
      <alignment horizontal="center" vertical="center" wrapText="1"/>
    </xf>
    <xf numFmtId="0" fontId="22"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7" fillId="2" borderId="0" xfId="1" applyFont="1" applyFill="1" applyAlignment="1">
      <alignment vertical="top"/>
    </xf>
    <xf numFmtId="0" fontId="28" fillId="2" borderId="0" xfId="1" applyFont="1" applyFill="1" applyAlignment="1">
      <alignment vertical="top"/>
    </xf>
    <xf numFmtId="0" fontId="28" fillId="2" borderId="46" xfId="1" applyFont="1" applyFill="1" applyBorder="1"/>
    <xf numFmtId="0" fontId="21"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22" fillId="7" borderId="40" xfId="1" applyFont="1" applyFill="1" applyBorder="1" applyAlignment="1">
      <alignment horizontal="center"/>
    </xf>
    <xf numFmtId="0" fontId="22" fillId="7" borderId="14" xfId="1" applyFont="1" applyFill="1" applyBorder="1" applyAlignment="1">
      <alignment horizontal="center"/>
    </xf>
    <xf numFmtId="0" fontId="22"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4" xfId="1" applyFont="1" applyFill="1" applyBorder="1" applyAlignment="1">
      <alignment horizontal="center" vertical="center" wrapText="1"/>
    </xf>
    <xf numFmtId="9" fontId="4" fillId="8" borderId="14" xfId="4" applyFont="1" applyFill="1" applyBorder="1" applyAlignment="1">
      <alignment vertical="center"/>
    </xf>
    <xf numFmtId="0" fontId="22" fillId="7" borderId="53" xfId="1" applyFont="1" applyFill="1" applyBorder="1" applyAlignment="1">
      <alignment horizontal="center" vertical="center" wrapText="1"/>
    </xf>
    <xf numFmtId="3" fontId="22" fillId="7" borderId="13" xfId="1" applyNumberFormat="1" applyFont="1" applyFill="1" applyBorder="1" applyAlignment="1">
      <alignment vertical="center"/>
    </xf>
    <xf numFmtId="0" fontId="22" fillId="7" borderId="55" xfId="1" applyFont="1" applyFill="1" applyBorder="1" applyAlignment="1">
      <alignment horizontal="center"/>
    </xf>
    <xf numFmtId="9" fontId="2" fillId="8" borderId="52" xfId="4" applyFont="1" applyFill="1" applyBorder="1" applyAlignment="1">
      <alignment horizontal="center" vertical="center" wrapText="1"/>
    </xf>
    <xf numFmtId="0" fontId="2" fillId="4" borderId="0" xfId="1" applyFont="1" applyFill="1" applyProtection="1">
      <protection locked="0"/>
    </xf>
    <xf numFmtId="0" fontId="21" fillId="4" borderId="0" xfId="1" applyFont="1" applyFill="1" applyBorder="1"/>
    <xf numFmtId="0" fontId="0" fillId="6" borderId="0" xfId="1" applyFont="1" applyFill="1" applyBorder="1"/>
    <xf numFmtId="0" fontId="0" fillId="6" borderId="0" xfId="1" applyFont="1" applyFill="1" applyBorder="1" applyProtection="1">
      <protection locked="0"/>
    </xf>
    <xf numFmtId="0" fontId="22" fillId="7" borderId="37" xfId="1" applyFont="1" applyFill="1" applyBorder="1" applyAlignment="1">
      <alignment horizontal="center" vertical="center" wrapText="1"/>
    </xf>
    <xf numFmtId="0" fontId="22" fillId="7" borderId="38" xfId="1" applyFont="1" applyFill="1" applyBorder="1" applyAlignment="1">
      <alignment horizontal="center" vertical="center" wrapText="1"/>
    </xf>
    <xf numFmtId="0" fontId="22" fillId="7" borderId="39" xfId="1" applyFont="1" applyFill="1" applyBorder="1" applyAlignment="1">
      <alignment horizontal="center" vertical="center" wrapText="1"/>
    </xf>
    <xf numFmtId="0" fontId="22"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21" fillId="4" borderId="0" xfId="1" applyFont="1" applyFill="1" applyBorder="1" applyProtection="1">
      <protection locked="0"/>
    </xf>
    <xf numFmtId="0" fontId="21" fillId="4" borderId="0" xfId="1" applyFont="1" applyFill="1"/>
    <xf numFmtId="0" fontId="0" fillId="6" borderId="0" xfId="1" applyFont="1" applyFill="1"/>
    <xf numFmtId="0" fontId="0" fillId="6" borderId="0" xfId="1" applyFont="1" applyFill="1" applyProtection="1">
      <protection locked="0"/>
    </xf>
    <xf numFmtId="0" fontId="30" fillId="7" borderId="49" xfId="1" applyFont="1" applyFill="1" applyBorder="1" applyAlignment="1">
      <alignment horizontal="center"/>
    </xf>
    <xf numFmtId="0" fontId="22" fillId="7" borderId="49" xfId="1" applyFont="1" applyFill="1" applyBorder="1" applyAlignment="1">
      <alignment horizontal="center"/>
    </xf>
    <xf numFmtId="17" fontId="22" fillId="7" borderId="49" xfId="1" applyNumberFormat="1" applyFont="1" applyFill="1" applyBorder="1" applyAlignment="1">
      <alignment horizontal="center"/>
    </xf>
    <xf numFmtId="0" fontId="10" fillId="8" borderId="35" xfId="1" applyFont="1" applyFill="1" applyBorder="1"/>
    <xf numFmtId="0" fontId="4" fillId="8" borderId="35" xfId="1" applyFont="1" applyFill="1" applyBorder="1"/>
    <xf numFmtId="0" fontId="10" fillId="8" borderId="49" xfId="1" applyFont="1" applyFill="1" applyBorder="1"/>
    <xf numFmtId="3" fontId="4" fillId="8" borderId="49" xfId="1" applyNumberFormat="1" applyFont="1" applyFill="1" applyBorder="1"/>
    <xf numFmtId="0" fontId="0" fillId="11" borderId="0" xfId="1" applyFont="1" applyFill="1"/>
    <xf numFmtId="0" fontId="0" fillId="11" borderId="0" xfId="1" applyFont="1" applyFill="1" applyProtection="1">
      <protection locked="0"/>
    </xf>
    <xf numFmtId="0" fontId="21" fillId="4" borderId="0" xfId="1" applyFont="1" applyFill="1" applyProtection="1">
      <protection locked="0"/>
    </xf>
    <xf numFmtId="0" fontId="0" fillId="11" borderId="0" xfId="0" applyFill="1"/>
    <xf numFmtId="0" fontId="0" fillId="4" borderId="0" xfId="0" applyFill="1"/>
    <xf numFmtId="0" fontId="0" fillId="7" borderId="0" xfId="0" applyFill="1"/>
    <xf numFmtId="0" fontId="24" fillId="4" borderId="0" xfId="1" applyFont="1" applyFill="1" applyAlignment="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63" xfId="1" applyFont="1" applyFill="1" applyBorder="1" applyAlignment="1">
      <alignment horizontal="left" vertical="center" wrapText="1"/>
    </xf>
    <xf numFmtId="0" fontId="22" fillId="7" borderId="64" xfId="1" applyFont="1" applyFill="1" applyBorder="1" applyAlignment="1">
      <alignment horizontal="center" vertical="top" wrapText="1"/>
    </xf>
    <xf numFmtId="0" fontId="22" fillId="7" borderId="45" xfId="1" applyFont="1" applyFill="1" applyBorder="1" applyAlignment="1">
      <alignment horizontal="center" vertical="top" wrapText="1"/>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5" xfId="1" applyNumberFormat="1" applyFont="1" applyFill="1" applyBorder="1" applyAlignment="1">
      <alignment horizontal="center"/>
    </xf>
    <xf numFmtId="0" fontId="22" fillId="7" borderId="55" xfId="1" applyFont="1" applyFill="1" applyBorder="1" applyAlignment="1">
      <alignment horizontal="center" vertical="center"/>
    </xf>
    <xf numFmtId="0" fontId="22" fillId="7" borderId="52" xfId="1" applyFont="1" applyFill="1" applyBorder="1" applyAlignment="1">
      <alignment horizontal="center" vertical="center"/>
    </xf>
    <xf numFmtId="0" fontId="22" fillId="7" borderId="64" xfId="1" applyFont="1" applyFill="1" applyBorder="1" applyAlignment="1">
      <alignment horizontal="center" vertical="center"/>
    </xf>
    <xf numFmtId="0" fontId="22" fillId="7" borderId="45" xfId="1" applyFont="1" applyFill="1" applyBorder="1" applyAlignment="1">
      <alignment horizontal="center" vertical="center"/>
    </xf>
    <xf numFmtId="0" fontId="22" fillId="7" borderId="37" xfId="1" applyFont="1" applyFill="1" applyBorder="1" applyAlignment="1">
      <alignment horizontal="center" vertical="center"/>
    </xf>
    <xf numFmtId="0" fontId="22" fillId="7" borderId="13" xfId="1" applyFont="1" applyFill="1" applyBorder="1" applyAlignment="1">
      <alignment horizontal="center"/>
    </xf>
    <xf numFmtId="0" fontId="4" fillId="8" borderId="59" xfId="1" applyFont="1" applyFill="1" applyBorder="1" applyAlignment="1">
      <alignment horizontal="center" vertical="center" wrapText="1"/>
    </xf>
    <xf numFmtId="0" fontId="4" fillId="8" borderId="54" xfId="1" applyFont="1" applyFill="1" applyBorder="1" applyAlignment="1">
      <alignment horizontal="center" vertical="center" wrapText="1"/>
    </xf>
    <xf numFmtId="9" fontId="4" fillId="8" borderId="19" xfId="4" applyFont="1" applyFill="1" applyBorder="1" applyAlignment="1">
      <alignment horizontal="center"/>
    </xf>
    <xf numFmtId="9" fontId="2" fillId="8" borderId="19" xfId="4" applyFont="1" applyFill="1" applyBorder="1"/>
    <xf numFmtId="9" fontId="2" fillId="8" borderId="66"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22" fillId="7" borderId="65" xfId="1" applyFont="1" applyFill="1" applyBorder="1" applyAlignment="1">
      <alignment horizontal="center" vertical="center"/>
    </xf>
    <xf numFmtId="9" fontId="4" fillId="8" borderId="15" xfId="4" applyFont="1" applyFill="1" applyBorder="1" applyAlignment="1">
      <alignment horizontal="center"/>
    </xf>
    <xf numFmtId="9" fontId="4" fillId="8" borderId="28" xfId="4" applyFont="1" applyFill="1" applyBorder="1" applyAlignment="1">
      <alignment horizontal="center"/>
    </xf>
    <xf numFmtId="9" fontId="4" fillId="8" borderId="66" xfId="4" applyFont="1" applyFill="1" applyBorder="1" applyAlignment="1">
      <alignment horizontal="center"/>
    </xf>
    <xf numFmtId="3" fontId="22" fillId="7" borderId="13" xfId="1" applyNumberFormat="1" applyFont="1" applyFill="1" applyBorder="1" applyAlignment="1">
      <alignment horizontal="center" vertical="center"/>
    </xf>
    <xf numFmtId="3" fontId="22" fillId="7" borderId="40" xfId="1" applyNumberFormat="1" applyFont="1" applyFill="1" applyBorder="1" applyAlignment="1">
      <alignment horizontal="center" vertical="center"/>
    </xf>
    <xf numFmtId="3" fontId="4" fillId="8" borderId="23" xfId="1" applyNumberFormat="1" applyFont="1" applyFill="1" applyBorder="1" applyAlignment="1">
      <alignment horizontal="center"/>
    </xf>
    <xf numFmtId="0" fontId="2" fillId="2" borderId="0" xfId="1" applyFont="1" applyFill="1" applyBorder="1" applyAlignment="1">
      <alignment horizontal="left" vertical="top" wrapText="1"/>
    </xf>
    <xf numFmtId="0" fontId="29" fillId="7" borderId="36" xfId="1" applyFont="1" applyFill="1" applyBorder="1" applyAlignment="1">
      <alignment horizontal="center"/>
    </xf>
    <xf numFmtId="0" fontId="29" fillId="7" borderId="38" xfId="1" applyFont="1" applyFill="1" applyBorder="1" applyAlignment="1">
      <alignment horizontal="center"/>
    </xf>
    <xf numFmtId="0" fontId="29" fillId="7" borderId="39" xfId="1" applyFont="1" applyFill="1" applyBorder="1" applyAlignment="1">
      <alignment horizontal="center"/>
    </xf>
    <xf numFmtId="0" fontId="22" fillId="7" borderId="35" xfId="1" applyFont="1" applyFill="1" applyBorder="1" applyAlignment="1">
      <alignment horizontal="center" vertical="top"/>
    </xf>
    <xf numFmtId="0" fontId="22" fillId="7" borderId="36" xfId="1" applyFont="1" applyFill="1" applyBorder="1" applyAlignment="1">
      <alignment horizontal="center" vertical="center"/>
    </xf>
    <xf numFmtId="0" fontId="22" fillId="7" borderId="38" xfId="1" applyFont="1" applyFill="1" applyBorder="1" applyAlignment="1">
      <alignment horizontal="center" vertical="center"/>
    </xf>
    <xf numFmtId="0" fontId="22" fillId="7" borderId="39" xfId="1" applyFont="1" applyFill="1" applyBorder="1" applyAlignment="1">
      <alignment horizontal="center" vertical="center"/>
    </xf>
    <xf numFmtId="0" fontId="1" fillId="2" borderId="0" xfId="1" applyFont="1" applyFill="1" applyBorder="1" applyAlignment="1">
      <alignment horizontal="left" vertical="top" wrapText="1"/>
    </xf>
    <xf numFmtId="0" fontId="22" fillId="7" borderId="35" xfId="1" applyFont="1" applyFill="1" applyBorder="1" applyAlignment="1">
      <alignment horizontal="center" vertical="center"/>
    </xf>
    <xf numFmtId="0" fontId="29" fillId="7" borderId="60" xfId="1" applyFont="1" applyFill="1" applyBorder="1" applyAlignment="1">
      <alignment horizontal="center"/>
    </xf>
    <xf numFmtId="0" fontId="29" fillId="7" borderId="61" xfId="1" applyFont="1" applyFill="1" applyBorder="1" applyAlignment="1">
      <alignment horizontal="center"/>
    </xf>
    <xf numFmtId="0" fontId="29" fillId="7" borderId="62" xfId="1" applyFont="1" applyFill="1" applyBorder="1" applyAlignment="1">
      <alignment horizontal="center"/>
    </xf>
  </cellXfs>
  <cellStyles count="5">
    <cellStyle name="=C:\WINNT\SYSTEM32\COMMAND.COM" xfId="1"/>
    <cellStyle name="ANCLAS,REZONES Y SUS PARTES,DE FUNDICION,DE HIERRO O DE ACERO" xfId="2"/>
    <cellStyle name="Hipervínculo" xfId="3" builtinId="8"/>
    <cellStyle name="Normal" xfId="0" builtinId="0"/>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'2-PTFN'!$C$60:$C$61</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2.063</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2.997.937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'2-PTFN'!$D$63:$D$64</c:f>
              <c:numCache>
                <c:formatCode>#,##0</c:formatCode>
                <c:ptCount val="2"/>
                <c:pt idx="0" formatCode="General">
                  <c:v>2164</c:v>
                </c:pt>
                <c:pt idx="1">
                  <c:v>2997836</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261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806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('2-PTFN'!$A$60:$A$61,'2-PTFN'!$A$63:$A$64,'2-PTFN'!$A$66:$A$67)</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'2-PTFN'!$E$66:$E$67</c:f>
              <c:numCache>
                <c:formatCode>#,##0</c:formatCode>
                <c:ptCount val="2"/>
                <c:pt idx="0">
                  <c:v>261</c:v>
                </c:pt>
                <c:pt idx="1">
                  <c:v>806</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II'!$A$15:$A$116</c:f>
              <c:numCache>
                <c:formatCode>mmm\-yy</c:formatCode>
                <c:ptCount val="10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numCache>
            </c:numRef>
          </c:cat>
          <c:val>
            <c:numRef>
              <c:f>'4-Móvil II'!$K$15:$K$116</c:f>
              <c:numCache>
                <c:formatCode>#,##0</c:formatCode>
                <c:ptCount val="102"/>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II'!$A$15:$A$116</c:f>
              <c:numCache>
                <c:formatCode>mmm\-yy</c:formatCode>
                <c:ptCount val="10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numCache>
            </c:numRef>
          </c:cat>
          <c:val>
            <c:numRef>
              <c:f>'4-Móvil II'!$L$15:$L$116</c:f>
              <c:numCache>
                <c:formatCode>#,##0</c:formatCode>
                <c:ptCount val="102"/>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numCache>
            </c:numRef>
          </c:val>
        </c:ser>
        <c:dLbls>
          <c:showLegendKey val="0"/>
          <c:showVal val="0"/>
          <c:showCatName val="0"/>
          <c:showSerName val="0"/>
          <c:showPercent val="0"/>
          <c:showBubbleSize val="0"/>
        </c:dLbls>
        <c:gapWidth val="150"/>
        <c:axId val="147934208"/>
        <c:axId val="147944576"/>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II'!$A$15:$A$116</c:f>
              <c:numCache>
                <c:formatCode>mmm\-yy</c:formatCode>
                <c:ptCount val="102"/>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numCache>
            </c:numRef>
          </c:cat>
          <c:val>
            <c:numRef>
              <c:f>'4-Móvil II'!$M$15:$M$116</c:f>
              <c:numCache>
                <c:formatCode>#,##0</c:formatCode>
                <c:ptCount val="102"/>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numCache>
            </c:numRef>
          </c:val>
          <c:smooth val="0"/>
        </c:ser>
        <c:dLbls>
          <c:showLegendKey val="0"/>
          <c:showVal val="0"/>
          <c:showCatName val="0"/>
          <c:showSerName val="0"/>
          <c:showPercent val="0"/>
          <c:showBubbleSize val="0"/>
        </c:dLbls>
        <c:marker val="1"/>
        <c:smooth val="0"/>
        <c:axId val="147934208"/>
        <c:axId val="147944576"/>
      </c:lineChart>
      <c:dateAx>
        <c:axId val="147934208"/>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147944576"/>
        <c:crosses val="autoZero"/>
        <c:auto val="1"/>
        <c:lblOffset val="100"/>
        <c:baseTimeUnit val="months"/>
        <c:majorUnit val="6"/>
        <c:majorTimeUnit val="months"/>
        <c:minorUnit val="6"/>
        <c:minorTimeUnit val="months"/>
      </c:dateAx>
      <c:valAx>
        <c:axId val="147944576"/>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147934208"/>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11700162</c:v>
                </c:pt>
                <c:pt idx="1">
                  <c:v>6399838</c:v>
                </c:pt>
                <c:pt idx="2">
                  <c:v>5025554</c:v>
                </c:pt>
                <c:pt idx="3">
                  <c:v>1774446</c:v>
                </c:pt>
                <c:pt idx="4">
                  <c:v>311617</c:v>
                </c:pt>
                <c:pt idx="5">
                  <c:v>1188383</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252281746783577E-2"/>
          <c:y val="4.6115299417360055E-2"/>
          <c:w val="0.90215718222902597"/>
          <c:h val="0.81904878911412671"/>
        </c:manualLayout>
      </c:layout>
      <c:barChart>
        <c:barDir val="col"/>
        <c:grouping val="clustered"/>
        <c:varyColors val="0"/>
        <c:ser>
          <c:idx val="0"/>
          <c:order val="0"/>
          <c:tx>
            <c:strRef>
              <c:f>'5-RI'!$A$15</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2540991838274616E-2"/>
                  <c:y val="-2.772899150318076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583966430256201E-2"/>
                  <c:y val="-3.177027447840206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8104102033781492E-2"/>
                  <c:y val="-3.058676987410470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8300287438217051E-2"/>
                  <c:y val="-2.935771164197695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53070757572049E-2"/>
                  <c:y val="-2.9749544018862061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7658640653372287E-2"/>
                  <c:y val="-1.18478580008007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7854826057807846E-2"/>
                  <c:y val="-1.2103563325770712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('5-RI'!$B$14:$I$14,'5-RI'!$O$14)</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('5-RI'!$B$15:$I$15,'5-RI'!$O$15)</c:f>
              <c:numCache>
                <c:formatCode>General</c:formatCode>
                <c:ptCount val="9"/>
                <c:pt idx="0">
                  <c:v>211</c:v>
                </c:pt>
                <c:pt idx="1">
                  <c:v>237</c:v>
                </c:pt>
                <c:pt idx="2">
                  <c:v>247</c:v>
                </c:pt>
                <c:pt idx="3">
                  <c:v>276</c:v>
                </c:pt>
                <c:pt idx="4">
                  <c:v>224</c:v>
                </c:pt>
                <c:pt idx="5">
                  <c:v>212</c:v>
                </c:pt>
                <c:pt idx="6">
                  <c:v>218</c:v>
                </c:pt>
                <c:pt idx="7">
                  <c:v>249</c:v>
                </c:pt>
                <c:pt idx="8">
                  <c:v>264</c:v>
                </c:pt>
              </c:numCache>
            </c:numRef>
          </c:val>
        </c:ser>
        <c:ser>
          <c:idx val="1"/>
          <c:order val="1"/>
          <c:tx>
            <c:v>SETEL S.A.</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4976535378786043E-2"/>
                  <c:y val="-2.778717914497973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9309334006465315E-2"/>
                  <c:y val="-2.439734863650509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4334888593941253E-2"/>
                  <c:y val="-2.778717914497973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0735830978728477E-2"/>
                  <c:y val="-2.439734863650509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7136881933191703E-2"/>
                  <c:y val="-2.377045242226077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0094184193883712E-2"/>
                  <c:y val="-2.3770452422260776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1.1024977868659193E-2"/>
                  <c:y val="-1.5819209039548022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1.5159344569406251E-2"/>
                  <c:y val="-1.3559322033898305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9.646856681891483E-3"/>
                  <c:y val="-1.8079096045197907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('5-RI'!$B$14:$I$14,'5-RI'!$O$14)</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('5-RI'!$B$16:$I$16,'5-RI'!$O$16)</c:f>
              <c:numCache>
                <c:formatCode>General</c:formatCode>
                <c:ptCount val="9"/>
                <c:pt idx="0">
                  <c:v>0</c:v>
                </c:pt>
                <c:pt idx="1">
                  <c:v>0</c:v>
                </c:pt>
                <c:pt idx="2">
                  <c:v>0</c:v>
                </c:pt>
                <c:pt idx="3">
                  <c:v>0</c:v>
                </c:pt>
                <c:pt idx="4">
                  <c:v>1</c:v>
                </c:pt>
                <c:pt idx="5">
                  <c:v>1</c:v>
                </c:pt>
                <c:pt idx="6">
                  <c:v>3</c:v>
                </c:pt>
                <c:pt idx="7">
                  <c:v>3</c:v>
                </c:pt>
                <c:pt idx="8">
                  <c:v>3</c:v>
                </c:pt>
              </c:numCache>
            </c:numRef>
          </c:val>
        </c:ser>
        <c:dLbls>
          <c:showLegendKey val="0"/>
          <c:showVal val="0"/>
          <c:showCatName val="0"/>
          <c:showSerName val="0"/>
          <c:showPercent val="0"/>
          <c:showBubbleSize val="0"/>
        </c:dLbls>
        <c:gapWidth val="150"/>
        <c:axId val="148470016"/>
        <c:axId val="147861504"/>
      </c:barChart>
      <c:catAx>
        <c:axId val="14847001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147861504"/>
        <c:crosses val="autoZero"/>
        <c:auto val="1"/>
        <c:lblAlgn val="ctr"/>
        <c:lblOffset val="100"/>
        <c:noMultiLvlLbl val="0"/>
      </c:catAx>
      <c:valAx>
        <c:axId val="147861504"/>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7.0647376970082764E-3"/>
              <c:y val="0.3955803130991604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148470016"/>
        <c:crosses val="autoZero"/>
        <c:crossBetween val="between"/>
      </c:valAx>
      <c:spPr>
        <a:noFill/>
        <a:ln w="25400">
          <a:noFill/>
        </a:ln>
      </c:spPr>
    </c:plotArea>
    <c:legend>
      <c:legendPos val="b"/>
      <c:layout>
        <c:manualLayout>
          <c:xMode val="edge"/>
          <c:yMode val="edge"/>
          <c:x val="0.42929901808472209"/>
          <c:y val="0.9376887995383556"/>
          <c:w val="0.18245991628332311"/>
          <c:h val="4.0338601291859795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C"/>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245425770286894E-2"/>
          <c:y val="4.9488706384820176E-2"/>
          <c:w val="0.90796277145811788"/>
          <c:h val="0.73728813559322037"/>
        </c:manualLayout>
      </c:layout>
      <c:barChart>
        <c:barDir val="col"/>
        <c:grouping val="clustered"/>
        <c:varyColors val="0"/>
        <c:ser>
          <c:idx val="0"/>
          <c:order val="0"/>
          <c:tx>
            <c:strRef>
              <c:f>'5-RI'!$A$21</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1.5533714955744276E-2"/>
                  <c:y val="-2.655812091285201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6.9385794200750982E-3"/>
                  <c:y val="-1.991654433026382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718831681717166E-3"/>
                  <c:y val="-2.184937052359980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4567336270143104E-2"/>
                  <c:y val="-1.943769740646826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1142831551433561E-2"/>
                  <c:y val="-2.8667467414030898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185494005596765E-2"/>
                  <c:y val="-1.003496596823703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9.4645615006500976E-3"/>
                  <c:y val="-4.9502202055251941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('5-RI'!$B$21:$I$21,'5-RI'!$O$21)</c:f>
              <c:numCache>
                <c:formatCode>#,##0</c:formatCode>
                <c:ptCount val="9"/>
                <c:pt idx="0">
                  <c:v>1162</c:v>
                </c:pt>
                <c:pt idx="1">
                  <c:v>1382</c:v>
                </c:pt>
                <c:pt idx="2">
                  <c:v>1405</c:v>
                </c:pt>
                <c:pt idx="3">
                  <c:v>1920</c:v>
                </c:pt>
                <c:pt idx="4">
                  <c:v>1822</c:v>
                </c:pt>
                <c:pt idx="5">
                  <c:v>1816</c:v>
                </c:pt>
                <c:pt idx="6">
                  <c:v>1699</c:v>
                </c:pt>
                <c:pt idx="7">
                  <c:v>1792</c:v>
                </c:pt>
                <c:pt idx="8">
                  <c:v>1788</c:v>
                </c:pt>
              </c:numCache>
            </c:numRef>
          </c:val>
        </c:ser>
        <c:ser>
          <c:idx val="1"/>
          <c:order val="1"/>
          <c:tx>
            <c:v>Linkotel S.A.</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('5-RI'!$B$23:$I$23,'5-RI'!$O$23)</c:f>
              <c:numCache>
                <c:formatCode>General</c:formatCode>
                <c:ptCount val="9"/>
                <c:pt idx="0">
                  <c:v>0</c:v>
                </c:pt>
                <c:pt idx="1">
                  <c:v>0</c:v>
                </c:pt>
                <c:pt idx="2">
                  <c:v>0</c:v>
                </c:pt>
                <c:pt idx="3">
                  <c:v>2</c:v>
                </c:pt>
                <c:pt idx="4">
                  <c:v>2</c:v>
                </c:pt>
                <c:pt idx="5">
                  <c:v>2</c:v>
                </c:pt>
                <c:pt idx="6">
                  <c:v>2</c:v>
                </c:pt>
                <c:pt idx="7">
                  <c:v>2</c:v>
                </c:pt>
                <c:pt idx="8">
                  <c:v>2</c:v>
                </c:pt>
              </c:numCache>
            </c:numRef>
          </c:val>
        </c:ser>
        <c:ser>
          <c:idx val="2"/>
          <c:order val="2"/>
          <c:tx>
            <c:v>Setel S.A.</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('5-RI'!$B$24:$I$24,'5-RI'!$O$24)</c:f>
              <c:numCache>
                <c:formatCode>General</c:formatCode>
                <c:ptCount val="9"/>
                <c:pt idx="0">
                  <c:v>0</c:v>
                </c:pt>
                <c:pt idx="1">
                  <c:v>0</c:v>
                </c:pt>
                <c:pt idx="2">
                  <c:v>0</c:v>
                </c:pt>
                <c:pt idx="3">
                  <c:v>0</c:v>
                </c:pt>
                <c:pt idx="4">
                  <c:v>2</c:v>
                </c:pt>
                <c:pt idx="5">
                  <c:v>1</c:v>
                </c:pt>
                <c:pt idx="6">
                  <c:v>63</c:v>
                </c:pt>
                <c:pt idx="7">
                  <c:v>63</c:v>
                </c:pt>
                <c:pt idx="8">
                  <c:v>63</c:v>
                </c:pt>
              </c:numCache>
            </c:numRef>
          </c:val>
        </c:ser>
        <c:ser>
          <c:idx val="3"/>
          <c:order val="3"/>
          <c:tx>
            <c:v>Level 3 S.A.</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('5-RI'!$B$25:$I$25,'5-RI'!$O$25)</c:f>
              <c:numCache>
                <c:formatCode>General</c:formatCode>
                <c:ptCount val="9"/>
                <c:pt idx="0">
                  <c:v>0</c:v>
                </c:pt>
                <c:pt idx="1">
                  <c:v>0</c:v>
                </c:pt>
                <c:pt idx="2">
                  <c:v>0</c:v>
                </c:pt>
                <c:pt idx="3">
                  <c:v>10</c:v>
                </c:pt>
                <c:pt idx="4">
                  <c:v>10</c:v>
                </c:pt>
                <c:pt idx="5">
                  <c:v>0</c:v>
                </c:pt>
                <c:pt idx="6">
                  <c:v>0</c:v>
                </c:pt>
                <c:pt idx="7">
                  <c:v>0</c:v>
                </c:pt>
                <c:pt idx="8">
                  <c:v>0</c:v>
                </c:pt>
              </c:numCache>
            </c:numRef>
          </c:val>
        </c:ser>
        <c:ser>
          <c:idx val="4"/>
          <c:order val="4"/>
          <c:tx>
            <c:v>Conecel S.A.</c:v>
          </c:tx>
          <c:spPr>
            <a:solidFill>
              <a:srgbClr val="660066"/>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('5-RI'!$B$27:$I$27,'5-RI'!$O$27)</c:f>
              <c:numCache>
                <c:formatCode>General</c:formatCode>
                <c:ptCount val="9"/>
                <c:pt idx="0">
                  <c:v>3</c:v>
                </c:pt>
                <c:pt idx="1">
                  <c:v>0</c:v>
                </c:pt>
                <c:pt idx="2">
                  <c:v>0</c:v>
                </c:pt>
                <c:pt idx="3">
                  <c:v>0</c:v>
                </c:pt>
                <c:pt idx="4">
                  <c:v>0</c:v>
                </c:pt>
                <c:pt idx="5">
                  <c:v>0</c:v>
                </c:pt>
                <c:pt idx="6">
                  <c:v>0</c:v>
                </c:pt>
                <c:pt idx="7">
                  <c:v>3</c:v>
                </c:pt>
                <c:pt idx="8">
                  <c:v>3</c:v>
                </c:pt>
              </c:numCache>
            </c:numRef>
          </c:val>
        </c:ser>
        <c:ser>
          <c:idx val="5"/>
          <c:order val="5"/>
          <c:tx>
            <c:v>Otecel S.A.</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('5-RI'!$B$28:$I$28,'5-RI'!$O$28)</c:f>
              <c:numCache>
                <c:formatCode>General</c:formatCode>
                <c:ptCount val="9"/>
                <c:pt idx="0">
                  <c:v>9</c:v>
                </c:pt>
                <c:pt idx="1">
                  <c:v>3</c:v>
                </c:pt>
                <c:pt idx="2">
                  <c:v>5</c:v>
                </c:pt>
                <c:pt idx="3">
                  <c:v>18</c:v>
                </c:pt>
                <c:pt idx="4">
                  <c:v>22</c:v>
                </c:pt>
                <c:pt idx="5">
                  <c:v>23</c:v>
                </c:pt>
                <c:pt idx="6">
                  <c:v>23</c:v>
                </c:pt>
                <c:pt idx="7">
                  <c:v>23</c:v>
                </c:pt>
                <c:pt idx="8">
                  <c:v>23</c:v>
                </c:pt>
              </c:numCache>
            </c:numRef>
          </c:val>
        </c:ser>
        <c:ser>
          <c:idx val="6"/>
          <c:order val="6"/>
          <c:tx>
            <c:v>Etapa E.P.</c:v>
          </c:tx>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('5-RI'!$B$22:$I$22,'5-RI'!$O$22)</c:f>
              <c:numCache>
                <c:formatCode>#,##0</c:formatCode>
                <c:ptCount val="9"/>
                <c:pt idx="0">
                  <c:v>0</c:v>
                </c:pt>
                <c:pt idx="1">
                  <c:v>0</c:v>
                </c:pt>
                <c:pt idx="2">
                  <c:v>0</c:v>
                </c:pt>
                <c:pt idx="3">
                  <c:v>0</c:v>
                </c:pt>
                <c:pt idx="4">
                  <c:v>0</c:v>
                </c:pt>
                <c:pt idx="5">
                  <c:v>3</c:v>
                </c:pt>
                <c:pt idx="6">
                  <c:v>8</c:v>
                </c:pt>
                <c:pt idx="7">
                  <c:v>11</c:v>
                </c:pt>
                <c:pt idx="8">
                  <c:v>17</c:v>
                </c:pt>
              </c:numCache>
            </c:numRef>
          </c:val>
        </c:ser>
        <c:ser>
          <c:idx val="7"/>
          <c:order val="7"/>
          <c:tx>
            <c:v>Grupo Coripar S.A.</c:v>
          </c:tx>
          <c:spPr>
            <a:solidFill>
              <a:srgbClr val="CCCCFF"/>
            </a:solidFill>
            <a:ln w="12700">
              <a:solidFill>
                <a:srgbClr val="000000"/>
              </a:solidFill>
              <a:prstDash val="solid"/>
            </a:ln>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('5-RI'!$B$20:$I$20,'5-RI'!$O$20)</c:f>
              <c:strCache>
                <c:ptCount val="9"/>
                <c:pt idx="0">
                  <c:v>AÑO 2005</c:v>
                </c:pt>
                <c:pt idx="1">
                  <c:v>AÑO 2006</c:v>
                </c:pt>
                <c:pt idx="2">
                  <c:v>AÑO 2007</c:v>
                </c:pt>
                <c:pt idx="3">
                  <c:v>AÑO 2008</c:v>
                </c:pt>
                <c:pt idx="4">
                  <c:v>AÑO 2009</c:v>
                </c:pt>
                <c:pt idx="5">
                  <c:v>AÑO 2010</c:v>
                </c:pt>
                <c:pt idx="6">
                  <c:v>AÑO 2011</c:v>
                </c:pt>
                <c:pt idx="7">
                  <c:v>AÑO 2012</c:v>
                </c:pt>
                <c:pt idx="8">
                  <c:v>Jun-13</c:v>
                </c:pt>
              </c:strCache>
            </c:strRef>
          </c:cat>
          <c:val>
            <c:numRef>
              <c:f>('5-RI'!$B$26:$I$26,'5-RI'!$O$26)</c:f>
              <c:numCache>
                <c:formatCode>General</c:formatCode>
                <c:ptCount val="9"/>
                <c:pt idx="0">
                  <c:v>0</c:v>
                </c:pt>
                <c:pt idx="1">
                  <c:v>0</c:v>
                </c:pt>
                <c:pt idx="2">
                  <c:v>0</c:v>
                </c:pt>
                <c:pt idx="3">
                  <c:v>0</c:v>
                </c:pt>
                <c:pt idx="4">
                  <c:v>0</c:v>
                </c:pt>
                <c:pt idx="5">
                  <c:v>1</c:v>
                </c:pt>
                <c:pt idx="6">
                  <c:v>1</c:v>
                </c:pt>
                <c:pt idx="7">
                  <c:v>1</c:v>
                </c:pt>
                <c:pt idx="8">
                  <c:v>1</c:v>
                </c:pt>
              </c:numCache>
            </c:numRef>
          </c:val>
        </c:ser>
        <c:dLbls>
          <c:showLegendKey val="0"/>
          <c:showVal val="0"/>
          <c:showCatName val="0"/>
          <c:showSerName val="0"/>
          <c:showPercent val="0"/>
          <c:showBubbleSize val="0"/>
        </c:dLbls>
        <c:gapWidth val="0"/>
        <c:overlap val="5"/>
        <c:axId val="148560128"/>
        <c:axId val="148119552"/>
      </c:barChart>
      <c:catAx>
        <c:axId val="1485601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148119552"/>
        <c:crosses val="autoZero"/>
        <c:auto val="1"/>
        <c:lblAlgn val="ctr"/>
        <c:lblOffset val="100"/>
        <c:tickLblSkip val="1"/>
        <c:tickMarkSkip val="1"/>
        <c:noMultiLvlLbl val="0"/>
      </c:catAx>
      <c:valAx>
        <c:axId val="148119552"/>
        <c:scaling>
          <c:orientation val="minMax"/>
          <c:max val="2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7.0272496014995222E-3"/>
              <c:y val="0.348628115034007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s-EC"/>
          </a:p>
        </c:txPr>
        <c:crossAx val="148560128"/>
        <c:crosses val="autoZero"/>
        <c:crossBetween val="between"/>
      </c:valAx>
      <c:spPr>
        <a:noFill/>
        <a:ln w="25400">
          <a:noFill/>
        </a:ln>
      </c:spPr>
    </c:plotArea>
    <c:legend>
      <c:legendPos val="b"/>
      <c:layout>
        <c:manualLayout>
          <c:xMode val="edge"/>
          <c:yMode val="edge"/>
          <c:x val="0.12841511750395973"/>
          <c:y val="0.91076341263793636"/>
          <c:w val="0.80351074498748287"/>
          <c:h val="4.077234969284753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jpeg"/><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5.png"/></Relationships>
</file>

<file path=xl/drawings/_rels/drawing1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6.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jpeg"/><Relationship Id="rId1" Type="http://schemas.openxmlformats.org/officeDocument/2006/relationships/hyperlink" Target="#'  Presentaci&#243;n'!A1"/></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1.png"/><Relationship Id="rId2" Type="http://schemas.openxmlformats.org/officeDocument/2006/relationships/image" Target="../media/image4.jpe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3933825</xdr:colOff>
      <xdr:row>1</xdr:row>
      <xdr:rowOff>219089</xdr:rowOff>
    </xdr:from>
    <xdr:to>
      <xdr:col>3</xdr:col>
      <xdr:colOff>932250</xdr:colOff>
      <xdr:row>5</xdr:row>
      <xdr:rowOff>172439</xdr:rowOff>
    </xdr:to>
    <xdr:pic>
      <xdr:nvPicPr>
        <xdr:cNvPr id="2" name="1 Imagen"/>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953250" y="400064"/>
          <a:ext cx="1980000" cy="7248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38099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906000" cy="52959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5</xdr:row>
      <xdr:rowOff>142874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742949"/>
        </a:xfrm>
        <a:prstGeom prst="rect">
          <a:avLst/>
        </a:prstGeom>
      </xdr:spPr>
    </xdr:pic>
    <xdr:clientData/>
  </xdr:twoCellAnchor>
  <xdr:absoluteAnchor>
    <xdr:pos x="762000" y="1943100"/>
    <xdr:ext cx="9896475" cy="53721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3.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5</xdr:row>
      <xdr:rowOff>85724</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666749"/>
        </a:xfrm>
        <a:prstGeom prst="rect">
          <a:avLst/>
        </a:prstGeom>
      </xdr:spPr>
    </xdr:pic>
    <xdr:clientData/>
  </xdr:twoCellAnchor>
  <xdr:absoluteAnchor>
    <xdr:pos x="762000" y="1943100"/>
    <xdr:ext cx="9896475" cy="531495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7</xdr:col>
      <xdr:colOff>723900</xdr:colOff>
      <xdr:row>172</xdr:row>
      <xdr:rowOff>85725</xdr:rowOff>
    </xdr:from>
    <xdr:to>
      <xdr:col>9</xdr:col>
      <xdr:colOff>581025</xdr:colOff>
      <xdr:row>177</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727400"/>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3</xdr:col>
      <xdr:colOff>771525</xdr:colOff>
      <xdr:row>1</xdr:row>
      <xdr:rowOff>209563</xdr:rowOff>
    </xdr:from>
    <xdr:to>
      <xdr:col>4</xdr:col>
      <xdr:colOff>636975</xdr:colOff>
      <xdr:row>5</xdr:row>
      <xdr:rowOff>162911</xdr:rowOff>
    </xdr:to>
    <xdr:pic>
      <xdr:nvPicPr>
        <xdr:cNvPr id="2" name="1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6075" y="371488"/>
          <a:ext cx="1980000" cy="7248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219075</xdr:colOff>
      <xdr:row>2</xdr:row>
      <xdr:rowOff>66688</xdr:rowOff>
    </xdr:from>
    <xdr:to>
      <xdr:col>13</xdr:col>
      <xdr:colOff>532200</xdr:colOff>
      <xdr:row>6</xdr:row>
      <xdr:rowOff>67661</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91425" y="457213"/>
          <a:ext cx="1980000" cy="7248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2</xdr:row>
      <xdr:rowOff>13</xdr:rowOff>
    </xdr:from>
    <xdr:to>
      <xdr:col>12</xdr:col>
      <xdr:colOff>456000</xdr:colOff>
      <xdr:row>6</xdr:row>
      <xdr:rowOff>986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4300" y="390538"/>
          <a:ext cx="1980000" cy="7248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0</xdr:colOff>
      <xdr:row>15</xdr:row>
      <xdr:rowOff>0</xdr:rowOff>
    </xdr:to>
    <xdr:pic>
      <xdr:nvPicPr>
        <xdr:cNvPr id="109778" name="Picture 7" descr="Nueva 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14</xdr:row>
      <xdr:rowOff>19050</xdr:rowOff>
    </xdr:from>
    <xdr:to>
      <xdr:col>0</xdr:col>
      <xdr:colOff>0</xdr:colOff>
      <xdr:row>14</xdr:row>
      <xdr:rowOff>171450</xdr:rowOff>
    </xdr:to>
    <xdr:pic>
      <xdr:nvPicPr>
        <xdr:cNvPr id="109779" name="Picture 8"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80975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0</xdr:colOff>
      <xdr:row>15</xdr:row>
      <xdr:rowOff>0</xdr:rowOff>
    </xdr:to>
    <xdr:pic>
      <xdr:nvPicPr>
        <xdr:cNvPr id="10978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solidFill>
          <a:srgbClr val="FFFFFF"/>
        </a:solidFill>
        <a:ln w="9525">
          <a:solidFill>
            <a:srgbClr val="000000"/>
          </a:solidFill>
          <a:miter lim="800000"/>
          <a:headEnd/>
          <a:tailEnd/>
        </a:ln>
      </xdr:spPr>
    </xdr:pic>
    <xdr:clientData/>
  </xdr:twoCellAnchor>
  <xdr:twoCellAnchor>
    <xdr:from>
      <xdr:col>0</xdr:col>
      <xdr:colOff>0</xdr:colOff>
      <xdr:row>15</xdr:row>
      <xdr:rowOff>0</xdr:rowOff>
    </xdr:from>
    <xdr:to>
      <xdr:col>0</xdr:col>
      <xdr:colOff>0</xdr:colOff>
      <xdr:row>15</xdr:row>
      <xdr:rowOff>0</xdr:rowOff>
    </xdr:to>
    <xdr:pic>
      <xdr:nvPicPr>
        <xdr:cNvPr id="109781" name="Picture 10" descr="Nueva imagen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0</xdr:colOff>
      <xdr:row>15</xdr:row>
      <xdr:rowOff>0</xdr:rowOff>
    </xdr:to>
    <xdr:pic>
      <xdr:nvPicPr>
        <xdr:cNvPr id="109782" name="Picture 11" descr="Nueva imagen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0</xdr:rowOff>
    </xdr:from>
    <xdr:to>
      <xdr:col>0</xdr:col>
      <xdr:colOff>0</xdr:colOff>
      <xdr:row>15</xdr:row>
      <xdr:rowOff>0</xdr:rowOff>
    </xdr:to>
    <xdr:pic>
      <xdr:nvPicPr>
        <xdr:cNvPr id="109783" name="Picture 1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19621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0</xdr:col>
      <xdr:colOff>0</xdr:colOff>
      <xdr:row>28</xdr:row>
      <xdr:rowOff>0</xdr:rowOff>
    </xdr:to>
    <xdr:pic>
      <xdr:nvPicPr>
        <xdr:cNvPr id="109784" name="Picture 13" descr="Nueva 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10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19050</xdr:rowOff>
    </xdr:from>
    <xdr:to>
      <xdr:col>0</xdr:col>
      <xdr:colOff>0</xdr:colOff>
      <xdr:row>20</xdr:row>
      <xdr:rowOff>171450</xdr:rowOff>
    </xdr:to>
    <xdr:pic>
      <xdr:nvPicPr>
        <xdr:cNvPr id="109785" name="Picture 14" descr="image00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8956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24</xdr:row>
      <xdr:rowOff>19050</xdr:rowOff>
    </xdr:from>
    <xdr:to>
      <xdr:col>0</xdr:col>
      <xdr:colOff>0</xdr:colOff>
      <xdr:row>24</xdr:row>
      <xdr:rowOff>171450</xdr:rowOff>
    </xdr:to>
    <xdr:pic>
      <xdr:nvPicPr>
        <xdr:cNvPr id="109786" name="Picture 1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571875"/>
          <a:ext cx="0" cy="142875"/>
        </a:xfrm>
        <a:prstGeom prst="rect">
          <a:avLst/>
        </a:prstGeom>
        <a:solidFill>
          <a:srgbClr val="FFFFFF"/>
        </a:solidFill>
        <a:ln w="9525">
          <a:solidFill>
            <a:srgbClr val="000000"/>
          </a:solidFill>
          <a:miter lim="800000"/>
          <a:headEnd/>
          <a:tailEnd/>
        </a:ln>
      </xdr:spPr>
    </xdr:pic>
    <xdr:clientData/>
  </xdr:twoCellAnchor>
  <xdr:twoCellAnchor>
    <xdr:from>
      <xdr:col>0</xdr:col>
      <xdr:colOff>0</xdr:colOff>
      <xdr:row>26</xdr:row>
      <xdr:rowOff>38100</xdr:rowOff>
    </xdr:from>
    <xdr:to>
      <xdr:col>0</xdr:col>
      <xdr:colOff>0</xdr:colOff>
      <xdr:row>26</xdr:row>
      <xdr:rowOff>152400</xdr:rowOff>
    </xdr:to>
    <xdr:pic>
      <xdr:nvPicPr>
        <xdr:cNvPr id="109787" name="Picture 16" descr="Nueva imagen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914775"/>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27</xdr:row>
      <xdr:rowOff>38100</xdr:rowOff>
    </xdr:from>
    <xdr:to>
      <xdr:col>0</xdr:col>
      <xdr:colOff>0</xdr:colOff>
      <xdr:row>27</xdr:row>
      <xdr:rowOff>152400</xdr:rowOff>
    </xdr:to>
    <xdr:pic>
      <xdr:nvPicPr>
        <xdr:cNvPr id="109788" name="Picture 17" descr="Nueva imagen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4076700"/>
          <a:ext cx="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28</xdr:row>
      <xdr:rowOff>0</xdr:rowOff>
    </xdr:from>
    <xdr:to>
      <xdr:col>0</xdr:col>
      <xdr:colOff>0</xdr:colOff>
      <xdr:row>28</xdr:row>
      <xdr:rowOff>0</xdr:rowOff>
    </xdr:to>
    <xdr:pic>
      <xdr:nvPicPr>
        <xdr:cNvPr id="109789" name="Picture 1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421005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723900</xdr:colOff>
      <xdr:row>2</xdr:row>
      <xdr:rowOff>9538</xdr:rowOff>
    </xdr:from>
    <xdr:to>
      <xdr:col>13</xdr:col>
      <xdr:colOff>503625</xdr:colOff>
      <xdr:row>6</xdr:row>
      <xdr:rowOff>10511</xdr:rowOff>
    </xdr:to>
    <xdr:pic>
      <xdr:nvPicPr>
        <xdr:cNvPr id="2" name="1 Imagen"/>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9286875" y="400063"/>
          <a:ext cx="1980000" cy="7248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47625</xdr:colOff>
      <xdr:row>2</xdr:row>
      <xdr:rowOff>114313</xdr:rowOff>
    </xdr:from>
    <xdr:to>
      <xdr:col>13</xdr:col>
      <xdr:colOff>503625</xdr:colOff>
      <xdr:row>6</xdr:row>
      <xdr:rowOff>115286</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504838"/>
          <a:ext cx="1980000" cy="724873"/>
        </a:xfrm>
        <a:prstGeom prst="rect">
          <a:avLst/>
        </a:prstGeom>
      </xdr:spPr>
    </xdr:pic>
    <xdr:clientData/>
  </xdr:twoCellAnchor>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twoCellAnchor editAs="oneCell">
    <xdr:from>
      <xdr:col>11</xdr:col>
      <xdr:colOff>47625</xdr:colOff>
      <xdr:row>2</xdr:row>
      <xdr:rowOff>19050</xdr:rowOff>
    </xdr:from>
    <xdr:to>
      <xdr:col>13</xdr:col>
      <xdr:colOff>503625</xdr:colOff>
      <xdr:row>6</xdr:row>
      <xdr:rowOff>114299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29625" y="409575"/>
          <a:ext cx="1980000" cy="819149"/>
        </a:xfrm>
        <a:prstGeom prst="rect">
          <a:avLst/>
        </a:prstGeom>
      </xdr:spPr>
    </xdr:pic>
    <xdr:clientData/>
  </xdr:twoCellAnchor>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0.89774</cdr:x>
      <cdr:y>0.21862</cdr:y>
    </cdr:from>
    <cdr:to>
      <cdr:x>0.96024</cdr:x>
      <cdr:y>0.21937</cdr:y>
    </cdr:to>
    <cdr:sp macro="" textlink="">
      <cdr:nvSpPr>
        <cdr:cNvPr id="28692" name="Line 3"/>
        <cdr:cNvSpPr>
          <a:spLocks xmlns:a="http://schemas.openxmlformats.org/drawingml/2006/main" noChangeShapeType="1"/>
        </cdr:cNvSpPr>
      </cdr:nvSpPr>
      <cdr:spPr bwMode="auto">
        <a:xfrm xmlns:a="http://schemas.openxmlformats.org/drawingml/2006/main">
          <a:off x="8273060" y="1228563"/>
          <a:ext cx="575965" cy="4215"/>
        </a:xfrm>
        <a:prstGeom xmlns:a="http://schemas.openxmlformats.org/drawingml/2006/main" prst="line">
          <a:avLst/>
        </a:prstGeom>
        <a:noFill xmlns:a="http://schemas.openxmlformats.org/drawingml/2006/main"/>
        <a:ln xmlns:a="http://schemas.openxmlformats.org/drawingml/2006/main" w="38100">
          <a:solidFill>
            <a:srgbClr val="0000FF"/>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0.90437</cdr:x>
      <cdr:y>0.43458</cdr:y>
    </cdr:from>
    <cdr:to>
      <cdr:x>0.95462</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8334154" y="2442238"/>
          <a:ext cx="463075" cy="4214"/>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0.89903</cdr:x>
      <cdr:y>0.34366</cdr:y>
    </cdr:from>
    <cdr:to>
      <cdr:x>0.94928</cdr:x>
      <cdr:y>0.34441</cdr:y>
    </cdr:to>
    <cdr:sp macro="" textlink="">
      <cdr:nvSpPr>
        <cdr:cNvPr id="28694" name="Line 5"/>
        <cdr:cNvSpPr>
          <a:spLocks xmlns:a="http://schemas.openxmlformats.org/drawingml/2006/main" noChangeShapeType="1"/>
        </cdr:cNvSpPr>
      </cdr:nvSpPr>
      <cdr:spPr bwMode="auto">
        <a:xfrm xmlns:a="http://schemas.openxmlformats.org/drawingml/2006/main" flipV="1">
          <a:off x="8284966" y="1931279"/>
          <a:ext cx="463076" cy="4215"/>
        </a:xfrm>
        <a:prstGeom xmlns:a="http://schemas.openxmlformats.org/drawingml/2006/main" prst="line">
          <a:avLst/>
        </a:prstGeom>
        <a:noFill xmlns:a="http://schemas.openxmlformats.org/drawingml/2006/main"/>
        <a:ln xmlns:a="http://schemas.openxmlformats.org/drawingml/2006/main" w="28575">
          <a:solidFill>
            <a:srgbClr val="FF000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0.71975</cdr:x>
      <cdr:y>0.07396</cdr:y>
    </cdr:from>
    <cdr:to>
      <cdr:x>0.8885</cdr:x>
      <cdr:y>0.20346</cdr:y>
    </cdr:to>
    <cdr:sp macro="" textlink="">
      <cdr:nvSpPr>
        <cdr:cNvPr id="28695" name="Text Box 6" descr="Papel carta"/>
        <cdr:cNvSpPr txBox="1">
          <a:spLocks xmlns:a="http://schemas.openxmlformats.org/drawingml/2006/main" noChangeArrowheads="1"/>
        </cdr:cNvSpPr>
      </cdr:nvSpPr>
      <cdr:spPr bwMode="auto">
        <a:xfrm xmlns:a="http://schemas.openxmlformats.org/drawingml/2006/main">
          <a:off x="7122961" y="391710"/>
          <a:ext cx="1670030" cy="685819"/>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l" rtl="0">
            <a:defRPr sz="1000"/>
          </a:pPr>
          <a:r>
            <a:rPr lang="es-ES" sz="1000" b="1" i="0" u="sng" strike="noStrike" baseline="0">
              <a:solidFill>
                <a:srgbClr val="000000"/>
              </a:solidFill>
              <a:latin typeface="Arial"/>
              <a:cs typeface="Arial"/>
            </a:rPr>
            <a:t> Datos a JUN 2013</a:t>
          </a:r>
          <a:endParaRPr lang="es-ES" sz="10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 asignado</a:t>
          </a:r>
        </a:p>
        <a:p xmlns:a="http://schemas.openxmlformats.org/drawingml/2006/main">
          <a:pPr algn="l" rtl="0">
            <a:defRPr sz="1000"/>
          </a:pPr>
          <a:r>
            <a:rPr lang="es-ES" sz="900" b="0" i="0" u="none" strike="noStrike" baseline="0">
              <a:solidFill>
                <a:srgbClr val="000000"/>
              </a:solidFill>
              <a:latin typeface="Arial"/>
              <a:cs typeface="Arial"/>
            </a:rPr>
            <a:t>81 %  utilizado sobre asignado</a:t>
          </a:r>
        </a:p>
        <a:p xmlns:a="http://schemas.openxmlformats.org/drawingml/2006/main">
          <a:pPr algn="l" rtl="0">
            <a:defRPr sz="1000"/>
          </a:pPr>
          <a:r>
            <a:rPr lang="es-ES" sz="900" b="0" i="0" u="none" strike="noStrike" baseline="0">
              <a:solidFill>
                <a:srgbClr val="000000"/>
              </a:solidFill>
              <a:latin typeface="Arial"/>
              <a:cs typeface="Arial"/>
            </a:rPr>
            <a:t>65 %  Líneas sobre asignado</a:t>
          </a:r>
        </a:p>
      </cdr:txBody>
    </cdr:sp>
  </cdr:relSizeAnchor>
  <cdr:relSizeAnchor xmlns:cdr="http://schemas.openxmlformats.org/drawingml/2006/chartDrawing">
    <cdr:from>
      <cdr:x>0.79507</cdr:x>
      <cdr:y>0.48559</cdr:y>
    </cdr:from>
    <cdr:to>
      <cdr:x>0.95607</cdr:x>
      <cdr:y>0.60584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326900" y="2728916"/>
          <a:ext cx="1483685" cy="675775"/>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MAY 2013</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21,3 millones utilizados</a:t>
          </a:r>
        </a:p>
        <a:p xmlns:a="http://schemas.openxmlformats.org/drawingml/2006/main">
          <a:pPr algn="l" rtl="0">
            <a:defRPr sz="1000"/>
          </a:pPr>
          <a:r>
            <a:rPr lang="es-ES" sz="900" b="0" i="0" u="none" strike="noStrike" baseline="0">
              <a:solidFill>
                <a:srgbClr val="000000"/>
              </a:solidFill>
              <a:latin typeface="Arial"/>
              <a:cs typeface="Arial"/>
            </a:rPr>
            <a:t>17,2 millones líneas activas</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B8" sqref="B8"/>
    </sheetView>
  </sheetViews>
  <sheetFormatPr baseColWidth="10" defaultRowHeight="14.25" x14ac:dyDescent="0.2"/>
  <cols>
    <col min="1" max="1" width="31.28515625" style="81" customWidth="1"/>
    <col min="2" max="2" width="14" style="82" customWidth="1"/>
    <col min="3" max="3" width="74.7109375" style="82" customWidth="1"/>
    <col min="4" max="4" width="16.85546875" style="82" customWidth="1"/>
    <col min="5" max="26" width="11.42578125" style="81"/>
    <col min="27" max="16384" width="11.42578125" style="82"/>
  </cols>
  <sheetData>
    <row r="1" spans="1:26" x14ac:dyDescent="0.2">
      <c r="B1" s="186"/>
      <c r="C1" s="186"/>
      <c r="D1" s="192"/>
    </row>
    <row r="2" spans="1:26" ht="18" x14ac:dyDescent="0.25">
      <c r="B2" s="188" t="s">
        <v>110</v>
      </c>
      <c r="C2" s="186"/>
      <c r="D2" s="186"/>
    </row>
    <row r="3" spans="1:26" x14ac:dyDescent="0.2">
      <c r="B3" s="189" t="s">
        <v>109</v>
      </c>
      <c r="C3" s="186"/>
      <c r="D3" s="186"/>
    </row>
    <row r="4" spans="1:26" x14ac:dyDescent="0.2">
      <c r="B4" s="186"/>
      <c r="C4" s="186"/>
      <c r="D4" s="186"/>
    </row>
    <row r="5" spans="1:26" x14ac:dyDescent="0.2">
      <c r="B5" s="186"/>
      <c r="C5" s="186"/>
      <c r="D5" s="186"/>
    </row>
    <row r="6" spans="1:26" x14ac:dyDescent="0.2">
      <c r="B6" s="186"/>
      <c r="C6" s="186"/>
      <c r="D6" s="186"/>
    </row>
    <row r="7" spans="1:26" x14ac:dyDescent="0.2">
      <c r="B7" s="186"/>
      <c r="C7" s="186"/>
      <c r="D7" s="186"/>
    </row>
    <row r="8" spans="1:26" x14ac:dyDescent="0.2">
      <c r="B8" s="190" t="s">
        <v>118</v>
      </c>
      <c r="C8" s="186"/>
      <c r="D8" s="186"/>
    </row>
    <row r="9" spans="1:26" s="80" customFormat="1" x14ac:dyDescent="0.2">
      <c r="A9" s="79"/>
      <c r="B9" s="187"/>
      <c r="C9" s="187"/>
      <c r="D9" s="187"/>
      <c r="E9" s="79"/>
      <c r="F9" s="79"/>
      <c r="G9" s="79"/>
      <c r="H9" s="79"/>
      <c r="I9" s="79"/>
      <c r="J9" s="79"/>
      <c r="K9" s="79"/>
      <c r="L9" s="79"/>
      <c r="M9" s="79"/>
      <c r="N9" s="79"/>
      <c r="O9" s="79"/>
      <c r="P9" s="79"/>
      <c r="Q9" s="79"/>
      <c r="R9" s="79"/>
      <c r="S9" s="79"/>
      <c r="T9" s="79"/>
      <c r="U9" s="79"/>
      <c r="V9" s="79"/>
      <c r="W9" s="79"/>
      <c r="X9" s="79"/>
      <c r="Y9" s="79"/>
      <c r="Z9" s="79"/>
    </row>
    <row r="10" spans="1:26" s="80" customFormat="1" x14ac:dyDescent="0.2">
      <c r="A10" s="79"/>
      <c r="B10" s="187"/>
      <c r="C10" s="187"/>
      <c r="D10" s="187"/>
      <c r="E10" s="79"/>
      <c r="F10" s="79"/>
      <c r="G10" s="79"/>
      <c r="H10" s="79"/>
      <c r="I10" s="79"/>
      <c r="J10" s="79"/>
      <c r="K10" s="79"/>
      <c r="L10" s="79"/>
      <c r="M10" s="79"/>
      <c r="N10" s="79"/>
      <c r="O10" s="79"/>
      <c r="P10" s="79"/>
      <c r="Q10" s="79"/>
      <c r="R10" s="79"/>
      <c r="S10" s="79"/>
      <c r="T10" s="79"/>
      <c r="U10" s="79"/>
      <c r="V10" s="79"/>
      <c r="W10" s="79"/>
      <c r="X10" s="79"/>
      <c r="Y10" s="79"/>
      <c r="Z10" s="79"/>
    </row>
    <row r="11" spans="1:26" s="80" customFormat="1" x14ac:dyDescent="0.2">
      <c r="A11" s="79"/>
      <c r="B11" s="191"/>
      <c r="C11" s="191"/>
      <c r="D11" s="191"/>
      <c r="E11" s="79"/>
      <c r="F11" s="79"/>
      <c r="G11" s="79"/>
      <c r="H11" s="79"/>
      <c r="I11" s="79"/>
      <c r="J11" s="79"/>
      <c r="K11" s="79"/>
      <c r="L11" s="79"/>
      <c r="M11" s="79"/>
      <c r="N11" s="79"/>
      <c r="O11" s="79"/>
      <c r="P11" s="79"/>
      <c r="Q11" s="79"/>
      <c r="R11" s="79"/>
      <c r="S11" s="79"/>
      <c r="T11" s="79"/>
      <c r="U11" s="79"/>
      <c r="V11" s="79"/>
      <c r="W11" s="79"/>
      <c r="X11" s="79"/>
      <c r="Y11" s="79"/>
      <c r="Z11" s="79"/>
    </row>
    <row r="12" spans="1:26" s="80" customFormat="1" x14ac:dyDescent="0.2">
      <c r="A12" s="79"/>
      <c r="E12" s="79"/>
      <c r="F12" s="79"/>
      <c r="G12" s="79"/>
      <c r="H12" s="79"/>
      <c r="I12" s="79"/>
      <c r="J12" s="79"/>
      <c r="K12" s="79"/>
      <c r="L12" s="79"/>
      <c r="M12" s="79"/>
      <c r="N12" s="79"/>
      <c r="O12" s="79"/>
      <c r="P12" s="79"/>
      <c r="Q12" s="79"/>
      <c r="R12" s="79"/>
      <c r="S12" s="79"/>
      <c r="T12" s="79"/>
      <c r="U12" s="79"/>
      <c r="V12" s="79"/>
      <c r="W12" s="79"/>
      <c r="X12" s="79"/>
      <c r="Y12" s="79"/>
      <c r="Z12" s="79"/>
    </row>
    <row r="13" spans="1:26" x14ac:dyDescent="0.2">
      <c r="C13" s="80"/>
    </row>
    <row r="14" spans="1:26" ht="57" x14ac:dyDescent="0.2">
      <c r="C14" s="85" t="s">
        <v>73</v>
      </c>
    </row>
    <row r="15" spans="1:26" ht="10.5" customHeight="1" x14ac:dyDescent="0.2">
      <c r="C15" s="85"/>
    </row>
    <row r="16" spans="1:26" ht="42.75" x14ac:dyDescent="0.2">
      <c r="C16" s="85" t="s">
        <v>74</v>
      </c>
    </row>
    <row r="17" spans="2:4" ht="12" customHeight="1" x14ac:dyDescent="0.2">
      <c r="C17" s="85"/>
    </row>
    <row r="18" spans="2:4" ht="28.5" x14ac:dyDescent="0.2">
      <c r="C18" s="93" t="s">
        <v>82</v>
      </c>
    </row>
    <row r="19" spans="2:4" ht="11.25" customHeight="1" x14ac:dyDescent="0.2">
      <c r="C19" s="93"/>
    </row>
    <row r="20" spans="2:4" ht="42.75" x14ac:dyDescent="0.2">
      <c r="C20" s="95" t="s">
        <v>102</v>
      </c>
    </row>
    <row r="21" spans="2:4" ht="15" x14ac:dyDescent="0.25">
      <c r="C21" s="86"/>
    </row>
    <row r="22" spans="2:4" ht="25.5" customHeight="1" x14ac:dyDescent="0.2">
      <c r="B22" s="80"/>
      <c r="C22" s="87" t="s">
        <v>72</v>
      </c>
      <c r="D22" s="80"/>
    </row>
    <row r="23" spans="2:4" ht="25.5" customHeight="1" x14ac:dyDescent="0.2">
      <c r="B23" s="80"/>
      <c r="C23" s="87" t="s">
        <v>70</v>
      </c>
      <c r="D23" s="80"/>
    </row>
    <row r="24" spans="2:4" ht="25.5" customHeight="1" x14ac:dyDescent="0.2">
      <c r="B24" s="80"/>
      <c r="C24" s="87" t="s">
        <v>71</v>
      </c>
      <c r="D24" s="80"/>
    </row>
    <row r="25" spans="2:4" ht="25.5" customHeight="1" x14ac:dyDescent="0.2">
      <c r="B25" s="80"/>
      <c r="C25" s="87" t="s">
        <v>69</v>
      </c>
      <c r="D25" s="80"/>
    </row>
    <row r="26" spans="2:4" ht="15" customHeight="1" x14ac:dyDescent="0.2">
      <c r="C26" s="83"/>
    </row>
    <row r="27" spans="2:4" x14ac:dyDescent="0.2">
      <c r="C27" s="80"/>
    </row>
    <row r="28" spans="2:4" x14ac:dyDescent="0.2">
      <c r="C28" s="126"/>
    </row>
    <row r="29" spans="2:4" x14ac:dyDescent="0.2">
      <c r="D29" s="185"/>
    </row>
    <row r="37" spans="2:4" x14ac:dyDescent="0.2">
      <c r="B37" s="81"/>
      <c r="C37" s="81"/>
      <c r="D37" s="81"/>
    </row>
    <row r="38" spans="2:4" x14ac:dyDescent="0.2">
      <c r="B38" s="81"/>
      <c r="C38" s="81"/>
      <c r="D38" s="81"/>
    </row>
    <row r="39" spans="2:4" s="81" customFormat="1" x14ac:dyDescent="0.2"/>
    <row r="40" spans="2:4" s="81" customFormat="1" x14ac:dyDescent="0.2"/>
    <row r="41" spans="2:4" s="81" customFormat="1" x14ac:dyDescent="0.2"/>
    <row r="42" spans="2:4" s="81" customFormat="1" x14ac:dyDescent="0.2"/>
    <row r="43" spans="2:4" s="81" customFormat="1" x14ac:dyDescent="0.2"/>
    <row r="44" spans="2:4" s="81" customFormat="1" x14ac:dyDescent="0.2"/>
    <row r="45" spans="2:4" s="81" customFormat="1" x14ac:dyDescent="0.2"/>
    <row r="46" spans="2:4" s="81" customFormat="1" x14ac:dyDescent="0.2"/>
    <row r="47" spans="2:4" s="81" customFormat="1" x14ac:dyDescent="0.2"/>
    <row r="48" spans="2:4" s="81" customFormat="1" x14ac:dyDescent="0.2"/>
    <row r="49" s="81" customFormat="1" x14ac:dyDescent="0.2"/>
    <row r="50" s="81" customFormat="1" x14ac:dyDescent="0.2"/>
    <row r="51" s="81" customFormat="1" x14ac:dyDescent="0.2"/>
    <row r="52" s="81" customFormat="1" x14ac:dyDescent="0.2"/>
    <row r="53" s="81" customFormat="1" x14ac:dyDescent="0.2"/>
    <row r="54" s="81" customFormat="1" x14ac:dyDescent="0.2"/>
    <row r="55" s="81" customFormat="1" x14ac:dyDescent="0.2"/>
    <row r="56" s="81" customFormat="1" x14ac:dyDescent="0.2"/>
    <row r="57" s="81" customFormat="1" x14ac:dyDescent="0.2"/>
    <row r="58" s="81" customFormat="1" x14ac:dyDescent="0.2"/>
    <row r="59" s="81" customFormat="1" x14ac:dyDescent="0.2"/>
    <row r="60" s="81" customFormat="1" x14ac:dyDescent="0.2"/>
    <row r="61" s="81" customFormat="1" x14ac:dyDescent="0.2"/>
    <row r="62" s="81" customFormat="1" x14ac:dyDescent="0.2"/>
    <row r="63" s="81" customFormat="1" x14ac:dyDescent="0.2"/>
    <row r="64" s="81" customFormat="1" x14ac:dyDescent="0.2"/>
    <row r="65" s="81" customFormat="1" x14ac:dyDescent="0.2"/>
    <row r="66" s="81" customFormat="1" x14ac:dyDescent="0.2"/>
    <row r="67" s="81" customFormat="1" x14ac:dyDescent="0.2"/>
    <row r="68" s="81" customFormat="1" x14ac:dyDescent="0.2"/>
    <row r="69" s="81" customFormat="1" x14ac:dyDescent="0.2"/>
    <row r="70" s="81" customFormat="1" x14ac:dyDescent="0.2"/>
    <row r="71" s="81" customFormat="1" x14ac:dyDescent="0.2"/>
    <row r="72" s="81" customFormat="1" x14ac:dyDescent="0.2"/>
    <row r="73" s="81" customFormat="1" x14ac:dyDescent="0.2"/>
    <row r="74" s="81" customFormat="1" x14ac:dyDescent="0.2"/>
    <row r="75" s="81" customFormat="1" x14ac:dyDescent="0.2"/>
    <row r="76" s="81" customFormat="1" x14ac:dyDescent="0.2"/>
    <row r="77" s="81" customFormat="1" x14ac:dyDescent="0.2"/>
    <row r="78" s="81" customFormat="1" x14ac:dyDescent="0.2"/>
    <row r="79" s="81" customFormat="1" x14ac:dyDescent="0.2"/>
    <row r="80" s="81" customFormat="1" x14ac:dyDescent="0.2"/>
    <row r="81" s="81" customFormat="1" x14ac:dyDescent="0.2"/>
    <row r="82" s="81" customFormat="1" x14ac:dyDescent="0.2"/>
    <row r="83" s="81" customFormat="1" x14ac:dyDescent="0.2"/>
    <row r="84" s="81" customFormat="1" x14ac:dyDescent="0.2"/>
    <row r="85" s="81" customFormat="1" x14ac:dyDescent="0.2"/>
    <row r="86" s="81" customFormat="1" x14ac:dyDescent="0.2"/>
    <row r="87" s="81" customFormat="1" x14ac:dyDescent="0.2"/>
    <row r="88" s="81" customFormat="1" x14ac:dyDescent="0.2"/>
    <row r="89" s="81" customFormat="1" x14ac:dyDescent="0.2"/>
    <row r="90" s="81" customFormat="1" x14ac:dyDescent="0.2"/>
    <row r="91" s="81" customFormat="1" x14ac:dyDescent="0.2"/>
    <row r="92" s="81" customFormat="1" x14ac:dyDescent="0.2"/>
    <row r="93" s="81" customFormat="1" x14ac:dyDescent="0.2"/>
    <row r="94" s="81" customFormat="1" x14ac:dyDescent="0.2"/>
    <row r="95" s="81" customFormat="1" x14ac:dyDescent="0.2"/>
    <row r="96" s="81" customFormat="1" x14ac:dyDescent="0.2"/>
    <row r="97" s="81" customFormat="1" x14ac:dyDescent="0.2"/>
    <row r="98" s="81" customFormat="1" x14ac:dyDescent="0.2"/>
    <row r="99" s="81" customFormat="1" x14ac:dyDescent="0.2"/>
    <row r="100" s="81" customFormat="1" x14ac:dyDescent="0.2"/>
    <row r="101" s="81" customFormat="1" x14ac:dyDescent="0.2"/>
    <row r="102" s="81" customFormat="1" x14ac:dyDescent="0.2"/>
    <row r="103" s="81" customFormat="1" x14ac:dyDescent="0.2"/>
    <row r="104" s="81" customFormat="1" x14ac:dyDescent="0.2"/>
    <row r="105" s="81" customFormat="1" x14ac:dyDescent="0.2"/>
    <row r="106" s="81" customFormat="1" x14ac:dyDescent="0.2"/>
    <row r="107" s="81" customFormat="1" x14ac:dyDescent="0.2"/>
    <row r="108" s="81" customFormat="1" x14ac:dyDescent="0.2"/>
    <row r="109" s="81" customFormat="1" x14ac:dyDescent="0.2"/>
    <row r="110" s="81" customFormat="1" x14ac:dyDescent="0.2"/>
    <row r="111" s="81" customFormat="1" x14ac:dyDescent="0.2"/>
    <row r="112" s="81" customFormat="1" x14ac:dyDescent="0.2"/>
    <row r="113" s="81" customFormat="1" x14ac:dyDescent="0.2"/>
    <row r="114" s="81" customFormat="1" x14ac:dyDescent="0.2"/>
    <row r="115" s="81" customFormat="1" x14ac:dyDescent="0.2"/>
    <row r="116" s="81" customFormat="1" x14ac:dyDescent="0.2"/>
    <row r="117" s="81" customFormat="1" x14ac:dyDescent="0.2"/>
    <row r="118" s="81" customFormat="1" x14ac:dyDescent="0.2"/>
    <row r="119" s="81" customFormat="1" x14ac:dyDescent="0.2"/>
    <row r="120" s="81" customFormat="1" x14ac:dyDescent="0.2"/>
    <row r="121" s="81" customFormat="1" x14ac:dyDescent="0.2"/>
    <row r="122" s="81" customFormat="1" x14ac:dyDescent="0.2"/>
    <row r="123" s="81" customFormat="1" x14ac:dyDescent="0.2"/>
    <row r="124" s="81" customFormat="1" x14ac:dyDescent="0.2"/>
    <row r="125" s="81" customFormat="1" x14ac:dyDescent="0.2"/>
    <row r="126" s="81" customFormat="1" x14ac:dyDescent="0.2"/>
    <row r="127" s="81" customFormat="1" x14ac:dyDescent="0.2"/>
    <row r="128" s="81" customFormat="1" x14ac:dyDescent="0.2"/>
    <row r="129" s="81" customFormat="1" x14ac:dyDescent="0.2"/>
    <row r="130" s="81" customFormat="1" x14ac:dyDescent="0.2"/>
    <row r="131" s="81" customFormat="1" x14ac:dyDescent="0.2"/>
    <row r="132" s="81" customFormat="1" x14ac:dyDescent="0.2"/>
    <row r="133" s="81" customFormat="1" x14ac:dyDescent="0.2"/>
    <row r="134" s="81" customFormat="1" x14ac:dyDescent="0.2"/>
    <row r="135" s="81" customFormat="1" x14ac:dyDescent="0.2"/>
    <row r="136" s="81" customFormat="1" x14ac:dyDescent="0.2"/>
    <row r="137" s="81" customFormat="1" x14ac:dyDescent="0.2"/>
    <row r="138" s="81" customFormat="1" x14ac:dyDescent="0.2"/>
    <row r="139" s="81" customFormat="1" x14ac:dyDescent="0.2"/>
    <row r="140" s="81" customFormat="1" x14ac:dyDescent="0.2"/>
    <row r="141" s="81" customFormat="1" x14ac:dyDescent="0.2"/>
    <row r="142" s="81" customFormat="1" x14ac:dyDescent="0.2"/>
    <row r="143" s="81" customFormat="1" x14ac:dyDescent="0.2"/>
    <row r="144" s="81" customFormat="1" x14ac:dyDescent="0.2"/>
    <row r="145" s="81" customFormat="1" x14ac:dyDescent="0.2"/>
    <row r="146" s="81" customFormat="1" x14ac:dyDescent="0.2"/>
    <row r="147" s="81" customFormat="1" x14ac:dyDescent="0.2"/>
    <row r="148" s="81" customFormat="1" x14ac:dyDescent="0.2"/>
    <row r="149" s="81" customFormat="1" x14ac:dyDescent="0.2"/>
    <row r="150" s="81" customFormat="1" x14ac:dyDescent="0.2"/>
    <row r="151" s="81" customFormat="1" x14ac:dyDescent="0.2"/>
    <row r="152" s="81" customFormat="1" x14ac:dyDescent="0.2"/>
    <row r="153" s="81" customFormat="1" x14ac:dyDescent="0.2"/>
    <row r="154" s="81" customFormat="1" x14ac:dyDescent="0.2"/>
    <row r="155" s="81" customFormat="1" x14ac:dyDescent="0.2"/>
    <row r="156" s="81" customFormat="1" x14ac:dyDescent="0.2"/>
    <row r="157" s="81" customFormat="1" x14ac:dyDescent="0.2"/>
    <row r="158" s="81" customFormat="1" x14ac:dyDescent="0.2"/>
    <row r="159" s="81" customFormat="1" x14ac:dyDescent="0.2"/>
    <row r="160" s="81" customFormat="1" x14ac:dyDescent="0.2"/>
    <row r="161" s="81" customFormat="1" x14ac:dyDescent="0.2"/>
    <row r="162" s="81" customFormat="1" x14ac:dyDescent="0.2"/>
    <row r="163" s="81" customFormat="1" x14ac:dyDescent="0.2"/>
    <row r="164" s="81" customFormat="1" x14ac:dyDescent="0.2"/>
    <row r="165" s="81" customFormat="1" x14ac:dyDescent="0.2"/>
    <row r="166" s="81" customFormat="1" x14ac:dyDescent="0.2"/>
    <row r="167" s="81" customFormat="1" x14ac:dyDescent="0.2"/>
    <row r="168" s="81" customFormat="1" x14ac:dyDescent="0.2"/>
    <row r="169" s="81" customFormat="1" x14ac:dyDescent="0.2"/>
    <row r="170" s="81" customFormat="1" x14ac:dyDescent="0.2"/>
    <row r="171" s="81" customFormat="1" x14ac:dyDescent="0.2"/>
    <row r="172" s="81" customFormat="1" x14ac:dyDescent="0.2"/>
    <row r="173" s="81" customFormat="1" x14ac:dyDescent="0.2"/>
    <row r="174" s="81" customFormat="1" x14ac:dyDescent="0.2"/>
    <row r="175" s="81" customFormat="1" x14ac:dyDescent="0.2"/>
    <row r="176" s="81" customFormat="1" x14ac:dyDescent="0.2"/>
    <row r="177" s="81" customFormat="1" x14ac:dyDescent="0.2"/>
    <row r="178" s="81" customFormat="1" x14ac:dyDescent="0.2"/>
    <row r="179" s="81" customFormat="1" x14ac:dyDescent="0.2"/>
    <row r="180" s="81" customFormat="1" x14ac:dyDescent="0.2"/>
    <row r="181" s="81" customFormat="1" x14ac:dyDescent="0.2"/>
    <row r="182" s="81" customFormat="1" x14ac:dyDescent="0.2"/>
    <row r="183" s="81" customFormat="1" x14ac:dyDescent="0.2"/>
    <row r="184" s="81" customFormat="1" x14ac:dyDescent="0.2"/>
    <row r="185" s="81" customFormat="1" x14ac:dyDescent="0.2"/>
    <row r="186" s="81" customFormat="1" x14ac:dyDescent="0.2"/>
    <row r="187" s="81" customFormat="1" x14ac:dyDescent="0.2"/>
    <row r="188" s="81" customFormat="1" x14ac:dyDescent="0.2"/>
    <row r="189" s="81" customFormat="1" x14ac:dyDescent="0.2"/>
    <row r="190" s="81" customFormat="1" x14ac:dyDescent="0.2"/>
    <row r="191" s="81" customFormat="1" x14ac:dyDescent="0.2"/>
    <row r="192" s="81" customFormat="1" x14ac:dyDescent="0.2"/>
    <row r="193" s="81" customFormat="1" x14ac:dyDescent="0.2"/>
    <row r="194" s="81" customFormat="1" x14ac:dyDescent="0.2"/>
    <row r="195" s="81" customFormat="1" x14ac:dyDescent="0.2"/>
    <row r="196" s="81" customFormat="1" x14ac:dyDescent="0.2"/>
    <row r="197" s="81" customFormat="1" x14ac:dyDescent="0.2"/>
    <row r="198" s="81" customFormat="1" x14ac:dyDescent="0.2"/>
    <row r="199" s="81" customFormat="1" x14ac:dyDescent="0.2"/>
    <row r="200" s="81" customFormat="1" x14ac:dyDescent="0.2"/>
    <row r="201" s="81" customFormat="1" x14ac:dyDescent="0.2"/>
    <row r="202" s="81" customFormat="1" x14ac:dyDescent="0.2"/>
    <row r="203" s="81" customFormat="1" x14ac:dyDescent="0.2"/>
    <row r="204" s="81" customFormat="1" x14ac:dyDescent="0.2"/>
    <row r="205" s="81" customFormat="1" x14ac:dyDescent="0.2"/>
    <row r="206" s="81" customFormat="1" x14ac:dyDescent="0.2"/>
    <row r="207" s="81" customFormat="1" x14ac:dyDescent="0.2"/>
    <row r="208" s="81" customFormat="1" x14ac:dyDescent="0.2"/>
    <row r="209" s="81" customFormat="1" x14ac:dyDescent="0.2"/>
    <row r="210" s="81" customFormat="1" x14ac:dyDescent="0.2"/>
    <row r="211" s="81" customFormat="1" x14ac:dyDescent="0.2"/>
    <row r="212" s="81" customFormat="1" x14ac:dyDescent="0.2"/>
    <row r="213" s="81" customFormat="1" x14ac:dyDescent="0.2"/>
    <row r="214" s="81" customFormat="1" x14ac:dyDescent="0.2"/>
    <row r="215" s="81" customFormat="1" x14ac:dyDescent="0.2"/>
    <row r="216" s="81" customFormat="1" x14ac:dyDescent="0.2"/>
    <row r="217" s="81" customFormat="1" x14ac:dyDescent="0.2"/>
    <row r="218" s="81" customFormat="1" x14ac:dyDescent="0.2"/>
    <row r="219" s="81" customFormat="1" x14ac:dyDescent="0.2"/>
    <row r="220" s="81" customFormat="1" x14ac:dyDescent="0.2"/>
    <row r="221" s="81" customFormat="1" x14ac:dyDescent="0.2"/>
    <row r="222" s="81" customFormat="1" x14ac:dyDescent="0.2"/>
    <row r="223" s="81" customFormat="1" x14ac:dyDescent="0.2"/>
    <row r="224" s="81" customFormat="1" x14ac:dyDescent="0.2"/>
    <row r="225" s="81" customFormat="1" x14ac:dyDescent="0.2"/>
    <row r="226" s="81" customFormat="1" x14ac:dyDescent="0.2"/>
  </sheetData>
  <sheetProtection password="CB2B" sheet="1" objects="1" scenarios="1"/>
  <phoneticPr fontId="16"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O28" sqref="O28"/>
    </sheetView>
  </sheetViews>
  <sheetFormatPr baseColWidth="10" defaultRowHeight="12.75" x14ac:dyDescent="0.2"/>
  <cols>
    <col min="1" max="16384" width="11.42578125" style="249"/>
  </cols>
  <sheetData>
    <row r="1" spans="2:14" x14ac:dyDescent="0.2">
      <c r="B1" s="250"/>
      <c r="C1" s="250"/>
      <c r="D1" s="250"/>
      <c r="E1" s="250"/>
      <c r="F1" s="250"/>
      <c r="G1" s="250"/>
      <c r="H1" s="250"/>
      <c r="I1" s="250"/>
      <c r="J1" s="250"/>
      <c r="K1" s="250"/>
      <c r="L1" s="250"/>
      <c r="M1" s="250"/>
      <c r="N1" s="250"/>
    </row>
    <row r="2" spans="2:14" ht="18" x14ac:dyDescent="0.25">
      <c r="B2" s="188" t="s">
        <v>110</v>
      </c>
      <c r="C2" s="250"/>
      <c r="D2" s="250"/>
      <c r="E2" s="250"/>
      <c r="F2" s="250"/>
      <c r="G2" s="250"/>
      <c r="H2" s="250"/>
      <c r="I2" s="250"/>
      <c r="J2" s="250"/>
      <c r="K2" s="250"/>
      <c r="L2" s="250"/>
      <c r="M2" s="250"/>
      <c r="N2" s="250"/>
    </row>
    <row r="3" spans="2:14" ht="14.25" x14ac:dyDescent="0.2">
      <c r="B3" s="189" t="s">
        <v>115</v>
      </c>
      <c r="C3" s="250"/>
      <c r="D3" s="250"/>
      <c r="E3" s="250"/>
      <c r="F3" s="250"/>
      <c r="G3" s="250"/>
      <c r="H3" s="250"/>
      <c r="I3" s="250"/>
      <c r="J3" s="250"/>
      <c r="K3" s="250"/>
      <c r="L3" s="250"/>
      <c r="M3" s="250"/>
      <c r="N3" s="250"/>
    </row>
    <row r="4" spans="2:14" ht="14.25" x14ac:dyDescent="0.2">
      <c r="B4" s="252" t="s">
        <v>117</v>
      </c>
      <c r="C4" s="250"/>
      <c r="D4" s="250"/>
      <c r="E4" s="250"/>
      <c r="F4" s="250"/>
      <c r="G4" s="250"/>
      <c r="H4" s="250"/>
      <c r="I4" s="250"/>
      <c r="J4" s="250"/>
      <c r="K4" s="250"/>
      <c r="L4" s="250"/>
      <c r="M4" s="250"/>
      <c r="N4" s="250"/>
    </row>
    <row r="5" spans="2:14" ht="14.25" x14ac:dyDescent="0.2">
      <c r="B5" s="186"/>
      <c r="C5" s="250"/>
      <c r="D5" s="250"/>
      <c r="E5" s="250"/>
      <c r="F5" s="250"/>
      <c r="G5" s="250"/>
      <c r="H5" s="250"/>
      <c r="I5" s="250"/>
      <c r="J5" s="250"/>
      <c r="K5" s="250"/>
      <c r="L5" s="250"/>
      <c r="M5" s="250"/>
      <c r="N5" s="250"/>
    </row>
    <row r="6" spans="2:14" ht="14.25" x14ac:dyDescent="0.2">
      <c r="B6" s="186"/>
      <c r="C6" s="250"/>
      <c r="D6" s="250"/>
      <c r="E6" s="250"/>
      <c r="F6" s="250"/>
      <c r="G6" s="250"/>
      <c r="H6" s="250"/>
      <c r="I6" s="250"/>
      <c r="J6" s="250"/>
      <c r="K6" s="250"/>
      <c r="L6" s="250"/>
      <c r="M6" s="250"/>
      <c r="N6" s="250"/>
    </row>
    <row r="7" spans="2:14" ht="14.25" x14ac:dyDescent="0.2">
      <c r="B7" s="186"/>
      <c r="C7" s="250"/>
      <c r="D7" s="250"/>
      <c r="E7" s="250"/>
      <c r="F7" s="250"/>
      <c r="G7" s="250"/>
      <c r="H7" s="250"/>
      <c r="I7" s="250"/>
      <c r="J7" s="250"/>
      <c r="K7" s="250"/>
      <c r="L7" s="250"/>
      <c r="M7" s="250"/>
      <c r="N7" s="250"/>
    </row>
    <row r="8" spans="2:14" x14ac:dyDescent="0.2">
      <c r="B8" s="190" t="s">
        <v>118</v>
      </c>
      <c r="C8" s="250"/>
      <c r="D8" s="250"/>
      <c r="E8" s="250"/>
      <c r="F8" s="250"/>
      <c r="G8" s="250"/>
      <c r="H8" s="250"/>
      <c r="I8" s="250"/>
      <c r="J8" s="250"/>
      <c r="K8" s="250"/>
      <c r="L8" s="250"/>
      <c r="M8" s="250"/>
      <c r="N8" s="250"/>
    </row>
    <row r="9" spans="2:14" x14ac:dyDescent="0.2">
      <c r="B9" s="250"/>
      <c r="C9" s="250"/>
      <c r="D9" s="250"/>
      <c r="E9" s="250"/>
      <c r="F9" s="250"/>
      <c r="G9" s="250"/>
      <c r="H9" s="250"/>
      <c r="I9" s="250"/>
      <c r="J9" s="250"/>
      <c r="K9" s="250"/>
      <c r="L9" s="250"/>
      <c r="M9" s="250"/>
      <c r="N9" s="250"/>
    </row>
    <row r="10" spans="2:14" x14ac:dyDescent="0.2">
      <c r="B10" s="250"/>
      <c r="C10" s="250"/>
      <c r="D10" s="250"/>
      <c r="E10" s="250"/>
      <c r="F10" s="250"/>
      <c r="G10" s="250"/>
      <c r="H10" s="250"/>
      <c r="I10" s="250"/>
      <c r="J10" s="250"/>
      <c r="K10" s="250"/>
      <c r="L10" s="250"/>
      <c r="M10" s="250"/>
      <c r="N10" s="250"/>
    </row>
    <row r="11" spans="2:14" x14ac:dyDescent="0.2">
      <c r="B11" s="251"/>
      <c r="C11" s="251"/>
      <c r="D11" s="251"/>
      <c r="E11" s="251"/>
      <c r="F11" s="251"/>
      <c r="G11" s="251"/>
      <c r="H11" s="251"/>
      <c r="I11" s="251"/>
      <c r="J11" s="251"/>
      <c r="K11" s="251"/>
      <c r="L11" s="251"/>
      <c r="M11" s="251"/>
      <c r="N11" s="25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5"/>
  <sheetViews>
    <sheetView zoomScaleNormal="100" workbookViewId="0">
      <selection activeCell="B38" sqref="B38"/>
    </sheetView>
  </sheetViews>
  <sheetFormatPr baseColWidth="10" defaultRowHeight="12.75" x14ac:dyDescent="0.2"/>
  <cols>
    <col min="1" max="1" width="45.42578125" style="69" bestFit="1" customWidth="1"/>
    <col min="2" max="2" width="31.42578125" style="69" customWidth="1"/>
    <col min="3" max="3" width="12" style="70" bestFit="1" customWidth="1"/>
    <col min="4" max="4" width="31.7109375" style="69" bestFit="1" customWidth="1"/>
    <col min="5" max="5" width="12.42578125" style="69" bestFit="1" customWidth="1"/>
    <col min="6" max="6" width="11.42578125" style="72"/>
    <col min="7" max="7" width="15" style="72" bestFit="1" customWidth="1"/>
    <col min="8" max="21" width="11.42578125" style="72"/>
    <col min="22" max="16384" width="11.42578125" style="69"/>
  </cols>
  <sheetData>
    <row r="1" spans="1:21" x14ac:dyDescent="0.2">
      <c r="A1" s="193"/>
      <c r="B1" s="193"/>
      <c r="C1" s="194"/>
      <c r="D1" s="193"/>
      <c r="E1" s="206"/>
    </row>
    <row r="2" spans="1:21" ht="18" x14ac:dyDescent="0.25">
      <c r="A2" s="188" t="s">
        <v>110</v>
      </c>
      <c r="B2" s="193"/>
      <c r="C2" s="194"/>
      <c r="D2" s="193"/>
      <c r="E2" s="193"/>
    </row>
    <row r="3" spans="1:21" ht="14.25" x14ac:dyDescent="0.2">
      <c r="A3" s="189" t="s">
        <v>111</v>
      </c>
      <c r="B3" s="193"/>
      <c r="C3" s="194"/>
      <c r="D3" s="193"/>
      <c r="E3" s="193"/>
    </row>
    <row r="4" spans="1:21" ht="14.25" x14ac:dyDescent="0.2">
      <c r="A4" s="186"/>
      <c r="B4" s="193"/>
      <c r="C4" s="194"/>
      <c r="D4" s="193"/>
      <c r="E4" s="193"/>
    </row>
    <row r="5" spans="1:21" ht="14.25" x14ac:dyDescent="0.2">
      <c r="A5" s="186"/>
      <c r="B5" s="193"/>
      <c r="C5" s="194"/>
      <c r="D5" s="193"/>
      <c r="E5" s="193"/>
    </row>
    <row r="6" spans="1:21" ht="14.25" x14ac:dyDescent="0.2">
      <c r="A6" s="186"/>
      <c r="B6" s="193"/>
      <c r="C6" s="194"/>
      <c r="D6" s="193"/>
      <c r="E6" s="193"/>
    </row>
    <row r="7" spans="1:21" ht="14.25" x14ac:dyDescent="0.2">
      <c r="A7" s="186"/>
      <c r="B7" s="193"/>
      <c r="C7" s="194"/>
      <c r="D7" s="193"/>
      <c r="E7" s="193"/>
    </row>
    <row r="8" spans="1:21" x14ac:dyDescent="0.2">
      <c r="A8" s="190" t="s">
        <v>118</v>
      </c>
      <c r="B8" s="193"/>
      <c r="C8" s="194"/>
      <c r="D8" s="193"/>
      <c r="E8" s="193"/>
    </row>
    <row r="9" spans="1:21" x14ac:dyDescent="0.2">
      <c r="A9" s="193"/>
      <c r="B9" s="193"/>
      <c r="C9" s="194"/>
      <c r="D9" s="193"/>
      <c r="E9" s="193"/>
    </row>
    <row r="10" spans="1:21" x14ac:dyDescent="0.2">
      <c r="A10" s="193"/>
      <c r="B10" s="193"/>
      <c r="C10" s="194"/>
      <c r="D10" s="193"/>
      <c r="E10" s="193"/>
    </row>
    <row r="11" spans="1:21" ht="13.5" thickBot="1" x14ac:dyDescent="0.25">
      <c r="A11" s="195"/>
      <c r="B11" s="196"/>
      <c r="C11" s="197"/>
      <c r="D11" s="196"/>
      <c r="E11" s="196"/>
    </row>
    <row r="12" spans="1:21" s="74" customFormat="1" ht="27" thickTop="1" thickBot="1" x14ac:dyDescent="0.25">
      <c r="A12" s="198" t="s">
        <v>42</v>
      </c>
      <c r="B12" s="262" t="s">
        <v>80</v>
      </c>
      <c r="C12" s="263"/>
      <c r="D12" s="199" t="s">
        <v>81</v>
      </c>
      <c r="E12" s="200" t="s">
        <v>43</v>
      </c>
      <c r="F12" s="73"/>
      <c r="G12" s="73"/>
      <c r="H12" s="73"/>
      <c r="I12" s="73"/>
      <c r="J12" s="73"/>
      <c r="K12" s="73"/>
      <c r="L12" s="73"/>
      <c r="M12" s="73"/>
      <c r="N12" s="73"/>
      <c r="O12" s="73"/>
      <c r="P12" s="73"/>
      <c r="Q12" s="73"/>
      <c r="R12" s="73"/>
      <c r="S12" s="73"/>
      <c r="T12" s="73"/>
      <c r="U12" s="73"/>
    </row>
    <row r="13" spans="1:21" ht="26.25" thickTop="1" x14ac:dyDescent="0.2">
      <c r="A13" s="201" t="s">
        <v>37</v>
      </c>
      <c r="B13" s="169" t="s">
        <v>99</v>
      </c>
      <c r="C13" s="98">
        <f>10*10000000</f>
        <v>100000000</v>
      </c>
      <c r="D13" s="99">
        <f>+'3-Móvil I'!B40</f>
        <v>26400000</v>
      </c>
      <c r="E13" s="100">
        <f>+D13/C13</f>
        <v>0.26400000000000001</v>
      </c>
      <c r="F13" s="116"/>
      <c r="G13" s="73"/>
    </row>
    <row r="14" spans="1:21" ht="25.5" x14ac:dyDescent="0.2">
      <c r="A14" s="202" t="s">
        <v>38</v>
      </c>
      <c r="B14" s="101" t="s">
        <v>39</v>
      </c>
      <c r="C14" s="102">
        <f>3*1000000</f>
        <v>3000000</v>
      </c>
      <c r="D14" s="103">
        <f>+'5-RI'!O17+'5-RI'!O29</f>
        <v>2164</v>
      </c>
      <c r="E14" s="96">
        <f>+D14/C14</f>
        <v>7.2133333333333337E-4</v>
      </c>
      <c r="F14" s="116"/>
      <c r="G14" s="73"/>
    </row>
    <row r="15" spans="1:21" ht="25.5" customHeight="1" x14ac:dyDescent="0.2">
      <c r="A15" s="259" t="s">
        <v>41</v>
      </c>
      <c r="B15" s="120" t="s">
        <v>40</v>
      </c>
      <c r="C15" s="121">
        <f>SUM(C16:C26)</f>
        <v>1067</v>
      </c>
      <c r="D15" s="97">
        <v>261</v>
      </c>
      <c r="E15" s="96">
        <f>+D15/C15</f>
        <v>0.24461105904404873</v>
      </c>
      <c r="F15" s="116"/>
      <c r="G15" s="122"/>
    </row>
    <row r="16" spans="1:21" x14ac:dyDescent="0.2">
      <c r="A16" s="260"/>
      <c r="B16" s="183" t="s">
        <v>107</v>
      </c>
      <c r="C16" s="102">
        <v>97</v>
      </c>
      <c r="D16" s="103">
        <v>37</v>
      </c>
      <c r="E16" s="96">
        <f t="shared" ref="E16:E26" si="0">+D16/C16</f>
        <v>0.38144329896907214</v>
      </c>
    </row>
    <row r="17" spans="1:5" x14ac:dyDescent="0.2">
      <c r="A17" s="260"/>
      <c r="B17" s="104" t="s">
        <v>95</v>
      </c>
      <c r="C17" s="102">
        <v>97</v>
      </c>
      <c r="D17" s="103">
        <v>39</v>
      </c>
      <c r="E17" s="96">
        <f t="shared" si="0"/>
        <v>0.40206185567010311</v>
      </c>
    </row>
    <row r="18" spans="1:5" x14ac:dyDescent="0.2">
      <c r="A18" s="260"/>
      <c r="B18" s="104" t="s">
        <v>96</v>
      </c>
      <c r="C18" s="102">
        <v>97</v>
      </c>
      <c r="D18" s="103">
        <v>18</v>
      </c>
      <c r="E18" s="96">
        <f>+D18/C18</f>
        <v>0.18556701030927836</v>
      </c>
    </row>
    <row r="19" spans="1:5" x14ac:dyDescent="0.2">
      <c r="A19" s="260"/>
      <c r="B19" s="104" t="s">
        <v>55</v>
      </c>
      <c r="C19" s="102">
        <v>97</v>
      </c>
      <c r="D19" s="103">
        <v>17</v>
      </c>
      <c r="E19" s="96">
        <f t="shared" si="0"/>
        <v>0.17525773195876287</v>
      </c>
    </row>
    <row r="20" spans="1:5" x14ac:dyDescent="0.2">
      <c r="A20" s="260"/>
      <c r="B20" s="104" t="s">
        <v>56</v>
      </c>
      <c r="C20" s="102">
        <v>97</v>
      </c>
      <c r="D20" s="103">
        <v>27</v>
      </c>
      <c r="E20" s="96">
        <f t="shared" si="0"/>
        <v>0.27835051546391754</v>
      </c>
    </row>
    <row r="21" spans="1:5" x14ac:dyDescent="0.2">
      <c r="A21" s="260"/>
      <c r="B21" s="104" t="s">
        <v>57</v>
      </c>
      <c r="C21" s="102">
        <v>97</v>
      </c>
      <c r="D21" s="103">
        <v>23</v>
      </c>
      <c r="E21" s="96">
        <f t="shared" si="0"/>
        <v>0.23711340206185566</v>
      </c>
    </row>
    <row r="22" spans="1:5" x14ac:dyDescent="0.2">
      <c r="A22" s="260"/>
      <c r="B22" s="136" t="s">
        <v>94</v>
      </c>
      <c r="C22" s="102">
        <v>97</v>
      </c>
      <c r="D22" s="103">
        <v>15</v>
      </c>
      <c r="E22" s="96">
        <f t="shared" si="0"/>
        <v>0.15463917525773196</v>
      </c>
    </row>
    <row r="23" spans="1:5" x14ac:dyDescent="0.2">
      <c r="A23" s="260"/>
      <c r="B23" s="182" t="s">
        <v>106</v>
      </c>
      <c r="C23" s="102">
        <v>97</v>
      </c>
      <c r="D23" s="103">
        <v>15</v>
      </c>
      <c r="E23" s="96">
        <f t="shared" si="0"/>
        <v>0.15463917525773196</v>
      </c>
    </row>
    <row r="24" spans="1:5" x14ac:dyDescent="0.2">
      <c r="A24" s="260"/>
      <c r="B24" s="104" t="s">
        <v>58</v>
      </c>
      <c r="C24" s="102">
        <v>97</v>
      </c>
      <c r="D24" s="103">
        <v>22</v>
      </c>
      <c r="E24" s="96">
        <f t="shared" si="0"/>
        <v>0.22680412371134021</v>
      </c>
    </row>
    <row r="25" spans="1:5" x14ac:dyDescent="0.2">
      <c r="A25" s="260"/>
      <c r="B25" s="104" t="s">
        <v>59</v>
      </c>
      <c r="C25" s="102">
        <v>97</v>
      </c>
      <c r="D25" s="103">
        <v>23</v>
      </c>
      <c r="E25" s="96">
        <f t="shared" si="0"/>
        <v>0.23711340206185566</v>
      </c>
    </row>
    <row r="26" spans="1:5" ht="13.5" thickBot="1" x14ac:dyDescent="0.25">
      <c r="A26" s="261"/>
      <c r="B26" s="105" t="s">
        <v>90</v>
      </c>
      <c r="C26" s="106">
        <v>97</v>
      </c>
      <c r="D26" s="107">
        <v>26</v>
      </c>
      <c r="E26" s="108">
        <f t="shared" si="0"/>
        <v>0.26804123711340205</v>
      </c>
    </row>
    <row r="27" spans="1:5" ht="13.5" thickTop="1" x14ac:dyDescent="0.2"/>
    <row r="28" spans="1:5" x14ac:dyDescent="0.2">
      <c r="A28" s="203" t="s">
        <v>75</v>
      </c>
    </row>
    <row r="29" spans="1:5" ht="6.75" customHeight="1" x14ac:dyDescent="0.2">
      <c r="A29" s="204"/>
    </row>
    <row r="30" spans="1:5" x14ac:dyDescent="0.2">
      <c r="A30" s="204" t="s">
        <v>83</v>
      </c>
      <c r="E30" s="71"/>
    </row>
    <row r="31" spans="1:5" x14ac:dyDescent="0.2">
      <c r="A31" s="205" t="s">
        <v>119</v>
      </c>
    </row>
    <row r="34" spans="1:7" x14ac:dyDescent="0.2">
      <c r="A34" s="179"/>
      <c r="B34" s="179"/>
      <c r="C34" s="180"/>
      <c r="D34" s="179"/>
      <c r="E34" s="179"/>
      <c r="F34" s="181"/>
      <c r="G34" s="181"/>
    </row>
    <row r="35" spans="1:7" x14ac:dyDescent="0.2">
      <c r="A35" s="179"/>
      <c r="B35" s="179"/>
      <c r="C35" s="180"/>
      <c r="D35" s="179"/>
      <c r="E35" s="179"/>
      <c r="F35" s="181"/>
      <c r="G35" s="181"/>
    </row>
    <row r="36" spans="1:7" x14ac:dyDescent="0.2">
      <c r="A36" s="179"/>
      <c r="B36" s="179"/>
      <c r="C36" s="180"/>
      <c r="D36" s="179"/>
      <c r="E36" s="179"/>
      <c r="F36" s="181"/>
      <c r="G36" s="181"/>
    </row>
    <row r="37" spans="1:7" x14ac:dyDescent="0.2">
      <c r="A37" s="179"/>
      <c r="B37" s="179"/>
      <c r="C37" s="180"/>
      <c r="D37" s="179"/>
      <c r="E37" s="179"/>
      <c r="F37" s="181"/>
      <c r="G37" s="181"/>
    </row>
    <row r="38" spans="1:7" x14ac:dyDescent="0.2">
      <c r="A38" s="179"/>
      <c r="B38" s="179"/>
      <c r="C38" s="180"/>
      <c r="D38" s="179"/>
      <c r="E38" s="179"/>
      <c r="F38" s="181"/>
      <c r="G38" s="181"/>
    </row>
    <row r="39" spans="1:7" x14ac:dyDescent="0.2">
      <c r="A39" s="179"/>
      <c r="B39" s="179"/>
      <c r="C39" s="180"/>
      <c r="D39" s="179"/>
      <c r="E39" s="179"/>
      <c r="F39" s="181"/>
      <c r="G39" s="181"/>
    </row>
    <row r="40" spans="1:7" x14ac:dyDescent="0.2">
      <c r="A40" s="179"/>
      <c r="B40" s="179"/>
      <c r="C40" s="180"/>
      <c r="D40" s="179"/>
      <c r="E40" s="179"/>
      <c r="F40" s="181"/>
      <c r="G40" s="181"/>
    </row>
    <row r="41" spans="1:7" x14ac:dyDescent="0.2">
      <c r="A41" s="179"/>
      <c r="B41" s="179"/>
      <c r="C41" s="180"/>
      <c r="D41" s="179"/>
      <c r="E41" s="179"/>
      <c r="F41" s="181"/>
      <c r="G41" s="181"/>
    </row>
    <row r="42" spans="1:7" x14ac:dyDescent="0.2">
      <c r="A42" s="179"/>
      <c r="B42" s="179"/>
      <c r="C42" s="180"/>
      <c r="D42" s="179"/>
      <c r="E42" s="179"/>
      <c r="F42" s="181"/>
      <c r="G42" s="181"/>
    </row>
    <row r="43" spans="1:7" x14ac:dyDescent="0.2">
      <c r="A43" s="179"/>
      <c r="B43" s="179"/>
      <c r="C43" s="180"/>
      <c r="D43" s="179"/>
      <c r="E43" s="179"/>
      <c r="F43" s="181"/>
      <c r="G43" s="181"/>
    </row>
    <row r="44" spans="1:7" x14ac:dyDescent="0.2">
      <c r="A44" s="179"/>
      <c r="B44" s="179"/>
      <c r="C44" s="180"/>
      <c r="D44" s="179"/>
      <c r="E44" s="179"/>
      <c r="F44" s="181"/>
      <c r="G44" s="181"/>
    </row>
    <row r="45" spans="1:7" x14ac:dyDescent="0.2">
      <c r="A45" s="179"/>
      <c r="B45" s="179"/>
      <c r="C45" s="180"/>
      <c r="D45" s="179"/>
      <c r="E45" s="179"/>
      <c r="F45" s="181"/>
      <c r="G45" s="181"/>
    </row>
    <row r="46" spans="1:7" x14ac:dyDescent="0.2">
      <c r="A46" s="179"/>
      <c r="B46" s="179"/>
      <c r="C46" s="180"/>
      <c r="D46" s="179"/>
      <c r="E46" s="179"/>
      <c r="F46" s="181"/>
      <c r="G46" s="181"/>
    </row>
    <row r="47" spans="1:7" x14ac:dyDescent="0.2">
      <c r="A47" s="179"/>
      <c r="B47" s="179"/>
      <c r="C47" s="180"/>
      <c r="D47" s="179"/>
      <c r="E47" s="179"/>
      <c r="F47" s="181"/>
      <c r="G47" s="181"/>
    </row>
    <row r="48" spans="1:7" x14ac:dyDescent="0.2">
      <c r="A48" s="179"/>
      <c r="B48" s="179"/>
      <c r="C48" s="180"/>
      <c r="D48" s="179"/>
      <c r="E48" s="179"/>
      <c r="F48" s="181"/>
      <c r="G48" s="181"/>
    </row>
    <row r="49" spans="1:7" x14ac:dyDescent="0.2">
      <c r="A49" s="179"/>
      <c r="B49" s="179"/>
      <c r="C49" s="180"/>
      <c r="D49" s="179"/>
      <c r="E49" s="179"/>
      <c r="F49" s="181"/>
      <c r="G49" s="181"/>
    </row>
    <row r="50" spans="1:7" x14ac:dyDescent="0.2">
      <c r="A50" s="179"/>
      <c r="B50" s="179"/>
      <c r="C50" s="180"/>
      <c r="D50" s="179"/>
      <c r="E50" s="179"/>
      <c r="F50" s="181"/>
      <c r="G50" s="181"/>
    </row>
    <row r="51" spans="1:7" x14ac:dyDescent="0.2">
      <c r="A51" s="179"/>
      <c r="B51" s="179"/>
      <c r="C51" s="180"/>
      <c r="D51" s="179"/>
      <c r="E51" s="179"/>
      <c r="F51" s="181"/>
      <c r="G51" s="181"/>
    </row>
    <row r="52" spans="1:7" x14ac:dyDescent="0.2">
      <c r="A52" s="179"/>
      <c r="B52" s="179"/>
      <c r="C52" s="180"/>
      <c r="D52" s="179"/>
      <c r="E52" s="179"/>
      <c r="F52" s="181"/>
      <c r="G52" s="181"/>
    </row>
    <row r="53" spans="1:7" x14ac:dyDescent="0.2">
      <c r="A53" s="179"/>
      <c r="B53" s="179"/>
      <c r="C53" s="180"/>
      <c r="D53" s="179"/>
      <c r="E53" s="179"/>
      <c r="F53" s="181"/>
      <c r="G53" s="181"/>
    </row>
    <row r="54" spans="1:7" x14ac:dyDescent="0.2">
      <c r="A54" s="179"/>
      <c r="B54" s="179"/>
      <c r="C54" s="180"/>
      <c r="D54" s="179"/>
      <c r="E54" s="179"/>
      <c r="F54" s="181"/>
      <c r="G54" s="181"/>
    </row>
    <row r="55" spans="1:7" x14ac:dyDescent="0.2">
      <c r="A55" s="179"/>
      <c r="B55" s="179"/>
      <c r="C55" s="180"/>
      <c r="D55" s="179"/>
      <c r="E55" s="179"/>
      <c r="F55" s="181"/>
      <c r="G55" s="181"/>
    </row>
    <row r="56" spans="1:7" x14ac:dyDescent="0.2">
      <c r="A56" s="179"/>
      <c r="B56" s="179"/>
      <c r="C56" s="180"/>
      <c r="D56" s="179"/>
      <c r="E56" s="179"/>
      <c r="F56" s="181"/>
      <c r="G56" s="181"/>
    </row>
    <row r="57" spans="1:7" x14ac:dyDescent="0.2">
      <c r="A57" s="179"/>
      <c r="B57" s="179"/>
      <c r="C57" s="180"/>
      <c r="D57" s="179"/>
      <c r="E57" s="179"/>
      <c r="F57" s="181"/>
      <c r="G57" s="181"/>
    </row>
    <row r="58" spans="1:7" x14ac:dyDescent="0.2">
      <c r="A58" s="171"/>
      <c r="B58" s="171"/>
      <c r="C58" s="172"/>
      <c r="D58" s="171"/>
      <c r="E58" s="171"/>
      <c r="F58" s="173"/>
      <c r="G58" s="181"/>
    </row>
    <row r="59" spans="1:7" x14ac:dyDescent="0.2">
      <c r="A59" s="171" t="s">
        <v>60</v>
      </c>
      <c r="B59" s="171"/>
      <c r="C59" s="172">
        <f>+C13</f>
        <v>100000000</v>
      </c>
      <c r="D59" s="171"/>
      <c r="E59" s="171"/>
      <c r="F59" s="173"/>
      <c r="G59" s="181"/>
    </row>
    <row r="60" spans="1:7" x14ac:dyDescent="0.2">
      <c r="A60" s="171" t="s">
        <v>61</v>
      </c>
      <c r="B60" s="171"/>
      <c r="C60" s="172">
        <f>+D13</f>
        <v>26400000</v>
      </c>
      <c r="D60" s="171"/>
      <c r="E60" s="171"/>
      <c r="F60" s="173"/>
      <c r="G60" s="181"/>
    </row>
    <row r="61" spans="1:7" x14ac:dyDescent="0.2">
      <c r="A61" s="171" t="s">
        <v>62</v>
      </c>
      <c r="B61" s="171"/>
      <c r="C61" s="172">
        <f>+C59-C60</f>
        <v>73600000</v>
      </c>
      <c r="D61" s="171"/>
      <c r="E61" s="171"/>
      <c r="F61" s="173"/>
      <c r="G61" s="181"/>
    </row>
    <row r="62" spans="1:7" x14ac:dyDescent="0.2">
      <c r="A62" s="171" t="s">
        <v>63</v>
      </c>
      <c r="B62" s="171"/>
      <c r="C62" s="172"/>
      <c r="D62" s="172">
        <f>+C14</f>
        <v>3000000</v>
      </c>
      <c r="E62" s="171"/>
      <c r="F62" s="173"/>
      <c r="G62" s="181"/>
    </row>
    <row r="63" spans="1:7" x14ac:dyDescent="0.2">
      <c r="A63" s="171" t="s">
        <v>64</v>
      </c>
      <c r="B63" s="171"/>
      <c r="C63" s="172"/>
      <c r="D63" s="171">
        <f>+D14</f>
        <v>2164</v>
      </c>
      <c r="E63" s="171"/>
      <c r="F63" s="173"/>
      <c r="G63" s="181"/>
    </row>
    <row r="64" spans="1:7" x14ac:dyDescent="0.2">
      <c r="A64" s="171" t="s">
        <v>65</v>
      </c>
      <c r="B64" s="171"/>
      <c r="C64" s="172"/>
      <c r="D64" s="172">
        <f>+D62-D63</f>
        <v>2997836</v>
      </c>
      <c r="E64" s="171"/>
      <c r="F64" s="173"/>
      <c r="G64" s="181"/>
    </row>
    <row r="65" spans="1:7" x14ac:dyDescent="0.2">
      <c r="A65" s="171" t="s">
        <v>66</v>
      </c>
      <c r="B65" s="171"/>
      <c r="C65" s="172"/>
      <c r="D65" s="171"/>
      <c r="E65" s="172">
        <f>+C15</f>
        <v>1067</v>
      </c>
      <c r="F65" s="173"/>
      <c r="G65" s="181"/>
    </row>
    <row r="66" spans="1:7" x14ac:dyDescent="0.2">
      <c r="A66" s="171" t="s">
        <v>67</v>
      </c>
      <c r="B66" s="171"/>
      <c r="C66" s="172"/>
      <c r="D66" s="171"/>
      <c r="E66" s="172">
        <f>+D15</f>
        <v>261</v>
      </c>
      <c r="F66" s="173"/>
      <c r="G66" s="181"/>
    </row>
    <row r="67" spans="1:7" x14ac:dyDescent="0.2">
      <c r="A67" s="171" t="s">
        <v>68</v>
      </c>
      <c r="B67" s="171"/>
      <c r="C67" s="172"/>
      <c r="D67" s="171"/>
      <c r="E67" s="172">
        <f>+E65-E66</f>
        <v>806</v>
      </c>
      <c r="F67" s="173"/>
      <c r="G67" s="181"/>
    </row>
    <row r="68" spans="1:7" x14ac:dyDescent="0.2">
      <c r="A68" s="171"/>
      <c r="B68" s="171"/>
      <c r="C68" s="172"/>
      <c r="D68" s="171"/>
      <c r="E68" s="171"/>
      <c r="F68" s="173"/>
      <c r="G68" s="181"/>
    </row>
    <row r="69" spans="1:7" x14ac:dyDescent="0.2">
      <c r="A69" s="171"/>
      <c r="B69" s="171"/>
      <c r="C69" s="172"/>
      <c r="D69" s="171"/>
      <c r="E69" s="171"/>
      <c r="F69" s="173"/>
      <c r="G69" s="181"/>
    </row>
    <row r="70" spans="1:7" x14ac:dyDescent="0.2">
      <c r="A70" s="171"/>
      <c r="B70" s="171"/>
      <c r="C70" s="172"/>
      <c r="D70" s="171"/>
      <c r="E70" s="171"/>
      <c r="F70" s="173"/>
      <c r="G70" s="181"/>
    </row>
    <row r="71" spans="1:7" x14ac:dyDescent="0.2">
      <c r="A71" s="179"/>
      <c r="B71" s="179"/>
      <c r="C71" s="180"/>
      <c r="D71" s="179"/>
      <c r="E71" s="179"/>
      <c r="F71" s="181"/>
      <c r="G71" s="181"/>
    </row>
    <row r="72" spans="1:7" x14ac:dyDescent="0.2">
      <c r="A72" s="179"/>
      <c r="B72" s="179"/>
      <c r="C72" s="180"/>
      <c r="D72" s="179"/>
      <c r="E72" s="179"/>
      <c r="F72" s="181"/>
      <c r="G72" s="181"/>
    </row>
    <row r="73" spans="1:7" x14ac:dyDescent="0.2">
      <c r="A73" s="179"/>
      <c r="B73" s="179"/>
      <c r="C73" s="180"/>
      <c r="D73" s="179"/>
      <c r="E73" s="179"/>
      <c r="F73" s="181"/>
      <c r="G73" s="181"/>
    </row>
    <row r="74" spans="1:7" x14ac:dyDescent="0.2">
      <c r="A74" s="179"/>
      <c r="B74" s="179"/>
      <c r="C74" s="180"/>
      <c r="D74" s="179"/>
      <c r="E74" s="179"/>
      <c r="F74" s="181"/>
      <c r="G74" s="181"/>
    </row>
    <row r="75" spans="1:7" x14ac:dyDescent="0.2">
      <c r="A75" s="179"/>
      <c r="B75" s="179"/>
      <c r="C75" s="180"/>
      <c r="D75" s="179"/>
      <c r="E75" s="179"/>
      <c r="F75" s="181"/>
      <c r="G75" s="181"/>
    </row>
  </sheetData>
  <sheetProtection password="CB2B" sheet="1" objects="1" scenarios="1"/>
  <mergeCells count="2">
    <mergeCell ref="A15:A26"/>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N76"/>
  <sheetViews>
    <sheetView zoomScaleNormal="100" workbookViewId="0">
      <selection activeCell="E54" sqref="E54"/>
    </sheetView>
  </sheetViews>
  <sheetFormatPr baseColWidth="10" defaultRowHeight="12.75" x14ac:dyDescent="0.2"/>
  <cols>
    <col min="1" max="1" width="29.5703125" style="37" customWidth="1"/>
    <col min="2" max="2" width="12" style="37" bestFit="1" customWidth="1"/>
    <col min="3" max="3" width="5.140625" style="37" bestFit="1" customWidth="1"/>
    <col min="4" max="5" width="9" style="37" bestFit="1" customWidth="1"/>
    <col min="6" max="6" width="10.42578125" style="37" bestFit="1" customWidth="1"/>
    <col min="7" max="7" width="3.85546875" style="37" customWidth="1"/>
    <col min="8" max="8" width="10.140625" style="37" customWidth="1"/>
    <col min="9" max="9" width="11" style="37" bestFit="1" customWidth="1"/>
    <col min="10" max="10" width="10.42578125" style="37" bestFit="1" customWidth="1"/>
    <col min="11" max="11" width="3.85546875" style="37" bestFit="1" customWidth="1"/>
    <col min="12" max="12" width="10.28515625" style="37" customWidth="1"/>
    <col min="13" max="13" width="10.85546875" style="37" bestFit="1" customWidth="1"/>
    <col min="14" max="14" width="11" style="37" bestFit="1" customWidth="1"/>
    <col min="15" max="16384" width="11.42578125" style="37"/>
  </cols>
  <sheetData>
    <row r="1" spans="1:14" x14ac:dyDescent="0.2">
      <c r="A1" s="193"/>
      <c r="B1" s="193"/>
      <c r="C1" s="194"/>
      <c r="D1" s="193"/>
      <c r="E1" s="206"/>
      <c r="F1" s="207"/>
      <c r="G1" s="207"/>
      <c r="H1" s="207"/>
      <c r="I1" s="207"/>
      <c r="J1" s="207"/>
      <c r="K1" s="207"/>
      <c r="L1" s="207"/>
      <c r="M1" s="207"/>
      <c r="N1" s="221"/>
    </row>
    <row r="2" spans="1:14" ht="18" x14ac:dyDescent="0.25">
      <c r="A2" s="188" t="s">
        <v>110</v>
      </c>
      <c r="B2" s="193"/>
      <c r="C2" s="194"/>
      <c r="D2" s="193"/>
      <c r="E2" s="193"/>
      <c r="F2" s="207"/>
      <c r="G2" s="207"/>
      <c r="H2" s="207"/>
      <c r="I2" s="207"/>
      <c r="J2" s="207"/>
      <c r="K2" s="207"/>
      <c r="L2" s="207"/>
      <c r="M2" s="207"/>
      <c r="N2" s="207"/>
    </row>
    <row r="3" spans="1:14" ht="14.25" x14ac:dyDescent="0.2">
      <c r="A3" s="189" t="s">
        <v>113</v>
      </c>
      <c r="B3" s="193"/>
      <c r="C3" s="194"/>
      <c r="D3" s="193"/>
      <c r="E3" s="193"/>
      <c r="F3" s="207"/>
      <c r="G3" s="207"/>
      <c r="H3" s="207"/>
      <c r="I3" s="207"/>
      <c r="J3" s="207"/>
      <c r="K3" s="207"/>
      <c r="L3" s="207"/>
      <c r="M3" s="207"/>
      <c r="N3" s="207"/>
    </row>
    <row r="4" spans="1:14" ht="14.25" x14ac:dyDescent="0.2">
      <c r="A4" s="186"/>
      <c r="B4" s="193"/>
      <c r="C4" s="194"/>
      <c r="D4" s="193"/>
      <c r="E4" s="193"/>
      <c r="F4" s="207"/>
      <c r="G4" s="207"/>
      <c r="H4" s="207"/>
      <c r="I4" s="207"/>
      <c r="J4" s="207"/>
      <c r="K4" s="207"/>
      <c r="L4" s="207"/>
      <c r="M4" s="207"/>
      <c r="N4" s="207"/>
    </row>
    <row r="5" spans="1:14" ht="14.25" x14ac:dyDescent="0.2">
      <c r="A5" s="186"/>
      <c r="B5" s="193"/>
      <c r="C5" s="194"/>
      <c r="D5" s="193"/>
      <c r="E5" s="193"/>
      <c r="F5" s="207"/>
      <c r="G5" s="207"/>
      <c r="H5" s="207"/>
      <c r="I5" s="207"/>
      <c r="J5" s="207"/>
      <c r="K5" s="207"/>
      <c r="L5" s="207"/>
      <c r="M5" s="207"/>
      <c r="N5" s="207"/>
    </row>
    <row r="6" spans="1:14" ht="14.25" x14ac:dyDescent="0.2">
      <c r="A6" s="186"/>
      <c r="B6" s="193"/>
      <c r="C6" s="194"/>
      <c r="D6" s="193"/>
      <c r="E6" s="193"/>
      <c r="F6" s="207"/>
      <c r="G6" s="207"/>
      <c r="H6" s="207"/>
      <c r="I6" s="207"/>
      <c r="J6" s="207"/>
      <c r="K6" s="207"/>
      <c r="L6" s="207"/>
      <c r="M6" s="207"/>
      <c r="N6" s="207"/>
    </row>
    <row r="7" spans="1:14" ht="14.25" x14ac:dyDescent="0.2">
      <c r="A7" s="186"/>
      <c r="B7" s="193"/>
      <c r="C7" s="194"/>
      <c r="D7" s="193"/>
      <c r="E7" s="193"/>
      <c r="F7" s="207"/>
      <c r="G7" s="207"/>
      <c r="H7" s="207"/>
      <c r="I7" s="207"/>
      <c r="J7" s="207"/>
      <c r="K7" s="207"/>
      <c r="L7" s="207"/>
      <c r="M7" s="207"/>
      <c r="N7" s="207"/>
    </row>
    <row r="8" spans="1:14" x14ac:dyDescent="0.2">
      <c r="A8" s="190" t="s">
        <v>118</v>
      </c>
      <c r="B8" s="193"/>
      <c r="C8" s="194"/>
      <c r="D8" s="193"/>
      <c r="E8" s="193"/>
      <c r="F8" s="207"/>
      <c r="G8" s="207"/>
      <c r="H8" s="207"/>
      <c r="I8" s="207"/>
      <c r="J8" s="207"/>
      <c r="K8" s="207"/>
      <c r="L8" s="207"/>
      <c r="M8" s="207"/>
      <c r="N8" s="207"/>
    </row>
    <row r="9" spans="1:14" x14ac:dyDescent="0.2">
      <c r="A9" s="193"/>
      <c r="B9" s="193"/>
      <c r="C9" s="194"/>
      <c r="D9" s="193"/>
      <c r="E9" s="193"/>
      <c r="F9" s="207"/>
      <c r="G9" s="207"/>
      <c r="H9" s="207"/>
      <c r="I9" s="207"/>
      <c r="J9" s="207"/>
      <c r="K9" s="207"/>
      <c r="L9" s="207"/>
      <c r="M9" s="207"/>
      <c r="N9" s="207"/>
    </row>
    <row r="10" spans="1:14" x14ac:dyDescent="0.2">
      <c r="A10" s="193"/>
      <c r="B10" s="193"/>
      <c r="C10" s="194"/>
      <c r="D10" s="193"/>
      <c r="E10" s="193"/>
      <c r="F10" s="207"/>
      <c r="G10" s="207"/>
      <c r="H10" s="207"/>
      <c r="I10" s="207"/>
      <c r="J10" s="207"/>
      <c r="K10" s="207"/>
      <c r="L10" s="207"/>
      <c r="M10" s="207"/>
      <c r="N10" s="207"/>
    </row>
    <row r="11" spans="1:14" ht="13.5" thickBot="1" x14ac:dyDescent="0.25">
      <c r="A11" s="195"/>
      <c r="B11" s="196"/>
      <c r="C11" s="197"/>
      <c r="D11" s="196"/>
      <c r="E11" s="196"/>
      <c r="F11" s="208"/>
      <c r="G11" s="208"/>
      <c r="H11" s="208"/>
      <c r="I11" s="208"/>
      <c r="J11" s="208"/>
      <c r="K11" s="209"/>
      <c r="L11" s="208"/>
      <c r="M11" s="208"/>
      <c r="N11" s="208"/>
    </row>
    <row r="12" spans="1:14" s="40" customFormat="1" ht="14.25" thickTop="1" thickBot="1" x14ac:dyDescent="0.25">
      <c r="A12" s="269" t="s">
        <v>5</v>
      </c>
      <c r="B12" s="270"/>
      <c r="C12" s="269" t="s">
        <v>89</v>
      </c>
      <c r="D12" s="271"/>
      <c r="E12" s="271"/>
      <c r="F12" s="270"/>
      <c r="G12" s="269" t="s">
        <v>2</v>
      </c>
      <c r="H12" s="271"/>
      <c r="I12" s="271"/>
      <c r="J12" s="270"/>
      <c r="K12" s="284" t="s">
        <v>1</v>
      </c>
      <c r="L12" s="271"/>
      <c r="M12" s="271"/>
      <c r="N12" s="270"/>
    </row>
    <row r="13" spans="1:14" ht="13.5" thickTop="1" x14ac:dyDescent="0.2">
      <c r="A13" s="278" t="s">
        <v>6</v>
      </c>
      <c r="B13" s="279"/>
      <c r="C13" s="267" t="s">
        <v>7</v>
      </c>
      <c r="D13" s="272" t="s">
        <v>8</v>
      </c>
      <c r="E13" s="272"/>
      <c r="F13" s="210" t="s">
        <v>9</v>
      </c>
      <c r="G13" s="267" t="s">
        <v>7</v>
      </c>
      <c r="H13" s="272" t="s">
        <v>8</v>
      </c>
      <c r="I13" s="272"/>
      <c r="J13" s="210" t="s">
        <v>9</v>
      </c>
      <c r="K13" s="267" t="s">
        <v>7</v>
      </c>
      <c r="L13" s="272" t="s">
        <v>8</v>
      </c>
      <c r="M13" s="272"/>
      <c r="N13" s="210" t="s">
        <v>9</v>
      </c>
    </row>
    <row r="14" spans="1:14" ht="13.5" thickBot="1" x14ac:dyDescent="0.25">
      <c r="A14" s="278"/>
      <c r="B14" s="279"/>
      <c r="C14" s="268"/>
      <c r="D14" s="211" t="s">
        <v>10</v>
      </c>
      <c r="E14" s="211" t="s">
        <v>11</v>
      </c>
      <c r="F14" s="212" t="s">
        <v>12</v>
      </c>
      <c r="G14" s="268"/>
      <c r="H14" s="211" t="s">
        <v>10</v>
      </c>
      <c r="I14" s="211" t="s">
        <v>11</v>
      </c>
      <c r="J14" s="212" t="s">
        <v>12</v>
      </c>
      <c r="K14" s="268"/>
      <c r="L14" s="211" t="s">
        <v>10</v>
      </c>
      <c r="M14" s="211" t="s">
        <v>11</v>
      </c>
      <c r="N14" s="212" t="s">
        <v>12</v>
      </c>
    </row>
    <row r="15" spans="1:14" ht="13.5" thickTop="1" x14ac:dyDescent="0.2">
      <c r="A15" s="278"/>
      <c r="B15" s="279"/>
      <c r="C15" s="156">
        <v>98</v>
      </c>
      <c r="D15" s="157">
        <v>2000000</v>
      </c>
      <c r="E15" s="157">
        <v>2499999</v>
      </c>
      <c r="F15" s="174">
        <f>+E15-D15+1</f>
        <v>500000</v>
      </c>
      <c r="G15" s="176">
        <v>95</v>
      </c>
      <c r="H15" s="157">
        <v>8600000</v>
      </c>
      <c r="I15" s="157">
        <v>8999999</v>
      </c>
      <c r="J15" s="158">
        <f t="shared" ref="J15:J20" si="0">+I15-H15+1</f>
        <v>400000</v>
      </c>
      <c r="K15" s="157">
        <v>93</v>
      </c>
      <c r="L15" s="159">
        <v>9000000</v>
      </c>
      <c r="M15" s="159">
        <v>9999999</v>
      </c>
      <c r="N15" s="160">
        <f t="shared" ref="N15" si="1">+M15-L15+1</f>
        <v>1000000</v>
      </c>
    </row>
    <row r="16" spans="1:14" x14ac:dyDescent="0.2">
      <c r="A16" s="278"/>
      <c r="B16" s="279"/>
      <c r="C16" s="41">
        <v>99</v>
      </c>
      <c r="D16" s="3">
        <v>6000000</v>
      </c>
      <c r="E16" s="3">
        <v>6999999</v>
      </c>
      <c r="F16" s="175">
        <f>+E16-D16+1</f>
        <v>1000000</v>
      </c>
      <c r="G16" s="176">
        <v>96</v>
      </c>
      <c r="H16" s="157">
        <v>9000000</v>
      </c>
      <c r="I16" s="157">
        <v>9099999</v>
      </c>
      <c r="J16" s="158">
        <f t="shared" si="0"/>
        <v>100000</v>
      </c>
      <c r="K16" s="157">
        <v>95</v>
      </c>
      <c r="L16" s="159">
        <v>9000000</v>
      </c>
      <c r="M16" s="159">
        <v>9999999</v>
      </c>
      <c r="N16" s="160">
        <f t="shared" ref="N16:N21" si="2">+M16-L16+1</f>
        <v>1000000</v>
      </c>
    </row>
    <row r="17" spans="1:14" x14ac:dyDescent="0.2">
      <c r="A17" s="278"/>
      <c r="B17" s="279"/>
      <c r="C17" s="253"/>
      <c r="D17" s="254"/>
      <c r="E17" s="254"/>
      <c r="F17" s="254"/>
      <c r="G17" s="177">
        <v>97</v>
      </c>
      <c r="H17" s="165">
        <v>9000000</v>
      </c>
      <c r="I17" s="165">
        <v>9399999</v>
      </c>
      <c r="J17" s="166">
        <f t="shared" si="0"/>
        <v>400000</v>
      </c>
      <c r="K17" s="157">
        <v>96</v>
      </c>
      <c r="L17" s="159">
        <v>7000000</v>
      </c>
      <c r="M17" s="159">
        <v>7999999</v>
      </c>
      <c r="N17" s="160">
        <f t="shared" si="2"/>
        <v>1000000</v>
      </c>
    </row>
    <row r="18" spans="1:14" x14ac:dyDescent="0.2">
      <c r="A18" s="278"/>
      <c r="B18" s="279"/>
      <c r="C18" s="255"/>
      <c r="D18" s="256"/>
      <c r="E18" s="256"/>
      <c r="F18" s="256"/>
      <c r="G18" s="178">
        <v>98</v>
      </c>
      <c r="H18" s="3">
        <v>3000000</v>
      </c>
      <c r="I18" s="3">
        <v>3599999</v>
      </c>
      <c r="J18" s="42">
        <f t="shared" si="0"/>
        <v>600000</v>
      </c>
      <c r="K18" s="3">
        <v>96</v>
      </c>
      <c r="L18" s="37">
        <v>8000000</v>
      </c>
      <c r="M18" s="159">
        <v>8999999</v>
      </c>
      <c r="N18" s="109">
        <f t="shared" si="2"/>
        <v>1000000</v>
      </c>
    </row>
    <row r="19" spans="1:14" x14ac:dyDescent="0.2">
      <c r="A19" s="278"/>
      <c r="B19" s="279"/>
      <c r="C19" s="255"/>
      <c r="D19" s="256"/>
      <c r="E19" s="256"/>
      <c r="F19" s="256"/>
      <c r="G19" s="178">
        <v>98</v>
      </c>
      <c r="H19" s="3">
        <v>3700000</v>
      </c>
      <c r="I19" s="3">
        <v>3999999</v>
      </c>
      <c r="J19" s="42">
        <f t="shared" si="0"/>
        <v>300000</v>
      </c>
      <c r="K19" s="3">
        <v>96</v>
      </c>
      <c r="L19" s="68">
        <v>9100000</v>
      </c>
      <c r="M19" s="68">
        <v>9999999</v>
      </c>
      <c r="N19" s="109">
        <f t="shared" si="2"/>
        <v>900000</v>
      </c>
    </row>
    <row r="20" spans="1:14" x14ac:dyDescent="0.2">
      <c r="A20" s="278"/>
      <c r="B20" s="279"/>
      <c r="C20" s="255"/>
      <c r="D20" s="256"/>
      <c r="E20" s="256"/>
      <c r="F20" s="256"/>
      <c r="G20" s="178">
        <v>98</v>
      </c>
      <c r="H20" s="3">
        <v>4000000</v>
      </c>
      <c r="I20" s="3">
        <v>4999999</v>
      </c>
      <c r="J20" s="42">
        <f t="shared" si="0"/>
        <v>1000000</v>
      </c>
      <c r="K20" s="165">
        <v>97</v>
      </c>
      <c r="L20" s="167">
        <v>9400000</v>
      </c>
      <c r="M20" s="167">
        <v>9999999</v>
      </c>
      <c r="N20" s="168">
        <f t="shared" si="2"/>
        <v>600000</v>
      </c>
    </row>
    <row r="21" spans="1:14" x14ac:dyDescent="0.2">
      <c r="A21" s="278"/>
      <c r="B21" s="279"/>
      <c r="C21" s="255"/>
      <c r="D21" s="256"/>
      <c r="E21" s="256"/>
      <c r="F21" s="256"/>
      <c r="G21" s="178">
        <v>98</v>
      </c>
      <c r="H21" s="3">
        <v>7000000</v>
      </c>
      <c r="I21" s="3">
        <v>7999999</v>
      </c>
      <c r="J21" s="42">
        <f t="shared" ref="J21:J29" si="3">+I21-H21+1</f>
        <v>1000000</v>
      </c>
      <c r="K21" s="3">
        <v>98</v>
      </c>
      <c r="L21" s="68" t="s">
        <v>13</v>
      </c>
      <c r="M21" s="68" t="s">
        <v>14</v>
      </c>
      <c r="N21" s="109">
        <f t="shared" si="2"/>
        <v>1000000</v>
      </c>
    </row>
    <row r="22" spans="1:14" x14ac:dyDescent="0.2">
      <c r="A22" s="278"/>
      <c r="B22" s="279"/>
      <c r="C22" s="255"/>
      <c r="D22" s="256"/>
      <c r="E22" s="256"/>
      <c r="F22" s="256"/>
      <c r="G22" s="178">
        <v>99</v>
      </c>
      <c r="H22" s="3">
        <v>2500000</v>
      </c>
      <c r="I22" s="3">
        <v>2999999</v>
      </c>
      <c r="J22" s="42">
        <f t="shared" si="3"/>
        <v>500000</v>
      </c>
      <c r="K22" s="3">
        <v>98</v>
      </c>
      <c r="L22" s="3">
        <v>1000000</v>
      </c>
      <c r="M22" s="3">
        <v>1999999</v>
      </c>
      <c r="N22" s="109">
        <f t="shared" ref="N22:N39" si="4">+M22-L22+1</f>
        <v>1000000</v>
      </c>
    </row>
    <row r="23" spans="1:14" x14ac:dyDescent="0.2">
      <c r="A23" s="278"/>
      <c r="B23" s="279"/>
      <c r="C23" s="255"/>
      <c r="D23" s="256"/>
      <c r="E23" s="256"/>
      <c r="F23" s="256"/>
      <c r="G23" s="178">
        <v>99</v>
      </c>
      <c r="H23" s="3">
        <v>5000000</v>
      </c>
      <c r="I23" s="3">
        <v>5999999</v>
      </c>
      <c r="J23" s="42">
        <f t="shared" si="3"/>
        <v>1000000</v>
      </c>
      <c r="K23" s="3">
        <v>98</v>
      </c>
      <c r="L23" s="3">
        <v>2500000</v>
      </c>
      <c r="M23" s="3">
        <v>2999999</v>
      </c>
      <c r="N23" s="109">
        <f t="shared" si="4"/>
        <v>500000</v>
      </c>
    </row>
    <row r="24" spans="1:14" x14ac:dyDescent="0.2">
      <c r="A24" s="278"/>
      <c r="B24" s="279"/>
      <c r="C24" s="255"/>
      <c r="D24" s="256"/>
      <c r="E24" s="256"/>
      <c r="F24" s="256"/>
      <c r="G24" s="178">
        <v>99</v>
      </c>
      <c r="H24" s="3">
        <v>8000000</v>
      </c>
      <c r="I24" s="3">
        <v>8999999</v>
      </c>
      <c r="J24" s="42">
        <f t="shared" si="3"/>
        <v>1000000</v>
      </c>
      <c r="K24" s="3">
        <v>98</v>
      </c>
      <c r="L24" s="3">
        <v>3600000</v>
      </c>
      <c r="M24" s="3">
        <v>3699999</v>
      </c>
      <c r="N24" s="109">
        <f t="shared" si="4"/>
        <v>100000</v>
      </c>
    </row>
    <row r="25" spans="1:14" x14ac:dyDescent="0.2">
      <c r="A25" s="278"/>
      <c r="B25" s="279"/>
      <c r="C25" s="255"/>
      <c r="D25" s="256"/>
      <c r="E25" s="256"/>
      <c r="F25" s="256"/>
      <c r="G25" s="178">
        <v>99</v>
      </c>
      <c r="H25" s="3">
        <v>9000000</v>
      </c>
      <c r="I25" s="3">
        <v>9099999</v>
      </c>
      <c r="J25" s="42">
        <f t="shared" si="3"/>
        <v>100000</v>
      </c>
      <c r="K25" s="3">
        <v>98</v>
      </c>
      <c r="L25" s="3">
        <v>5000000</v>
      </c>
      <c r="M25" s="3">
        <v>5999999</v>
      </c>
      <c r="N25" s="109">
        <f t="shared" si="4"/>
        <v>1000000</v>
      </c>
    </row>
    <row r="26" spans="1:14" x14ac:dyDescent="0.2">
      <c r="A26" s="278"/>
      <c r="B26" s="279"/>
      <c r="C26" s="255"/>
      <c r="D26" s="256"/>
      <c r="E26" s="256"/>
      <c r="F26" s="257"/>
      <c r="G26" s="178">
        <v>99</v>
      </c>
      <c r="H26" s="3">
        <v>9200000</v>
      </c>
      <c r="I26" s="3">
        <v>9299999</v>
      </c>
      <c r="J26" s="42">
        <f t="shared" si="3"/>
        <v>100000</v>
      </c>
      <c r="K26" s="3">
        <v>98</v>
      </c>
      <c r="L26" s="3">
        <v>6000000</v>
      </c>
      <c r="M26" s="3">
        <v>6999999</v>
      </c>
      <c r="N26" s="109">
        <f t="shared" si="4"/>
        <v>1000000</v>
      </c>
    </row>
    <row r="27" spans="1:14" x14ac:dyDescent="0.2">
      <c r="A27" s="278"/>
      <c r="B27" s="279"/>
      <c r="C27" s="255"/>
      <c r="D27" s="256"/>
      <c r="E27" s="256"/>
      <c r="F27" s="257"/>
      <c r="G27" s="178">
        <v>99</v>
      </c>
      <c r="H27" s="3">
        <v>9700000</v>
      </c>
      <c r="I27" s="3">
        <v>9799999</v>
      </c>
      <c r="J27" s="42">
        <f t="shared" si="3"/>
        <v>100000</v>
      </c>
      <c r="K27" s="3">
        <v>98</v>
      </c>
      <c r="L27" s="3">
        <v>8000000</v>
      </c>
      <c r="M27" s="3">
        <v>8999999</v>
      </c>
      <c r="N27" s="109">
        <f t="shared" si="4"/>
        <v>1000000</v>
      </c>
    </row>
    <row r="28" spans="1:14" x14ac:dyDescent="0.2">
      <c r="A28" s="278"/>
      <c r="B28" s="279"/>
      <c r="C28" s="258"/>
      <c r="D28" s="258"/>
      <c r="E28" s="258"/>
      <c r="F28" s="258"/>
      <c r="G28" s="178">
        <v>99</v>
      </c>
      <c r="H28" s="3">
        <v>9800000</v>
      </c>
      <c r="I28" s="3">
        <v>9899999</v>
      </c>
      <c r="J28" s="42">
        <f t="shared" si="3"/>
        <v>100000</v>
      </c>
      <c r="K28" s="3">
        <v>98</v>
      </c>
      <c r="L28" s="3">
        <v>9000000</v>
      </c>
      <c r="M28" s="3">
        <v>9999999</v>
      </c>
      <c r="N28" s="109">
        <f t="shared" si="4"/>
        <v>1000000</v>
      </c>
    </row>
    <row r="29" spans="1:14" x14ac:dyDescent="0.2">
      <c r="A29" s="278"/>
      <c r="B29" s="279"/>
      <c r="C29" s="256"/>
      <c r="D29" s="256"/>
      <c r="E29" s="256"/>
      <c r="F29" s="256"/>
      <c r="G29" s="178">
        <v>99</v>
      </c>
      <c r="H29" s="3">
        <v>9900000</v>
      </c>
      <c r="I29" s="3">
        <v>9999999</v>
      </c>
      <c r="J29" s="42">
        <f t="shared" si="3"/>
        <v>100000</v>
      </c>
      <c r="K29" s="3">
        <v>99</v>
      </c>
      <c r="L29" s="68" t="s">
        <v>13</v>
      </c>
      <c r="M29" s="68" t="s">
        <v>14</v>
      </c>
      <c r="N29" s="109">
        <f t="shared" si="4"/>
        <v>1000000</v>
      </c>
    </row>
    <row r="30" spans="1:14" x14ac:dyDescent="0.2">
      <c r="A30" s="278"/>
      <c r="B30" s="279"/>
      <c r="C30" s="256"/>
      <c r="D30" s="256"/>
      <c r="E30" s="256"/>
      <c r="F30" s="256"/>
      <c r="G30" s="258"/>
      <c r="H30" s="258"/>
      <c r="I30" s="258"/>
      <c r="J30" s="258"/>
      <c r="K30" s="3">
        <v>99</v>
      </c>
      <c r="L30" s="3">
        <v>1000000</v>
      </c>
      <c r="M30" s="3">
        <v>1999999</v>
      </c>
      <c r="N30" s="109">
        <f t="shared" si="4"/>
        <v>1000000</v>
      </c>
    </row>
    <row r="31" spans="1:14" x14ac:dyDescent="0.2">
      <c r="A31" s="278"/>
      <c r="B31" s="279"/>
      <c r="C31" s="256"/>
      <c r="D31" s="256"/>
      <c r="E31" s="256"/>
      <c r="F31" s="256"/>
      <c r="G31" s="258"/>
      <c r="H31" s="258"/>
      <c r="I31" s="258"/>
      <c r="J31" s="258"/>
      <c r="K31" s="3">
        <v>99</v>
      </c>
      <c r="L31" s="3">
        <v>2000000</v>
      </c>
      <c r="M31" s="3">
        <v>2499999</v>
      </c>
      <c r="N31" s="109">
        <f t="shared" si="4"/>
        <v>500000</v>
      </c>
    </row>
    <row r="32" spans="1:14" x14ac:dyDescent="0.2">
      <c r="A32" s="278"/>
      <c r="B32" s="279"/>
      <c r="C32" s="256"/>
      <c r="D32" s="256"/>
      <c r="E32" s="256"/>
      <c r="F32" s="256"/>
      <c r="G32" s="258"/>
      <c r="H32" s="258"/>
      <c r="I32" s="258"/>
      <c r="J32" s="258"/>
      <c r="K32" s="3">
        <v>99</v>
      </c>
      <c r="L32" s="3">
        <v>3000000</v>
      </c>
      <c r="M32" s="3">
        <v>3999999</v>
      </c>
      <c r="N32" s="109">
        <f t="shared" si="4"/>
        <v>1000000</v>
      </c>
    </row>
    <row r="33" spans="1:14" x14ac:dyDescent="0.2">
      <c r="A33" s="278"/>
      <c r="B33" s="279"/>
      <c r="C33" s="256"/>
      <c r="D33" s="256"/>
      <c r="E33" s="256"/>
      <c r="F33" s="256"/>
      <c r="G33" s="258"/>
      <c r="H33" s="258"/>
      <c r="I33" s="258"/>
      <c r="J33" s="258"/>
      <c r="K33" s="3">
        <v>99</v>
      </c>
      <c r="L33" s="3">
        <v>4000000</v>
      </c>
      <c r="M33" s="3">
        <v>4999999</v>
      </c>
      <c r="N33" s="109">
        <f t="shared" si="4"/>
        <v>1000000</v>
      </c>
    </row>
    <row r="34" spans="1:14" x14ac:dyDescent="0.2">
      <c r="A34" s="278"/>
      <c r="B34" s="279"/>
      <c r="C34" s="256"/>
      <c r="D34" s="256"/>
      <c r="E34" s="256"/>
      <c r="F34" s="256"/>
      <c r="G34" s="258"/>
      <c r="H34" s="258"/>
      <c r="I34" s="258"/>
      <c r="J34" s="258"/>
      <c r="K34" s="3">
        <v>99</v>
      </c>
      <c r="L34" s="3">
        <v>7000000</v>
      </c>
      <c r="M34" s="3">
        <v>7999999</v>
      </c>
      <c r="N34" s="109">
        <f t="shared" si="4"/>
        <v>1000000</v>
      </c>
    </row>
    <row r="35" spans="1:14" x14ac:dyDescent="0.2">
      <c r="A35" s="278"/>
      <c r="B35" s="279"/>
      <c r="C35" s="256"/>
      <c r="D35" s="256"/>
      <c r="E35" s="256"/>
      <c r="F35" s="256"/>
      <c r="G35" s="258"/>
      <c r="H35" s="258"/>
      <c r="I35" s="258"/>
      <c r="J35" s="258"/>
      <c r="K35" s="3">
        <v>99</v>
      </c>
      <c r="L35" s="3">
        <v>9100000</v>
      </c>
      <c r="M35" s="3">
        <v>9199999</v>
      </c>
      <c r="N35" s="109">
        <f t="shared" si="4"/>
        <v>100000</v>
      </c>
    </row>
    <row r="36" spans="1:14" x14ac:dyDescent="0.2">
      <c r="A36" s="278"/>
      <c r="B36" s="279"/>
      <c r="C36" s="256"/>
      <c r="D36" s="256"/>
      <c r="E36" s="256"/>
      <c r="F36" s="256"/>
      <c r="G36" s="258"/>
      <c r="H36" s="258"/>
      <c r="I36" s="258"/>
      <c r="J36" s="258"/>
      <c r="K36" s="3">
        <v>99</v>
      </c>
      <c r="L36" s="3">
        <v>9300000</v>
      </c>
      <c r="M36" s="3">
        <v>9399999</v>
      </c>
      <c r="N36" s="109">
        <f t="shared" si="4"/>
        <v>100000</v>
      </c>
    </row>
    <row r="37" spans="1:14" x14ac:dyDescent="0.2">
      <c r="A37" s="278"/>
      <c r="B37" s="279"/>
      <c r="C37" s="258"/>
      <c r="D37" s="258"/>
      <c r="E37" s="258"/>
      <c r="F37" s="258"/>
      <c r="G37" s="258"/>
      <c r="H37" s="258"/>
      <c r="I37" s="258"/>
      <c r="J37" s="258"/>
      <c r="K37" s="3">
        <v>99</v>
      </c>
      <c r="L37" s="3">
        <v>9400000</v>
      </c>
      <c r="M37" s="3">
        <v>9499999</v>
      </c>
      <c r="N37" s="109">
        <f t="shared" si="4"/>
        <v>100000</v>
      </c>
    </row>
    <row r="38" spans="1:14" x14ac:dyDescent="0.2">
      <c r="A38" s="278"/>
      <c r="B38" s="279"/>
      <c r="C38" s="258"/>
      <c r="D38" s="258"/>
      <c r="E38" s="258"/>
      <c r="F38" s="258"/>
      <c r="G38" s="258"/>
      <c r="H38" s="258"/>
      <c r="I38" s="258"/>
      <c r="J38" s="258"/>
      <c r="K38" s="3">
        <v>99</v>
      </c>
      <c r="L38" s="3">
        <v>9500000</v>
      </c>
      <c r="M38" s="3">
        <v>9599999</v>
      </c>
      <c r="N38" s="109">
        <f t="shared" si="4"/>
        <v>100000</v>
      </c>
    </row>
    <row r="39" spans="1:14" x14ac:dyDescent="0.2">
      <c r="A39" s="278"/>
      <c r="B39" s="279"/>
      <c r="C39" s="256"/>
      <c r="D39" s="256"/>
      <c r="E39" s="256"/>
      <c r="F39" s="256"/>
      <c r="G39" s="256"/>
      <c r="H39" s="256"/>
      <c r="I39" s="256"/>
      <c r="J39" s="256"/>
      <c r="K39" s="43">
        <v>99</v>
      </c>
      <c r="L39" s="43">
        <v>9600000</v>
      </c>
      <c r="M39" s="43">
        <v>9699999</v>
      </c>
      <c r="N39" s="109">
        <f t="shared" si="4"/>
        <v>100000</v>
      </c>
    </row>
    <row r="40" spans="1:14" s="35" customFormat="1" x14ac:dyDescent="0.2">
      <c r="A40" s="273" t="s">
        <v>32</v>
      </c>
      <c r="B40" s="213">
        <f>SUM(C40:N40)</f>
        <v>26400000</v>
      </c>
      <c r="C40" s="265">
        <f>SUM(F15:F39)</f>
        <v>1500000</v>
      </c>
      <c r="D40" s="280"/>
      <c r="E40" s="280"/>
      <c r="F40" s="281"/>
      <c r="G40" s="264">
        <f>SUM(J15:J39)</f>
        <v>6800000</v>
      </c>
      <c r="H40" s="265"/>
      <c r="I40" s="265"/>
      <c r="J40" s="290"/>
      <c r="K40" s="264">
        <f>SUM(N15:N39)</f>
        <v>18100000</v>
      </c>
      <c r="L40" s="265"/>
      <c r="M40" s="265"/>
      <c r="N40" s="266"/>
    </row>
    <row r="41" spans="1:14" s="35" customFormat="1" ht="13.5" thickBot="1" x14ac:dyDescent="0.25">
      <c r="A41" s="274"/>
      <c r="B41" s="214">
        <f>SUM(C41:N41)</f>
        <v>1</v>
      </c>
      <c r="C41" s="275">
        <f>+C40/$B$40</f>
        <v>5.6818181818181816E-2</v>
      </c>
      <c r="D41" s="276"/>
      <c r="E41" s="276"/>
      <c r="F41" s="277"/>
      <c r="G41" s="285">
        <f>+G40/$B$40</f>
        <v>0.25757575757575757</v>
      </c>
      <c r="H41" s="275"/>
      <c r="I41" s="275"/>
      <c r="J41" s="287"/>
      <c r="K41" s="285">
        <f>+K40/$B$40</f>
        <v>0.68560606060606055</v>
      </c>
      <c r="L41" s="275"/>
      <c r="M41" s="275"/>
      <c r="N41" s="286"/>
    </row>
    <row r="42" spans="1:14" ht="14.25" thickTop="1" thickBot="1" x14ac:dyDescent="0.25"/>
    <row r="43" spans="1:14" s="35" customFormat="1" ht="12.75" customHeight="1" thickTop="1" x14ac:dyDescent="0.2">
      <c r="A43" s="217" t="s">
        <v>33</v>
      </c>
      <c r="B43" s="218">
        <f>+C43+G43+K43</f>
        <v>21358007</v>
      </c>
      <c r="C43" s="288">
        <f>+'4-Móvil II'!H138</f>
        <v>706542</v>
      </c>
      <c r="D43" s="288"/>
      <c r="E43" s="288"/>
      <c r="F43" s="288"/>
      <c r="G43" s="288">
        <f>+'4-Móvil II'!E138</f>
        <v>6339978</v>
      </c>
      <c r="H43" s="288"/>
      <c r="I43" s="288"/>
      <c r="J43" s="288"/>
      <c r="K43" s="288">
        <f>+'4-Móvil II'!B138</f>
        <v>14311487</v>
      </c>
      <c r="L43" s="288"/>
      <c r="M43" s="288"/>
      <c r="N43" s="289"/>
    </row>
    <row r="44" spans="1:14" s="35" customFormat="1" ht="28.5" customHeight="1" thickBot="1" x14ac:dyDescent="0.25">
      <c r="A44" s="215" t="s">
        <v>34</v>
      </c>
      <c r="B44" s="216">
        <f>+B43/B40</f>
        <v>0.80901541666666665</v>
      </c>
      <c r="C44" s="282">
        <f>+C43/C40</f>
        <v>0.471028</v>
      </c>
      <c r="D44" s="282"/>
      <c r="E44" s="282"/>
      <c r="F44" s="282"/>
      <c r="G44" s="282">
        <f>+G43/G40</f>
        <v>0.93234970588235289</v>
      </c>
      <c r="H44" s="282"/>
      <c r="I44" s="282"/>
      <c r="J44" s="282"/>
      <c r="K44" s="282">
        <f>+K43/K40</f>
        <v>0.79068988950276242</v>
      </c>
      <c r="L44" s="282"/>
      <c r="M44" s="282"/>
      <c r="N44" s="283"/>
    </row>
    <row r="45" spans="1:14" ht="14.25" thickTop="1" thickBot="1" x14ac:dyDescent="0.25"/>
    <row r="46" spans="1:14" s="35" customFormat="1" ht="13.5" thickTop="1" x14ac:dyDescent="0.2">
      <c r="A46" s="219" t="s">
        <v>35</v>
      </c>
      <c r="B46" s="218">
        <f>+C46+G46+K46</f>
        <v>17037333</v>
      </c>
      <c r="C46" s="288">
        <f>+'4-Móvil II'!J138</f>
        <v>311617</v>
      </c>
      <c r="D46" s="288"/>
      <c r="E46" s="288"/>
      <c r="F46" s="288"/>
      <c r="G46" s="288">
        <f>+'4-Móvil II'!G138</f>
        <v>5025554</v>
      </c>
      <c r="H46" s="288"/>
      <c r="I46" s="288"/>
      <c r="J46" s="288"/>
      <c r="K46" s="288">
        <f>+'4-Móvil II'!D138</f>
        <v>11700162</v>
      </c>
      <c r="L46" s="288"/>
      <c r="M46" s="288"/>
      <c r="N46" s="289"/>
    </row>
    <row r="47" spans="1:14" s="36" customFormat="1" ht="28.5" customHeight="1" thickBot="1" x14ac:dyDescent="0.25">
      <c r="A47" s="220" t="s">
        <v>36</v>
      </c>
      <c r="B47" s="216">
        <f>+B46/B40</f>
        <v>0.64535352272727275</v>
      </c>
      <c r="C47" s="282">
        <f>+C46/C40</f>
        <v>0.20774466666666666</v>
      </c>
      <c r="D47" s="282"/>
      <c r="E47" s="282"/>
      <c r="F47" s="282"/>
      <c r="G47" s="282">
        <f>+G46/G40</f>
        <v>0.73905205882352942</v>
      </c>
      <c r="H47" s="282"/>
      <c r="I47" s="282"/>
      <c r="J47" s="282"/>
      <c r="K47" s="282">
        <f>+K46/K40</f>
        <v>0.64641779005524858</v>
      </c>
      <c r="L47" s="282"/>
      <c r="M47" s="282"/>
      <c r="N47" s="283"/>
    </row>
    <row r="48" spans="1:14" ht="13.5" thickTop="1" x14ac:dyDescent="0.2"/>
    <row r="49" spans="1:13" x14ac:dyDescent="0.2">
      <c r="A49" s="203" t="s">
        <v>75</v>
      </c>
      <c r="D49" s="39"/>
      <c r="E49" s="39"/>
      <c r="I49" s="39"/>
      <c r="J49" s="39"/>
      <c r="L49" s="39"/>
      <c r="M49" s="39"/>
    </row>
    <row r="50" spans="1:13" ht="5.25" customHeight="1" x14ac:dyDescent="0.2">
      <c r="A50" s="204"/>
      <c r="B50" s="44"/>
      <c r="C50" s="44"/>
      <c r="D50" s="44"/>
      <c r="E50" s="44"/>
      <c r="F50" s="44"/>
      <c r="G50" s="44"/>
      <c r="H50" s="44"/>
      <c r="I50" s="44"/>
      <c r="J50" s="44"/>
      <c r="K50" s="44"/>
      <c r="L50" s="44"/>
      <c r="M50" s="125"/>
    </row>
    <row r="51" spans="1:13" x14ac:dyDescent="0.2">
      <c r="A51" s="205" t="s">
        <v>120</v>
      </c>
      <c r="M51" s="39"/>
    </row>
    <row r="52" spans="1:13" x14ac:dyDescent="0.2">
      <c r="B52" s="39"/>
      <c r="C52" s="39"/>
      <c r="D52" s="39"/>
      <c r="G52" s="38"/>
      <c r="H52" s="38"/>
      <c r="I52" s="38"/>
    </row>
    <row r="53" spans="1:13" x14ac:dyDescent="0.2">
      <c r="B53" s="35"/>
      <c r="C53" s="94"/>
      <c r="D53" s="94"/>
      <c r="G53" s="38"/>
      <c r="H53" s="38"/>
      <c r="I53" s="38"/>
    </row>
    <row r="54" spans="1:13" x14ac:dyDescent="0.2">
      <c r="D54" s="94"/>
      <c r="G54" s="38"/>
      <c r="H54" s="38"/>
      <c r="I54" s="38"/>
    </row>
    <row r="55" spans="1:13" x14ac:dyDescent="0.2">
      <c r="D55" s="94"/>
      <c r="G55" s="38"/>
      <c r="H55" s="38"/>
      <c r="I55" s="38"/>
    </row>
    <row r="56" spans="1:13" x14ac:dyDescent="0.2">
      <c r="A56" s="161"/>
      <c r="B56" s="161"/>
      <c r="C56" s="161"/>
      <c r="D56" s="161"/>
      <c r="E56" s="161"/>
      <c r="F56" s="161"/>
      <c r="G56" s="38"/>
      <c r="H56" s="38"/>
      <c r="I56" s="38"/>
    </row>
    <row r="57" spans="1:13" x14ac:dyDescent="0.2">
      <c r="A57" s="161"/>
      <c r="B57" s="161"/>
      <c r="C57" s="161"/>
      <c r="D57" s="161"/>
      <c r="E57" s="161"/>
      <c r="F57" s="161"/>
      <c r="G57" s="38"/>
      <c r="H57" s="38"/>
      <c r="I57" s="38"/>
    </row>
    <row r="58" spans="1:13" x14ac:dyDescent="0.2">
      <c r="A58" s="161"/>
      <c r="B58" s="161"/>
      <c r="C58" s="161"/>
      <c r="D58" s="161"/>
      <c r="E58" s="161"/>
      <c r="F58" s="161"/>
      <c r="G58" s="38"/>
      <c r="H58" s="38"/>
      <c r="I58" s="38"/>
    </row>
    <row r="59" spans="1:13" x14ac:dyDescent="0.2">
      <c r="A59" s="161"/>
      <c r="B59" s="161"/>
      <c r="C59" s="161"/>
      <c r="D59" s="161"/>
      <c r="E59" s="161"/>
      <c r="F59" s="161"/>
      <c r="G59" s="145"/>
      <c r="H59" s="145"/>
      <c r="I59" s="145"/>
      <c r="J59" s="145"/>
      <c r="K59" s="145"/>
    </row>
    <row r="60" spans="1:13" x14ac:dyDescent="0.2">
      <c r="A60" s="161"/>
      <c r="B60" s="161"/>
      <c r="C60" s="161"/>
      <c r="D60" s="161"/>
      <c r="E60" s="161"/>
      <c r="F60" s="161"/>
      <c r="G60" s="170"/>
      <c r="H60" s="170"/>
      <c r="I60" s="145"/>
      <c r="J60" s="145"/>
      <c r="K60" s="145"/>
    </row>
    <row r="61" spans="1:13" s="144" customFormat="1" x14ac:dyDescent="0.2">
      <c r="A61" s="161"/>
      <c r="B61" s="161"/>
      <c r="C61" s="161"/>
      <c r="D61" s="161"/>
      <c r="E61" s="161"/>
      <c r="F61" s="161"/>
      <c r="G61" s="170"/>
      <c r="H61" s="170"/>
      <c r="I61" s="145"/>
      <c r="J61" s="145"/>
      <c r="K61" s="145"/>
    </row>
    <row r="62" spans="1:13" s="144" customFormat="1" x14ac:dyDescent="0.2">
      <c r="A62" s="161" t="s">
        <v>15</v>
      </c>
      <c r="B62" s="162">
        <f>+K46</f>
        <v>11700162</v>
      </c>
      <c r="C62" s="163">
        <f t="shared" ref="C62:C68" si="5">+B62/$B$69</f>
        <v>0.11700162</v>
      </c>
      <c r="D62" s="161"/>
      <c r="E62" s="161"/>
      <c r="F62" s="161"/>
      <c r="G62" s="76"/>
      <c r="H62" s="170"/>
      <c r="I62" s="145"/>
      <c r="J62" s="145"/>
      <c r="K62" s="145"/>
    </row>
    <row r="63" spans="1:13" s="144" customFormat="1" x14ac:dyDescent="0.2">
      <c r="A63" s="161" t="s">
        <v>16</v>
      </c>
      <c r="B63" s="162">
        <f>+K40-K46</f>
        <v>6399838</v>
      </c>
      <c r="C63" s="163">
        <f t="shared" si="5"/>
        <v>6.3998379999999994E-2</v>
      </c>
      <c r="D63" s="161"/>
      <c r="E63" s="161"/>
      <c r="F63" s="161"/>
      <c r="G63" s="76"/>
      <c r="H63" s="170"/>
      <c r="I63" s="145"/>
      <c r="J63" s="145"/>
      <c r="K63" s="145"/>
    </row>
    <row r="64" spans="1:13" s="144" customFormat="1" x14ac:dyDescent="0.2">
      <c r="A64" s="161" t="s">
        <v>17</v>
      </c>
      <c r="B64" s="162">
        <f>+G46</f>
        <v>5025554</v>
      </c>
      <c r="C64" s="163">
        <f t="shared" si="5"/>
        <v>5.0255540000000001E-2</v>
      </c>
      <c r="D64" s="161"/>
      <c r="E64" s="161"/>
      <c r="F64" s="161"/>
      <c r="G64" s="76"/>
      <c r="H64" s="170"/>
      <c r="I64" s="145"/>
      <c r="J64" s="145"/>
      <c r="K64" s="145"/>
    </row>
    <row r="65" spans="1:11" s="144" customFormat="1" x14ac:dyDescent="0.2">
      <c r="A65" s="161" t="s">
        <v>18</v>
      </c>
      <c r="B65" s="162">
        <f>+G40-G46</f>
        <v>1774446</v>
      </c>
      <c r="C65" s="163">
        <f t="shared" si="5"/>
        <v>1.774446E-2</v>
      </c>
      <c r="D65" s="161"/>
      <c r="E65" s="161"/>
      <c r="F65" s="161"/>
      <c r="G65" s="76"/>
      <c r="H65" s="170"/>
      <c r="I65" s="145"/>
      <c r="J65" s="145"/>
      <c r="K65" s="145"/>
    </row>
    <row r="66" spans="1:11" s="144" customFormat="1" x14ac:dyDescent="0.2">
      <c r="A66" s="161" t="s">
        <v>100</v>
      </c>
      <c r="B66" s="162">
        <f>+C46</f>
        <v>311617</v>
      </c>
      <c r="C66" s="163">
        <f t="shared" si="5"/>
        <v>3.1161700000000001E-3</v>
      </c>
      <c r="D66" s="161"/>
      <c r="E66" s="161"/>
      <c r="F66" s="161"/>
      <c r="G66" s="76"/>
      <c r="H66" s="170"/>
      <c r="I66" s="145"/>
      <c r="J66" s="145"/>
      <c r="K66" s="145"/>
    </row>
    <row r="67" spans="1:11" s="144" customFormat="1" x14ac:dyDescent="0.2">
      <c r="A67" s="161" t="s">
        <v>101</v>
      </c>
      <c r="B67" s="162">
        <f>+C40-C46</f>
        <v>1188383</v>
      </c>
      <c r="C67" s="163">
        <f t="shared" si="5"/>
        <v>1.188383E-2</v>
      </c>
      <c r="D67" s="161"/>
      <c r="E67" s="161"/>
      <c r="F67" s="161"/>
      <c r="G67" s="76"/>
      <c r="H67" s="170"/>
      <c r="I67" s="145"/>
      <c r="J67" s="145"/>
      <c r="K67" s="145"/>
    </row>
    <row r="68" spans="1:11" s="144" customFormat="1" x14ac:dyDescent="0.2">
      <c r="A68" s="161" t="s">
        <v>4</v>
      </c>
      <c r="B68" s="162">
        <f>100000000-B40</f>
        <v>73600000</v>
      </c>
      <c r="C68" s="163">
        <f t="shared" si="5"/>
        <v>0.73599999999999999</v>
      </c>
      <c r="D68" s="161"/>
      <c r="E68" s="161"/>
      <c r="F68" s="161"/>
      <c r="G68" s="76"/>
      <c r="H68" s="170"/>
      <c r="I68" s="145"/>
      <c r="J68" s="145"/>
      <c r="K68" s="145"/>
    </row>
    <row r="69" spans="1:11" s="144" customFormat="1" x14ac:dyDescent="0.2">
      <c r="A69" s="161" t="s">
        <v>3</v>
      </c>
      <c r="B69" s="164">
        <f>SUM(B62:B68)</f>
        <v>100000000</v>
      </c>
      <c r="C69" s="161"/>
      <c r="D69" s="161"/>
      <c r="E69" s="161"/>
      <c r="F69" s="161"/>
      <c r="G69" s="76"/>
      <c r="H69" s="170"/>
      <c r="I69" s="145"/>
      <c r="J69" s="145"/>
      <c r="K69" s="145"/>
    </row>
    <row r="70" spans="1:11" s="144" customFormat="1" x14ac:dyDescent="0.2">
      <c r="A70" s="161"/>
      <c r="B70" s="161"/>
      <c r="C70" s="161"/>
      <c r="D70" s="161"/>
      <c r="E70" s="161"/>
      <c r="F70" s="161"/>
      <c r="G70" s="76"/>
      <c r="H70" s="170"/>
      <c r="I70" s="145"/>
      <c r="J70" s="145"/>
      <c r="K70" s="145"/>
    </row>
    <row r="71" spans="1:11" s="144" customFormat="1" x14ac:dyDescent="0.2">
      <c r="A71" s="161"/>
      <c r="B71" s="161"/>
      <c r="C71" s="161"/>
      <c r="D71" s="161"/>
      <c r="E71" s="161"/>
      <c r="F71" s="161"/>
      <c r="G71" s="76"/>
      <c r="H71" s="170"/>
      <c r="I71" s="145"/>
      <c r="J71" s="145"/>
      <c r="K71" s="145"/>
    </row>
    <row r="72" spans="1:11" s="144" customFormat="1" x14ac:dyDescent="0.2">
      <c r="A72" s="161"/>
      <c r="B72" s="161"/>
      <c r="C72" s="161"/>
      <c r="D72" s="161"/>
      <c r="E72" s="161"/>
      <c r="F72" s="161"/>
      <c r="G72" s="76"/>
      <c r="H72" s="170"/>
      <c r="I72" s="145"/>
      <c r="J72" s="145"/>
      <c r="K72" s="145"/>
    </row>
    <row r="73" spans="1:11" x14ac:dyDescent="0.2">
      <c r="A73" s="161"/>
      <c r="B73" s="161"/>
      <c r="C73" s="161"/>
      <c r="D73" s="161"/>
      <c r="E73" s="161"/>
      <c r="F73" s="161"/>
      <c r="G73" s="170"/>
      <c r="H73" s="170"/>
      <c r="I73" s="145"/>
      <c r="J73" s="145"/>
      <c r="K73" s="145"/>
    </row>
    <row r="74" spans="1:11" x14ac:dyDescent="0.2">
      <c r="A74" s="161"/>
      <c r="B74" s="161"/>
      <c r="C74" s="161"/>
      <c r="D74" s="161"/>
      <c r="E74" s="161"/>
      <c r="F74" s="161"/>
      <c r="G74" s="170"/>
      <c r="H74" s="170"/>
      <c r="I74" s="145"/>
      <c r="J74" s="145"/>
      <c r="K74" s="145"/>
    </row>
    <row r="75" spans="1:11" x14ac:dyDescent="0.2">
      <c r="A75" s="145"/>
      <c r="B75" s="145"/>
      <c r="C75" s="145"/>
      <c r="D75" s="145"/>
      <c r="E75" s="145"/>
      <c r="F75" s="145"/>
      <c r="G75" s="145"/>
      <c r="H75" s="145"/>
      <c r="I75" s="145"/>
      <c r="J75" s="145"/>
      <c r="K75" s="145"/>
    </row>
    <row r="76" spans="1:11" x14ac:dyDescent="0.2">
      <c r="A76" s="145"/>
      <c r="B76" s="145"/>
      <c r="C76" s="145"/>
      <c r="D76" s="145"/>
      <c r="E76" s="145"/>
      <c r="F76" s="145"/>
      <c r="G76" s="145"/>
      <c r="H76" s="145"/>
      <c r="I76" s="145"/>
      <c r="J76" s="145"/>
      <c r="K76" s="145"/>
    </row>
  </sheetData>
  <sheetProtection password="CB2B" sheet="1" objects="1" scenarios="1"/>
  <mergeCells count="3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68"/>
  <sheetViews>
    <sheetView zoomScaleNormal="100" workbookViewId="0">
      <selection activeCell="I152" sqref="I152"/>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222"/>
      <c r="B1" s="222"/>
      <c r="C1" s="222"/>
      <c r="D1" s="222"/>
      <c r="E1" s="222"/>
      <c r="F1" s="222"/>
      <c r="G1" s="222"/>
      <c r="H1" s="222"/>
      <c r="I1" s="222"/>
      <c r="J1" s="222"/>
      <c r="K1" s="222"/>
      <c r="L1" s="222"/>
      <c r="M1" s="235"/>
    </row>
    <row r="2" spans="1:13" ht="18" x14ac:dyDescent="0.25">
      <c r="A2" s="188" t="s">
        <v>110</v>
      </c>
      <c r="B2" s="222"/>
      <c r="C2" s="222"/>
      <c r="D2" s="222"/>
      <c r="E2" s="222"/>
      <c r="F2" s="222"/>
      <c r="G2" s="222"/>
      <c r="H2" s="222"/>
      <c r="I2" s="222"/>
      <c r="J2" s="222"/>
      <c r="K2" s="222"/>
      <c r="L2" s="222"/>
      <c r="M2" s="222"/>
    </row>
    <row r="3" spans="1:13" ht="14.25" x14ac:dyDescent="0.2">
      <c r="A3" s="189" t="s">
        <v>113</v>
      </c>
      <c r="B3" s="222"/>
      <c r="C3" s="222"/>
      <c r="D3" s="222"/>
      <c r="E3" s="222"/>
      <c r="F3" s="222"/>
      <c r="G3" s="222"/>
      <c r="H3" s="222"/>
      <c r="I3" s="222"/>
      <c r="J3" s="222"/>
      <c r="K3" s="222"/>
      <c r="L3" s="222"/>
      <c r="M3" s="222"/>
    </row>
    <row r="4" spans="1:13" ht="14.25" x14ac:dyDescent="0.2">
      <c r="A4" s="186"/>
      <c r="B4" s="222"/>
      <c r="C4" s="222"/>
      <c r="D4" s="222"/>
      <c r="E4" s="222"/>
      <c r="F4" s="222"/>
      <c r="G4" s="222"/>
      <c r="H4" s="222"/>
      <c r="I4" s="222"/>
      <c r="J4" s="222"/>
      <c r="K4" s="222"/>
      <c r="L4" s="222"/>
      <c r="M4" s="222"/>
    </row>
    <row r="5" spans="1:13" ht="14.25" x14ac:dyDescent="0.2">
      <c r="A5" s="186"/>
      <c r="B5" s="222"/>
      <c r="C5" s="222"/>
      <c r="D5" s="222"/>
      <c r="E5" s="222"/>
      <c r="F5" s="222"/>
      <c r="G5" s="222"/>
      <c r="H5" s="222"/>
      <c r="I5" s="222"/>
      <c r="J5" s="222"/>
      <c r="K5" s="222"/>
      <c r="L5" s="222"/>
      <c r="M5" s="222"/>
    </row>
    <row r="6" spans="1:13" ht="14.25" x14ac:dyDescent="0.2">
      <c r="A6" s="186"/>
      <c r="B6" s="222"/>
      <c r="C6" s="222"/>
      <c r="D6" s="222"/>
      <c r="E6" s="222"/>
      <c r="F6" s="222"/>
      <c r="G6" s="222"/>
      <c r="H6" s="222"/>
      <c r="I6" s="222"/>
      <c r="J6" s="222"/>
      <c r="K6" s="222"/>
      <c r="L6" s="222"/>
      <c r="M6" s="222"/>
    </row>
    <row r="7" spans="1:13" ht="14.25" x14ac:dyDescent="0.2">
      <c r="A7" s="186"/>
      <c r="B7" s="222"/>
      <c r="C7" s="222"/>
      <c r="D7" s="222"/>
      <c r="E7" s="222"/>
      <c r="F7" s="222"/>
      <c r="G7" s="222"/>
      <c r="H7" s="222"/>
      <c r="I7" s="222"/>
      <c r="J7" s="222"/>
      <c r="K7" s="222"/>
      <c r="L7" s="222"/>
      <c r="M7" s="222"/>
    </row>
    <row r="8" spans="1:13" x14ac:dyDescent="0.2">
      <c r="A8" s="190" t="s">
        <v>118</v>
      </c>
      <c r="B8" s="222"/>
      <c r="C8" s="222"/>
      <c r="D8" s="222"/>
      <c r="E8" s="222"/>
      <c r="F8" s="222"/>
      <c r="G8" s="222"/>
      <c r="H8" s="222"/>
      <c r="I8" s="222"/>
      <c r="J8" s="222"/>
      <c r="K8" s="222"/>
      <c r="L8" s="222"/>
      <c r="M8" s="222"/>
    </row>
    <row r="9" spans="1:13" x14ac:dyDescent="0.2">
      <c r="A9" s="222"/>
      <c r="B9" s="222"/>
      <c r="C9" s="222"/>
      <c r="D9" s="222"/>
      <c r="E9" s="222"/>
      <c r="F9" s="222"/>
      <c r="G9" s="222"/>
      <c r="H9" s="222"/>
      <c r="I9" s="222"/>
      <c r="J9" s="222"/>
      <c r="K9" s="222"/>
      <c r="L9" s="222"/>
      <c r="M9" s="222"/>
    </row>
    <row r="10" spans="1:13" x14ac:dyDescent="0.2">
      <c r="A10" s="222"/>
      <c r="B10" s="222"/>
      <c r="C10" s="222"/>
      <c r="D10" s="222"/>
      <c r="E10" s="222"/>
      <c r="F10" s="222"/>
      <c r="G10" s="222"/>
      <c r="H10" s="222"/>
      <c r="I10" s="222"/>
      <c r="J10" s="222"/>
      <c r="K10" s="222"/>
      <c r="L10" s="222"/>
      <c r="M10" s="222"/>
    </row>
    <row r="11" spans="1:13" ht="13.5" thickBot="1" x14ac:dyDescent="0.25">
      <c r="A11" s="223"/>
      <c r="B11" s="223"/>
      <c r="C11" s="223"/>
      <c r="D11" s="223"/>
      <c r="E11" s="223"/>
      <c r="F11" s="223"/>
      <c r="G11" s="223"/>
      <c r="H11" s="223"/>
      <c r="I11" s="223"/>
      <c r="J11" s="224"/>
      <c r="K11" s="223"/>
      <c r="L11" s="223"/>
      <c r="M11" s="223"/>
    </row>
    <row r="12" spans="1:13" ht="17.25" thickTop="1" thickBot="1" x14ac:dyDescent="0.3">
      <c r="B12" s="292" t="s">
        <v>22</v>
      </c>
      <c r="C12" s="293"/>
      <c r="D12" s="293"/>
      <c r="E12" s="293"/>
      <c r="F12" s="293"/>
      <c r="G12" s="293"/>
      <c r="H12" s="293"/>
      <c r="I12" s="293"/>
      <c r="J12" s="293"/>
      <c r="K12" s="293"/>
      <c r="L12" s="293"/>
      <c r="M12" s="294"/>
    </row>
    <row r="13" spans="1:13" s="46" customFormat="1" ht="15" customHeight="1" thickTop="1" thickBot="1" x14ac:dyDescent="0.25">
      <c r="B13" s="300" t="s">
        <v>1</v>
      </c>
      <c r="C13" s="300"/>
      <c r="D13" s="300"/>
      <c r="E13" s="300" t="s">
        <v>2</v>
      </c>
      <c r="F13" s="300"/>
      <c r="G13" s="300"/>
      <c r="H13" s="300" t="s">
        <v>89</v>
      </c>
      <c r="I13" s="300"/>
      <c r="J13" s="300"/>
      <c r="K13" s="296" t="s">
        <v>3</v>
      </c>
      <c r="L13" s="297"/>
      <c r="M13" s="298"/>
    </row>
    <row r="14" spans="1:13" s="7" customFormat="1" ht="26.25" customHeight="1" thickTop="1" thickBot="1" x14ac:dyDescent="0.25">
      <c r="A14" s="199" t="s">
        <v>0</v>
      </c>
      <c r="B14" s="198" t="s">
        <v>19</v>
      </c>
      <c r="C14" s="225" t="s">
        <v>20</v>
      </c>
      <c r="D14" s="226" t="s">
        <v>21</v>
      </c>
      <c r="E14" s="198" t="s">
        <v>19</v>
      </c>
      <c r="F14" s="225" t="s">
        <v>20</v>
      </c>
      <c r="G14" s="227" t="s">
        <v>21</v>
      </c>
      <c r="H14" s="198" t="s">
        <v>19</v>
      </c>
      <c r="I14" s="225" t="s">
        <v>20</v>
      </c>
      <c r="J14" s="227" t="s">
        <v>21</v>
      </c>
      <c r="K14" s="198" t="s">
        <v>19</v>
      </c>
      <c r="L14" s="225" t="s">
        <v>20</v>
      </c>
      <c r="M14" s="227" t="s">
        <v>21</v>
      </c>
    </row>
    <row r="15" spans="1:13" ht="13.5" thickTop="1" x14ac:dyDescent="0.2">
      <c r="A15" s="10">
        <v>38353</v>
      </c>
      <c r="B15" s="231"/>
      <c r="C15" s="19">
        <v>3000000</v>
      </c>
      <c r="D15" s="56">
        <v>2426063</v>
      </c>
      <c r="E15" s="231"/>
      <c r="F15" s="19">
        <v>1700000</v>
      </c>
      <c r="G15" s="32">
        <v>1212639</v>
      </c>
      <c r="H15" s="233"/>
      <c r="I15" s="19">
        <v>200000</v>
      </c>
      <c r="J15" s="63">
        <v>119857</v>
      </c>
      <c r="K15" s="231"/>
      <c r="L15" s="19">
        <f>+I15+F15+C15</f>
        <v>4900000</v>
      </c>
      <c r="M15" s="32">
        <f>+J15+G15+D15</f>
        <v>3758559</v>
      </c>
    </row>
    <row r="16" spans="1:13" x14ac:dyDescent="0.2">
      <c r="A16" s="8">
        <v>38384</v>
      </c>
      <c r="B16" s="232"/>
      <c r="C16" s="4">
        <v>3000000</v>
      </c>
      <c r="D16" s="30">
        <v>2519714</v>
      </c>
      <c r="E16" s="232"/>
      <c r="F16" s="4">
        <v>2000000</v>
      </c>
      <c r="G16" s="50">
        <v>1262780</v>
      </c>
      <c r="H16" s="234"/>
      <c r="I16" s="4">
        <v>200000</v>
      </c>
      <c r="J16" s="64">
        <v>131296</v>
      </c>
      <c r="K16" s="232"/>
      <c r="L16" s="19">
        <f>+I16+F16+C16</f>
        <v>5200000</v>
      </c>
      <c r="M16" s="32">
        <f>+J16+G16+D16</f>
        <v>3913790</v>
      </c>
    </row>
    <row r="17" spans="1:13" x14ac:dyDescent="0.2">
      <c r="A17" s="8">
        <v>38412</v>
      </c>
      <c r="B17" s="232"/>
      <c r="C17" s="4">
        <v>3300000</v>
      </c>
      <c r="D17" s="30">
        <v>2636053</v>
      </c>
      <c r="E17" s="232"/>
      <c r="F17" s="4">
        <v>2000000</v>
      </c>
      <c r="G17" s="50">
        <v>1330606</v>
      </c>
      <c r="H17" s="234"/>
      <c r="I17" s="4">
        <v>200000</v>
      </c>
      <c r="J17" s="64">
        <v>140640</v>
      </c>
      <c r="K17" s="232"/>
      <c r="L17" s="19">
        <f t="shared" ref="L17:L65" si="0">+I17+F17+C17</f>
        <v>5500000</v>
      </c>
      <c r="M17" s="32">
        <f t="shared" ref="M17:M65" si="1">+J17+G17+D17</f>
        <v>4107299</v>
      </c>
    </row>
    <row r="18" spans="1:13" x14ac:dyDescent="0.2">
      <c r="A18" s="8">
        <v>38443</v>
      </c>
      <c r="B18" s="232"/>
      <c r="C18" s="4">
        <v>3300000</v>
      </c>
      <c r="D18" s="30">
        <v>2818457</v>
      </c>
      <c r="E18" s="232"/>
      <c r="F18" s="4">
        <v>2500000</v>
      </c>
      <c r="G18" s="50">
        <v>1491393</v>
      </c>
      <c r="H18" s="234"/>
      <c r="I18" s="4">
        <v>400000</v>
      </c>
      <c r="J18" s="64">
        <v>146848</v>
      </c>
      <c r="K18" s="232"/>
      <c r="L18" s="19">
        <f t="shared" si="0"/>
        <v>6200000</v>
      </c>
      <c r="M18" s="32">
        <f t="shared" si="1"/>
        <v>4456698</v>
      </c>
    </row>
    <row r="19" spans="1:13" x14ac:dyDescent="0.2">
      <c r="A19" s="8">
        <v>38473</v>
      </c>
      <c r="B19" s="232"/>
      <c r="C19" s="4">
        <v>3800000</v>
      </c>
      <c r="D19" s="30">
        <v>2955895</v>
      </c>
      <c r="E19" s="232"/>
      <c r="F19" s="4">
        <v>2500000</v>
      </c>
      <c r="G19" s="50">
        <v>1615520</v>
      </c>
      <c r="H19" s="234"/>
      <c r="I19" s="4">
        <v>400000</v>
      </c>
      <c r="J19" s="64">
        <v>154721</v>
      </c>
      <c r="K19" s="232"/>
      <c r="L19" s="19">
        <f t="shared" si="0"/>
        <v>6700000</v>
      </c>
      <c r="M19" s="32">
        <f t="shared" si="1"/>
        <v>4726136</v>
      </c>
    </row>
    <row r="20" spans="1:13" x14ac:dyDescent="0.2">
      <c r="A20" s="8">
        <v>38504</v>
      </c>
      <c r="B20" s="232"/>
      <c r="C20" s="4">
        <v>4000000</v>
      </c>
      <c r="D20" s="30">
        <v>3065101</v>
      </c>
      <c r="E20" s="232"/>
      <c r="F20" s="4">
        <v>2500000</v>
      </c>
      <c r="G20" s="50">
        <v>1670374.3922999997</v>
      </c>
      <c r="H20" s="234"/>
      <c r="I20" s="4">
        <v>400000</v>
      </c>
      <c r="J20" s="64">
        <v>160734</v>
      </c>
      <c r="K20" s="232"/>
      <c r="L20" s="19">
        <f t="shared" si="0"/>
        <v>6900000</v>
      </c>
      <c r="M20" s="32">
        <f t="shared" si="1"/>
        <v>4896209.3922999995</v>
      </c>
    </row>
    <row r="21" spans="1:13" x14ac:dyDescent="0.2">
      <c r="A21" s="8">
        <v>38534</v>
      </c>
      <c r="B21" s="232"/>
      <c r="C21" s="4">
        <v>4500000</v>
      </c>
      <c r="D21" s="30">
        <v>3227860</v>
      </c>
      <c r="E21" s="232"/>
      <c r="F21" s="4">
        <v>2500000</v>
      </c>
      <c r="G21" s="50">
        <v>1685460</v>
      </c>
      <c r="H21" s="234"/>
      <c r="I21" s="4">
        <v>400000</v>
      </c>
      <c r="J21" s="64">
        <v>168593</v>
      </c>
      <c r="K21" s="232"/>
      <c r="L21" s="19">
        <f t="shared" si="0"/>
        <v>7400000</v>
      </c>
      <c r="M21" s="32">
        <f t="shared" si="1"/>
        <v>5081913</v>
      </c>
    </row>
    <row r="22" spans="1:13" x14ac:dyDescent="0.2">
      <c r="A22" s="8">
        <v>38565</v>
      </c>
      <c r="B22" s="232"/>
      <c r="C22" s="4">
        <v>4700000</v>
      </c>
      <c r="D22" s="30">
        <v>3398157</v>
      </c>
      <c r="E22" s="232"/>
      <c r="F22" s="4">
        <v>2500000</v>
      </c>
      <c r="G22" s="50">
        <v>1670666.7732999998</v>
      </c>
      <c r="H22" s="234"/>
      <c r="I22" s="4">
        <v>400000</v>
      </c>
      <c r="J22" s="64">
        <v>178154</v>
      </c>
      <c r="K22" s="232"/>
      <c r="L22" s="19">
        <f t="shared" si="0"/>
        <v>7600000</v>
      </c>
      <c r="M22" s="32">
        <f t="shared" si="1"/>
        <v>5246977.7732999995</v>
      </c>
    </row>
    <row r="23" spans="1:13" x14ac:dyDescent="0.2">
      <c r="A23" s="8">
        <v>38596</v>
      </c>
      <c r="B23" s="48">
        <v>4453626</v>
      </c>
      <c r="C23" s="4">
        <v>4700000</v>
      </c>
      <c r="D23" s="57">
        <v>3546269</v>
      </c>
      <c r="E23" s="48">
        <v>1889090</v>
      </c>
      <c r="F23" s="4">
        <v>2500000</v>
      </c>
      <c r="G23" s="50">
        <v>1638086.5326099903</v>
      </c>
      <c r="H23" s="6">
        <v>204936</v>
      </c>
      <c r="I23" s="4">
        <v>400000</v>
      </c>
      <c r="J23" s="64">
        <v>186486</v>
      </c>
      <c r="K23" s="48">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50">
        <v>1676542.7133390098</v>
      </c>
      <c r="H24" s="6">
        <v>212413</v>
      </c>
      <c r="I24" s="4">
        <v>400000</v>
      </c>
      <c r="J24" s="64">
        <v>195589</v>
      </c>
      <c r="K24" s="48">
        <f t="shared" ref="K24:K65" si="2">+H24+E24+B24</f>
        <v>6763343</v>
      </c>
      <c r="L24" s="19">
        <f t="shared" si="0"/>
        <v>8400000</v>
      </c>
      <c r="M24" s="32">
        <f t="shared" si="1"/>
        <v>5564943.7133390103</v>
      </c>
    </row>
    <row r="25" spans="1:13" x14ac:dyDescent="0.2">
      <c r="A25" s="8">
        <v>38657</v>
      </c>
      <c r="B25" s="48">
        <v>4479284</v>
      </c>
      <c r="C25" s="4">
        <v>5000000</v>
      </c>
      <c r="D25" s="30">
        <v>3845613</v>
      </c>
      <c r="E25" s="48">
        <v>1801682</v>
      </c>
      <c r="F25" s="4">
        <v>3000000</v>
      </c>
      <c r="G25" s="50">
        <v>1754950.6248170044</v>
      </c>
      <c r="H25" s="6">
        <v>340044</v>
      </c>
      <c r="I25" s="4">
        <v>400000</v>
      </c>
      <c r="J25" s="64">
        <v>202587</v>
      </c>
      <c r="K25" s="48">
        <f t="shared" si="2"/>
        <v>6621010</v>
      </c>
      <c r="L25" s="19">
        <f t="shared" si="0"/>
        <v>8400000</v>
      </c>
      <c r="M25" s="32">
        <f t="shared" si="1"/>
        <v>5803150.6248170044</v>
      </c>
    </row>
    <row r="26" spans="1:13" ht="13.5" thickBot="1" x14ac:dyDescent="0.25">
      <c r="A26" s="13">
        <v>38687</v>
      </c>
      <c r="B26" s="17">
        <v>4558371</v>
      </c>
      <c r="C26" s="25">
        <v>5000000</v>
      </c>
      <c r="D26" s="58">
        <v>4100014</v>
      </c>
      <c r="E26" s="17">
        <v>1776069</v>
      </c>
      <c r="F26" s="25">
        <v>3000000</v>
      </c>
      <c r="G26" s="51">
        <v>1948714.962260009</v>
      </c>
      <c r="H26" s="22">
        <v>463132</v>
      </c>
      <c r="I26" s="21">
        <v>400000</v>
      </c>
      <c r="J26" s="65">
        <v>226352</v>
      </c>
      <c r="K26" s="113">
        <f t="shared" si="2"/>
        <v>6797572</v>
      </c>
      <c r="L26" s="55">
        <f t="shared" si="0"/>
        <v>8400000</v>
      </c>
      <c r="M26" s="54">
        <f t="shared" si="1"/>
        <v>6275080.9622600088</v>
      </c>
    </row>
    <row r="27" spans="1:13" ht="13.5" thickTop="1" x14ac:dyDescent="0.2">
      <c r="A27" s="14">
        <v>38718</v>
      </c>
      <c r="B27" s="26">
        <v>4941744</v>
      </c>
      <c r="C27" s="20">
        <v>5500000</v>
      </c>
      <c r="D27" s="59">
        <v>4248568</v>
      </c>
      <c r="E27" s="26">
        <v>2347539</v>
      </c>
      <c r="F27" s="20">
        <v>3500000</v>
      </c>
      <c r="G27" s="52">
        <v>2072765.6638380075</v>
      </c>
      <c r="H27" s="23">
        <v>484470</v>
      </c>
      <c r="I27" s="19">
        <v>400000</v>
      </c>
      <c r="J27" s="66">
        <v>233896</v>
      </c>
      <c r="K27" s="111">
        <f t="shared" si="2"/>
        <v>7773753</v>
      </c>
      <c r="L27" s="20">
        <f t="shared" si="0"/>
        <v>9400000</v>
      </c>
      <c r="M27" s="52">
        <f t="shared" si="1"/>
        <v>6555229.6638380075</v>
      </c>
    </row>
    <row r="28" spans="1:13" x14ac:dyDescent="0.2">
      <c r="A28" s="8">
        <v>38749</v>
      </c>
      <c r="B28" s="16">
        <v>5283805</v>
      </c>
      <c r="C28" s="4">
        <v>5500000</v>
      </c>
      <c r="D28" s="30">
        <v>4359523</v>
      </c>
      <c r="E28" s="16">
        <v>2633284</v>
      </c>
      <c r="F28" s="4">
        <v>3500000</v>
      </c>
      <c r="G28" s="50">
        <v>2266273.2181679904</v>
      </c>
      <c r="H28" s="6">
        <v>507764</v>
      </c>
      <c r="I28" s="4">
        <v>400000</v>
      </c>
      <c r="J28" s="64">
        <v>238517</v>
      </c>
      <c r="K28" s="48">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50">
        <v>2505579.5514359977</v>
      </c>
      <c r="H29" s="6">
        <v>523487</v>
      </c>
      <c r="I29" s="4">
        <v>800000</v>
      </c>
      <c r="J29" s="64">
        <v>245781</v>
      </c>
      <c r="K29" s="48">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50">
        <v>2601098.5414199997</v>
      </c>
      <c r="H30" s="6">
        <v>542127</v>
      </c>
      <c r="I30" s="4">
        <v>800000</v>
      </c>
      <c r="J30" s="64">
        <v>254786</v>
      </c>
      <c r="K30" s="48">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50">
        <v>2647892.92394999</v>
      </c>
      <c r="H31" s="6">
        <v>559888</v>
      </c>
      <c r="I31" s="4">
        <v>800000</v>
      </c>
      <c r="J31" s="64">
        <v>263274</v>
      </c>
      <c r="K31" s="48">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50">
        <v>2605603.4744060081</v>
      </c>
      <c r="H32" s="6">
        <v>575501</v>
      </c>
      <c r="I32" s="4">
        <v>800000</v>
      </c>
      <c r="J32" s="64">
        <v>270725</v>
      </c>
      <c r="K32" s="48">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50">
        <v>2549327.3497299906</v>
      </c>
      <c r="H33" s="6">
        <v>615811</v>
      </c>
      <c r="I33" s="4">
        <v>800000</v>
      </c>
      <c r="J33" s="64">
        <v>277891</v>
      </c>
      <c r="K33" s="48">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50">
        <v>2481873.3015840366</v>
      </c>
      <c r="H34" s="6">
        <v>656743</v>
      </c>
      <c r="I34" s="4">
        <v>800000</v>
      </c>
      <c r="J34" s="64">
        <v>285871</v>
      </c>
      <c r="K34" s="48">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50">
        <v>2410205.6049000071</v>
      </c>
      <c r="H35" s="6">
        <v>671124</v>
      </c>
      <c r="I35" s="4">
        <v>800000</v>
      </c>
      <c r="J35" s="64">
        <v>296368</v>
      </c>
      <c r="K35" s="48">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50">
        <v>2413075.7926900047</v>
      </c>
      <c r="H36" s="6">
        <v>686539</v>
      </c>
      <c r="I36" s="4">
        <v>800000</v>
      </c>
      <c r="J36" s="64">
        <v>307620</v>
      </c>
      <c r="K36" s="48">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50">
        <v>2432555</v>
      </c>
      <c r="H37" s="6">
        <v>712150</v>
      </c>
      <c r="I37" s="4">
        <v>800000</v>
      </c>
      <c r="J37" s="64">
        <v>326314</v>
      </c>
      <c r="K37" s="48">
        <f t="shared" si="2"/>
        <v>10913459</v>
      </c>
      <c r="L37" s="19">
        <f t="shared" si="0"/>
        <v>12800000</v>
      </c>
      <c r="M37" s="32">
        <f t="shared" si="1"/>
        <v>8232212</v>
      </c>
    </row>
    <row r="38" spans="1:13" ht="13.5" thickBot="1" x14ac:dyDescent="0.25">
      <c r="A38" s="9">
        <v>39052</v>
      </c>
      <c r="B38" s="49">
        <v>6886885</v>
      </c>
      <c r="C38" s="21">
        <v>8000000</v>
      </c>
      <c r="D38" s="29">
        <v>5656899</v>
      </c>
      <c r="E38" s="49">
        <v>3579618</v>
      </c>
      <c r="F38" s="21">
        <v>4300000</v>
      </c>
      <c r="G38" s="53">
        <v>2514126.1774500068</v>
      </c>
      <c r="H38" s="6">
        <v>756454</v>
      </c>
      <c r="I38" s="4">
        <v>800000</v>
      </c>
      <c r="J38" s="65">
        <v>358653</v>
      </c>
      <c r="K38" s="112">
        <f t="shared" si="2"/>
        <v>11222957</v>
      </c>
      <c r="L38" s="88">
        <f t="shared" si="0"/>
        <v>13100000</v>
      </c>
      <c r="M38" s="114">
        <f t="shared" si="1"/>
        <v>8529678.1774500068</v>
      </c>
    </row>
    <row r="39" spans="1:13" ht="13.5" thickTop="1" x14ac:dyDescent="0.2">
      <c r="A39" s="14">
        <v>39083</v>
      </c>
      <c r="B39" s="26">
        <v>6966602</v>
      </c>
      <c r="C39" s="20">
        <v>8000000</v>
      </c>
      <c r="D39" s="59">
        <v>5783377</v>
      </c>
      <c r="E39" s="26">
        <v>3480670</v>
      </c>
      <c r="F39" s="20">
        <v>4300000</v>
      </c>
      <c r="G39" s="52">
        <v>2529741.2355000004</v>
      </c>
      <c r="H39" s="26">
        <v>777779</v>
      </c>
      <c r="I39" s="60">
        <v>1000000</v>
      </c>
      <c r="J39" s="66">
        <v>374078</v>
      </c>
      <c r="K39" s="47">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50">
        <v>2502912.5476900013</v>
      </c>
      <c r="H40" s="16">
        <v>787942</v>
      </c>
      <c r="I40" s="4">
        <v>1000000</v>
      </c>
      <c r="J40" s="64">
        <v>381636</v>
      </c>
      <c r="K40" s="48">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50">
        <v>2530182.54809999</v>
      </c>
      <c r="H41" s="16">
        <v>800664</v>
      </c>
      <c r="I41" s="4">
        <v>1000000</v>
      </c>
      <c r="J41" s="64">
        <v>390922</v>
      </c>
      <c r="K41" s="48">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50">
        <v>2500256.1324999966</v>
      </c>
      <c r="H42" s="16">
        <v>845998</v>
      </c>
      <c r="I42" s="4">
        <v>1000000</v>
      </c>
      <c r="J42" s="64">
        <v>401400</v>
      </c>
      <c r="K42" s="48">
        <f t="shared" si="2"/>
        <v>11979963</v>
      </c>
      <c r="L42" s="19">
        <f t="shared" si="0"/>
        <v>13300000</v>
      </c>
      <c r="M42" s="32">
        <f t="shared" si="1"/>
        <v>8957637.1324999966</v>
      </c>
    </row>
    <row r="43" spans="1:13" x14ac:dyDescent="0.2">
      <c r="A43" s="8">
        <v>39203</v>
      </c>
      <c r="B43" s="31">
        <v>7638368</v>
      </c>
      <c r="C43" s="4">
        <v>8500000</v>
      </c>
      <c r="D43" s="56">
        <v>6163749</v>
      </c>
      <c r="E43" s="31">
        <v>3619288</v>
      </c>
      <c r="F43" s="4">
        <v>4300000</v>
      </c>
      <c r="G43" s="32">
        <v>2584891.2320999973</v>
      </c>
      <c r="H43" s="16">
        <v>865093.75</v>
      </c>
      <c r="I43" s="4">
        <v>1000000</v>
      </c>
      <c r="J43" s="64">
        <v>411267</v>
      </c>
      <c r="K43" s="48">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50">
        <v>2679550</v>
      </c>
      <c r="H44" s="16">
        <v>867846.85</v>
      </c>
      <c r="I44" s="4">
        <v>1000000</v>
      </c>
      <c r="J44" s="64">
        <v>412597</v>
      </c>
      <c r="K44" s="48">
        <f t="shared" si="2"/>
        <v>12346542.85</v>
      </c>
      <c r="L44" s="19">
        <f t="shared" si="0"/>
        <v>13800000</v>
      </c>
      <c r="M44" s="32">
        <f t="shared" si="1"/>
        <v>9308568</v>
      </c>
    </row>
    <row r="45" spans="1:13" x14ac:dyDescent="0.2">
      <c r="A45" s="8">
        <v>39264</v>
      </c>
      <c r="B45" s="18">
        <v>7616637</v>
      </c>
      <c r="C45" s="55">
        <v>8500000</v>
      </c>
      <c r="D45" s="2">
        <v>6342803</v>
      </c>
      <c r="E45" s="18">
        <v>3488082</v>
      </c>
      <c r="F45" s="4">
        <v>4300000</v>
      </c>
      <c r="G45" s="54">
        <v>2675765</v>
      </c>
      <c r="H45" s="16">
        <v>869280.21</v>
      </c>
      <c r="I45" s="4">
        <v>1000000</v>
      </c>
      <c r="J45" s="64">
        <v>412802</v>
      </c>
      <c r="K45" s="48">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50">
        <v>2702475.1162000024</v>
      </c>
      <c r="H46" s="16">
        <v>877976.28</v>
      </c>
      <c r="I46" s="4">
        <v>1000000</v>
      </c>
      <c r="J46" s="64">
        <v>417003</v>
      </c>
      <c r="K46" s="48">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50">
        <v>2687707.925900009</v>
      </c>
      <c r="H47" s="16">
        <v>884362.23</v>
      </c>
      <c r="I47" s="4">
        <v>1000000</v>
      </c>
      <c r="J47" s="64">
        <v>420088</v>
      </c>
      <c r="K47" s="48">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50">
        <v>2637784</v>
      </c>
      <c r="H48" s="16">
        <v>475984</v>
      </c>
      <c r="I48" s="4">
        <v>1000000</v>
      </c>
      <c r="J48" s="64">
        <v>424380</v>
      </c>
      <c r="K48" s="48">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50">
        <v>2686377</v>
      </c>
      <c r="H49" s="16">
        <v>487097</v>
      </c>
      <c r="I49" s="4">
        <v>1000000</v>
      </c>
      <c r="J49" s="64">
        <v>429525</v>
      </c>
      <c r="K49" s="48">
        <f t="shared" si="2"/>
        <v>12412794</v>
      </c>
      <c r="L49" s="19">
        <f t="shared" si="0"/>
        <v>14800000</v>
      </c>
      <c r="M49" s="32">
        <f t="shared" si="1"/>
        <v>9894855</v>
      </c>
    </row>
    <row r="50" spans="1:15" ht="13.5" thickBot="1" x14ac:dyDescent="0.25">
      <c r="A50" s="13">
        <v>39417</v>
      </c>
      <c r="B50" s="17">
        <v>8158660</v>
      </c>
      <c r="C50" s="25">
        <v>9500000</v>
      </c>
      <c r="D50" s="58">
        <v>6936115</v>
      </c>
      <c r="E50" s="17">
        <v>3956416</v>
      </c>
      <c r="F50" s="25">
        <v>4300000</v>
      </c>
      <c r="G50" s="51">
        <v>2634463</v>
      </c>
      <c r="H50" s="17">
        <v>510229</v>
      </c>
      <c r="I50" s="25">
        <v>1000000</v>
      </c>
      <c r="J50" s="67">
        <v>450350</v>
      </c>
      <c r="K50" s="113">
        <f t="shared" si="2"/>
        <v>12625305</v>
      </c>
      <c r="L50" s="55">
        <f t="shared" si="0"/>
        <v>14800000</v>
      </c>
      <c r="M50" s="54">
        <f t="shared" si="1"/>
        <v>10020928</v>
      </c>
    </row>
    <row r="51" spans="1:15" ht="13.5" thickTop="1" x14ac:dyDescent="0.2">
      <c r="A51" s="14">
        <v>39448</v>
      </c>
      <c r="B51" s="26">
        <v>8399125</v>
      </c>
      <c r="C51" s="20">
        <v>9500000</v>
      </c>
      <c r="D51" s="59">
        <v>7046360</v>
      </c>
      <c r="E51" s="26">
        <v>4087893</v>
      </c>
      <c r="F51" s="20">
        <v>4300000</v>
      </c>
      <c r="G51" s="52">
        <v>2663360</v>
      </c>
      <c r="H51" s="26">
        <v>545918</v>
      </c>
      <c r="I51" s="20">
        <v>1000000</v>
      </c>
      <c r="J51" s="63">
        <v>472832</v>
      </c>
      <c r="K51" s="111">
        <f t="shared" si="2"/>
        <v>13032936</v>
      </c>
      <c r="L51" s="20">
        <f t="shared" si="0"/>
        <v>14800000</v>
      </c>
      <c r="M51" s="52">
        <f t="shared" si="1"/>
        <v>10182552</v>
      </c>
    </row>
    <row r="52" spans="1:15" x14ac:dyDescent="0.2">
      <c r="A52" s="8">
        <v>39479</v>
      </c>
      <c r="B52" s="16">
        <v>8471947</v>
      </c>
      <c r="C52" s="4">
        <v>9500000</v>
      </c>
      <c r="D52" s="30">
        <v>7121408</v>
      </c>
      <c r="E52" s="16">
        <v>3807201</v>
      </c>
      <c r="F52" s="4">
        <v>4300000</v>
      </c>
      <c r="G52" s="50">
        <v>2686038</v>
      </c>
      <c r="H52" s="16">
        <v>570573</v>
      </c>
      <c r="I52" s="4">
        <v>1000000</v>
      </c>
      <c r="J52" s="64">
        <v>483759</v>
      </c>
      <c r="K52" s="48">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50">
        <v>2738147</v>
      </c>
      <c r="H53" s="16">
        <v>637007</v>
      </c>
      <c r="I53" s="4">
        <v>1000000</v>
      </c>
      <c r="J53" s="64">
        <v>532984</v>
      </c>
      <c r="K53" s="48">
        <f t="shared" si="2"/>
        <v>12796085</v>
      </c>
      <c r="L53" s="19">
        <f t="shared" si="0"/>
        <v>14800000</v>
      </c>
      <c r="M53" s="32">
        <f t="shared" si="1"/>
        <v>10467629</v>
      </c>
    </row>
    <row r="54" spans="1:15" x14ac:dyDescent="0.2">
      <c r="A54" s="8">
        <v>39539</v>
      </c>
      <c r="B54" s="18">
        <v>8314586</v>
      </c>
      <c r="C54" s="4">
        <v>10000000</v>
      </c>
      <c r="D54" s="2">
        <v>7261580</v>
      </c>
      <c r="E54" s="18">
        <v>3701866</v>
      </c>
      <c r="F54" s="55">
        <v>4300000</v>
      </c>
      <c r="G54" s="54">
        <v>2742115</v>
      </c>
      <c r="H54" s="16">
        <v>705032</v>
      </c>
      <c r="I54" s="4">
        <v>1000000</v>
      </c>
      <c r="J54" s="64">
        <v>568136</v>
      </c>
      <c r="K54" s="48">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1">
        <v>2783912</v>
      </c>
      <c r="H55" s="16">
        <v>756256</v>
      </c>
      <c r="I55" s="4">
        <v>1500000</v>
      </c>
      <c r="J55" s="64">
        <v>611970</v>
      </c>
      <c r="K55" s="48">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1">
        <v>2929338</v>
      </c>
      <c r="H56" s="16">
        <v>773739</v>
      </c>
      <c r="I56" s="4">
        <v>1500000</v>
      </c>
      <c r="J56" s="64">
        <v>641036</v>
      </c>
      <c r="K56" s="48">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50">
        <v>3010478</v>
      </c>
      <c r="H57" s="16">
        <v>729038</v>
      </c>
      <c r="I57" s="4">
        <v>1500000</v>
      </c>
      <c r="J57" s="64">
        <v>447027</v>
      </c>
      <c r="K57" s="48">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50">
        <v>3030710</v>
      </c>
      <c r="H58" s="16">
        <v>702855</v>
      </c>
      <c r="I58" s="4">
        <v>1500000</v>
      </c>
      <c r="J58" s="64">
        <v>386157</v>
      </c>
      <c r="K58" s="48">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50">
        <v>3037755</v>
      </c>
      <c r="H59" s="16">
        <v>685487</v>
      </c>
      <c r="I59" s="4">
        <v>1500000</v>
      </c>
      <c r="J59" s="64">
        <v>455364</v>
      </c>
      <c r="K59" s="48">
        <f t="shared" si="2"/>
        <v>14059487</v>
      </c>
      <c r="L59" s="19">
        <f t="shared" si="0"/>
        <v>17000000</v>
      </c>
      <c r="M59" s="32">
        <f t="shared" si="1"/>
        <v>11193391</v>
      </c>
      <c r="N59" s="45"/>
      <c r="O59" s="45"/>
    </row>
    <row r="60" spans="1:15" x14ac:dyDescent="0.2">
      <c r="A60" s="8">
        <v>39722</v>
      </c>
      <c r="B60" s="16">
        <v>10110215</v>
      </c>
      <c r="C60" s="4">
        <v>11000000</v>
      </c>
      <c r="D60" s="30">
        <v>7854537</v>
      </c>
      <c r="E60" s="16">
        <v>3859072</v>
      </c>
      <c r="F60" s="4">
        <v>5000000</v>
      </c>
      <c r="G60" s="50">
        <v>3030596</v>
      </c>
      <c r="H60" s="16">
        <v>647546</v>
      </c>
      <c r="I60" s="4">
        <v>1500000</v>
      </c>
      <c r="J60" s="64">
        <v>406766</v>
      </c>
      <c r="K60" s="48">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50">
        <v>3073535</v>
      </c>
      <c r="H61" s="16">
        <v>659731</v>
      </c>
      <c r="I61" s="4">
        <v>1500000</v>
      </c>
      <c r="J61" s="64">
        <v>360880</v>
      </c>
      <c r="K61" s="48">
        <f t="shared" si="2"/>
        <v>14818671</v>
      </c>
      <c r="L61" s="19">
        <f t="shared" si="0"/>
        <v>17500000</v>
      </c>
      <c r="M61" s="32">
        <f t="shared" si="1"/>
        <v>11409774</v>
      </c>
    </row>
    <row r="62" spans="1:15" ht="13.5" thickBot="1" x14ac:dyDescent="0.25">
      <c r="A62" s="13">
        <v>39783</v>
      </c>
      <c r="B62" s="17">
        <v>10103421</v>
      </c>
      <c r="C62" s="25">
        <v>11000000</v>
      </c>
      <c r="D62" s="58">
        <v>8156359</v>
      </c>
      <c r="E62" s="16">
        <v>4018264</v>
      </c>
      <c r="F62" s="4">
        <v>5000000</v>
      </c>
      <c r="G62" s="50">
        <v>3122520</v>
      </c>
      <c r="H62" s="16">
        <v>666178</v>
      </c>
      <c r="I62" s="4">
        <v>1500000</v>
      </c>
      <c r="J62" s="64">
        <v>323967</v>
      </c>
      <c r="K62" s="112">
        <f t="shared" si="2"/>
        <v>14787863</v>
      </c>
      <c r="L62" s="88">
        <f t="shared" si="0"/>
        <v>17500000</v>
      </c>
      <c r="M62" s="114">
        <f t="shared" si="1"/>
        <v>11602846</v>
      </c>
    </row>
    <row r="63" spans="1:15" ht="13.5" thickTop="1" x14ac:dyDescent="0.2">
      <c r="A63" s="14">
        <v>39814</v>
      </c>
      <c r="B63" s="26">
        <v>10557209</v>
      </c>
      <c r="C63" s="20">
        <v>11500000</v>
      </c>
      <c r="D63" s="59">
        <v>8287484</v>
      </c>
      <c r="E63" s="26">
        <v>4096381</v>
      </c>
      <c r="F63" s="20">
        <v>5000000</v>
      </c>
      <c r="G63" s="59">
        <v>3173204</v>
      </c>
      <c r="H63" s="26">
        <v>687754</v>
      </c>
      <c r="I63" s="20">
        <v>1500000</v>
      </c>
      <c r="J63" s="63">
        <v>330269</v>
      </c>
      <c r="K63" s="47">
        <f t="shared" si="2"/>
        <v>15341344</v>
      </c>
      <c r="L63" s="19">
        <f t="shared" si="0"/>
        <v>18000000</v>
      </c>
      <c r="M63" s="32">
        <f t="shared" si="1"/>
        <v>11790957</v>
      </c>
    </row>
    <row r="64" spans="1:15" x14ac:dyDescent="0.2">
      <c r="A64" s="10">
        <v>39845</v>
      </c>
      <c r="B64" s="31">
        <v>10678847</v>
      </c>
      <c r="C64" s="19">
        <v>11500000</v>
      </c>
      <c r="D64" s="56">
        <v>8388534</v>
      </c>
      <c r="E64" s="31">
        <v>4110564</v>
      </c>
      <c r="F64" s="19">
        <v>5000000</v>
      </c>
      <c r="G64" s="56">
        <v>3176502</v>
      </c>
      <c r="H64" s="31">
        <v>633469</v>
      </c>
      <c r="I64" s="19">
        <v>1500000</v>
      </c>
      <c r="J64" s="66">
        <v>334341</v>
      </c>
      <c r="K64" s="48">
        <f t="shared" si="2"/>
        <v>15422880</v>
      </c>
      <c r="L64" s="19">
        <f t="shared" si="0"/>
        <v>18000000</v>
      </c>
      <c r="M64" s="32">
        <f t="shared" si="1"/>
        <v>11899377</v>
      </c>
    </row>
    <row r="65" spans="1:14" x14ac:dyDescent="0.2">
      <c r="A65" s="8">
        <v>39873</v>
      </c>
      <c r="B65" s="33">
        <v>10496528</v>
      </c>
      <c r="C65" s="19">
        <v>11500000</v>
      </c>
      <c r="D65" s="56">
        <v>8463534</v>
      </c>
      <c r="E65" s="31">
        <v>3910955</v>
      </c>
      <c r="F65" s="19">
        <v>5000000</v>
      </c>
      <c r="G65" s="56">
        <v>3257699</v>
      </c>
      <c r="H65" s="110">
        <v>633469</v>
      </c>
      <c r="I65" s="19">
        <v>1500000</v>
      </c>
      <c r="J65" s="66">
        <v>334341</v>
      </c>
      <c r="K65" s="48">
        <f t="shared" si="2"/>
        <v>15040952</v>
      </c>
      <c r="L65" s="19">
        <f t="shared" si="0"/>
        <v>18000000</v>
      </c>
      <c r="M65" s="32">
        <f t="shared" si="1"/>
        <v>12055574</v>
      </c>
      <c r="N65" s="2"/>
    </row>
    <row r="66" spans="1:14" x14ac:dyDescent="0.2">
      <c r="A66" s="8">
        <v>39904</v>
      </c>
      <c r="B66" s="33">
        <v>11021589</v>
      </c>
      <c r="C66" s="19">
        <v>12000000</v>
      </c>
      <c r="D66" s="56">
        <v>8541054</v>
      </c>
      <c r="E66" s="31">
        <v>4078887</v>
      </c>
      <c r="F66" s="19">
        <v>5000000</v>
      </c>
      <c r="G66" s="56">
        <v>3262702</v>
      </c>
      <c r="H66" s="110">
        <v>547089</v>
      </c>
      <c r="I66" s="19">
        <v>1500000</v>
      </c>
      <c r="J66" s="66">
        <v>331256</v>
      </c>
      <c r="K66" s="48">
        <f t="shared" ref="K66:M67" si="3">+H66+E66+B66</f>
        <v>15647565</v>
      </c>
      <c r="L66" s="19">
        <f t="shared" si="3"/>
        <v>18500000</v>
      </c>
      <c r="M66" s="32">
        <f t="shared" si="3"/>
        <v>12135012</v>
      </c>
      <c r="N66" s="2"/>
    </row>
    <row r="67" spans="1:14" x14ac:dyDescent="0.2">
      <c r="A67" s="8">
        <v>39934</v>
      </c>
      <c r="B67" s="33">
        <v>10774200</v>
      </c>
      <c r="C67" s="19">
        <v>12000000</v>
      </c>
      <c r="D67" s="56">
        <v>8631581</v>
      </c>
      <c r="E67" s="31">
        <v>3994875</v>
      </c>
      <c r="F67" s="19">
        <v>5000000</v>
      </c>
      <c r="G67" s="56">
        <v>3307629</v>
      </c>
      <c r="H67" s="110">
        <v>475183</v>
      </c>
      <c r="I67" s="19">
        <v>1500000</v>
      </c>
      <c r="J67" s="66">
        <v>335725</v>
      </c>
      <c r="K67" s="48">
        <f t="shared" si="3"/>
        <v>15244258</v>
      </c>
      <c r="L67" s="19">
        <f t="shared" si="3"/>
        <v>18500000</v>
      </c>
      <c r="M67" s="32">
        <f t="shared" si="3"/>
        <v>12274935</v>
      </c>
      <c r="N67" s="2"/>
    </row>
    <row r="68" spans="1:14" x14ac:dyDescent="0.2">
      <c r="A68" s="13">
        <v>39965</v>
      </c>
      <c r="B68" s="123">
        <v>10811166</v>
      </c>
      <c r="C68" s="25">
        <v>12000000</v>
      </c>
      <c r="D68" s="58">
        <v>8692970</v>
      </c>
      <c r="E68" s="17">
        <v>4012512</v>
      </c>
      <c r="F68" s="25">
        <v>5000000</v>
      </c>
      <c r="G68" s="58">
        <v>3329956</v>
      </c>
      <c r="H68" s="124">
        <v>466224</v>
      </c>
      <c r="I68" s="25">
        <v>1500000</v>
      </c>
      <c r="J68" s="67">
        <v>347752</v>
      </c>
      <c r="K68" s="113">
        <f t="shared" ref="K68:M69" si="4">+H68+E68+B68</f>
        <v>15289902</v>
      </c>
      <c r="L68" s="25">
        <f t="shared" si="4"/>
        <v>18500000</v>
      </c>
      <c r="M68" s="51">
        <f t="shared" si="4"/>
        <v>12370678</v>
      </c>
      <c r="N68" s="2"/>
    </row>
    <row r="69" spans="1:14" x14ac:dyDescent="0.2">
      <c r="A69" s="8">
        <v>39995</v>
      </c>
      <c r="B69" s="33">
        <v>11402624</v>
      </c>
      <c r="C69" s="4">
        <v>12500000</v>
      </c>
      <c r="D69" s="30">
        <v>8757321</v>
      </c>
      <c r="E69" s="16">
        <v>4071772</v>
      </c>
      <c r="F69" s="4">
        <v>5600000</v>
      </c>
      <c r="G69" s="30">
        <v>3385733</v>
      </c>
      <c r="H69" s="110">
        <v>466897</v>
      </c>
      <c r="I69" s="4">
        <v>1500000</v>
      </c>
      <c r="J69" s="64">
        <v>353557</v>
      </c>
      <c r="K69" s="48">
        <f t="shared" si="4"/>
        <v>15941293</v>
      </c>
      <c r="L69" s="4">
        <f t="shared" si="4"/>
        <v>19600000</v>
      </c>
      <c r="M69" s="50">
        <f t="shared" si="4"/>
        <v>12496611</v>
      </c>
      <c r="N69" s="2"/>
    </row>
    <row r="70" spans="1:14" x14ac:dyDescent="0.2">
      <c r="A70" s="8">
        <v>40026</v>
      </c>
      <c r="B70" s="110">
        <v>10945241</v>
      </c>
      <c r="C70" s="4">
        <v>12500000</v>
      </c>
      <c r="D70" s="30">
        <v>8815709</v>
      </c>
      <c r="E70" s="16">
        <v>4099927</v>
      </c>
      <c r="F70" s="4">
        <v>5600000</v>
      </c>
      <c r="G70" s="30">
        <v>3466213</v>
      </c>
      <c r="H70" s="110">
        <v>474639</v>
      </c>
      <c r="I70" s="4">
        <v>1500000</v>
      </c>
      <c r="J70" s="64">
        <v>356327</v>
      </c>
      <c r="K70" s="48">
        <f t="shared" ref="K70:M71" si="5">+H70+E70+B70</f>
        <v>15519807</v>
      </c>
      <c r="L70" s="4">
        <f t="shared" si="5"/>
        <v>19600000</v>
      </c>
      <c r="M70" s="50">
        <f t="shared" si="5"/>
        <v>12638249</v>
      </c>
      <c r="N70" s="2"/>
    </row>
    <row r="71" spans="1:14" x14ac:dyDescent="0.2">
      <c r="A71" s="13">
        <v>40057</v>
      </c>
      <c r="B71" s="128">
        <v>11025750</v>
      </c>
      <c r="C71" s="55">
        <v>12500000</v>
      </c>
      <c r="D71" s="2">
        <v>8889565</v>
      </c>
      <c r="E71" s="18">
        <v>4193505</v>
      </c>
      <c r="F71" s="55">
        <v>5600000</v>
      </c>
      <c r="G71" s="2">
        <v>3532685</v>
      </c>
      <c r="H71" s="129">
        <v>474639</v>
      </c>
      <c r="I71" s="55">
        <v>1500000</v>
      </c>
      <c r="J71" s="130">
        <v>356327</v>
      </c>
      <c r="K71" s="48">
        <f t="shared" si="5"/>
        <v>15693894</v>
      </c>
      <c r="L71" s="4">
        <f t="shared" si="5"/>
        <v>19600000</v>
      </c>
      <c r="M71" s="50">
        <f t="shared" si="5"/>
        <v>12778577</v>
      </c>
      <c r="N71" s="2"/>
    </row>
    <row r="72" spans="1:14" x14ac:dyDescent="0.2">
      <c r="A72" s="13">
        <v>40087</v>
      </c>
      <c r="B72" s="123">
        <v>11204202</v>
      </c>
      <c r="C72" s="25">
        <v>12500000</v>
      </c>
      <c r="D72" s="58">
        <v>8979559</v>
      </c>
      <c r="E72" s="17">
        <v>4271253</v>
      </c>
      <c r="F72" s="25">
        <v>5600000</v>
      </c>
      <c r="G72" s="58">
        <v>3594896</v>
      </c>
      <c r="H72" s="124">
        <v>519334</v>
      </c>
      <c r="I72" s="25">
        <v>1500000</v>
      </c>
      <c r="J72" s="67">
        <v>356327</v>
      </c>
      <c r="K72" s="113">
        <f t="shared" ref="K72:M75" si="6">+H72+E72+B72</f>
        <v>15994789</v>
      </c>
      <c r="L72" s="25">
        <f t="shared" si="6"/>
        <v>19600000</v>
      </c>
      <c r="M72" s="51">
        <f t="shared" si="6"/>
        <v>12930782</v>
      </c>
      <c r="N72" s="2"/>
    </row>
    <row r="73" spans="1:14" x14ac:dyDescent="0.2">
      <c r="A73" s="13">
        <v>40118</v>
      </c>
      <c r="B73" s="123">
        <v>11319469</v>
      </c>
      <c r="C73" s="25">
        <v>12500000</v>
      </c>
      <c r="D73" s="58">
        <v>9085049</v>
      </c>
      <c r="E73" s="17">
        <v>4341104</v>
      </c>
      <c r="F73" s="25">
        <v>5600000</v>
      </c>
      <c r="G73" s="58">
        <v>3645994</v>
      </c>
      <c r="H73" s="124">
        <v>514688</v>
      </c>
      <c r="I73" s="25">
        <v>1500000</v>
      </c>
      <c r="J73" s="67">
        <v>356900</v>
      </c>
      <c r="K73" s="113">
        <f t="shared" si="6"/>
        <v>16175261</v>
      </c>
      <c r="L73" s="25">
        <f t="shared" si="6"/>
        <v>19600000</v>
      </c>
      <c r="M73" s="51">
        <f t="shared" si="6"/>
        <v>13087943</v>
      </c>
      <c r="N73" s="2"/>
    </row>
    <row r="74" spans="1:14" ht="13.5" thickBot="1" x14ac:dyDescent="0.25">
      <c r="A74" s="9">
        <v>40148</v>
      </c>
      <c r="B74" s="131">
        <v>11594047</v>
      </c>
      <c r="C74" s="21">
        <v>12500000</v>
      </c>
      <c r="D74" s="29">
        <v>9291268</v>
      </c>
      <c r="E74" s="49">
        <v>4511192</v>
      </c>
      <c r="F74" s="21">
        <v>5600000</v>
      </c>
      <c r="G74" s="29">
        <v>3806432</v>
      </c>
      <c r="H74" s="132">
        <v>524239</v>
      </c>
      <c r="I74" s="21">
        <v>1500000</v>
      </c>
      <c r="J74" s="65">
        <v>356900</v>
      </c>
      <c r="K74" s="112">
        <f t="shared" si="6"/>
        <v>16629478</v>
      </c>
      <c r="L74" s="21">
        <f t="shared" si="6"/>
        <v>19600000</v>
      </c>
      <c r="M74" s="53">
        <f t="shared" si="6"/>
        <v>13454600</v>
      </c>
      <c r="N74" s="2"/>
    </row>
    <row r="75" spans="1:14" ht="13.5" thickTop="1" x14ac:dyDescent="0.2">
      <c r="A75" s="14">
        <v>40179</v>
      </c>
      <c r="B75" s="134">
        <v>11673447</v>
      </c>
      <c r="C75" s="20">
        <v>12500000</v>
      </c>
      <c r="D75" s="59">
        <v>9413020</v>
      </c>
      <c r="E75" s="26">
        <v>4609196</v>
      </c>
      <c r="F75" s="20">
        <v>5600000</v>
      </c>
      <c r="G75" s="59">
        <v>3868567</v>
      </c>
      <c r="H75" s="135">
        <v>527472</v>
      </c>
      <c r="I75" s="20">
        <v>1500000</v>
      </c>
      <c r="J75" s="63">
        <v>357344</v>
      </c>
      <c r="K75" s="111">
        <f t="shared" si="6"/>
        <v>16810115</v>
      </c>
      <c r="L75" s="20">
        <f t="shared" si="6"/>
        <v>19600000</v>
      </c>
      <c r="M75" s="52">
        <f t="shared" si="6"/>
        <v>13638931</v>
      </c>
      <c r="N75" s="2"/>
    </row>
    <row r="76" spans="1:14" x14ac:dyDescent="0.2">
      <c r="A76" s="8">
        <v>40210</v>
      </c>
      <c r="B76" s="33">
        <v>11814710</v>
      </c>
      <c r="C76" s="4">
        <v>12500000</v>
      </c>
      <c r="D76" s="30">
        <v>9514599</v>
      </c>
      <c r="E76" s="16">
        <v>4621848</v>
      </c>
      <c r="F76" s="4">
        <v>5600000</v>
      </c>
      <c r="G76" s="30">
        <v>3904390</v>
      </c>
      <c r="H76" s="110">
        <v>527472</v>
      </c>
      <c r="I76" s="4">
        <v>1500000</v>
      </c>
      <c r="J76" s="64">
        <v>357344</v>
      </c>
      <c r="K76" s="48">
        <f t="shared" ref="K76:M80" si="7">+H76+E76+B76</f>
        <v>16964030</v>
      </c>
      <c r="L76" s="4">
        <f t="shared" si="7"/>
        <v>19600000</v>
      </c>
      <c r="M76" s="50">
        <f t="shared" si="7"/>
        <v>13776333</v>
      </c>
      <c r="N76" s="2"/>
    </row>
    <row r="77" spans="1:14" x14ac:dyDescent="0.2">
      <c r="A77" s="13">
        <v>40238</v>
      </c>
      <c r="B77" s="128">
        <v>11993645</v>
      </c>
      <c r="C77" s="55">
        <v>12500000</v>
      </c>
      <c r="D77" s="2">
        <v>9628485</v>
      </c>
      <c r="E77" s="18">
        <v>4709078</v>
      </c>
      <c r="F77" s="55">
        <v>5600000</v>
      </c>
      <c r="G77" s="2">
        <v>3935607</v>
      </c>
      <c r="H77" s="129">
        <v>527472</v>
      </c>
      <c r="I77" s="55">
        <v>1500000</v>
      </c>
      <c r="J77" s="130">
        <v>357344</v>
      </c>
      <c r="K77" s="142">
        <f t="shared" si="7"/>
        <v>17230195</v>
      </c>
      <c r="L77" s="55">
        <f t="shared" si="7"/>
        <v>19600000</v>
      </c>
      <c r="M77" s="54">
        <f t="shared" si="7"/>
        <v>13921436</v>
      </c>
      <c r="N77" s="2"/>
    </row>
    <row r="78" spans="1:14" x14ac:dyDescent="0.2">
      <c r="A78" s="13">
        <v>40269</v>
      </c>
      <c r="B78" s="123">
        <v>12082401</v>
      </c>
      <c r="C78" s="25">
        <v>12500000</v>
      </c>
      <c r="D78" s="58">
        <v>9719643</v>
      </c>
      <c r="E78" s="17">
        <v>4882235</v>
      </c>
      <c r="F78" s="25">
        <v>5600000</v>
      </c>
      <c r="G78" s="58">
        <v>3984043</v>
      </c>
      <c r="H78" s="124">
        <v>543921</v>
      </c>
      <c r="I78" s="25">
        <v>1500000</v>
      </c>
      <c r="J78" s="67">
        <v>355675</v>
      </c>
      <c r="K78" s="113">
        <f t="shared" si="7"/>
        <v>17508557</v>
      </c>
      <c r="L78" s="25">
        <f t="shared" si="7"/>
        <v>19600000</v>
      </c>
      <c r="M78" s="51">
        <f t="shared" si="7"/>
        <v>14059361</v>
      </c>
      <c r="N78" s="2"/>
    </row>
    <row r="79" spans="1:14" x14ac:dyDescent="0.2">
      <c r="A79" s="8">
        <v>40299</v>
      </c>
      <c r="B79" s="33">
        <v>12183387</v>
      </c>
      <c r="C79" s="4">
        <v>12500000</v>
      </c>
      <c r="D79" s="30">
        <v>9814475</v>
      </c>
      <c r="E79" s="16">
        <v>4943456</v>
      </c>
      <c r="F79" s="4">
        <v>5600000</v>
      </c>
      <c r="G79" s="30">
        <v>4039162</v>
      </c>
      <c r="H79" s="110">
        <v>547318</v>
      </c>
      <c r="I79" s="4">
        <v>1500000</v>
      </c>
      <c r="J79" s="64">
        <v>327319</v>
      </c>
      <c r="K79" s="48">
        <f t="shared" si="7"/>
        <v>17674161</v>
      </c>
      <c r="L79" s="4">
        <f t="shared" si="7"/>
        <v>19600000</v>
      </c>
      <c r="M79" s="50">
        <f t="shared" si="7"/>
        <v>14180956</v>
      </c>
      <c r="N79" s="2"/>
    </row>
    <row r="80" spans="1:14" x14ac:dyDescent="0.2">
      <c r="A80" s="10">
        <v>40330</v>
      </c>
      <c r="B80" s="146">
        <v>12312886</v>
      </c>
      <c r="C80" s="19">
        <v>12500000</v>
      </c>
      <c r="D80" s="56">
        <v>9905599</v>
      </c>
      <c r="E80" s="31">
        <v>4894690</v>
      </c>
      <c r="F80" s="19">
        <v>5600000</v>
      </c>
      <c r="G80" s="56">
        <v>4069975</v>
      </c>
      <c r="H80" s="147">
        <v>563485</v>
      </c>
      <c r="I80" s="19">
        <v>1500000</v>
      </c>
      <c r="J80" s="66">
        <v>339718</v>
      </c>
      <c r="K80" s="47">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110">
        <v>582135</v>
      </c>
      <c r="I81" s="4">
        <v>1500000</v>
      </c>
      <c r="J81" s="64">
        <v>317884</v>
      </c>
      <c r="K81" s="48">
        <f t="shared" si="8"/>
        <v>18001578</v>
      </c>
      <c r="L81" s="4">
        <f t="shared" si="8"/>
        <v>19600000</v>
      </c>
      <c r="M81" s="50">
        <f t="shared" ref="M81:M116" si="9">+J81+G81+D81</f>
        <v>14408060</v>
      </c>
      <c r="N81" s="2"/>
    </row>
    <row r="82" spans="1:14" x14ac:dyDescent="0.2">
      <c r="A82" s="15">
        <v>40391</v>
      </c>
      <c r="B82" s="128">
        <v>12471842</v>
      </c>
      <c r="C82" s="55">
        <v>12500000</v>
      </c>
      <c r="D82" s="2">
        <v>10100770</v>
      </c>
      <c r="E82" s="18">
        <v>4971399</v>
      </c>
      <c r="F82" s="55">
        <v>5600000</v>
      </c>
      <c r="G82" s="2">
        <v>4108651</v>
      </c>
      <c r="H82" s="129">
        <v>571080</v>
      </c>
      <c r="I82" s="55">
        <v>1500000</v>
      </c>
      <c r="J82" s="130">
        <v>320415</v>
      </c>
      <c r="K82" s="142">
        <f t="shared" si="8"/>
        <v>18014321</v>
      </c>
      <c r="L82" s="55">
        <f t="shared" si="8"/>
        <v>19600000</v>
      </c>
      <c r="M82" s="54">
        <f t="shared" si="9"/>
        <v>14529836</v>
      </c>
      <c r="N82" s="2"/>
    </row>
    <row r="83" spans="1:14" x14ac:dyDescent="0.2">
      <c r="A83" s="8">
        <v>40422</v>
      </c>
      <c r="B83" s="33">
        <v>12495057</v>
      </c>
      <c r="C83" s="4">
        <v>12500000</v>
      </c>
      <c r="D83" s="30">
        <v>10172071</v>
      </c>
      <c r="E83" s="16">
        <v>5027279</v>
      </c>
      <c r="F83" s="4">
        <v>5600000</v>
      </c>
      <c r="G83" s="30">
        <v>4154773</v>
      </c>
      <c r="H83" s="110">
        <v>587594</v>
      </c>
      <c r="I83" s="4">
        <v>1500000</v>
      </c>
      <c r="J83" s="64">
        <v>318952</v>
      </c>
      <c r="K83" s="48">
        <f t="shared" ref="K83:L87" si="10">+H83+E83+B83</f>
        <v>18109930</v>
      </c>
      <c r="L83" s="4">
        <f t="shared" si="10"/>
        <v>19600000</v>
      </c>
      <c r="M83" s="50">
        <f t="shared" si="9"/>
        <v>14645796</v>
      </c>
      <c r="N83" s="2"/>
    </row>
    <row r="84" spans="1:14" x14ac:dyDescent="0.2">
      <c r="A84" s="8">
        <v>40452</v>
      </c>
      <c r="B84" s="33">
        <v>12496670</v>
      </c>
      <c r="C84" s="4">
        <v>12500000</v>
      </c>
      <c r="D84" s="30">
        <v>10258688</v>
      </c>
      <c r="E84" s="16">
        <v>5027279</v>
      </c>
      <c r="F84" s="4">
        <v>5600000</v>
      </c>
      <c r="G84" s="30">
        <v>4194580</v>
      </c>
      <c r="H84" s="110">
        <v>591127</v>
      </c>
      <c r="I84" s="4">
        <v>1500000</v>
      </c>
      <c r="J84" s="64">
        <v>316188</v>
      </c>
      <c r="K84" s="48">
        <f t="shared" si="10"/>
        <v>18115076</v>
      </c>
      <c r="L84" s="4">
        <f t="shared" si="10"/>
        <v>19600000</v>
      </c>
      <c r="M84" s="50">
        <f t="shared" si="9"/>
        <v>14769456</v>
      </c>
      <c r="N84" s="2"/>
    </row>
    <row r="85" spans="1:14" x14ac:dyDescent="0.2">
      <c r="A85" s="8">
        <v>40483</v>
      </c>
      <c r="B85" s="33">
        <v>12366020</v>
      </c>
      <c r="C85" s="4">
        <v>12600000</v>
      </c>
      <c r="D85" s="30">
        <v>10349269</v>
      </c>
      <c r="E85" s="16">
        <v>5111895</v>
      </c>
      <c r="F85" s="4">
        <v>5600000</v>
      </c>
      <c r="G85" s="30">
        <v>4221593</v>
      </c>
      <c r="H85" s="110">
        <v>610634</v>
      </c>
      <c r="I85" s="4">
        <v>1500000</v>
      </c>
      <c r="J85" s="64">
        <v>320319</v>
      </c>
      <c r="K85" s="48">
        <f t="shared" si="10"/>
        <v>18088549</v>
      </c>
      <c r="L85" s="4">
        <f t="shared" si="10"/>
        <v>19700000</v>
      </c>
      <c r="M85" s="50">
        <f t="shared" si="9"/>
        <v>14891181</v>
      </c>
      <c r="N85" s="2"/>
    </row>
    <row r="86" spans="1:14" ht="13.5" thickBot="1" x14ac:dyDescent="0.25">
      <c r="A86" s="9">
        <v>40513</v>
      </c>
      <c r="B86" s="131">
        <v>12597846</v>
      </c>
      <c r="C86" s="21">
        <v>12600000</v>
      </c>
      <c r="D86" s="29">
        <v>10470502</v>
      </c>
      <c r="E86" s="49">
        <v>5131361</v>
      </c>
      <c r="F86" s="21">
        <v>5600000</v>
      </c>
      <c r="G86" s="29">
        <v>4314599</v>
      </c>
      <c r="H86" s="132">
        <v>536886</v>
      </c>
      <c r="I86" s="21">
        <v>1500000</v>
      </c>
      <c r="J86" s="65">
        <v>333730</v>
      </c>
      <c r="K86" s="112">
        <f t="shared" si="10"/>
        <v>18266093</v>
      </c>
      <c r="L86" s="21">
        <f t="shared" si="10"/>
        <v>19700000</v>
      </c>
      <c r="M86" s="53">
        <f>+J86+G86+D86</f>
        <v>15118831</v>
      </c>
      <c r="N86" s="2"/>
    </row>
    <row r="87" spans="1:14" ht="13.5" thickTop="1" x14ac:dyDescent="0.2">
      <c r="A87" s="13">
        <v>40544</v>
      </c>
      <c r="B87" s="123">
        <v>12549323</v>
      </c>
      <c r="C87" s="25">
        <v>12600000</v>
      </c>
      <c r="D87" s="58">
        <v>10542836</v>
      </c>
      <c r="E87" s="17">
        <v>5203789</v>
      </c>
      <c r="F87" s="25">
        <v>6000000</v>
      </c>
      <c r="G87" s="58">
        <v>4395998</v>
      </c>
      <c r="H87" s="124">
        <v>501961</v>
      </c>
      <c r="I87" s="25">
        <v>1500000</v>
      </c>
      <c r="J87" s="67">
        <v>340203</v>
      </c>
      <c r="K87" s="113">
        <f t="shared" si="10"/>
        <v>18255073</v>
      </c>
      <c r="L87" s="25">
        <f t="shared" si="10"/>
        <v>20100000</v>
      </c>
      <c r="M87" s="51">
        <f>+J87+G87+D87</f>
        <v>15279037</v>
      </c>
      <c r="N87" s="2"/>
    </row>
    <row r="88" spans="1:14" x14ac:dyDescent="0.2">
      <c r="A88" s="13">
        <v>40575</v>
      </c>
      <c r="B88" s="123">
        <v>12597680</v>
      </c>
      <c r="C88" s="25">
        <v>13000000</v>
      </c>
      <c r="D88" s="58">
        <v>10615546</v>
      </c>
      <c r="E88" s="17">
        <v>5181341</v>
      </c>
      <c r="F88" s="25">
        <v>6000000</v>
      </c>
      <c r="G88" s="58">
        <v>4457956</v>
      </c>
      <c r="H88" s="124">
        <v>515020</v>
      </c>
      <c r="I88" s="25">
        <v>1500000</v>
      </c>
      <c r="J88" s="67">
        <v>341177</v>
      </c>
      <c r="K88" s="113">
        <f t="shared" ref="K88:L89" si="11">+H88+E88+B88</f>
        <v>18294041</v>
      </c>
      <c r="L88" s="25">
        <f t="shared" si="11"/>
        <v>20500000</v>
      </c>
      <c r="M88" s="51">
        <f t="shared" ref="M88:M115" si="12">+J88+G88+D88</f>
        <v>15414679</v>
      </c>
      <c r="N88" s="2"/>
    </row>
    <row r="89" spans="1:14" x14ac:dyDescent="0.2">
      <c r="A89" s="13">
        <v>40603</v>
      </c>
      <c r="B89" s="123">
        <v>12544247</v>
      </c>
      <c r="C89" s="25">
        <v>13500000</v>
      </c>
      <c r="D89" s="58">
        <v>10706611</v>
      </c>
      <c r="E89" s="17">
        <v>5186337</v>
      </c>
      <c r="F89" s="25">
        <v>6000000</v>
      </c>
      <c r="G89" s="58">
        <v>4468931</v>
      </c>
      <c r="H89" s="124">
        <v>641380</v>
      </c>
      <c r="I89" s="25">
        <v>1500000</v>
      </c>
      <c r="J89" s="67">
        <v>331798</v>
      </c>
      <c r="K89" s="113">
        <f t="shared" si="11"/>
        <v>18371964</v>
      </c>
      <c r="L89" s="25">
        <f t="shared" si="11"/>
        <v>21000000</v>
      </c>
      <c r="M89" s="51">
        <f t="shared" si="12"/>
        <v>15507340</v>
      </c>
      <c r="N89" s="2"/>
    </row>
    <row r="90" spans="1:14" x14ac:dyDescent="0.2">
      <c r="A90" s="13">
        <v>40634</v>
      </c>
      <c r="B90" s="123">
        <v>12882866</v>
      </c>
      <c r="C90" s="25">
        <v>13500000</v>
      </c>
      <c r="D90" s="58">
        <v>10787725</v>
      </c>
      <c r="E90" s="17">
        <v>5212398</v>
      </c>
      <c r="F90" s="25">
        <v>6000000</v>
      </c>
      <c r="G90" s="58">
        <v>4436954</v>
      </c>
      <c r="H90" s="124">
        <v>461112</v>
      </c>
      <c r="I90" s="25">
        <v>1500000</v>
      </c>
      <c r="J90" s="67">
        <v>328641</v>
      </c>
      <c r="K90" s="113">
        <f t="shared" ref="K90:K116" si="13">+H90+E90+B90</f>
        <v>18556376</v>
      </c>
      <c r="L90" s="25">
        <f t="shared" ref="L90:L116" si="14">+I90+F90+C90</f>
        <v>21000000</v>
      </c>
      <c r="M90" s="51">
        <f t="shared" si="12"/>
        <v>15553320</v>
      </c>
      <c r="N90" s="2"/>
    </row>
    <row r="91" spans="1:14" x14ac:dyDescent="0.2">
      <c r="A91" s="13">
        <v>40664</v>
      </c>
      <c r="B91" s="123">
        <v>12994809</v>
      </c>
      <c r="C91" s="25">
        <v>13500000</v>
      </c>
      <c r="D91" s="58">
        <v>10859278</v>
      </c>
      <c r="E91" s="17">
        <v>5250682</v>
      </c>
      <c r="F91" s="25">
        <v>6000000</v>
      </c>
      <c r="G91" s="58">
        <v>4476084</v>
      </c>
      <c r="H91" s="124">
        <v>474522</v>
      </c>
      <c r="I91" s="25">
        <v>1500000</v>
      </c>
      <c r="J91" s="67">
        <v>335329</v>
      </c>
      <c r="K91" s="113">
        <f t="shared" si="13"/>
        <v>18720013</v>
      </c>
      <c r="L91" s="25">
        <f t="shared" si="14"/>
        <v>21000000</v>
      </c>
      <c r="M91" s="51">
        <f t="shared" si="12"/>
        <v>15670691</v>
      </c>
      <c r="N91" s="2"/>
    </row>
    <row r="92" spans="1:14" x14ac:dyDescent="0.2">
      <c r="A92" s="13">
        <v>40695</v>
      </c>
      <c r="B92" s="123">
        <v>13215778</v>
      </c>
      <c r="C92" s="25">
        <v>13500000</v>
      </c>
      <c r="D92" s="58">
        <v>10905038</v>
      </c>
      <c r="E92" s="17">
        <v>5250070</v>
      </c>
      <c r="F92" s="25">
        <v>6000000</v>
      </c>
      <c r="G92" s="58">
        <v>4513966</v>
      </c>
      <c r="H92" s="124">
        <v>626650</v>
      </c>
      <c r="I92" s="25">
        <v>1500000</v>
      </c>
      <c r="J92" s="67">
        <v>329724</v>
      </c>
      <c r="K92" s="113">
        <f t="shared" si="13"/>
        <v>19092498</v>
      </c>
      <c r="L92" s="25">
        <f t="shared" si="14"/>
        <v>21000000</v>
      </c>
      <c r="M92" s="51">
        <f t="shared" si="12"/>
        <v>15748728</v>
      </c>
      <c r="N92" s="2"/>
    </row>
    <row r="93" spans="1:14" x14ac:dyDescent="0.2">
      <c r="A93" s="13">
        <v>40725</v>
      </c>
      <c r="B93" s="123">
        <v>13315673</v>
      </c>
      <c r="C93" s="25">
        <v>13500000</v>
      </c>
      <c r="D93" s="58">
        <v>10956931</v>
      </c>
      <c r="E93" s="17">
        <v>5329366</v>
      </c>
      <c r="F93" s="25">
        <v>6000000</v>
      </c>
      <c r="G93" s="58">
        <v>4505567</v>
      </c>
      <c r="H93" s="124">
        <v>472493</v>
      </c>
      <c r="I93" s="25">
        <v>1500000</v>
      </c>
      <c r="J93" s="67">
        <v>332504</v>
      </c>
      <c r="K93" s="113">
        <f t="shared" si="13"/>
        <v>19117532</v>
      </c>
      <c r="L93" s="25">
        <f t="shared" si="14"/>
        <v>21000000</v>
      </c>
      <c r="M93" s="51">
        <f t="shared" si="12"/>
        <v>15795002</v>
      </c>
      <c r="N93" s="5"/>
    </row>
    <row r="94" spans="1:14" x14ac:dyDescent="0.2">
      <c r="A94" s="13">
        <v>40756</v>
      </c>
      <c r="B94" s="123">
        <v>12223263</v>
      </c>
      <c r="C94" s="25">
        <v>13500000</v>
      </c>
      <c r="D94" s="58">
        <v>11006651</v>
      </c>
      <c r="E94" s="17">
        <v>5388166</v>
      </c>
      <c r="F94" s="25">
        <v>6000000</v>
      </c>
      <c r="G94" s="58">
        <v>4519585</v>
      </c>
      <c r="H94" s="124">
        <v>463740</v>
      </c>
      <c r="I94" s="25">
        <v>1500000</v>
      </c>
      <c r="J94" s="67">
        <v>318474</v>
      </c>
      <c r="K94" s="113">
        <f t="shared" si="13"/>
        <v>18075169</v>
      </c>
      <c r="L94" s="25">
        <f t="shared" si="14"/>
        <v>21000000</v>
      </c>
      <c r="M94" s="51">
        <f t="shared" si="12"/>
        <v>15844710</v>
      </c>
      <c r="N94" s="2"/>
    </row>
    <row r="95" spans="1:14" x14ac:dyDescent="0.2">
      <c r="A95" s="8">
        <v>40787</v>
      </c>
      <c r="B95" s="33">
        <v>12258298</v>
      </c>
      <c r="C95" s="4">
        <v>14500000</v>
      </c>
      <c r="D95" s="30">
        <v>11057121</v>
      </c>
      <c r="E95" s="16">
        <v>5433713</v>
      </c>
      <c r="F95" s="4">
        <v>6000000</v>
      </c>
      <c r="G95" s="30">
        <v>4501472</v>
      </c>
      <c r="H95" s="110">
        <v>458017</v>
      </c>
      <c r="I95" s="4">
        <v>1500000</v>
      </c>
      <c r="J95" s="64">
        <v>309419</v>
      </c>
      <c r="K95" s="48">
        <f t="shared" si="13"/>
        <v>18150028</v>
      </c>
      <c r="L95" s="4">
        <f t="shared" si="14"/>
        <v>22000000</v>
      </c>
      <c r="M95" s="50">
        <f t="shared" si="12"/>
        <v>15868012</v>
      </c>
      <c r="N95" s="2"/>
    </row>
    <row r="96" spans="1:14" x14ac:dyDescent="0.2">
      <c r="A96" s="13">
        <v>40817</v>
      </c>
      <c r="B96" s="123">
        <v>12261122</v>
      </c>
      <c r="C96" s="25">
        <v>14500000</v>
      </c>
      <c r="D96" s="58">
        <v>11100717</v>
      </c>
      <c r="E96" s="17">
        <v>5500859</v>
      </c>
      <c r="F96" s="25">
        <v>6000000</v>
      </c>
      <c r="G96" s="58">
        <v>4485371</v>
      </c>
      <c r="H96" s="124">
        <v>463144</v>
      </c>
      <c r="I96" s="25">
        <v>1500000</v>
      </c>
      <c r="J96" s="67">
        <v>311342</v>
      </c>
      <c r="K96" s="113">
        <f t="shared" si="13"/>
        <v>18225125</v>
      </c>
      <c r="L96" s="25">
        <f t="shared" si="14"/>
        <v>22000000</v>
      </c>
      <c r="M96" s="51">
        <f t="shared" si="12"/>
        <v>15897430</v>
      </c>
      <c r="N96" s="2"/>
    </row>
    <row r="97" spans="1:14" x14ac:dyDescent="0.2">
      <c r="A97" s="13">
        <v>40848</v>
      </c>
      <c r="B97" s="123">
        <v>12351770</v>
      </c>
      <c r="C97" s="25">
        <v>14500000</v>
      </c>
      <c r="D97" s="58">
        <v>11128914</v>
      </c>
      <c r="E97" s="17">
        <v>5549218</v>
      </c>
      <c r="F97" s="25">
        <v>6000000</v>
      </c>
      <c r="G97" s="58">
        <v>4464454</v>
      </c>
      <c r="H97" s="124">
        <v>451434</v>
      </c>
      <c r="I97" s="25">
        <v>1500000</v>
      </c>
      <c r="J97" s="67">
        <v>285038</v>
      </c>
      <c r="K97" s="113">
        <f t="shared" si="13"/>
        <v>18352422</v>
      </c>
      <c r="L97" s="25">
        <f t="shared" si="14"/>
        <v>22000000</v>
      </c>
      <c r="M97" s="51">
        <f t="shared" si="12"/>
        <v>15878406</v>
      </c>
      <c r="N97" s="2"/>
    </row>
    <row r="98" spans="1:14" ht="13.5" thickBot="1" x14ac:dyDescent="0.25">
      <c r="A98" s="9">
        <v>40878</v>
      </c>
      <c r="B98" s="131">
        <v>12231411</v>
      </c>
      <c r="C98" s="21">
        <v>14500000</v>
      </c>
      <c r="D98" s="29">
        <v>11057316</v>
      </c>
      <c r="E98" s="49">
        <v>5557758</v>
      </c>
      <c r="F98" s="21">
        <v>6000000</v>
      </c>
      <c r="G98" s="29">
        <v>4513874</v>
      </c>
      <c r="H98" s="132">
        <v>477655</v>
      </c>
      <c r="I98" s="21">
        <v>1500000</v>
      </c>
      <c r="J98" s="65">
        <v>303368</v>
      </c>
      <c r="K98" s="112">
        <f t="shared" si="13"/>
        <v>18266824</v>
      </c>
      <c r="L98" s="21">
        <f t="shared" si="14"/>
        <v>22000000</v>
      </c>
      <c r="M98" s="53">
        <f t="shared" si="12"/>
        <v>15874558</v>
      </c>
      <c r="N98" s="2"/>
    </row>
    <row r="99" spans="1:14" ht="13.5" thickTop="1" x14ac:dyDescent="0.2">
      <c r="A99" s="13">
        <v>40909</v>
      </c>
      <c r="B99" s="123">
        <v>12229078</v>
      </c>
      <c r="C99" s="25">
        <v>15500000</v>
      </c>
      <c r="D99" s="58">
        <v>11085968</v>
      </c>
      <c r="E99" s="17">
        <v>5568436</v>
      </c>
      <c r="F99" s="25">
        <v>6000000</v>
      </c>
      <c r="G99" s="58">
        <v>4558396</v>
      </c>
      <c r="H99" s="124">
        <v>792544</v>
      </c>
      <c r="I99" s="25">
        <v>1500000</v>
      </c>
      <c r="J99" s="67">
        <v>321688</v>
      </c>
      <c r="K99" s="113">
        <f t="shared" si="13"/>
        <v>18590058</v>
      </c>
      <c r="L99" s="25">
        <f t="shared" si="14"/>
        <v>23000000</v>
      </c>
      <c r="M99" s="51">
        <f t="shared" si="12"/>
        <v>15966052</v>
      </c>
      <c r="N99" s="2"/>
    </row>
    <row r="100" spans="1:14" x14ac:dyDescent="0.2">
      <c r="A100" s="13">
        <v>40940</v>
      </c>
      <c r="B100" s="123">
        <v>13247974</v>
      </c>
      <c r="C100" s="25">
        <v>15500000</v>
      </c>
      <c r="D100" s="58">
        <v>11116364</v>
      </c>
      <c r="E100" s="17">
        <v>5648271</v>
      </c>
      <c r="F100" s="25">
        <v>6000000</v>
      </c>
      <c r="G100" s="58">
        <v>4616860</v>
      </c>
      <c r="H100" s="124">
        <v>809933</v>
      </c>
      <c r="I100" s="25">
        <v>1500000</v>
      </c>
      <c r="J100" s="67">
        <v>338463</v>
      </c>
      <c r="K100" s="113">
        <f t="shared" si="13"/>
        <v>19706178</v>
      </c>
      <c r="L100" s="25">
        <f t="shared" si="14"/>
        <v>23000000</v>
      </c>
      <c r="M100" s="51">
        <f t="shared" si="12"/>
        <v>16071687</v>
      </c>
      <c r="N100" s="2"/>
    </row>
    <row r="101" spans="1:14" x14ac:dyDescent="0.2">
      <c r="A101" s="13">
        <v>40969</v>
      </c>
      <c r="B101" s="123">
        <v>12372570</v>
      </c>
      <c r="C101" s="25">
        <v>15500000</v>
      </c>
      <c r="D101" s="58">
        <v>11148559</v>
      </c>
      <c r="E101" s="17">
        <v>5143910</v>
      </c>
      <c r="F101" s="25">
        <v>6000000</v>
      </c>
      <c r="G101" s="58">
        <v>4668221</v>
      </c>
      <c r="H101" s="124">
        <v>811128</v>
      </c>
      <c r="I101" s="25">
        <v>1500000</v>
      </c>
      <c r="J101" s="67">
        <v>329378</v>
      </c>
      <c r="K101" s="113">
        <f t="shared" si="13"/>
        <v>18327608</v>
      </c>
      <c r="L101" s="25">
        <f t="shared" si="14"/>
        <v>23000000</v>
      </c>
      <c r="M101" s="51">
        <f t="shared" si="12"/>
        <v>16146158</v>
      </c>
      <c r="N101" s="2"/>
    </row>
    <row r="102" spans="1:14" x14ac:dyDescent="0.2">
      <c r="A102" s="13">
        <v>41000</v>
      </c>
      <c r="B102" s="123">
        <v>12409485</v>
      </c>
      <c r="C102" s="25">
        <v>15500000</v>
      </c>
      <c r="D102" s="58">
        <v>11190152</v>
      </c>
      <c r="E102" s="17">
        <v>5156952</v>
      </c>
      <c r="F102" s="25">
        <v>6000000</v>
      </c>
      <c r="G102" s="58">
        <v>4685518</v>
      </c>
      <c r="H102" s="124">
        <v>551484</v>
      </c>
      <c r="I102" s="25">
        <v>1500000</v>
      </c>
      <c r="J102" s="67">
        <v>356836</v>
      </c>
      <c r="K102" s="113">
        <f t="shared" si="13"/>
        <v>18117921</v>
      </c>
      <c r="L102" s="25">
        <f t="shared" si="14"/>
        <v>23000000</v>
      </c>
      <c r="M102" s="51">
        <f t="shared" si="12"/>
        <v>16232506</v>
      </c>
      <c r="N102" s="2"/>
    </row>
    <row r="103" spans="1:14" x14ac:dyDescent="0.2">
      <c r="A103" s="13">
        <v>41030</v>
      </c>
      <c r="B103" s="123">
        <v>12465641</v>
      </c>
      <c r="C103" s="25">
        <v>15500000</v>
      </c>
      <c r="D103" s="58">
        <v>11245278</v>
      </c>
      <c r="E103" s="17">
        <v>5277652</v>
      </c>
      <c r="F103" s="25">
        <v>6000000</v>
      </c>
      <c r="G103" s="58">
        <v>4738277</v>
      </c>
      <c r="H103" s="124">
        <v>831050</v>
      </c>
      <c r="I103" s="25">
        <v>1500000</v>
      </c>
      <c r="J103" s="67">
        <v>359133</v>
      </c>
      <c r="K103" s="113">
        <f t="shared" si="13"/>
        <v>18574343</v>
      </c>
      <c r="L103" s="25">
        <f t="shared" si="14"/>
        <v>23000000</v>
      </c>
      <c r="M103" s="51">
        <f t="shared" si="12"/>
        <v>16342688</v>
      </c>
      <c r="N103" s="2"/>
    </row>
    <row r="104" spans="1:14" x14ac:dyDescent="0.2">
      <c r="A104" s="13">
        <v>41061</v>
      </c>
      <c r="B104" s="123">
        <v>12501845</v>
      </c>
      <c r="C104" s="25">
        <v>16100000</v>
      </c>
      <c r="D104" s="58">
        <v>11293134</v>
      </c>
      <c r="E104" s="17">
        <v>5769301</v>
      </c>
      <c r="F104" s="25">
        <v>6400000</v>
      </c>
      <c r="G104" s="58">
        <v>4750412</v>
      </c>
      <c r="H104" s="124">
        <v>795373</v>
      </c>
      <c r="I104" s="25">
        <v>1500000</v>
      </c>
      <c r="J104" s="67">
        <v>349669</v>
      </c>
      <c r="K104" s="113">
        <f t="shared" si="13"/>
        <v>19066519</v>
      </c>
      <c r="L104" s="25">
        <f t="shared" si="14"/>
        <v>24000000</v>
      </c>
      <c r="M104" s="51">
        <f t="shared" si="12"/>
        <v>16393215</v>
      </c>
      <c r="N104" s="2"/>
    </row>
    <row r="105" spans="1:14" x14ac:dyDescent="0.2">
      <c r="A105" s="13">
        <v>41091</v>
      </c>
      <c r="B105" s="123">
        <v>12572144</v>
      </c>
      <c r="C105" s="25">
        <v>16100000</v>
      </c>
      <c r="D105" s="58">
        <v>11353323</v>
      </c>
      <c r="E105" s="17">
        <v>6006114</v>
      </c>
      <c r="F105" s="25">
        <v>6400000</v>
      </c>
      <c r="G105" s="58">
        <v>4731263</v>
      </c>
      <c r="H105" s="124">
        <v>857729</v>
      </c>
      <c r="I105" s="25">
        <v>1500000</v>
      </c>
      <c r="J105" s="67">
        <v>348002</v>
      </c>
      <c r="K105" s="113">
        <f t="shared" si="13"/>
        <v>19435987</v>
      </c>
      <c r="L105" s="25">
        <f t="shared" si="14"/>
        <v>24000000</v>
      </c>
      <c r="M105" s="51">
        <f t="shared" si="12"/>
        <v>16432588</v>
      </c>
      <c r="N105" s="2"/>
    </row>
    <row r="106" spans="1:14" x14ac:dyDescent="0.2">
      <c r="A106" s="13">
        <v>41122</v>
      </c>
      <c r="B106" s="123">
        <v>12613388</v>
      </c>
      <c r="C106" s="25">
        <v>16100000</v>
      </c>
      <c r="D106" s="58">
        <v>11407676</v>
      </c>
      <c r="E106" s="17">
        <v>6124874</v>
      </c>
      <c r="F106" s="25">
        <v>6400000</v>
      </c>
      <c r="G106" s="58">
        <v>4737880</v>
      </c>
      <c r="H106" s="124">
        <v>866103</v>
      </c>
      <c r="I106" s="25">
        <v>1500000</v>
      </c>
      <c r="J106" s="67">
        <v>338988</v>
      </c>
      <c r="K106" s="113">
        <f t="shared" si="13"/>
        <v>19604365</v>
      </c>
      <c r="L106" s="25">
        <f t="shared" si="14"/>
        <v>24000000</v>
      </c>
      <c r="M106" s="51">
        <f t="shared" si="12"/>
        <v>16484544</v>
      </c>
      <c r="N106" s="2"/>
    </row>
    <row r="107" spans="1:14" x14ac:dyDescent="0.2">
      <c r="A107" s="13">
        <v>41153</v>
      </c>
      <c r="B107" s="123">
        <v>12721628</v>
      </c>
      <c r="C107" s="25">
        <v>16100000</v>
      </c>
      <c r="D107" s="58">
        <v>11462312</v>
      </c>
      <c r="E107" s="17">
        <v>6237253</v>
      </c>
      <c r="F107" s="25">
        <v>6400000</v>
      </c>
      <c r="G107" s="58">
        <v>4755565</v>
      </c>
      <c r="H107" s="124">
        <v>515042</v>
      </c>
      <c r="I107" s="25">
        <v>1500000</v>
      </c>
      <c r="J107" s="67">
        <v>334861</v>
      </c>
      <c r="K107" s="113">
        <f t="shared" ref="K107:K115" si="15">+H107+E107+B107</f>
        <v>19473923</v>
      </c>
      <c r="L107" s="25">
        <f t="shared" ref="L107:L115" si="16">+I107+F107+C107</f>
        <v>24000000</v>
      </c>
      <c r="M107" s="51">
        <f t="shared" si="12"/>
        <v>16552738</v>
      </c>
      <c r="N107" s="2"/>
    </row>
    <row r="108" spans="1:14" x14ac:dyDescent="0.2">
      <c r="A108" s="13">
        <v>41183</v>
      </c>
      <c r="B108" s="123">
        <v>12813229</v>
      </c>
      <c r="C108" s="25">
        <v>16100000</v>
      </c>
      <c r="D108" s="58">
        <v>11532903</v>
      </c>
      <c r="E108" s="17">
        <v>6265918</v>
      </c>
      <c r="F108" s="25">
        <v>6400000</v>
      </c>
      <c r="G108" s="58">
        <v>4910577</v>
      </c>
      <c r="H108" s="124">
        <v>739569</v>
      </c>
      <c r="I108" s="25">
        <v>1500000</v>
      </c>
      <c r="J108" s="67">
        <v>333169</v>
      </c>
      <c r="K108" s="113">
        <f t="shared" si="15"/>
        <v>19818716</v>
      </c>
      <c r="L108" s="25">
        <f t="shared" si="16"/>
        <v>24000000</v>
      </c>
      <c r="M108" s="51">
        <f t="shared" si="12"/>
        <v>16776649</v>
      </c>
      <c r="N108" s="2"/>
    </row>
    <row r="109" spans="1:14" x14ac:dyDescent="0.2">
      <c r="A109" s="13">
        <v>41214</v>
      </c>
      <c r="B109" s="123">
        <v>12898391</v>
      </c>
      <c r="C109" s="25">
        <v>17100000</v>
      </c>
      <c r="D109" s="58">
        <v>11636478</v>
      </c>
      <c r="E109" s="17">
        <v>6217835</v>
      </c>
      <c r="F109" s="25">
        <v>6400000</v>
      </c>
      <c r="G109" s="58">
        <v>4958450</v>
      </c>
      <c r="H109" s="124">
        <v>870970</v>
      </c>
      <c r="I109" s="25">
        <v>1500000</v>
      </c>
      <c r="J109" s="67">
        <v>327073</v>
      </c>
      <c r="K109" s="113">
        <f t="shared" si="15"/>
        <v>19987196</v>
      </c>
      <c r="L109" s="25">
        <f t="shared" si="16"/>
        <v>25000000</v>
      </c>
      <c r="M109" s="51">
        <f t="shared" si="12"/>
        <v>16922001</v>
      </c>
      <c r="N109" s="2"/>
    </row>
    <row r="110" spans="1:14" ht="13.5" thickBot="1" x14ac:dyDescent="0.25">
      <c r="A110" s="9">
        <v>41244</v>
      </c>
      <c r="B110" s="131">
        <v>13052787</v>
      </c>
      <c r="C110" s="21">
        <v>17100000</v>
      </c>
      <c r="D110" s="29">
        <v>11757906</v>
      </c>
      <c r="E110" s="49">
        <v>6276711</v>
      </c>
      <c r="F110" s="21">
        <v>6800000</v>
      </c>
      <c r="G110" s="29">
        <v>5019686</v>
      </c>
      <c r="H110" s="132">
        <v>888486</v>
      </c>
      <c r="I110" s="21">
        <v>1500000</v>
      </c>
      <c r="J110" s="65">
        <v>309271</v>
      </c>
      <c r="K110" s="112">
        <f t="shared" si="15"/>
        <v>20217984</v>
      </c>
      <c r="L110" s="21">
        <f t="shared" si="16"/>
        <v>25400000</v>
      </c>
      <c r="M110" s="53">
        <f t="shared" si="12"/>
        <v>17086863</v>
      </c>
      <c r="N110" s="2"/>
    </row>
    <row r="111" spans="1:14" ht="13.5" thickTop="1" x14ac:dyDescent="0.2">
      <c r="A111" s="14">
        <v>41275</v>
      </c>
      <c r="B111" s="134">
        <v>13400068</v>
      </c>
      <c r="C111" s="20">
        <v>17100000</v>
      </c>
      <c r="D111" s="59">
        <v>11855128</v>
      </c>
      <c r="E111" s="26">
        <v>6264453</v>
      </c>
      <c r="F111" s="20">
        <v>6800000</v>
      </c>
      <c r="G111" s="59">
        <v>5033644</v>
      </c>
      <c r="H111" s="135">
        <v>752235</v>
      </c>
      <c r="I111" s="20">
        <v>1500000</v>
      </c>
      <c r="J111" s="63">
        <v>349051</v>
      </c>
      <c r="K111" s="111">
        <f t="shared" si="15"/>
        <v>20416756</v>
      </c>
      <c r="L111" s="20">
        <f t="shared" si="16"/>
        <v>25400000</v>
      </c>
      <c r="M111" s="52">
        <f t="shared" si="12"/>
        <v>17237823</v>
      </c>
      <c r="N111" s="2"/>
    </row>
    <row r="112" spans="1:14" x14ac:dyDescent="0.2">
      <c r="A112" s="8">
        <v>41306</v>
      </c>
      <c r="B112" s="33">
        <v>13913620</v>
      </c>
      <c r="C112" s="4">
        <v>17100000</v>
      </c>
      <c r="D112" s="30">
        <v>11956563</v>
      </c>
      <c r="E112" s="16">
        <v>6252699</v>
      </c>
      <c r="F112" s="4">
        <v>6800000</v>
      </c>
      <c r="G112" s="30">
        <v>5051199</v>
      </c>
      <c r="H112" s="110">
        <v>757401</v>
      </c>
      <c r="I112" s="4">
        <v>1500000</v>
      </c>
      <c r="J112" s="64">
        <v>349413</v>
      </c>
      <c r="K112" s="48">
        <f t="shared" si="15"/>
        <v>20923720</v>
      </c>
      <c r="L112" s="4">
        <f t="shared" si="16"/>
        <v>25400000</v>
      </c>
      <c r="M112" s="50">
        <f t="shared" si="12"/>
        <v>17357175</v>
      </c>
      <c r="N112" s="2"/>
    </row>
    <row r="113" spans="1:14" x14ac:dyDescent="0.2">
      <c r="A113" s="13">
        <v>41334</v>
      </c>
      <c r="B113" s="123">
        <v>14107975</v>
      </c>
      <c r="C113" s="25">
        <v>17100000</v>
      </c>
      <c r="D113" s="58">
        <v>12006715</v>
      </c>
      <c r="E113" s="17">
        <v>6253311</v>
      </c>
      <c r="F113" s="25">
        <v>6800000</v>
      </c>
      <c r="G113" s="58">
        <v>5033297</v>
      </c>
      <c r="H113" s="124">
        <v>784012</v>
      </c>
      <c r="I113" s="25">
        <v>1500000</v>
      </c>
      <c r="J113" s="67">
        <v>362560</v>
      </c>
      <c r="K113" s="113">
        <f t="shared" si="15"/>
        <v>21145298</v>
      </c>
      <c r="L113" s="25">
        <f t="shared" si="16"/>
        <v>25400000</v>
      </c>
      <c r="M113" s="51">
        <f t="shared" si="12"/>
        <v>17402572</v>
      </c>
      <c r="N113" s="2"/>
    </row>
    <row r="114" spans="1:14" ht="13.5" thickBot="1" x14ac:dyDescent="0.25">
      <c r="A114" s="9">
        <v>41365</v>
      </c>
      <c r="B114" s="131">
        <v>14767332</v>
      </c>
      <c r="C114" s="21">
        <v>18100000</v>
      </c>
      <c r="D114" s="29">
        <v>12084788</v>
      </c>
      <c r="E114" s="49">
        <v>6305195</v>
      </c>
      <c r="F114" s="21">
        <v>6800000</v>
      </c>
      <c r="G114" s="29">
        <v>5043646</v>
      </c>
      <c r="H114" s="132">
        <v>706542</v>
      </c>
      <c r="I114" s="21">
        <v>1500000</v>
      </c>
      <c r="J114" s="65">
        <v>453528</v>
      </c>
      <c r="K114" s="112">
        <f t="shared" si="15"/>
        <v>21779069</v>
      </c>
      <c r="L114" s="21">
        <f t="shared" si="16"/>
        <v>26400000</v>
      </c>
      <c r="M114" s="53">
        <f t="shared" si="12"/>
        <v>17581962</v>
      </c>
      <c r="N114" s="2"/>
    </row>
    <row r="115" spans="1:14" ht="14.25" thickTop="1" thickBot="1" x14ac:dyDescent="0.25">
      <c r="A115" s="9">
        <v>41395</v>
      </c>
      <c r="B115" s="131">
        <v>14311487</v>
      </c>
      <c r="C115" s="21">
        <v>18100000</v>
      </c>
      <c r="D115" s="29">
        <v>11647402</v>
      </c>
      <c r="E115" s="49">
        <v>6315518</v>
      </c>
      <c r="F115" s="21">
        <v>6800000</v>
      </c>
      <c r="G115" s="29">
        <v>5059197</v>
      </c>
      <c r="H115" s="132">
        <v>706542</v>
      </c>
      <c r="I115" s="21">
        <v>1500000</v>
      </c>
      <c r="J115" s="65">
        <v>470296</v>
      </c>
      <c r="K115" s="112">
        <f t="shared" si="15"/>
        <v>21333547</v>
      </c>
      <c r="L115" s="21">
        <f t="shared" si="16"/>
        <v>26400000</v>
      </c>
      <c r="M115" s="53">
        <f t="shared" si="12"/>
        <v>17176895</v>
      </c>
      <c r="N115" s="2"/>
    </row>
    <row r="116" spans="1:14" ht="14.25" thickTop="1" thickBot="1" x14ac:dyDescent="0.25">
      <c r="A116" s="9">
        <v>41426</v>
      </c>
      <c r="B116" s="131">
        <v>14311487</v>
      </c>
      <c r="C116" s="21">
        <v>18100000</v>
      </c>
      <c r="D116" s="29">
        <v>11700162</v>
      </c>
      <c r="E116" s="49">
        <v>6339978</v>
      </c>
      <c r="F116" s="21">
        <v>6800000</v>
      </c>
      <c r="G116" s="29">
        <f>4834450+191104</f>
        <v>5025554</v>
      </c>
      <c r="H116" s="132">
        <v>706542</v>
      </c>
      <c r="I116" s="21">
        <v>1500000</v>
      </c>
      <c r="J116" s="65">
        <v>311617</v>
      </c>
      <c r="K116" s="112">
        <f t="shared" si="13"/>
        <v>21358007</v>
      </c>
      <c r="L116" s="21">
        <f t="shared" si="14"/>
        <v>26400000</v>
      </c>
      <c r="M116" s="53">
        <f t="shared" si="9"/>
        <v>17037333</v>
      </c>
      <c r="N116" s="2"/>
    </row>
    <row r="117" spans="1:14" ht="14.25" thickTop="1" thickBot="1" x14ac:dyDescent="0.25">
      <c r="A117" s="78"/>
      <c r="B117" s="2"/>
      <c r="C117" s="2"/>
      <c r="D117" s="5"/>
      <c r="E117" s="2"/>
      <c r="F117" s="2"/>
      <c r="G117" s="2"/>
      <c r="H117" s="2"/>
      <c r="I117" s="2"/>
      <c r="J117" s="2"/>
      <c r="K117" s="2"/>
      <c r="L117" s="2"/>
      <c r="M117" s="2"/>
    </row>
    <row r="118" spans="1:14" ht="17.25" thickTop="1" thickBot="1" x14ac:dyDescent="0.3">
      <c r="B118" s="292" t="s">
        <v>23</v>
      </c>
      <c r="C118" s="293"/>
      <c r="D118" s="293"/>
      <c r="E118" s="293"/>
      <c r="F118" s="293"/>
      <c r="G118" s="293"/>
      <c r="H118" s="293"/>
      <c r="I118" s="293"/>
      <c r="J118" s="293"/>
      <c r="K118" s="293"/>
      <c r="L118" s="293"/>
      <c r="M118" s="294"/>
    </row>
    <row r="119" spans="1:14" s="46" customFormat="1" ht="14.25" thickTop="1" thickBot="1" x14ac:dyDescent="0.25">
      <c r="B119" s="295" t="s">
        <v>1</v>
      </c>
      <c r="C119" s="295"/>
      <c r="D119" s="295"/>
      <c r="E119" s="295" t="s">
        <v>2</v>
      </c>
      <c r="F119" s="295"/>
      <c r="G119" s="295"/>
      <c r="H119" s="295" t="s">
        <v>89</v>
      </c>
      <c r="I119" s="295"/>
      <c r="J119" s="295"/>
      <c r="K119" s="296" t="s">
        <v>3</v>
      </c>
      <c r="L119" s="297"/>
      <c r="M119" s="298"/>
    </row>
    <row r="120" spans="1:14" s="7" customFormat="1" ht="26.25" customHeight="1" thickTop="1" thickBot="1" x14ac:dyDescent="0.25">
      <c r="A120" s="199" t="s">
        <v>0</v>
      </c>
      <c r="B120" s="198" t="s">
        <v>19</v>
      </c>
      <c r="C120" s="225" t="s">
        <v>20</v>
      </c>
      <c r="D120" s="226" t="s">
        <v>21</v>
      </c>
      <c r="E120" s="198" t="s">
        <v>19</v>
      </c>
      <c r="F120" s="225" t="s">
        <v>20</v>
      </c>
      <c r="G120" s="226" t="s">
        <v>21</v>
      </c>
      <c r="H120" s="198" t="s">
        <v>19</v>
      </c>
      <c r="I120" s="225" t="s">
        <v>20</v>
      </c>
      <c r="J120" s="226" t="s">
        <v>21</v>
      </c>
      <c r="K120" s="198" t="s">
        <v>19</v>
      </c>
      <c r="L120" s="225" t="s">
        <v>20</v>
      </c>
      <c r="M120" s="228" t="s">
        <v>21</v>
      </c>
    </row>
    <row r="121" spans="1:14" ht="13.5" thickTop="1" x14ac:dyDescent="0.2">
      <c r="A121" s="10" t="s">
        <v>29</v>
      </c>
      <c r="B121" s="229"/>
      <c r="C121" s="19">
        <v>700000</v>
      </c>
      <c r="D121" s="56">
        <v>483982</v>
      </c>
      <c r="E121" s="229"/>
      <c r="F121" s="19">
        <v>600000</v>
      </c>
      <c r="G121" s="56">
        <v>375170</v>
      </c>
      <c r="H121" s="229"/>
      <c r="I121" s="19">
        <v>0</v>
      </c>
      <c r="J121" s="56">
        <v>0</v>
      </c>
      <c r="K121" s="229"/>
      <c r="L121" s="19">
        <f>+C121+F121+I121</f>
        <v>1300000</v>
      </c>
      <c r="M121" s="66">
        <f>+D121+G121+J121</f>
        <v>859152</v>
      </c>
    </row>
    <row r="122" spans="1:14" x14ac:dyDescent="0.2">
      <c r="A122" s="8" t="s">
        <v>30</v>
      </c>
      <c r="B122" s="230"/>
      <c r="C122" s="4">
        <v>1500000</v>
      </c>
      <c r="D122" s="30">
        <v>920878</v>
      </c>
      <c r="E122" s="230"/>
      <c r="F122" s="4">
        <v>1100000</v>
      </c>
      <c r="G122" s="30">
        <v>639983</v>
      </c>
      <c r="H122" s="230"/>
      <c r="I122" s="4">
        <v>0</v>
      </c>
      <c r="J122" s="30">
        <v>0</v>
      </c>
      <c r="K122" s="230"/>
      <c r="L122" s="4">
        <f t="shared" ref="L122:L128" si="17">+C122+F122+I122</f>
        <v>2600000</v>
      </c>
      <c r="M122" s="64">
        <f t="shared" ref="M122:M128" si="18">+D122+G122+J122</f>
        <v>1560861</v>
      </c>
    </row>
    <row r="123" spans="1:14" x14ac:dyDescent="0.2">
      <c r="A123" s="8" t="s">
        <v>31</v>
      </c>
      <c r="B123" s="230"/>
      <c r="C123" s="4">
        <v>2100000</v>
      </c>
      <c r="D123" s="30">
        <v>1537635</v>
      </c>
      <c r="E123" s="230"/>
      <c r="F123" s="4">
        <v>1500000</v>
      </c>
      <c r="G123" s="30">
        <v>867870</v>
      </c>
      <c r="H123" s="230"/>
      <c r="I123" s="4">
        <v>200000</v>
      </c>
      <c r="J123" s="30">
        <v>3804</v>
      </c>
      <c r="K123" s="230"/>
      <c r="L123" s="4">
        <f t="shared" si="17"/>
        <v>3800000</v>
      </c>
      <c r="M123" s="64">
        <f t="shared" si="18"/>
        <v>2409309</v>
      </c>
    </row>
    <row r="124" spans="1:14" x14ac:dyDescent="0.2">
      <c r="A124" s="8" t="s">
        <v>24</v>
      </c>
      <c r="B124" s="230"/>
      <c r="C124" s="4">
        <v>3000000</v>
      </c>
      <c r="D124" s="30">
        <v>2326061</v>
      </c>
      <c r="E124" s="230"/>
      <c r="F124" s="4">
        <v>1700000</v>
      </c>
      <c r="G124" s="30">
        <v>1126235</v>
      </c>
      <c r="H124" s="230"/>
      <c r="I124" s="4">
        <v>200000</v>
      </c>
      <c r="J124" s="30">
        <v>107356</v>
      </c>
      <c r="K124" s="230"/>
      <c r="L124" s="4">
        <f t="shared" si="17"/>
        <v>4900000</v>
      </c>
      <c r="M124" s="64">
        <f t="shared" si="18"/>
        <v>3559652</v>
      </c>
    </row>
    <row r="125" spans="1:14" x14ac:dyDescent="0.2">
      <c r="A125" s="8" t="s">
        <v>25</v>
      </c>
      <c r="B125" s="16">
        <f t="shared" ref="B125:J125" si="19">+B26</f>
        <v>4558371</v>
      </c>
      <c r="C125" s="4">
        <f t="shared" si="19"/>
        <v>5000000</v>
      </c>
      <c r="D125" s="30">
        <f t="shared" si="19"/>
        <v>4100014</v>
      </c>
      <c r="E125" s="16">
        <f t="shared" si="19"/>
        <v>1776069</v>
      </c>
      <c r="F125" s="4">
        <f t="shared" si="19"/>
        <v>3000000</v>
      </c>
      <c r="G125" s="30">
        <f t="shared" si="19"/>
        <v>1948714.962260009</v>
      </c>
      <c r="H125" s="16">
        <f t="shared" si="19"/>
        <v>463132</v>
      </c>
      <c r="I125" s="4">
        <f t="shared" si="19"/>
        <v>400000</v>
      </c>
      <c r="J125" s="30">
        <f t="shared" si="19"/>
        <v>226352</v>
      </c>
      <c r="K125" s="16">
        <f t="shared" ref="K125:K138" si="20">+B125+E125+H125</f>
        <v>6797572</v>
      </c>
      <c r="L125" s="4">
        <f t="shared" si="17"/>
        <v>8400000</v>
      </c>
      <c r="M125" s="64">
        <f t="shared" si="18"/>
        <v>6275080.9622600088</v>
      </c>
    </row>
    <row r="126" spans="1:14" x14ac:dyDescent="0.2">
      <c r="A126" s="8" t="s">
        <v>26</v>
      </c>
      <c r="B126" s="16">
        <f t="shared" ref="B126:J126" si="21">+B38</f>
        <v>6886885</v>
      </c>
      <c r="C126" s="4">
        <f t="shared" si="21"/>
        <v>8000000</v>
      </c>
      <c r="D126" s="30">
        <f t="shared" si="21"/>
        <v>5656899</v>
      </c>
      <c r="E126" s="16">
        <f t="shared" si="21"/>
        <v>3579618</v>
      </c>
      <c r="F126" s="4">
        <f t="shared" si="21"/>
        <v>4300000</v>
      </c>
      <c r="G126" s="30">
        <f t="shared" si="21"/>
        <v>2514126.1774500068</v>
      </c>
      <c r="H126" s="16">
        <f t="shared" si="21"/>
        <v>756454</v>
      </c>
      <c r="I126" s="4">
        <f t="shared" si="21"/>
        <v>800000</v>
      </c>
      <c r="J126" s="30">
        <f t="shared" si="21"/>
        <v>358653</v>
      </c>
      <c r="K126" s="16">
        <f t="shared" si="20"/>
        <v>11222957</v>
      </c>
      <c r="L126" s="4">
        <f t="shared" si="17"/>
        <v>13100000</v>
      </c>
      <c r="M126" s="64">
        <f t="shared" si="18"/>
        <v>8529678.1774500068</v>
      </c>
    </row>
    <row r="127" spans="1:14" x14ac:dyDescent="0.2">
      <c r="A127" s="8" t="s">
        <v>27</v>
      </c>
      <c r="B127" s="16">
        <f t="shared" ref="B127:J127" si="22">+B50</f>
        <v>8158660</v>
      </c>
      <c r="C127" s="4">
        <f t="shared" si="22"/>
        <v>9500000</v>
      </c>
      <c r="D127" s="30">
        <f t="shared" si="22"/>
        <v>6936115</v>
      </c>
      <c r="E127" s="16">
        <f t="shared" si="22"/>
        <v>3956416</v>
      </c>
      <c r="F127" s="4">
        <f t="shared" si="22"/>
        <v>4300000</v>
      </c>
      <c r="G127" s="30">
        <f t="shared" si="22"/>
        <v>2634463</v>
      </c>
      <c r="H127" s="16">
        <f t="shared" si="22"/>
        <v>510229</v>
      </c>
      <c r="I127" s="4">
        <f t="shared" si="22"/>
        <v>1000000</v>
      </c>
      <c r="J127" s="30">
        <f t="shared" si="22"/>
        <v>450350</v>
      </c>
      <c r="K127" s="16">
        <f t="shared" si="20"/>
        <v>12625305</v>
      </c>
      <c r="L127" s="4">
        <f t="shared" si="17"/>
        <v>14800000</v>
      </c>
      <c r="M127" s="64">
        <f t="shared" si="18"/>
        <v>10020928</v>
      </c>
    </row>
    <row r="128" spans="1:14" x14ac:dyDescent="0.2">
      <c r="A128" s="15" t="s">
        <v>28</v>
      </c>
      <c r="B128" s="17">
        <f t="shared" ref="B128:J128" si="23">+B62</f>
        <v>10103421</v>
      </c>
      <c r="C128" s="25">
        <f t="shared" si="23"/>
        <v>11000000</v>
      </c>
      <c r="D128" s="58">
        <f t="shared" si="23"/>
        <v>8156359</v>
      </c>
      <c r="E128" s="17">
        <f t="shared" si="23"/>
        <v>4018264</v>
      </c>
      <c r="F128" s="25">
        <f t="shared" si="23"/>
        <v>5000000</v>
      </c>
      <c r="G128" s="58">
        <f t="shared" si="23"/>
        <v>3122520</v>
      </c>
      <c r="H128" s="17">
        <f t="shared" si="23"/>
        <v>666178</v>
      </c>
      <c r="I128" s="25">
        <f t="shared" si="23"/>
        <v>1500000</v>
      </c>
      <c r="J128" s="58">
        <f t="shared" si="23"/>
        <v>323967</v>
      </c>
      <c r="K128" s="17">
        <f t="shared" si="20"/>
        <v>14787863</v>
      </c>
      <c r="L128" s="25">
        <f t="shared" si="17"/>
        <v>17500000</v>
      </c>
      <c r="M128" s="67">
        <f t="shared" si="18"/>
        <v>11602846</v>
      </c>
    </row>
    <row r="129" spans="1:14" x14ac:dyDescent="0.2">
      <c r="A129" s="13" t="s">
        <v>85</v>
      </c>
      <c r="B129" s="17">
        <f t="shared" ref="B129:J129" si="24">+B74</f>
        <v>11594047</v>
      </c>
      <c r="C129" s="25">
        <f t="shared" si="24"/>
        <v>12500000</v>
      </c>
      <c r="D129" s="67">
        <f t="shared" si="24"/>
        <v>9291268</v>
      </c>
      <c r="E129" s="17">
        <f t="shared" si="24"/>
        <v>4511192</v>
      </c>
      <c r="F129" s="25">
        <f t="shared" si="24"/>
        <v>5600000</v>
      </c>
      <c r="G129" s="137">
        <f t="shared" si="24"/>
        <v>3806432</v>
      </c>
      <c r="H129" s="138">
        <f t="shared" si="24"/>
        <v>524239</v>
      </c>
      <c r="I129" s="25">
        <f t="shared" si="24"/>
        <v>1500000</v>
      </c>
      <c r="J129" s="51">
        <f t="shared" si="24"/>
        <v>356900</v>
      </c>
      <c r="K129" s="17">
        <f t="shared" si="20"/>
        <v>16629478</v>
      </c>
      <c r="L129" s="25">
        <f t="shared" ref="L129:M138" si="25">+C129+F129+I129</f>
        <v>19600000</v>
      </c>
      <c r="M129" s="67">
        <f t="shared" si="25"/>
        <v>13454600</v>
      </c>
      <c r="N129" s="5"/>
    </row>
    <row r="130" spans="1:14" x14ac:dyDescent="0.2">
      <c r="A130" s="13" t="s">
        <v>91</v>
      </c>
      <c r="B130" s="123">
        <f t="shared" ref="B130:J130" si="26">+B86</f>
        <v>12597846</v>
      </c>
      <c r="C130" s="25">
        <f t="shared" si="26"/>
        <v>12600000</v>
      </c>
      <c r="D130" s="58">
        <f t="shared" si="26"/>
        <v>10470502</v>
      </c>
      <c r="E130" s="17">
        <f t="shared" si="26"/>
        <v>5131361</v>
      </c>
      <c r="F130" s="25">
        <f t="shared" si="26"/>
        <v>5600000</v>
      </c>
      <c r="G130" s="58">
        <f t="shared" si="26"/>
        <v>4314599</v>
      </c>
      <c r="H130" s="124">
        <f t="shared" si="26"/>
        <v>536886</v>
      </c>
      <c r="I130" s="25">
        <f t="shared" si="26"/>
        <v>1500000</v>
      </c>
      <c r="J130" s="67">
        <f t="shared" si="26"/>
        <v>333730</v>
      </c>
      <c r="K130" s="113">
        <f t="shared" si="20"/>
        <v>18266093</v>
      </c>
      <c r="L130" s="25">
        <f t="shared" si="25"/>
        <v>19700000</v>
      </c>
      <c r="M130" s="51">
        <f t="shared" si="25"/>
        <v>15118831</v>
      </c>
      <c r="N130" s="2"/>
    </row>
    <row r="131" spans="1:14" x14ac:dyDescent="0.2">
      <c r="A131" s="13" t="s">
        <v>98</v>
      </c>
      <c r="B131" s="123">
        <f t="shared" ref="B131:J131" si="27">+B98</f>
        <v>12231411</v>
      </c>
      <c r="C131" s="25">
        <f t="shared" si="27"/>
        <v>14500000</v>
      </c>
      <c r="D131" s="58">
        <f t="shared" si="27"/>
        <v>11057316</v>
      </c>
      <c r="E131" s="17">
        <f t="shared" si="27"/>
        <v>5557758</v>
      </c>
      <c r="F131" s="25">
        <f t="shared" si="27"/>
        <v>6000000</v>
      </c>
      <c r="G131" s="58">
        <f t="shared" si="27"/>
        <v>4513874</v>
      </c>
      <c r="H131" s="124">
        <f t="shared" si="27"/>
        <v>477655</v>
      </c>
      <c r="I131" s="25">
        <f t="shared" si="27"/>
        <v>1500000</v>
      </c>
      <c r="J131" s="67">
        <f t="shared" si="27"/>
        <v>303368</v>
      </c>
      <c r="K131" s="113">
        <f t="shared" ref="K131:K137" si="28">+B131+E131+H131</f>
        <v>18266824</v>
      </c>
      <c r="L131" s="25">
        <f t="shared" ref="L131:L137" si="29">+C131+F131+I131</f>
        <v>22000000</v>
      </c>
      <c r="M131" s="51">
        <f t="shared" ref="M131:M137" si="30">+D131+G131+J131</f>
        <v>15874558</v>
      </c>
      <c r="N131" s="5"/>
    </row>
    <row r="132" spans="1:14" ht="13.5" thickBot="1" x14ac:dyDescent="0.25">
      <c r="A132" s="9" t="s">
        <v>104</v>
      </c>
      <c r="B132" s="131">
        <f t="shared" ref="B132:J132" si="31">+B110</f>
        <v>13052787</v>
      </c>
      <c r="C132" s="21">
        <f t="shared" si="31"/>
        <v>17100000</v>
      </c>
      <c r="D132" s="29">
        <f t="shared" si="31"/>
        <v>11757906</v>
      </c>
      <c r="E132" s="49">
        <f t="shared" si="31"/>
        <v>6276711</v>
      </c>
      <c r="F132" s="21">
        <f t="shared" si="31"/>
        <v>6800000</v>
      </c>
      <c r="G132" s="29">
        <f t="shared" si="31"/>
        <v>5019686</v>
      </c>
      <c r="H132" s="132">
        <f t="shared" si="31"/>
        <v>888486</v>
      </c>
      <c r="I132" s="21">
        <f t="shared" si="31"/>
        <v>1500000</v>
      </c>
      <c r="J132" s="65">
        <f t="shared" si="31"/>
        <v>309271</v>
      </c>
      <c r="K132" s="112">
        <f t="shared" si="28"/>
        <v>20217984</v>
      </c>
      <c r="L132" s="21">
        <f t="shared" si="29"/>
        <v>25400000</v>
      </c>
      <c r="M132" s="53">
        <f t="shared" si="30"/>
        <v>17086863</v>
      </c>
      <c r="N132" s="5"/>
    </row>
    <row r="133" spans="1:14" ht="13.5" thickTop="1" x14ac:dyDescent="0.2">
      <c r="A133" s="14">
        <v>41275</v>
      </c>
      <c r="B133" s="134">
        <f t="shared" ref="B133:J133" si="32">+B111</f>
        <v>13400068</v>
      </c>
      <c r="C133" s="20">
        <f t="shared" si="32"/>
        <v>17100000</v>
      </c>
      <c r="D133" s="59">
        <f t="shared" si="32"/>
        <v>11855128</v>
      </c>
      <c r="E133" s="26">
        <f t="shared" si="32"/>
        <v>6264453</v>
      </c>
      <c r="F133" s="20">
        <f t="shared" si="32"/>
        <v>6800000</v>
      </c>
      <c r="G133" s="59">
        <f t="shared" si="32"/>
        <v>5033644</v>
      </c>
      <c r="H133" s="135">
        <f t="shared" si="32"/>
        <v>752235</v>
      </c>
      <c r="I133" s="20">
        <f t="shared" si="32"/>
        <v>1500000</v>
      </c>
      <c r="J133" s="63">
        <f t="shared" si="32"/>
        <v>349051</v>
      </c>
      <c r="K133" s="111">
        <f t="shared" si="28"/>
        <v>20416756</v>
      </c>
      <c r="L133" s="20">
        <f t="shared" si="29"/>
        <v>25400000</v>
      </c>
      <c r="M133" s="52">
        <f t="shared" si="30"/>
        <v>17237823</v>
      </c>
      <c r="N133" s="5"/>
    </row>
    <row r="134" spans="1:14" x14ac:dyDescent="0.2">
      <c r="A134" s="8">
        <v>41306</v>
      </c>
      <c r="B134" s="33">
        <f t="shared" ref="B134:J134" si="33">+B112</f>
        <v>13913620</v>
      </c>
      <c r="C134" s="4">
        <f t="shared" si="33"/>
        <v>17100000</v>
      </c>
      <c r="D134" s="30">
        <f t="shared" si="33"/>
        <v>11956563</v>
      </c>
      <c r="E134" s="16">
        <f t="shared" si="33"/>
        <v>6252699</v>
      </c>
      <c r="F134" s="4">
        <f t="shared" si="33"/>
        <v>6800000</v>
      </c>
      <c r="G134" s="30">
        <f t="shared" si="33"/>
        <v>5051199</v>
      </c>
      <c r="H134" s="110">
        <f t="shared" si="33"/>
        <v>757401</v>
      </c>
      <c r="I134" s="4">
        <f t="shared" si="33"/>
        <v>1500000</v>
      </c>
      <c r="J134" s="64">
        <f t="shared" si="33"/>
        <v>349413</v>
      </c>
      <c r="K134" s="48">
        <f t="shared" si="28"/>
        <v>20923720</v>
      </c>
      <c r="L134" s="4">
        <f t="shared" si="29"/>
        <v>25400000</v>
      </c>
      <c r="M134" s="50">
        <f t="shared" si="30"/>
        <v>17357175</v>
      </c>
      <c r="N134" s="5"/>
    </row>
    <row r="135" spans="1:14" x14ac:dyDescent="0.2">
      <c r="A135" s="13">
        <v>41334</v>
      </c>
      <c r="B135" s="123">
        <f t="shared" ref="B135:J135" si="34">+B113</f>
        <v>14107975</v>
      </c>
      <c r="C135" s="25">
        <f t="shared" si="34"/>
        <v>17100000</v>
      </c>
      <c r="D135" s="58">
        <f t="shared" si="34"/>
        <v>12006715</v>
      </c>
      <c r="E135" s="17">
        <f t="shared" si="34"/>
        <v>6253311</v>
      </c>
      <c r="F135" s="25">
        <f t="shared" si="34"/>
        <v>6800000</v>
      </c>
      <c r="G135" s="58">
        <f t="shared" si="34"/>
        <v>5033297</v>
      </c>
      <c r="H135" s="124">
        <f t="shared" si="34"/>
        <v>784012</v>
      </c>
      <c r="I135" s="25">
        <f t="shared" si="34"/>
        <v>1500000</v>
      </c>
      <c r="J135" s="67">
        <f t="shared" si="34"/>
        <v>362560</v>
      </c>
      <c r="K135" s="113">
        <f t="shared" si="28"/>
        <v>21145298</v>
      </c>
      <c r="L135" s="25">
        <f t="shared" si="29"/>
        <v>25400000</v>
      </c>
      <c r="M135" s="51">
        <f t="shared" si="30"/>
        <v>17402572</v>
      </c>
      <c r="N135" s="5"/>
    </row>
    <row r="136" spans="1:14" ht="13.5" thickBot="1" x14ac:dyDescent="0.25">
      <c r="A136" s="9">
        <v>41365</v>
      </c>
      <c r="B136" s="131">
        <f t="shared" ref="B136:J136" si="35">+B114</f>
        <v>14767332</v>
      </c>
      <c r="C136" s="21">
        <f t="shared" si="35"/>
        <v>18100000</v>
      </c>
      <c r="D136" s="29">
        <f t="shared" si="35"/>
        <v>12084788</v>
      </c>
      <c r="E136" s="49">
        <f t="shared" si="35"/>
        <v>6305195</v>
      </c>
      <c r="F136" s="21">
        <f t="shared" si="35"/>
        <v>6800000</v>
      </c>
      <c r="G136" s="29">
        <f t="shared" si="35"/>
        <v>5043646</v>
      </c>
      <c r="H136" s="132">
        <f t="shared" si="35"/>
        <v>706542</v>
      </c>
      <c r="I136" s="21">
        <f t="shared" si="35"/>
        <v>1500000</v>
      </c>
      <c r="J136" s="65">
        <f t="shared" si="35"/>
        <v>453528</v>
      </c>
      <c r="K136" s="112">
        <f t="shared" si="28"/>
        <v>21779069</v>
      </c>
      <c r="L136" s="21">
        <f t="shared" si="29"/>
        <v>26400000</v>
      </c>
      <c r="M136" s="53">
        <f t="shared" si="30"/>
        <v>17581962</v>
      </c>
      <c r="N136" s="5"/>
    </row>
    <row r="137" spans="1:14" ht="14.25" thickTop="1" thickBot="1" x14ac:dyDescent="0.25">
      <c r="A137" s="9">
        <v>41395</v>
      </c>
      <c r="B137" s="131">
        <f t="shared" ref="B137:J138" si="36">+B115</f>
        <v>14311487</v>
      </c>
      <c r="C137" s="21">
        <f t="shared" si="36"/>
        <v>18100000</v>
      </c>
      <c r="D137" s="29">
        <f t="shared" si="36"/>
        <v>11647402</v>
      </c>
      <c r="E137" s="49">
        <f t="shared" si="36"/>
        <v>6315518</v>
      </c>
      <c r="F137" s="21">
        <f t="shared" si="36"/>
        <v>6800000</v>
      </c>
      <c r="G137" s="29">
        <f t="shared" si="36"/>
        <v>5059197</v>
      </c>
      <c r="H137" s="132">
        <f t="shared" si="36"/>
        <v>706542</v>
      </c>
      <c r="I137" s="21">
        <f t="shared" si="36"/>
        <v>1500000</v>
      </c>
      <c r="J137" s="65">
        <f t="shared" si="36"/>
        <v>470296</v>
      </c>
      <c r="K137" s="112">
        <f t="shared" si="28"/>
        <v>21333547</v>
      </c>
      <c r="L137" s="21">
        <f t="shared" si="29"/>
        <v>26400000</v>
      </c>
      <c r="M137" s="53">
        <f t="shared" si="30"/>
        <v>17176895</v>
      </c>
      <c r="N137" s="5"/>
    </row>
    <row r="138" spans="1:14" ht="14.25" thickTop="1" thickBot="1" x14ac:dyDescent="0.25">
      <c r="A138" s="9">
        <v>41426</v>
      </c>
      <c r="B138" s="131">
        <f t="shared" si="36"/>
        <v>14311487</v>
      </c>
      <c r="C138" s="21">
        <f t="shared" si="36"/>
        <v>18100000</v>
      </c>
      <c r="D138" s="29">
        <f t="shared" si="36"/>
        <v>11700162</v>
      </c>
      <c r="E138" s="49">
        <f t="shared" si="36"/>
        <v>6339978</v>
      </c>
      <c r="F138" s="21">
        <f t="shared" si="36"/>
        <v>6800000</v>
      </c>
      <c r="G138" s="29">
        <f t="shared" si="36"/>
        <v>5025554</v>
      </c>
      <c r="H138" s="132">
        <f t="shared" si="36"/>
        <v>706542</v>
      </c>
      <c r="I138" s="21">
        <f t="shared" si="36"/>
        <v>1500000</v>
      </c>
      <c r="J138" s="65">
        <f t="shared" si="36"/>
        <v>311617</v>
      </c>
      <c r="K138" s="112">
        <f t="shared" si="20"/>
        <v>21358007</v>
      </c>
      <c r="L138" s="21">
        <f t="shared" si="25"/>
        <v>26400000</v>
      </c>
      <c r="M138" s="53">
        <f t="shared" si="25"/>
        <v>17037333</v>
      </c>
      <c r="N138" s="5"/>
    </row>
    <row r="139" spans="1:14" ht="13.5" thickTop="1" x14ac:dyDescent="0.2">
      <c r="K139" s="5"/>
      <c r="L139" s="5"/>
      <c r="M139" s="5"/>
    </row>
    <row r="140" spans="1:14" x14ac:dyDescent="0.2">
      <c r="A140" s="115" t="s">
        <v>75</v>
      </c>
      <c r="K140" s="143"/>
      <c r="L140" s="143"/>
      <c r="M140" s="143"/>
    </row>
    <row r="141" spans="1:14" s="11" customFormat="1" ht="4.5" customHeight="1" x14ac:dyDescent="0.25">
      <c r="D141" s="24"/>
      <c r="F141" s="24"/>
      <c r="G141" s="12"/>
      <c r="H141" s="2"/>
      <c r="I141" s="2"/>
      <c r="J141" s="2"/>
      <c r="K141" s="45"/>
      <c r="L141" s="45"/>
      <c r="M141" s="45"/>
    </row>
    <row r="142" spans="1:14" x14ac:dyDescent="0.2">
      <c r="A142" s="1" t="s">
        <v>76</v>
      </c>
      <c r="D142" s="45"/>
      <c r="F142" s="2"/>
      <c r="H142" s="2"/>
      <c r="I142" s="2"/>
      <c r="J142" s="2"/>
      <c r="K142" s="27"/>
      <c r="L142" s="27"/>
      <c r="M142" s="27"/>
    </row>
    <row r="143" spans="1:14" x14ac:dyDescent="0.2">
      <c r="A143" s="1" t="s">
        <v>77</v>
      </c>
      <c r="H143" s="2"/>
      <c r="I143" s="2"/>
      <c r="J143" s="2"/>
      <c r="K143" s="27"/>
      <c r="L143" s="2"/>
      <c r="M143" s="28"/>
    </row>
    <row r="144" spans="1:14" x14ac:dyDescent="0.2">
      <c r="A144" s="1" t="s">
        <v>78</v>
      </c>
    </row>
    <row r="145" spans="1:15" ht="12.75" customHeight="1" x14ac:dyDescent="0.25">
      <c r="A145" s="1" t="s">
        <v>79</v>
      </c>
      <c r="D145" s="45"/>
      <c r="H145" s="11"/>
      <c r="I145" s="11"/>
      <c r="J145" s="12"/>
      <c r="K145" s="11"/>
      <c r="L145" s="11"/>
      <c r="M145" s="12"/>
    </row>
    <row r="146" spans="1:15" x14ac:dyDescent="0.2">
      <c r="A146" s="1" t="s">
        <v>93</v>
      </c>
    </row>
    <row r="147" spans="1:15" x14ac:dyDescent="0.2">
      <c r="A147" s="184" t="s">
        <v>108</v>
      </c>
    </row>
    <row r="148" spans="1:15" x14ac:dyDescent="0.2">
      <c r="A148" s="299" t="s">
        <v>121</v>
      </c>
      <c r="B148" s="291"/>
      <c r="C148" s="291"/>
      <c r="D148" s="291"/>
      <c r="E148" s="291"/>
      <c r="F148" s="291"/>
      <c r="G148" s="291"/>
      <c r="H148" s="291"/>
      <c r="I148" s="291"/>
      <c r="J148" s="291"/>
      <c r="K148" s="291"/>
      <c r="L148" s="291"/>
      <c r="M148" s="291"/>
    </row>
    <row r="149" spans="1:15" x14ac:dyDescent="0.2">
      <c r="A149" s="299"/>
      <c r="B149" s="291"/>
      <c r="C149" s="291"/>
      <c r="D149" s="291"/>
      <c r="E149" s="291"/>
      <c r="F149" s="291"/>
      <c r="G149" s="291"/>
      <c r="H149" s="291"/>
      <c r="I149" s="291"/>
      <c r="J149" s="291"/>
      <c r="K149" s="291"/>
      <c r="L149" s="291"/>
      <c r="M149" s="291"/>
    </row>
    <row r="150" spans="1:15" x14ac:dyDescent="0.2">
      <c r="A150" s="291"/>
      <c r="B150" s="291"/>
      <c r="C150" s="291"/>
      <c r="D150" s="291"/>
      <c r="E150" s="291"/>
      <c r="F150" s="291"/>
      <c r="G150" s="291"/>
      <c r="H150" s="291"/>
      <c r="I150" s="291"/>
      <c r="J150" s="291"/>
      <c r="K150" s="291"/>
      <c r="L150" s="291"/>
      <c r="M150" s="291"/>
    </row>
    <row r="151" spans="1:15" x14ac:dyDescent="0.2">
      <c r="D151" s="2"/>
      <c r="E151" s="2"/>
      <c r="J151" s="2"/>
      <c r="L151" s="2"/>
      <c r="M151" s="71"/>
    </row>
    <row r="152" spans="1:15" x14ac:dyDescent="0.2">
      <c r="E152" s="2"/>
      <c r="J152" s="2"/>
      <c r="L152" s="2"/>
    </row>
    <row r="153" spans="1:15" x14ac:dyDescent="0.2">
      <c r="E153" s="2"/>
      <c r="J153" s="2"/>
      <c r="L153" s="2"/>
    </row>
    <row r="154" spans="1:15" x14ac:dyDescent="0.2">
      <c r="E154" s="2"/>
      <c r="J154" s="2"/>
      <c r="L154" s="2"/>
    </row>
    <row r="155" spans="1:15" x14ac:dyDescent="0.2">
      <c r="E155" s="2"/>
      <c r="J155" s="2"/>
      <c r="L155" s="2"/>
    </row>
    <row r="159" spans="1:15" x14ac:dyDescent="0.2">
      <c r="E159" s="2"/>
      <c r="H159" s="2"/>
      <c r="K159" s="2"/>
    </row>
    <row r="160" spans="1:15" x14ac:dyDescent="0.2">
      <c r="B160" s="2"/>
      <c r="C160" s="2"/>
      <c r="D160" s="2"/>
      <c r="E160" s="2"/>
      <c r="F160" s="2"/>
      <c r="G160" s="2"/>
      <c r="H160" s="2"/>
      <c r="I160" s="2"/>
      <c r="J160" s="2"/>
      <c r="K160" s="2"/>
      <c r="L160" s="2"/>
      <c r="O160" s="2"/>
    </row>
    <row r="161" spans="2:15" x14ac:dyDescent="0.2">
      <c r="B161" s="2"/>
      <c r="C161" s="2"/>
      <c r="D161" s="2"/>
      <c r="E161" s="2"/>
      <c r="F161" s="2"/>
      <c r="G161" s="2"/>
      <c r="H161" s="2"/>
      <c r="I161" s="2"/>
      <c r="J161" s="2"/>
      <c r="K161" s="2"/>
      <c r="L161" s="2"/>
      <c r="O161" s="2"/>
    </row>
    <row r="162" spans="2:15" x14ac:dyDescent="0.2">
      <c r="B162" s="2"/>
      <c r="C162" s="2"/>
      <c r="D162" s="2"/>
      <c r="E162" s="2"/>
      <c r="F162" s="2"/>
      <c r="G162" s="2"/>
      <c r="H162" s="2"/>
      <c r="I162" s="2"/>
      <c r="J162" s="2"/>
      <c r="K162" s="2"/>
      <c r="L162" s="2"/>
      <c r="O162" s="2"/>
    </row>
    <row r="163" spans="2:15" x14ac:dyDescent="0.2">
      <c r="B163" s="2"/>
      <c r="C163" s="2"/>
      <c r="D163" s="2"/>
      <c r="E163" s="2"/>
      <c r="F163" s="2"/>
      <c r="G163" s="2"/>
      <c r="H163" s="2"/>
      <c r="I163" s="2"/>
      <c r="J163" s="2"/>
      <c r="K163" s="2"/>
      <c r="L163" s="2"/>
      <c r="O163" s="2"/>
    </row>
    <row r="164" spans="2:15" x14ac:dyDescent="0.2">
      <c r="B164" s="2"/>
      <c r="C164" s="2"/>
      <c r="D164" s="2"/>
      <c r="E164" s="2"/>
      <c r="F164" s="2"/>
      <c r="G164" s="2"/>
      <c r="H164" s="2"/>
      <c r="I164" s="2"/>
      <c r="J164" s="2"/>
      <c r="K164" s="2"/>
      <c r="L164" s="2"/>
      <c r="O164" s="2"/>
    </row>
    <row r="165" spans="2:15" x14ac:dyDescent="0.2">
      <c r="B165" s="2"/>
      <c r="C165" s="2"/>
      <c r="D165" s="2"/>
      <c r="E165" s="2"/>
      <c r="F165" s="2"/>
      <c r="G165" s="2"/>
      <c r="H165" s="2"/>
      <c r="I165" s="2"/>
      <c r="J165" s="2"/>
      <c r="K165" s="2"/>
    </row>
    <row r="166" spans="2:15" x14ac:dyDescent="0.2">
      <c r="E166" s="2"/>
      <c r="G166" s="2"/>
      <c r="H166" s="2"/>
      <c r="K166" s="2"/>
    </row>
    <row r="167" spans="2:15" x14ac:dyDescent="0.2">
      <c r="E167" s="2"/>
      <c r="H167" s="2"/>
      <c r="K167" s="2"/>
    </row>
    <row r="168" spans="2:15" x14ac:dyDescent="0.2">
      <c r="E168" s="2"/>
      <c r="H168" s="2"/>
      <c r="K168" s="2"/>
    </row>
  </sheetData>
  <sheetProtection password="CB2B" sheet="1" objects="1" scenarios="1"/>
  <mergeCells count="13">
    <mergeCell ref="H13:J13"/>
    <mergeCell ref="K13:M13"/>
    <mergeCell ref="B12:M12"/>
    <mergeCell ref="E13:G13"/>
    <mergeCell ref="B13:D13"/>
    <mergeCell ref="A150:M150"/>
    <mergeCell ref="B118:M118"/>
    <mergeCell ref="B119:D119"/>
    <mergeCell ref="E119:G119"/>
    <mergeCell ref="H119:J119"/>
    <mergeCell ref="K119:M119"/>
    <mergeCell ref="A149:M149"/>
    <mergeCell ref="A148:M148"/>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17"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K33"/>
  <sheetViews>
    <sheetView zoomScaleNormal="100" workbookViewId="0">
      <selection activeCell="E41" sqref="E41"/>
    </sheetView>
  </sheetViews>
  <sheetFormatPr baseColWidth="10" defaultRowHeight="12.75" x14ac:dyDescent="0.2"/>
  <cols>
    <col min="1" max="1" width="28.85546875" style="75" customWidth="1"/>
    <col min="2" max="5" width="11.140625" style="75" customWidth="1"/>
    <col min="6" max="15" width="11" style="75" customWidth="1"/>
    <col min="16" max="25" width="8.140625" style="75" customWidth="1"/>
    <col min="26" max="16384" width="11.42578125" style="75"/>
  </cols>
  <sheetData>
    <row r="1" spans="1:37" x14ac:dyDescent="0.2">
      <c r="A1" s="236"/>
      <c r="B1" s="236"/>
      <c r="C1" s="236"/>
      <c r="D1" s="236"/>
      <c r="E1" s="236"/>
      <c r="F1" s="236"/>
      <c r="G1" s="236"/>
      <c r="H1" s="236"/>
      <c r="I1" s="236"/>
      <c r="J1" s="236"/>
      <c r="K1" s="236"/>
      <c r="L1" s="236"/>
      <c r="M1" s="236"/>
      <c r="N1" s="248"/>
      <c r="O1" s="248"/>
    </row>
    <row r="2" spans="1:37" ht="18" x14ac:dyDescent="0.25">
      <c r="A2" s="188" t="s">
        <v>110</v>
      </c>
      <c r="B2" s="236"/>
      <c r="C2" s="236"/>
      <c r="D2" s="236"/>
      <c r="E2" s="236"/>
      <c r="F2" s="236"/>
      <c r="G2" s="236"/>
      <c r="H2" s="236"/>
      <c r="I2" s="236"/>
      <c r="J2" s="236"/>
      <c r="K2" s="236"/>
      <c r="L2" s="236"/>
      <c r="M2" s="236"/>
      <c r="N2" s="236"/>
      <c r="O2" s="236"/>
    </row>
    <row r="3" spans="1:37" ht="14.25" x14ac:dyDescent="0.2">
      <c r="A3" s="189" t="s">
        <v>112</v>
      </c>
      <c r="B3" s="236"/>
      <c r="C3" s="236"/>
      <c r="D3" s="236"/>
      <c r="E3" s="236"/>
      <c r="F3" s="236"/>
      <c r="G3" s="236"/>
      <c r="H3" s="236"/>
      <c r="I3" s="236"/>
      <c r="J3" s="236"/>
      <c r="K3" s="236"/>
      <c r="L3" s="236"/>
      <c r="M3" s="236"/>
      <c r="N3" s="236"/>
      <c r="O3" s="236"/>
    </row>
    <row r="4" spans="1:37" ht="14.25" x14ac:dyDescent="0.2">
      <c r="A4" s="186"/>
      <c r="B4" s="236"/>
      <c r="C4" s="236"/>
      <c r="D4" s="236"/>
      <c r="E4" s="236"/>
      <c r="F4" s="236"/>
      <c r="G4" s="236"/>
      <c r="H4" s="236"/>
      <c r="I4" s="236"/>
      <c r="J4" s="236"/>
      <c r="K4" s="236"/>
      <c r="L4" s="236"/>
      <c r="M4" s="236"/>
      <c r="N4" s="236"/>
      <c r="O4" s="236"/>
    </row>
    <row r="5" spans="1:37" ht="14.25" x14ac:dyDescent="0.2">
      <c r="A5" s="186"/>
      <c r="B5" s="236"/>
      <c r="C5" s="236"/>
      <c r="D5" s="236"/>
      <c r="E5" s="236"/>
      <c r="F5" s="236"/>
      <c r="G5" s="236"/>
      <c r="H5" s="236"/>
      <c r="I5" s="236"/>
      <c r="J5" s="236"/>
      <c r="K5" s="236"/>
      <c r="L5" s="236"/>
      <c r="M5" s="236"/>
      <c r="N5" s="236"/>
      <c r="O5" s="236"/>
    </row>
    <row r="6" spans="1:37" ht="14.25" x14ac:dyDescent="0.2">
      <c r="A6" s="186"/>
      <c r="B6" s="236"/>
      <c r="C6" s="236"/>
      <c r="D6" s="236"/>
      <c r="E6" s="236"/>
      <c r="F6" s="236"/>
      <c r="G6" s="236"/>
      <c r="H6" s="236"/>
      <c r="I6" s="236"/>
      <c r="J6" s="236"/>
      <c r="K6" s="236"/>
      <c r="L6" s="236"/>
      <c r="M6" s="236"/>
      <c r="N6" s="236"/>
      <c r="O6" s="236"/>
    </row>
    <row r="7" spans="1:37" ht="14.25" x14ac:dyDescent="0.2">
      <c r="A7" s="186"/>
      <c r="B7" s="236"/>
      <c r="C7" s="236"/>
      <c r="D7" s="236"/>
      <c r="E7" s="236"/>
      <c r="F7" s="236"/>
      <c r="G7" s="236"/>
      <c r="H7" s="236"/>
      <c r="I7" s="236"/>
      <c r="J7" s="236"/>
      <c r="K7" s="236"/>
      <c r="L7" s="236"/>
      <c r="M7" s="236"/>
      <c r="N7" s="236"/>
      <c r="O7" s="236"/>
    </row>
    <row r="8" spans="1:37" x14ac:dyDescent="0.2">
      <c r="A8" s="190" t="s">
        <v>118</v>
      </c>
      <c r="B8" s="236"/>
      <c r="C8" s="236"/>
      <c r="D8" s="236"/>
      <c r="E8" s="236"/>
      <c r="F8" s="236"/>
      <c r="G8" s="236"/>
      <c r="H8" s="236"/>
      <c r="I8" s="236"/>
      <c r="J8" s="236"/>
      <c r="K8" s="236"/>
      <c r="L8" s="236"/>
      <c r="M8" s="236"/>
      <c r="N8" s="236"/>
      <c r="O8" s="236"/>
    </row>
    <row r="9" spans="1:37" x14ac:dyDescent="0.2">
      <c r="A9" s="236"/>
      <c r="B9" s="236"/>
      <c r="C9" s="236"/>
      <c r="D9" s="236"/>
      <c r="E9" s="236"/>
      <c r="F9" s="236"/>
      <c r="G9" s="236"/>
      <c r="H9" s="236"/>
      <c r="I9" s="236"/>
      <c r="J9" s="236"/>
      <c r="K9" s="236"/>
      <c r="L9" s="236"/>
      <c r="M9" s="236"/>
      <c r="N9" s="236"/>
      <c r="O9" s="236"/>
    </row>
    <row r="10" spans="1:37" x14ac:dyDescent="0.2">
      <c r="A10" s="236"/>
      <c r="B10" s="236"/>
      <c r="C10" s="236"/>
      <c r="D10" s="236"/>
      <c r="E10" s="236"/>
      <c r="F10" s="236"/>
      <c r="G10" s="236"/>
      <c r="H10" s="236"/>
      <c r="I10" s="236"/>
      <c r="J10" s="236"/>
      <c r="K10" s="236"/>
      <c r="L10" s="236"/>
      <c r="M10" s="236"/>
      <c r="N10" s="236"/>
      <c r="O10" s="236"/>
    </row>
    <row r="11" spans="1:37" x14ac:dyDescent="0.2">
      <c r="A11" s="237"/>
      <c r="B11" s="237"/>
      <c r="C11" s="237"/>
      <c r="D11" s="237"/>
      <c r="E11" s="237"/>
      <c r="F11" s="237"/>
      <c r="G11" s="237"/>
      <c r="H11" s="238"/>
      <c r="I11" s="237"/>
      <c r="J11" s="237"/>
      <c r="K11" s="237"/>
      <c r="L11" s="237"/>
      <c r="M11" s="237"/>
      <c r="N11" s="237"/>
      <c r="O11" s="237"/>
    </row>
    <row r="12" spans="1:37" s="246" customFormat="1" ht="13.5" thickBot="1" x14ac:dyDescent="0.25">
      <c r="H12" s="247"/>
    </row>
    <row r="13" spans="1:37" s="34" customFormat="1" ht="21" thickBot="1" x14ac:dyDescent="0.35">
      <c r="A13" s="301" t="s">
        <v>50</v>
      </c>
      <c r="B13" s="302"/>
      <c r="C13" s="302"/>
      <c r="D13" s="302"/>
      <c r="E13" s="302"/>
      <c r="F13" s="302"/>
      <c r="G13" s="302"/>
      <c r="H13" s="302"/>
      <c r="I13" s="302"/>
      <c r="J13" s="302"/>
      <c r="K13" s="302"/>
      <c r="L13" s="302"/>
      <c r="M13" s="302"/>
      <c r="N13" s="302"/>
      <c r="O13" s="303"/>
      <c r="P13" s="75"/>
      <c r="Q13" s="75"/>
      <c r="R13" s="75"/>
      <c r="S13" s="75"/>
      <c r="T13" s="75"/>
      <c r="U13" s="75"/>
      <c r="V13" s="75"/>
      <c r="W13" s="75"/>
      <c r="X13" s="75"/>
      <c r="Y13" s="75"/>
      <c r="Z13" s="61"/>
      <c r="AA13" s="61"/>
      <c r="AB13" s="61"/>
      <c r="AC13" s="61"/>
      <c r="AD13" s="61"/>
      <c r="AE13" s="61"/>
      <c r="AF13" s="61"/>
      <c r="AG13" s="62"/>
      <c r="AH13" s="62"/>
      <c r="AI13" s="62"/>
      <c r="AJ13" s="62"/>
      <c r="AK13" s="62"/>
    </row>
    <row r="14" spans="1:37" ht="13.5" thickBot="1" x14ac:dyDescent="0.25">
      <c r="A14" s="239" t="s">
        <v>44</v>
      </c>
      <c r="B14" s="240" t="s">
        <v>45</v>
      </c>
      <c r="C14" s="240" t="s">
        <v>46</v>
      </c>
      <c r="D14" s="240" t="s">
        <v>47</v>
      </c>
      <c r="E14" s="240" t="s">
        <v>48</v>
      </c>
      <c r="F14" s="240" t="s">
        <v>84</v>
      </c>
      <c r="G14" s="241" t="s">
        <v>92</v>
      </c>
      <c r="H14" s="241" t="s">
        <v>97</v>
      </c>
      <c r="I14" s="241" t="s">
        <v>103</v>
      </c>
      <c r="J14" s="241">
        <v>41275</v>
      </c>
      <c r="K14" s="241">
        <v>41306</v>
      </c>
      <c r="L14" s="241">
        <v>41334</v>
      </c>
      <c r="M14" s="241">
        <v>41365</v>
      </c>
      <c r="N14" s="241">
        <v>41395</v>
      </c>
      <c r="O14" s="241">
        <v>41426</v>
      </c>
    </row>
    <row r="15" spans="1:37" ht="13.5" thickTop="1" x14ac:dyDescent="0.2">
      <c r="A15" s="89" t="s">
        <v>88</v>
      </c>
      <c r="B15" s="90">
        <v>211</v>
      </c>
      <c r="C15" s="90">
        <v>237</v>
      </c>
      <c r="D15" s="90">
        <v>247</v>
      </c>
      <c r="E15" s="90">
        <v>276</v>
      </c>
      <c r="F15" s="90">
        <v>224</v>
      </c>
      <c r="G15" s="139">
        <v>212</v>
      </c>
      <c r="H15" s="139">
        <v>218</v>
      </c>
      <c r="I15" s="139">
        <v>249</v>
      </c>
      <c r="J15" s="139">
        <v>239</v>
      </c>
      <c r="K15" s="139">
        <v>240</v>
      </c>
      <c r="L15" s="139">
        <v>246</v>
      </c>
      <c r="M15" s="139">
        <v>250</v>
      </c>
      <c r="N15" s="139">
        <v>248</v>
      </c>
      <c r="O15" s="139">
        <v>264</v>
      </c>
    </row>
    <row r="16" spans="1:37" ht="13.5" thickBot="1" x14ac:dyDescent="0.25">
      <c r="A16" s="91" t="s">
        <v>53</v>
      </c>
      <c r="B16" s="92">
        <v>0</v>
      </c>
      <c r="C16" s="92">
        <v>0</v>
      </c>
      <c r="D16" s="92">
        <v>0</v>
      </c>
      <c r="E16" s="92">
        <v>0</v>
      </c>
      <c r="F16" s="92">
        <v>1</v>
      </c>
      <c r="G16" s="140">
        <v>1</v>
      </c>
      <c r="H16" s="140">
        <v>3</v>
      </c>
      <c r="I16" s="140">
        <v>3</v>
      </c>
      <c r="J16" s="140">
        <v>3</v>
      </c>
      <c r="K16" s="140">
        <v>3</v>
      </c>
      <c r="L16" s="140">
        <v>3</v>
      </c>
      <c r="M16" s="140">
        <v>3</v>
      </c>
      <c r="N16" s="140">
        <v>3</v>
      </c>
      <c r="O16" s="140">
        <v>3</v>
      </c>
    </row>
    <row r="17" spans="1:17" ht="14.25" thickTop="1" thickBot="1" x14ac:dyDescent="0.25">
      <c r="A17" s="242" t="s">
        <v>49</v>
      </c>
      <c r="B17" s="243">
        <f t="shared" ref="B17:O17" si="0">SUM(B15:B16)</f>
        <v>211</v>
      </c>
      <c r="C17" s="243">
        <f t="shared" si="0"/>
        <v>237</v>
      </c>
      <c r="D17" s="243">
        <f t="shared" si="0"/>
        <v>247</v>
      </c>
      <c r="E17" s="243">
        <f t="shared" si="0"/>
        <v>276</v>
      </c>
      <c r="F17" s="243">
        <f t="shared" si="0"/>
        <v>225</v>
      </c>
      <c r="G17" s="243">
        <f t="shared" si="0"/>
        <v>213</v>
      </c>
      <c r="H17" s="243">
        <f t="shared" ref="H17" si="1">SUM(H15:H16)</f>
        <v>221</v>
      </c>
      <c r="I17" s="243">
        <f t="shared" ref="I17" si="2">SUM(I15:I16)</f>
        <v>252</v>
      </c>
      <c r="J17" s="243">
        <f t="shared" ref="J17" si="3">SUM(J15:J16)</f>
        <v>242</v>
      </c>
      <c r="K17" s="243">
        <f t="shared" ref="K17" si="4">SUM(K15:K16)</f>
        <v>243</v>
      </c>
      <c r="L17" s="243">
        <f t="shared" ref="L17" si="5">SUM(L15:L16)</f>
        <v>249</v>
      </c>
      <c r="M17" s="243">
        <f t="shared" ref="M17" si="6">SUM(M15:M16)</f>
        <v>253</v>
      </c>
      <c r="N17" s="243">
        <f t="shared" ref="N17" si="7">SUM(N15:N16)</f>
        <v>251</v>
      </c>
      <c r="O17" s="243">
        <f t="shared" si="0"/>
        <v>267</v>
      </c>
    </row>
    <row r="18" spans="1:17" ht="14.25" thickTop="1" thickBot="1" x14ac:dyDescent="0.25">
      <c r="A18" s="76"/>
      <c r="B18" s="77"/>
      <c r="C18" s="76"/>
      <c r="D18" s="76"/>
      <c r="E18" s="76"/>
      <c r="F18" s="76"/>
      <c r="G18" s="76"/>
      <c r="H18" s="76"/>
      <c r="I18" s="76"/>
      <c r="J18" s="76"/>
      <c r="K18" s="76"/>
      <c r="L18" s="76"/>
      <c r="M18" s="76"/>
      <c r="N18" s="76"/>
      <c r="O18" s="76"/>
    </row>
    <row r="19" spans="1:17" ht="18.75" customHeight="1" thickBot="1" x14ac:dyDescent="0.3">
      <c r="A19" s="301" t="s">
        <v>51</v>
      </c>
      <c r="B19" s="302"/>
      <c r="C19" s="302"/>
      <c r="D19" s="302"/>
      <c r="E19" s="302"/>
      <c r="F19" s="302"/>
      <c r="G19" s="302"/>
      <c r="H19" s="302"/>
      <c r="I19" s="302"/>
      <c r="J19" s="302"/>
      <c r="K19" s="302"/>
      <c r="L19" s="302"/>
      <c r="M19" s="302"/>
      <c r="N19" s="302"/>
      <c r="O19" s="303"/>
    </row>
    <row r="20" spans="1:17" ht="13.5" thickBot="1" x14ac:dyDescent="0.25">
      <c r="A20" s="239" t="s">
        <v>44</v>
      </c>
      <c r="B20" s="240" t="s">
        <v>45</v>
      </c>
      <c r="C20" s="240" t="s">
        <v>46</v>
      </c>
      <c r="D20" s="240" t="s">
        <v>47</v>
      </c>
      <c r="E20" s="240" t="s">
        <v>48</v>
      </c>
      <c r="F20" s="240" t="s">
        <v>84</v>
      </c>
      <c r="G20" s="241" t="s">
        <v>92</v>
      </c>
      <c r="H20" s="241" t="s">
        <v>97</v>
      </c>
      <c r="I20" s="241" t="s">
        <v>103</v>
      </c>
      <c r="J20" s="241">
        <v>41275</v>
      </c>
      <c r="K20" s="241">
        <v>41306</v>
      </c>
      <c r="L20" s="241">
        <v>41334</v>
      </c>
      <c r="M20" s="241">
        <v>41365</v>
      </c>
      <c r="N20" s="241">
        <v>41395</v>
      </c>
      <c r="O20" s="241">
        <v>41426</v>
      </c>
    </row>
    <row r="21" spans="1:17" ht="13.5" thickTop="1" x14ac:dyDescent="0.2">
      <c r="A21" s="152" t="s">
        <v>88</v>
      </c>
      <c r="B21" s="153">
        <v>1162</v>
      </c>
      <c r="C21" s="153">
        <v>1382</v>
      </c>
      <c r="D21" s="153">
        <v>1405</v>
      </c>
      <c r="E21" s="153">
        <v>1920</v>
      </c>
      <c r="F21" s="154">
        <v>1822</v>
      </c>
      <c r="G21" s="155">
        <v>1816</v>
      </c>
      <c r="H21" s="155">
        <v>1699</v>
      </c>
      <c r="I21" s="155">
        <v>1792</v>
      </c>
      <c r="J21" s="155">
        <v>1787</v>
      </c>
      <c r="K21" s="155">
        <v>1802</v>
      </c>
      <c r="L21" s="155">
        <v>1831</v>
      </c>
      <c r="M21" s="155">
        <v>1841</v>
      </c>
      <c r="N21" s="155">
        <v>1704</v>
      </c>
      <c r="O21" s="155">
        <v>1788</v>
      </c>
    </row>
    <row r="22" spans="1:17" x14ac:dyDescent="0.2">
      <c r="A22" s="148" t="s">
        <v>86</v>
      </c>
      <c r="B22" s="149">
        <v>0</v>
      </c>
      <c r="C22" s="149">
        <v>0</v>
      </c>
      <c r="D22" s="149">
        <v>0</v>
      </c>
      <c r="E22" s="149">
        <v>0</v>
      </c>
      <c r="F22" s="150">
        <v>0</v>
      </c>
      <c r="G22" s="151">
        <v>3</v>
      </c>
      <c r="H22" s="151">
        <v>8</v>
      </c>
      <c r="I22" s="151">
        <v>11</v>
      </c>
      <c r="J22" s="151">
        <v>11</v>
      </c>
      <c r="K22" s="151">
        <v>11</v>
      </c>
      <c r="L22" s="151">
        <v>11</v>
      </c>
      <c r="M22" s="151">
        <v>16</v>
      </c>
      <c r="N22" s="151">
        <v>16</v>
      </c>
      <c r="O22" s="151">
        <v>17</v>
      </c>
    </row>
    <row r="23" spans="1:17" x14ac:dyDescent="0.2">
      <c r="A23" s="91" t="s">
        <v>52</v>
      </c>
      <c r="B23" s="92">
        <v>0</v>
      </c>
      <c r="C23" s="92">
        <v>0</v>
      </c>
      <c r="D23" s="92">
        <v>0</v>
      </c>
      <c r="E23" s="92">
        <v>2</v>
      </c>
      <c r="F23" s="117">
        <v>2</v>
      </c>
      <c r="G23" s="140">
        <v>2</v>
      </c>
      <c r="H23" s="140">
        <v>2</v>
      </c>
      <c r="I23" s="140">
        <v>2</v>
      </c>
      <c r="J23" s="140">
        <v>2</v>
      </c>
      <c r="K23" s="140">
        <v>2</v>
      </c>
      <c r="L23" s="140">
        <v>2</v>
      </c>
      <c r="M23" s="140">
        <v>2</v>
      </c>
      <c r="N23" s="140">
        <v>2</v>
      </c>
      <c r="O23" s="140">
        <v>2</v>
      </c>
    </row>
    <row r="24" spans="1:17" x14ac:dyDescent="0.2">
      <c r="A24" s="91" t="s">
        <v>53</v>
      </c>
      <c r="B24" s="92">
        <v>0</v>
      </c>
      <c r="C24" s="92">
        <v>0</v>
      </c>
      <c r="D24" s="92">
        <v>0</v>
      </c>
      <c r="E24" s="92">
        <v>0</v>
      </c>
      <c r="F24" s="117">
        <v>2</v>
      </c>
      <c r="G24" s="140">
        <v>1</v>
      </c>
      <c r="H24" s="140">
        <v>63</v>
      </c>
      <c r="I24" s="140">
        <v>63</v>
      </c>
      <c r="J24" s="140">
        <v>63</v>
      </c>
      <c r="K24" s="140">
        <v>63</v>
      </c>
      <c r="L24" s="140">
        <v>63</v>
      </c>
      <c r="M24" s="140">
        <v>63</v>
      </c>
      <c r="N24" s="140">
        <v>63</v>
      </c>
      <c r="O24" s="140">
        <v>63</v>
      </c>
    </row>
    <row r="25" spans="1:17" x14ac:dyDescent="0.2">
      <c r="A25" s="91" t="s">
        <v>105</v>
      </c>
      <c r="B25" s="92">
        <v>0</v>
      </c>
      <c r="C25" s="92">
        <v>0</v>
      </c>
      <c r="D25" s="92">
        <v>0</v>
      </c>
      <c r="E25" s="92">
        <v>10</v>
      </c>
      <c r="F25" s="117">
        <v>10</v>
      </c>
      <c r="G25" s="140">
        <v>0</v>
      </c>
      <c r="H25" s="140">
        <v>0</v>
      </c>
      <c r="I25" s="140">
        <v>0</v>
      </c>
      <c r="J25" s="140">
        <v>0</v>
      </c>
      <c r="K25" s="140">
        <v>0</v>
      </c>
      <c r="L25" s="140">
        <v>0</v>
      </c>
      <c r="M25" s="140">
        <v>0</v>
      </c>
      <c r="N25" s="140">
        <v>0</v>
      </c>
      <c r="O25" s="140">
        <v>0</v>
      </c>
    </row>
    <row r="26" spans="1:17" x14ac:dyDescent="0.2">
      <c r="A26" s="91" t="s">
        <v>87</v>
      </c>
      <c r="B26" s="92">
        <v>0</v>
      </c>
      <c r="C26" s="92">
        <v>0</v>
      </c>
      <c r="D26" s="92">
        <v>0</v>
      </c>
      <c r="E26" s="92">
        <v>0</v>
      </c>
      <c r="F26" s="117">
        <v>0</v>
      </c>
      <c r="G26" s="140">
        <v>1</v>
      </c>
      <c r="H26" s="140">
        <v>1</v>
      </c>
      <c r="I26" s="140">
        <v>1</v>
      </c>
      <c r="J26" s="140">
        <v>1</v>
      </c>
      <c r="K26" s="140">
        <v>1</v>
      </c>
      <c r="L26" s="140">
        <v>1</v>
      </c>
      <c r="M26" s="140">
        <v>1</v>
      </c>
      <c r="N26" s="140">
        <v>1</v>
      </c>
      <c r="O26" s="140">
        <v>1</v>
      </c>
    </row>
    <row r="27" spans="1:17" x14ac:dyDescent="0.2">
      <c r="A27" s="91" t="s">
        <v>1</v>
      </c>
      <c r="B27" s="92">
        <v>3</v>
      </c>
      <c r="C27" s="92">
        <v>0</v>
      </c>
      <c r="D27" s="92">
        <v>0</v>
      </c>
      <c r="E27" s="92">
        <v>0</v>
      </c>
      <c r="F27" s="117">
        <v>0</v>
      </c>
      <c r="G27" s="140">
        <v>0</v>
      </c>
      <c r="H27" s="140">
        <v>0</v>
      </c>
      <c r="I27" s="140">
        <v>3</v>
      </c>
      <c r="J27" s="140">
        <v>3</v>
      </c>
      <c r="K27" s="140">
        <v>3</v>
      </c>
      <c r="L27" s="140">
        <v>3</v>
      </c>
      <c r="M27" s="140">
        <v>3</v>
      </c>
      <c r="N27" s="140">
        <v>3</v>
      </c>
      <c r="O27" s="140">
        <v>3</v>
      </c>
    </row>
    <row r="28" spans="1:17" ht="13.5" thickBot="1" x14ac:dyDescent="0.25">
      <c r="A28" s="91" t="s">
        <v>2</v>
      </c>
      <c r="B28" s="118">
        <v>9</v>
      </c>
      <c r="C28" s="118">
        <v>3</v>
      </c>
      <c r="D28" s="118">
        <v>5</v>
      </c>
      <c r="E28" s="118">
        <v>18</v>
      </c>
      <c r="F28" s="119">
        <v>22</v>
      </c>
      <c r="G28" s="141">
        <v>23</v>
      </c>
      <c r="H28" s="141">
        <v>23</v>
      </c>
      <c r="I28" s="141">
        <v>23</v>
      </c>
      <c r="J28" s="141">
        <v>23</v>
      </c>
      <c r="K28" s="141">
        <v>23</v>
      </c>
      <c r="L28" s="141">
        <v>23</v>
      </c>
      <c r="M28" s="141">
        <v>23</v>
      </c>
      <c r="N28" s="141">
        <v>23</v>
      </c>
      <c r="O28" s="141">
        <v>23</v>
      </c>
    </row>
    <row r="29" spans="1:17" ht="14.25" thickTop="1" thickBot="1" x14ac:dyDescent="0.25">
      <c r="A29" s="244" t="s">
        <v>54</v>
      </c>
      <c r="B29" s="245">
        <f t="shared" ref="B29:O29" si="8">SUM(B21:B28)</f>
        <v>1174</v>
      </c>
      <c r="C29" s="245">
        <f t="shared" si="8"/>
        <v>1385</v>
      </c>
      <c r="D29" s="245">
        <f t="shared" si="8"/>
        <v>1410</v>
      </c>
      <c r="E29" s="245">
        <f t="shared" si="8"/>
        <v>1950</v>
      </c>
      <c r="F29" s="245">
        <f t="shared" si="8"/>
        <v>1858</v>
      </c>
      <c r="G29" s="245">
        <f t="shared" si="8"/>
        <v>1846</v>
      </c>
      <c r="H29" s="245">
        <f t="shared" ref="H29:N29" si="9">SUM(H21:H28)</f>
        <v>1796</v>
      </c>
      <c r="I29" s="245">
        <f t="shared" si="9"/>
        <v>1895</v>
      </c>
      <c r="J29" s="245">
        <f t="shared" si="9"/>
        <v>1890</v>
      </c>
      <c r="K29" s="245">
        <f t="shared" si="9"/>
        <v>1905</v>
      </c>
      <c r="L29" s="245">
        <f t="shared" si="9"/>
        <v>1934</v>
      </c>
      <c r="M29" s="245">
        <f t="shared" si="9"/>
        <v>1949</v>
      </c>
      <c r="N29" s="245">
        <f t="shared" si="9"/>
        <v>1812</v>
      </c>
      <c r="O29" s="245">
        <f t="shared" si="8"/>
        <v>1897</v>
      </c>
      <c r="P29" s="133"/>
    </row>
    <row r="30" spans="1:17" ht="13.5" thickTop="1" x14ac:dyDescent="0.2">
      <c r="A30" s="76"/>
      <c r="B30" s="77"/>
      <c r="C30" s="76"/>
      <c r="D30" s="76"/>
      <c r="E30" s="76"/>
      <c r="F30" s="76"/>
      <c r="G30" s="76"/>
      <c r="H30" s="76"/>
      <c r="I30" s="76"/>
      <c r="J30" s="76"/>
      <c r="K30" s="76"/>
      <c r="L30" s="76"/>
      <c r="M30" s="76"/>
      <c r="N30" s="76"/>
      <c r="O30" s="76"/>
      <c r="P30" s="76"/>
      <c r="Q30" s="76"/>
    </row>
    <row r="31" spans="1:17" x14ac:dyDescent="0.2">
      <c r="A31" s="203" t="s">
        <v>75</v>
      </c>
      <c r="B31" s="77"/>
      <c r="C31" s="76"/>
      <c r="D31" s="76"/>
      <c r="E31" s="76"/>
      <c r="F31" s="76"/>
      <c r="G31" s="76"/>
      <c r="H31" s="76"/>
      <c r="I31" s="76"/>
      <c r="J31" s="76"/>
      <c r="K31" s="76"/>
      <c r="L31" s="76"/>
      <c r="M31" s="76"/>
      <c r="N31" s="76"/>
      <c r="O31" s="76"/>
      <c r="P31" s="76"/>
      <c r="Q31" s="84"/>
    </row>
    <row r="32" spans="1:17" x14ac:dyDescent="0.2">
      <c r="A32" s="204"/>
      <c r="G32" s="133"/>
      <c r="H32" s="133"/>
      <c r="I32" s="133"/>
      <c r="J32" s="133"/>
      <c r="K32" s="133"/>
      <c r="L32" s="133"/>
      <c r="M32" s="133"/>
      <c r="N32" s="133"/>
      <c r="O32" s="133"/>
    </row>
    <row r="33" spans="1:23" x14ac:dyDescent="0.2">
      <c r="A33" s="205" t="s">
        <v>120</v>
      </c>
      <c r="U33" s="127"/>
      <c r="V33" s="127"/>
      <c r="W33" s="127"/>
    </row>
  </sheetData>
  <mergeCells count="2">
    <mergeCell ref="A13:O13"/>
    <mergeCell ref="A19:O19"/>
  </mergeCells>
  <phoneticPr fontId="3" type="noConversion"/>
  <pageMargins left="0.75" right="0.75" top="1" bottom="1" header="0" footer="0"/>
  <headerFooter alignWithMargins="0"/>
  <ignoredErrors>
    <ignoredError sqref="O17 O29 J17:K17 J29:K29 L29 L17 M29 M17"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8" sqref="B8"/>
    </sheetView>
  </sheetViews>
  <sheetFormatPr baseColWidth="10" defaultRowHeight="12.75" x14ac:dyDescent="0.2"/>
  <cols>
    <col min="1" max="16384" width="11.42578125" style="249"/>
  </cols>
  <sheetData>
    <row r="1" spans="2:14" x14ac:dyDescent="0.2">
      <c r="B1" s="250"/>
      <c r="C1" s="250"/>
      <c r="D1" s="250"/>
      <c r="E1" s="250"/>
      <c r="F1" s="250"/>
      <c r="G1" s="250"/>
      <c r="H1" s="250"/>
      <c r="I1" s="250"/>
      <c r="J1" s="250"/>
      <c r="K1" s="250"/>
      <c r="L1" s="250"/>
      <c r="M1" s="250"/>
      <c r="N1" s="250"/>
    </row>
    <row r="2" spans="2:14" ht="18" x14ac:dyDescent="0.25">
      <c r="B2" s="188" t="s">
        <v>110</v>
      </c>
      <c r="C2" s="250"/>
      <c r="D2" s="250"/>
      <c r="E2" s="250"/>
      <c r="F2" s="250"/>
      <c r="G2" s="250"/>
      <c r="H2" s="250"/>
      <c r="I2" s="250"/>
      <c r="J2" s="250"/>
      <c r="K2" s="250"/>
      <c r="L2" s="250"/>
      <c r="M2" s="250"/>
      <c r="N2" s="250"/>
    </row>
    <row r="3" spans="2:14" ht="14.25" x14ac:dyDescent="0.2">
      <c r="B3" s="189" t="s">
        <v>114</v>
      </c>
      <c r="C3" s="250"/>
      <c r="D3" s="250"/>
      <c r="E3" s="250"/>
      <c r="F3" s="250"/>
      <c r="G3" s="250"/>
      <c r="H3" s="250"/>
      <c r="I3" s="250"/>
      <c r="J3" s="250"/>
      <c r="K3" s="250"/>
      <c r="L3" s="250"/>
      <c r="M3" s="250"/>
      <c r="N3" s="250"/>
    </row>
    <row r="4" spans="2:14" ht="14.25" x14ac:dyDescent="0.2">
      <c r="B4" s="186"/>
      <c r="C4" s="250"/>
      <c r="D4" s="250"/>
      <c r="E4" s="250"/>
      <c r="F4" s="250"/>
      <c r="G4" s="250"/>
      <c r="H4" s="250"/>
      <c r="I4" s="250"/>
      <c r="J4" s="250"/>
      <c r="K4" s="250"/>
      <c r="L4" s="250"/>
      <c r="M4" s="250"/>
      <c r="N4" s="250"/>
    </row>
    <row r="5" spans="2:14" ht="14.25" x14ac:dyDescent="0.2">
      <c r="B5" s="186"/>
      <c r="C5" s="250"/>
      <c r="D5" s="250"/>
      <c r="E5" s="250"/>
      <c r="F5" s="250"/>
      <c r="G5" s="250"/>
      <c r="H5" s="250"/>
      <c r="I5" s="250"/>
      <c r="J5" s="250"/>
      <c r="K5" s="250"/>
      <c r="L5" s="250"/>
      <c r="M5" s="250"/>
      <c r="N5" s="250"/>
    </row>
    <row r="6" spans="2:14" ht="14.25" x14ac:dyDescent="0.2">
      <c r="B6" s="186"/>
      <c r="C6" s="250"/>
      <c r="D6" s="250"/>
      <c r="E6" s="250"/>
      <c r="F6" s="250"/>
      <c r="G6" s="250"/>
      <c r="H6" s="250"/>
      <c r="I6" s="250"/>
      <c r="J6" s="250"/>
      <c r="K6" s="250"/>
      <c r="L6" s="250"/>
      <c r="M6" s="250"/>
      <c r="N6" s="250"/>
    </row>
    <row r="7" spans="2:14" ht="14.25" x14ac:dyDescent="0.2">
      <c r="B7" s="186"/>
      <c r="C7" s="250"/>
      <c r="D7" s="250"/>
      <c r="E7" s="250"/>
      <c r="F7" s="250"/>
      <c r="G7" s="250"/>
      <c r="H7" s="250"/>
      <c r="I7" s="250"/>
      <c r="J7" s="250"/>
      <c r="K7" s="250"/>
      <c r="L7" s="250"/>
      <c r="M7" s="250"/>
      <c r="N7" s="250"/>
    </row>
    <row r="8" spans="2:14" x14ac:dyDescent="0.2">
      <c r="B8" s="190" t="s">
        <v>118</v>
      </c>
      <c r="C8" s="250"/>
      <c r="D8" s="250"/>
      <c r="E8" s="250"/>
      <c r="F8" s="250"/>
      <c r="G8" s="250"/>
      <c r="H8" s="250"/>
      <c r="I8" s="250"/>
      <c r="J8" s="250"/>
      <c r="K8" s="250"/>
      <c r="L8" s="250"/>
      <c r="M8" s="250"/>
      <c r="N8" s="250"/>
    </row>
    <row r="9" spans="2:14" x14ac:dyDescent="0.2">
      <c r="B9" s="250"/>
      <c r="C9" s="250"/>
      <c r="D9" s="250"/>
      <c r="E9" s="250"/>
      <c r="F9" s="250"/>
      <c r="G9" s="250"/>
      <c r="H9" s="250"/>
      <c r="I9" s="250"/>
      <c r="J9" s="250"/>
      <c r="K9" s="250"/>
      <c r="L9" s="250"/>
      <c r="M9" s="250"/>
      <c r="N9" s="250"/>
    </row>
    <row r="10" spans="2:14" x14ac:dyDescent="0.2">
      <c r="B10" s="250"/>
      <c r="C10" s="250"/>
      <c r="D10" s="250"/>
      <c r="E10" s="250"/>
      <c r="F10" s="250"/>
      <c r="G10" s="250"/>
      <c r="H10" s="250"/>
      <c r="I10" s="250"/>
      <c r="J10" s="250"/>
      <c r="K10" s="250"/>
      <c r="L10" s="250"/>
      <c r="M10" s="250"/>
      <c r="N10" s="250"/>
    </row>
    <row r="11" spans="2:14" x14ac:dyDescent="0.2">
      <c r="B11" s="251"/>
      <c r="C11" s="251"/>
      <c r="D11" s="251"/>
      <c r="E11" s="251"/>
      <c r="F11" s="251"/>
      <c r="G11" s="251"/>
      <c r="H11" s="251"/>
      <c r="I11" s="251"/>
      <c r="J11" s="251"/>
      <c r="K11" s="251"/>
      <c r="L11" s="251"/>
      <c r="M11" s="251"/>
      <c r="N11" s="251"/>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8" sqref="B8"/>
    </sheetView>
  </sheetViews>
  <sheetFormatPr baseColWidth="10" defaultRowHeight="12.75" x14ac:dyDescent="0.2"/>
  <cols>
    <col min="1" max="16384" width="11.42578125" style="249"/>
  </cols>
  <sheetData>
    <row r="1" spans="2:14" x14ac:dyDescent="0.2">
      <c r="B1" s="250"/>
      <c r="C1" s="250"/>
      <c r="D1" s="250"/>
      <c r="E1" s="250"/>
      <c r="F1" s="250"/>
      <c r="G1" s="250"/>
      <c r="H1" s="250"/>
      <c r="I1" s="250"/>
      <c r="J1" s="250"/>
      <c r="K1" s="250"/>
      <c r="L1" s="250"/>
      <c r="M1" s="250"/>
      <c r="N1" s="250"/>
    </row>
    <row r="2" spans="2:14" ht="18" x14ac:dyDescent="0.25">
      <c r="B2" s="188" t="s">
        <v>110</v>
      </c>
      <c r="C2" s="250"/>
      <c r="D2" s="250"/>
      <c r="E2" s="250"/>
      <c r="F2" s="250"/>
      <c r="G2" s="250"/>
      <c r="H2" s="250"/>
      <c r="I2" s="250"/>
      <c r="J2" s="250"/>
      <c r="K2" s="250"/>
      <c r="L2" s="250"/>
      <c r="M2" s="250"/>
      <c r="N2" s="250"/>
    </row>
    <row r="3" spans="2:14" ht="14.25" x14ac:dyDescent="0.2">
      <c r="B3" s="189" t="s">
        <v>115</v>
      </c>
      <c r="C3" s="250"/>
      <c r="D3" s="250"/>
      <c r="E3" s="250"/>
      <c r="F3" s="250"/>
      <c r="G3" s="250"/>
      <c r="H3" s="250"/>
      <c r="I3" s="250"/>
      <c r="J3" s="250"/>
      <c r="K3" s="250"/>
      <c r="L3" s="250"/>
      <c r="M3" s="250"/>
      <c r="N3" s="250"/>
    </row>
    <row r="4" spans="2:14" ht="14.25" x14ac:dyDescent="0.2">
      <c r="B4" s="186"/>
      <c r="C4" s="250"/>
      <c r="D4" s="250"/>
      <c r="E4" s="250"/>
      <c r="F4" s="250"/>
      <c r="G4" s="250"/>
      <c r="H4" s="250"/>
      <c r="I4" s="250"/>
      <c r="J4" s="250"/>
      <c r="K4" s="250"/>
      <c r="L4" s="250"/>
      <c r="M4" s="250"/>
      <c r="N4" s="250"/>
    </row>
    <row r="5" spans="2:14" ht="14.25" x14ac:dyDescent="0.2">
      <c r="B5" s="186"/>
      <c r="C5" s="250"/>
      <c r="D5" s="250"/>
      <c r="E5" s="250"/>
      <c r="F5" s="250"/>
      <c r="G5" s="250"/>
      <c r="H5" s="250"/>
      <c r="I5" s="250"/>
      <c r="J5" s="250"/>
      <c r="K5" s="250"/>
      <c r="L5" s="250"/>
      <c r="M5" s="250"/>
      <c r="N5" s="250"/>
    </row>
    <row r="6" spans="2:14" ht="14.25" x14ac:dyDescent="0.2">
      <c r="B6" s="186"/>
      <c r="C6" s="250"/>
      <c r="D6" s="250"/>
      <c r="E6" s="250"/>
      <c r="F6" s="250"/>
      <c r="G6" s="250"/>
      <c r="H6" s="250"/>
      <c r="I6" s="250"/>
      <c r="J6" s="250"/>
      <c r="K6" s="250"/>
      <c r="L6" s="250"/>
      <c r="M6" s="250"/>
      <c r="N6" s="250"/>
    </row>
    <row r="7" spans="2:14" ht="14.25" x14ac:dyDescent="0.2">
      <c r="B7" s="186"/>
      <c r="C7" s="250"/>
      <c r="D7" s="250"/>
      <c r="E7" s="250"/>
      <c r="F7" s="250"/>
      <c r="G7" s="250"/>
      <c r="H7" s="250"/>
      <c r="I7" s="250"/>
      <c r="J7" s="250"/>
      <c r="K7" s="250"/>
      <c r="L7" s="250"/>
      <c r="M7" s="250"/>
      <c r="N7" s="250"/>
    </row>
    <row r="8" spans="2:14" x14ac:dyDescent="0.2">
      <c r="B8" s="190" t="s">
        <v>118</v>
      </c>
      <c r="C8" s="250"/>
      <c r="D8" s="250"/>
      <c r="E8" s="250"/>
      <c r="F8" s="250"/>
      <c r="G8" s="250"/>
      <c r="H8" s="250"/>
      <c r="I8" s="250"/>
      <c r="J8" s="250"/>
      <c r="K8" s="250"/>
      <c r="L8" s="250"/>
      <c r="M8" s="250"/>
      <c r="N8" s="250"/>
    </row>
    <row r="9" spans="2:14" x14ac:dyDescent="0.2">
      <c r="B9" s="250"/>
      <c r="C9" s="250"/>
      <c r="D9" s="250"/>
      <c r="E9" s="250"/>
      <c r="F9" s="250"/>
      <c r="G9" s="250"/>
      <c r="H9" s="250"/>
      <c r="I9" s="250"/>
      <c r="J9" s="250"/>
      <c r="K9" s="250"/>
      <c r="L9" s="250"/>
      <c r="M9" s="250"/>
      <c r="N9" s="250"/>
    </row>
    <row r="10" spans="2:14" x14ac:dyDescent="0.2">
      <c r="B10" s="250"/>
      <c r="C10" s="250"/>
      <c r="D10" s="250"/>
      <c r="E10" s="250"/>
      <c r="F10" s="250"/>
      <c r="G10" s="250"/>
      <c r="H10" s="250"/>
      <c r="I10" s="250"/>
      <c r="J10" s="250"/>
      <c r="K10" s="250"/>
      <c r="L10" s="250"/>
      <c r="M10" s="250"/>
      <c r="N10" s="250"/>
    </row>
    <row r="11" spans="2:14" x14ac:dyDescent="0.2">
      <c r="B11" s="251"/>
      <c r="C11" s="251"/>
      <c r="D11" s="251"/>
      <c r="E11" s="251"/>
      <c r="F11" s="251"/>
      <c r="G11" s="251"/>
      <c r="H11" s="251"/>
      <c r="I11" s="251"/>
      <c r="J11" s="251"/>
      <c r="K11" s="251"/>
      <c r="L11" s="251"/>
      <c r="M11" s="251"/>
      <c r="N11" s="25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P22" sqref="P22"/>
    </sheetView>
  </sheetViews>
  <sheetFormatPr baseColWidth="10" defaultRowHeight="12.75" x14ac:dyDescent="0.2"/>
  <cols>
    <col min="1" max="16384" width="11.42578125" style="249"/>
  </cols>
  <sheetData>
    <row r="1" spans="2:14" x14ac:dyDescent="0.2">
      <c r="B1" s="250"/>
      <c r="C1" s="250"/>
      <c r="D1" s="250"/>
      <c r="E1" s="250"/>
      <c r="F1" s="250"/>
      <c r="G1" s="250"/>
      <c r="H1" s="250"/>
      <c r="I1" s="250"/>
      <c r="J1" s="250"/>
      <c r="K1" s="250"/>
      <c r="L1" s="250"/>
      <c r="M1" s="250"/>
      <c r="N1" s="250"/>
    </row>
    <row r="2" spans="2:14" ht="18" x14ac:dyDescent="0.25">
      <c r="B2" s="188" t="s">
        <v>110</v>
      </c>
      <c r="C2" s="250"/>
      <c r="D2" s="250"/>
      <c r="E2" s="250"/>
      <c r="F2" s="250"/>
      <c r="G2" s="250"/>
      <c r="H2" s="250"/>
      <c r="I2" s="250"/>
      <c r="J2" s="250"/>
      <c r="K2" s="250"/>
      <c r="L2" s="250"/>
      <c r="M2" s="250"/>
      <c r="N2" s="250"/>
    </row>
    <row r="3" spans="2:14" ht="14.25" x14ac:dyDescent="0.2">
      <c r="B3" s="189" t="s">
        <v>115</v>
      </c>
      <c r="C3" s="250"/>
      <c r="D3" s="250"/>
      <c r="E3" s="250"/>
      <c r="F3" s="250"/>
      <c r="G3" s="250"/>
      <c r="H3" s="250"/>
      <c r="I3" s="250"/>
      <c r="J3" s="250"/>
      <c r="K3" s="250"/>
      <c r="L3" s="250"/>
      <c r="M3" s="250"/>
      <c r="N3" s="250"/>
    </row>
    <row r="4" spans="2:14" ht="14.25" x14ac:dyDescent="0.2">
      <c r="B4" s="186"/>
      <c r="C4" s="250"/>
      <c r="D4" s="250"/>
      <c r="E4" s="250"/>
      <c r="F4" s="250"/>
      <c r="G4" s="250"/>
      <c r="H4" s="250"/>
      <c r="I4" s="250"/>
      <c r="J4" s="250"/>
      <c r="K4" s="250"/>
      <c r="L4" s="250"/>
      <c r="M4" s="250"/>
      <c r="N4" s="250"/>
    </row>
    <row r="5" spans="2:14" ht="14.25" x14ac:dyDescent="0.2">
      <c r="B5" s="186"/>
      <c r="C5" s="250"/>
      <c r="D5" s="250"/>
      <c r="E5" s="250"/>
      <c r="F5" s="250"/>
      <c r="G5" s="250"/>
      <c r="H5" s="250"/>
      <c r="I5" s="250"/>
      <c r="J5" s="250"/>
      <c r="K5" s="250"/>
      <c r="L5" s="250"/>
      <c r="M5" s="250"/>
      <c r="N5" s="250"/>
    </row>
    <row r="6" spans="2:14" ht="14.25" x14ac:dyDescent="0.2">
      <c r="B6" s="186"/>
      <c r="C6" s="250"/>
      <c r="D6" s="250"/>
      <c r="E6" s="250"/>
      <c r="F6" s="250"/>
      <c r="G6" s="250"/>
      <c r="H6" s="250"/>
      <c r="I6" s="250"/>
      <c r="J6" s="250"/>
      <c r="K6" s="250"/>
      <c r="L6" s="250"/>
      <c r="M6" s="250"/>
      <c r="N6" s="250"/>
    </row>
    <row r="7" spans="2:14" ht="14.25" x14ac:dyDescent="0.2">
      <c r="B7" s="186"/>
      <c r="C7" s="250"/>
      <c r="D7" s="250"/>
      <c r="E7" s="250"/>
      <c r="F7" s="250"/>
      <c r="G7" s="250"/>
      <c r="H7" s="250"/>
      <c r="I7" s="250"/>
      <c r="J7" s="250"/>
      <c r="K7" s="250"/>
      <c r="L7" s="250"/>
      <c r="M7" s="250"/>
      <c r="N7" s="250"/>
    </row>
    <row r="8" spans="2:14" x14ac:dyDescent="0.2">
      <c r="B8" s="190" t="s">
        <v>118</v>
      </c>
      <c r="C8" s="250"/>
      <c r="D8" s="250"/>
      <c r="E8" s="250"/>
      <c r="F8" s="250"/>
      <c r="G8" s="250"/>
      <c r="H8" s="250"/>
      <c r="I8" s="250"/>
      <c r="J8" s="250"/>
      <c r="K8" s="250"/>
      <c r="L8" s="250"/>
      <c r="M8" s="250"/>
      <c r="N8" s="250"/>
    </row>
    <row r="9" spans="2:14" x14ac:dyDescent="0.2">
      <c r="B9" s="250"/>
      <c r="C9" s="250"/>
      <c r="D9" s="250"/>
      <c r="E9" s="250"/>
      <c r="F9" s="250"/>
      <c r="G9" s="250"/>
      <c r="H9" s="250"/>
      <c r="I9" s="250"/>
      <c r="J9" s="250"/>
      <c r="K9" s="250"/>
      <c r="L9" s="250"/>
      <c r="M9" s="250"/>
      <c r="N9" s="250"/>
    </row>
    <row r="10" spans="2:14" x14ac:dyDescent="0.2">
      <c r="B10" s="250"/>
      <c r="C10" s="250"/>
      <c r="D10" s="250"/>
      <c r="E10" s="250"/>
      <c r="F10" s="250"/>
      <c r="G10" s="250"/>
      <c r="H10" s="250"/>
      <c r="I10" s="250"/>
      <c r="J10" s="250"/>
      <c r="K10" s="250"/>
      <c r="L10" s="250"/>
      <c r="M10" s="250"/>
      <c r="N10" s="250"/>
    </row>
    <row r="11" spans="2:14" x14ac:dyDescent="0.2">
      <c r="B11" s="251"/>
      <c r="C11" s="251"/>
      <c r="D11" s="251"/>
      <c r="E11" s="251"/>
      <c r="F11" s="251"/>
      <c r="G11" s="251"/>
      <c r="H11" s="251"/>
      <c r="I11" s="251"/>
      <c r="J11" s="251"/>
      <c r="K11" s="251"/>
      <c r="L11" s="251"/>
      <c r="M11" s="251"/>
      <c r="N11" s="251"/>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B9" sqref="B9"/>
    </sheetView>
  </sheetViews>
  <sheetFormatPr baseColWidth="10" defaultRowHeight="12.75" x14ac:dyDescent="0.2"/>
  <cols>
    <col min="1" max="16384" width="11.42578125" style="249"/>
  </cols>
  <sheetData>
    <row r="1" spans="2:14" x14ac:dyDescent="0.2">
      <c r="B1" s="250"/>
      <c r="C1" s="250"/>
      <c r="D1" s="250"/>
      <c r="E1" s="250"/>
      <c r="F1" s="250"/>
      <c r="G1" s="250"/>
      <c r="H1" s="250"/>
      <c r="I1" s="250"/>
      <c r="J1" s="250"/>
      <c r="K1" s="250"/>
      <c r="L1" s="250"/>
      <c r="M1" s="250"/>
      <c r="N1" s="250"/>
    </row>
    <row r="2" spans="2:14" ht="18" x14ac:dyDescent="0.25">
      <c r="B2" s="188" t="s">
        <v>110</v>
      </c>
      <c r="C2" s="250"/>
      <c r="D2" s="250"/>
      <c r="E2" s="250"/>
      <c r="F2" s="250"/>
      <c r="G2" s="250"/>
      <c r="H2" s="250"/>
      <c r="I2" s="250"/>
      <c r="J2" s="250"/>
      <c r="K2" s="250"/>
      <c r="L2" s="250"/>
      <c r="M2" s="250"/>
      <c r="N2" s="250"/>
    </row>
    <row r="3" spans="2:14" ht="14.25" x14ac:dyDescent="0.2">
      <c r="B3" s="189" t="s">
        <v>115</v>
      </c>
      <c r="C3" s="250"/>
      <c r="D3" s="250"/>
      <c r="E3" s="250"/>
      <c r="F3" s="250"/>
      <c r="G3" s="250"/>
      <c r="H3" s="250"/>
      <c r="I3" s="250"/>
      <c r="J3" s="250"/>
      <c r="K3" s="250"/>
      <c r="L3" s="250"/>
      <c r="M3" s="250"/>
      <c r="N3" s="250"/>
    </row>
    <row r="4" spans="2:14" ht="14.25" x14ac:dyDescent="0.2">
      <c r="B4" s="252" t="s">
        <v>116</v>
      </c>
      <c r="C4" s="250"/>
      <c r="D4" s="250"/>
      <c r="E4" s="250"/>
      <c r="F4" s="250"/>
      <c r="G4" s="250"/>
      <c r="H4" s="250"/>
      <c r="I4" s="250"/>
      <c r="J4" s="250"/>
      <c r="K4" s="250"/>
      <c r="L4" s="250"/>
      <c r="M4" s="250"/>
      <c r="N4" s="250"/>
    </row>
    <row r="5" spans="2:14" ht="14.25" x14ac:dyDescent="0.2">
      <c r="B5" s="186"/>
      <c r="C5" s="250"/>
      <c r="D5" s="250"/>
      <c r="E5" s="250"/>
      <c r="F5" s="250"/>
      <c r="G5" s="250"/>
      <c r="H5" s="250"/>
      <c r="I5" s="250"/>
      <c r="J5" s="250"/>
      <c r="K5" s="250"/>
      <c r="L5" s="250"/>
      <c r="M5" s="250"/>
      <c r="N5" s="250"/>
    </row>
    <row r="6" spans="2:14" ht="14.25" x14ac:dyDescent="0.2">
      <c r="B6" s="186"/>
      <c r="C6" s="250"/>
      <c r="D6" s="250"/>
      <c r="E6" s="250"/>
      <c r="F6" s="250"/>
      <c r="G6" s="250"/>
      <c r="H6" s="250"/>
      <c r="I6" s="250"/>
      <c r="J6" s="250"/>
      <c r="K6" s="250"/>
      <c r="L6" s="250"/>
      <c r="M6" s="250"/>
      <c r="N6" s="250"/>
    </row>
    <row r="7" spans="2:14" ht="14.25" x14ac:dyDescent="0.2">
      <c r="B7" s="186"/>
      <c r="C7" s="250"/>
      <c r="D7" s="250"/>
      <c r="E7" s="250"/>
      <c r="F7" s="250"/>
      <c r="G7" s="250"/>
      <c r="H7" s="250"/>
      <c r="I7" s="250"/>
      <c r="J7" s="250"/>
      <c r="K7" s="250"/>
      <c r="L7" s="250"/>
      <c r="M7" s="250"/>
      <c r="N7" s="250"/>
    </row>
    <row r="8" spans="2:14" x14ac:dyDescent="0.2">
      <c r="B8" s="190" t="s">
        <v>118</v>
      </c>
      <c r="C8" s="250"/>
      <c r="D8" s="250"/>
      <c r="E8" s="250"/>
      <c r="F8" s="250"/>
      <c r="G8" s="250"/>
      <c r="H8" s="250"/>
      <c r="I8" s="250"/>
      <c r="J8" s="250"/>
      <c r="K8" s="250"/>
      <c r="L8" s="250"/>
      <c r="M8" s="250"/>
      <c r="N8" s="250"/>
    </row>
    <row r="9" spans="2:14" x14ac:dyDescent="0.2">
      <c r="B9" s="250"/>
      <c r="C9" s="250"/>
      <c r="D9" s="250"/>
      <c r="E9" s="250"/>
      <c r="F9" s="250"/>
      <c r="G9" s="250"/>
      <c r="H9" s="250"/>
      <c r="I9" s="250"/>
      <c r="J9" s="250"/>
      <c r="K9" s="250"/>
      <c r="L9" s="250"/>
      <c r="M9" s="250"/>
      <c r="N9" s="250"/>
    </row>
    <row r="10" spans="2:14" x14ac:dyDescent="0.2">
      <c r="B10" s="250"/>
      <c r="C10" s="250"/>
      <c r="D10" s="250"/>
      <c r="E10" s="250"/>
      <c r="F10" s="250"/>
      <c r="G10" s="250"/>
      <c r="H10" s="250"/>
      <c r="I10" s="250"/>
      <c r="J10" s="250"/>
      <c r="K10" s="250"/>
      <c r="L10" s="250"/>
      <c r="M10" s="250"/>
      <c r="N10" s="250"/>
    </row>
    <row r="11" spans="2:14" x14ac:dyDescent="0.2">
      <c r="B11" s="251"/>
      <c r="C11" s="251"/>
      <c r="D11" s="251"/>
      <c r="E11" s="251"/>
      <c r="F11" s="251"/>
      <c r="G11" s="251"/>
      <c r="H11" s="251"/>
      <c r="I11" s="251"/>
      <c r="J11" s="251"/>
      <c r="K11" s="251"/>
      <c r="L11" s="251"/>
      <c r="M11" s="251"/>
      <c r="N11" s="25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2013-08-20T21:42:48Z</dcterms:modified>
</cp:coreProperties>
</file>