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3.xml" ContentType="application/vnd.openxmlformats-officedocument.drawingml.chart+xml"/>
  <Override PartName="/xl/drawings/drawing11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60" windowWidth="19200" windowHeight="11535" tabRatio="707"/>
  </bookViews>
  <sheets>
    <sheet name="Inicio" sheetId="48" r:id="rId1"/>
    <sheet name="2-PTFN" sheetId="35" r:id="rId2"/>
    <sheet name="3-Fijo" sheetId="33" r:id="rId3"/>
    <sheet name="4-Fijo (CA)" sheetId="53" r:id="rId4"/>
    <sheet name="5-RI" sheetId="38" r:id="rId5"/>
    <sheet name="Gráfico1" sheetId="54" r:id="rId6"/>
    <sheet name="Gráfico2" sheetId="55" r:id="rId7"/>
    <sheet name="Gráfico3" sheetId="56" r:id="rId8"/>
    <sheet name="Gráfico4" sheetId="57" r:id="rId9"/>
  </sheets>
  <definedNames>
    <definedName name="_xlnm.Print_Area" localSheetId="2">'3-Fijo'!$A$11:$L$70</definedName>
    <definedName name="_xlnm.Print_Titles" localSheetId="2">'3-Fijo'!$13:$13</definedName>
  </definedNames>
  <calcPr calcId="145621"/>
</workbook>
</file>

<file path=xl/calcChain.xml><?xml version="1.0" encoding="utf-8"?>
<calcChain xmlns="http://schemas.openxmlformats.org/spreadsheetml/2006/main">
  <c r="D14" i="35" l="1"/>
  <c r="P28" i="38"/>
  <c r="P16" i="38"/>
  <c r="K54" i="33" l="1"/>
  <c r="J54" i="33"/>
  <c r="H54" i="33"/>
  <c r="F54" i="33"/>
  <c r="G54" i="33"/>
  <c r="I98" i="53" l="1"/>
  <c r="I97" i="53"/>
  <c r="I75" i="53"/>
  <c r="I74" i="53"/>
  <c r="I53" i="53"/>
  <c r="I52" i="53"/>
  <c r="I31" i="53" l="1"/>
  <c r="I30" i="53"/>
  <c r="L31" i="33"/>
  <c r="D13" i="35" s="1"/>
  <c r="B53" i="33" l="1"/>
  <c r="B54" i="33"/>
  <c r="L98" i="33"/>
  <c r="L54" i="33" s="1"/>
  <c r="L97" i="33"/>
  <c r="D54" i="33"/>
  <c r="L53" i="33"/>
  <c r="K53" i="33"/>
  <c r="J53" i="33"/>
  <c r="H53" i="33"/>
  <c r="G53" i="33"/>
  <c r="F53" i="33"/>
  <c r="D53" i="33"/>
  <c r="L30" i="33"/>
  <c r="L96" i="33" l="1"/>
  <c r="I99" i="53"/>
  <c r="I96" i="53"/>
  <c r="I76" i="53"/>
  <c r="K51" i="33"/>
  <c r="J51" i="33"/>
  <c r="H51" i="33"/>
  <c r="G51" i="33"/>
  <c r="F51" i="33"/>
  <c r="D51" i="33"/>
  <c r="B51" i="33"/>
  <c r="K49" i="33"/>
  <c r="J49" i="33"/>
  <c r="H49" i="33"/>
  <c r="G49" i="33"/>
  <c r="F49" i="33"/>
  <c r="D49" i="33"/>
  <c r="B49" i="33"/>
  <c r="L29" i="33"/>
  <c r="B52" i="33" l="1"/>
  <c r="K52" i="33"/>
  <c r="J52" i="33"/>
  <c r="H52" i="33"/>
  <c r="G52" i="33"/>
  <c r="F52" i="33"/>
  <c r="D52" i="33"/>
  <c r="L28" i="33"/>
  <c r="I50" i="53"/>
  <c r="I28" i="53"/>
  <c r="N28" i="38" l="1"/>
  <c r="N16" i="38"/>
  <c r="K50" i="33" l="1"/>
  <c r="J50" i="33"/>
  <c r="H50" i="33"/>
  <c r="G50" i="33"/>
  <c r="F50" i="33"/>
  <c r="D50" i="33"/>
  <c r="B50" i="33"/>
  <c r="L27" i="33"/>
  <c r="L95" i="33"/>
  <c r="I94" i="53"/>
  <c r="I72" i="53"/>
  <c r="I49" i="53"/>
  <c r="I27" i="53"/>
  <c r="M28" i="38" l="1"/>
  <c r="M16" i="38"/>
  <c r="L94" i="33" l="1"/>
  <c r="L51" i="33" s="1"/>
  <c r="L52" i="33" l="1"/>
  <c r="L26" i="33"/>
  <c r="I93" i="53" l="1"/>
  <c r="I71" i="53"/>
  <c r="I48" i="53"/>
  <c r="I26" i="53"/>
  <c r="L28" i="38"/>
  <c r="L16" i="38"/>
  <c r="C13" i="35" l="1"/>
  <c r="K48" i="33"/>
  <c r="J48" i="33"/>
  <c r="I48" i="33"/>
  <c r="H48" i="33"/>
  <c r="G48" i="33"/>
  <c r="F48" i="33"/>
  <c r="D48" i="33"/>
  <c r="B48" i="33"/>
  <c r="L93" i="33"/>
  <c r="L49" i="33" s="1"/>
  <c r="L50" i="33" l="1"/>
  <c r="L25" i="33"/>
  <c r="I92" i="53" l="1"/>
  <c r="I70" i="53"/>
  <c r="I47" i="53"/>
  <c r="I25" i="53"/>
  <c r="K28" i="38"/>
  <c r="K16" i="38"/>
  <c r="K47" i="33" l="1"/>
  <c r="J47" i="33"/>
  <c r="I47" i="33"/>
  <c r="H47" i="33"/>
  <c r="G47" i="33"/>
  <c r="F47" i="33"/>
  <c r="D47" i="33"/>
  <c r="B47" i="33"/>
  <c r="L92" i="33"/>
  <c r="L48" i="33" s="1"/>
  <c r="L24" i="33" l="1"/>
  <c r="I91" i="53"/>
  <c r="I69" i="53"/>
  <c r="I46" i="53"/>
  <c r="I24" i="53"/>
  <c r="J28" i="38" l="1"/>
  <c r="J16" i="38"/>
  <c r="K46" i="33" l="1"/>
  <c r="J46" i="33"/>
  <c r="I46" i="33"/>
  <c r="H46" i="33"/>
  <c r="G46" i="33"/>
  <c r="F46" i="33"/>
  <c r="D46" i="33"/>
  <c r="B46" i="33"/>
  <c r="L91" i="33"/>
  <c r="L47" i="33" s="1"/>
  <c r="L23" i="33"/>
  <c r="I90" i="53"/>
  <c r="I68" i="53"/>
  <c r="I45" i="53"/>
  <c r="I23" i="53"/>
  <c r="I28" i="38"/>
  <c r="I16" i="38"/>
  <c r="L90" i="33" l="1"/>
  <c r="L46" i="33" s="1"/>
  <c r="I73" i="53" l="1"/>
  <c r="I89" i="53"/>
  <c r="I95" i="53"/>
  <c r="I88" i="53"/>
  <c r="I67" i="53"/>
  <c r="I66" i="53"/>
  <c r="I37" i="53"/>
  <c r="I38" i="53"/>
  <c r="I39" i="53"/>
  <c r="I40" i="53"/>
  <c r="I41" i="53"/>
  <c r="I42" i="53"/>
  <c r="I43" i="53"/>
  <c r="I44" i="53"/>
  <c r="I51" i="53"/>
  <c r="I36" i="53"/>
  <c r="I15" i="53" l="1"/>
  <c r="I16" i="53"/>
  <c r="I17" i="53"/>
  <c r="I18" i="53"/>
  <c r="I19" i="53"/>
  <c r="I20" i="53"/>
  <c r="I21" i="53"/>
  <c r="I22" i="53"/>
  <c r="I29" i="53"/>
  <c r="I14" i="53"/>
  <c r="K45" i="33" l="1"/>
  <c r="J45" i="33"/>
  <c r="I45" i="33"/>
  <c r="H45" i="33"/>
  <c r="G45" i="33"/>
  <c r="F45" i="33"/>
  <c r="D45" i="33"/>
  <c r="B45" i="33"/>
  <c r="L22" i="33" l="1"/>
  <c r="H28" i="38"/>
  <c r="H16" i="38"/>
  <c r="L89" i="33" l="1"/>
  <c r="L45" i="33" s="1"/>
  <c r="E44" i="33" l="1"/>
  <c r="E43" i="33"/>
  <c r="E42" i="33"/>
  <c r="E41" i="33"/>
  <c r="E40" i="33"/>
  <c r="E18" i="35"/>
  <c r="F44" i="33"/>
  <c r="K44" i="33"/>
  <c r="J44" i="33"/>
  <c r="I44" i="33"/>
  <c r="H44" i="33"/>
  <c r="G44" i="33"/>
  <c r="D44" i="33"/>
  <c r="B44" i="33"/>
  <c r="L88" i="33"/>
  <c r="L21" i="33"/>
  <c r="G28" i="38"/>
  <c r="G16" i="38"/>
  <c r="B60" i="35"/>
  <c r="O28" i="38"/>
  <c r="O16" i="38"/>
  <c r="L87" i="33"/>
  <c r="L20" i="33"/>
  <c r="E22" i="35"/>
  <c r="E23" i="35"/>
  <c r="B43" i="33"/>
  <c r="B42" i="33"/>
  <c r="K43" i="33"/>
  <c r="J43" i="33"/>
  <c r="I43" i="33"/>
  <c r="H43" i="33"/>
  <c r="G43" i="33"/>
  <c r="F43" i="33"/>
  <c r="D43" i="33"/>
  <c r="L86" i="33"/>
  <c r="L19" i="33"/>
  <c r="K42" i="33"/>
  <c r="J42" i="33"/>
  <c r="I42" i="33"/>
  <c r="H42" i="33"/>
  <c r="G42" i="33"/>
  <c r="F42" i="33"/>
  <c r="D42" i="33"/>
  <c r="B28" i="38"/>
  <c r="L85" i="33"/>
  <c r="L18" i="33"/>
  <c r="C62" i="35"/>
  <c r="C63" i="35"/>
  <c r="B59" i="35"/>
  <c r="C14" i="35"/>
  <c r="D65" i="35" s="1"/>
  <c r="C15" i="35"/>
  <c r="E68" i="35" s="1"/>
  <c r="D15" i="35"/>
  <c r="E69" i="35" s="1"/>
  <c r="F28" i="38"/>
  <c r="E28" i="38"/>
  <c r="D28" i="38"/>
  <c r="C28" i="38"/>
  <c r="E16" i="38"/>
  <c r="D16" i="38"/>
  <c r="C16" i="38"/>
  <c r="F16" i="38"/>
  <c r="B16" i="38"/>
  <c r="L84" i="33"/>
  <c r="L17" i="33"/>
  <c r="L83" i="33"/>
  <c r="L16" i="33"/>
  <c r="L82" i="33"/>
  <c r="L15" i="33"/>
  <c r="L81" i="33"/>
  <c r="L14" i="33"/>
  <c r="E26" i="35"/>
  <c r="E25" i="35"/>
  <c r="E24" i="35"/>
  <c r="E21" i="35"/>
  <c r="E20" i="35"/>
  <c r="E19" i="35"/>
  <c r="E17" i="35"/>
  <c r="E16" i="35"/>
  <c r="I40" i="33"/>
  <c r="K41" i="33"/>
  <c r="J41" i="33"/>
  <c r="I41" i="33"/>
  <c r="H40" i="33"/>
  <c r="G40" i="33"/>
  <c r="H41" i="33"/>
  <c r="G41" i="33"/>
  <c r="F41" i="33"/>
  <c r="F40" i="33"/>
  <c r="F39" i="33"/>
  <c r="F38" i="33"/>
  <c r="D41" i="33"/>
  <c r="D40" i="33"/>
  <c r="D39" i="33"/>
  <c r="D38" i="33"/>
  <c r="D37" i="33"/>
  <c r="C41" i="33"/>
  <c r="C40" i="33"/>
  <c r="C39" i="33"/>
  <c r="C38" i="33"/>
  <c r="C37" i="33"/>
  <c r="B41" i="33"/>
  <c r="B40" i="33"/>
  <c r="B39" i="33"/>
  <c r="B38" i="33"/>
  <c r="B37" i="33"/>
  <c r="L43" i="33" l="1"/>
  <c r="C64" i="35"/>
  <c r="L41" i="33"/>
  <c r="L38" i="33"/>
  <c r="L42" i="33"/>
  <c r="L39" i="33"/>
  <c r="L37" i="33"/>
  <c r="B61" i="35"/>
  <c r="E15" i="35"/>
  <c r="E13" i="35"/>
  <c r="E70" i="35"/>
  <c r="L44" i="33"/>
  <c r="L40" i="33"/>
  <c r="E14" i="35"/>
  <c r="D66" i="35" l="1"/>
  <c r="D67" i="35" s="1"/>
</calcChain>
</file>

<file path=xl/sharedStrings.xml><?xml version="1.0" encoding="utf-8"?>
<sst xmlns="http://schemas.openxmlformats.org/spreadsheetml/2006/main" count="361" uniqueCount="112">
  <si>
    <t>MES</t>
  </si>
  <si>
    <t>CONECEL S.A.</t>
  </si>
  <si>
    <t>OTECEL S.A.</t>
  </si>
  <si>
    <t>TOTAL</t>
  </si>
  <si>
    <t>Etapa</t>
  </si>
  <si>
    <t>Líneas Principales</t>
  </si>
  <si>
    <t>*</t>
  </si>
  <si>
    <t>Recurso Numérico Asignado</t>
  </si>
  <si>
    <t>Números Geográficos</t>
  </si>
  <si>
    <t>Números No Geográficos Red Inteligente</t>
  </si>
  <si>
    <t>3 códigos de acceso con 1'000.000 números cada uno</t>
  </si>
  <si>
    <t>97 números para cada operador</t>
  </si>
  <si>
    <t>Números para Servicios Especiales de Abonado 1XY</t>
  </si>
  <si>
    <t>Tipo de Numeración</t>
  </si>
  <si>
    <t>Relación Porcentual *</t>
  </si>
  <si>
    <t>OPERADOR</t>
  </si>
  <si>
    <t>AÑO 2005</t>
  </si>
  <si>
    <t>AÑO 2006</t>
  </si>
  <si>
    <t>AÑO 2007</t>
  </si>
  <si>
    <t>AÑO 2008</t>
  </si>
  <si>
    <t>TOTALES</t>
  </si>
  <si>
    <t>Recurso Numérico Asignado 1700</t>
  </si>
  <si>
    <t>Recurso Numérico Asignado 1800</t>
  </si>
  <si>
    <t>LINKOTEL S.A.</t>
  </si>
  <si>
    <t>SETEL S.A.</t>
  </si>
  <si>
    <t xml:space="preserve">TOTALES </t>
  </si>
  <si>
    <t>CNT S.A. (Andinatel)</t>
  </si>
  <si>
    <t>CNT S.A. (Pacifictel)</t>
  </si>
  <si>
    <t>Linkotel S.A.</t>
  </si>
  <si>
    <t>Setel S.A.</t>
  </si>
  <si>
    <t>Ecuadortelecom S.A.</t>
  </si>
  <si>
    <t>Conecel S.A.</t>
  </si>
  <si>
    <t>Otecel S.A.</t>
  </si>
  <si>
    <t>Etapa
Telecom S.A.</t>
  </si>
  <si>
    <t>Ecuador 
Telecom S.A.</t>
  </si>
  <si>
    <t>Global
Net S.A.</t>
  </si>
  <si>
    <t>Números Geográficos Fijos Totales</t>
  </si>
  <si>
    <t>Números Geográficos Fijos Asignados</t>
  </si>
  <si>
    <t>Números Geográficos Fijos Libres</t>
  </si>
  <si>
    <t>Números No Geográficos Móviles Totales</t>
  </si>
  <si>
    <t>Números No Geográficos Móviles Asignados</t>
  </si>
  <si>
    <t>Números No Geográficos Móviles Libres</t>
  </si>
  <si>
    <t>Números No Geográficos Red Inteligente Totales</t>
  </si>
  <si>
    <t>Números No Geográficos Red Inteligente Asignados</t>
  </si>
  <si>
    <t>Números No Geográficos Red Inteligente Libres</t>
  </si>
  <si>
    <t>Números 1XY Totales</t>
  </si>
  <si>
    <t>Números 1XY Asignados</t>
  </si>
  <si>
    <t>Números 1XYInteligente Libres</t>
  </si>
  <si>
    <t>1. Situación actual de la distribución del Recurso Numérico</t>
  </si>
  <si>
    <t xml:space="preserve">A continuación se presenta información relacionada con el Recurso Numérico utilizado y asignado por la SENATEL, a los distintos operadores de Telefonía Fija. </t>
  </si>
  <si>
    <t>El Recurso Numérico del Plan Técnico Fundamental de Numeración, es aquel recurso correspondiente a los números geográficos (fijos), números no geográficos móviles, números no geográficos de Red Inteligente, números especiales de abonado (1XY), número de servicios, etc.</t>
  </si>
  <si>
    <t>El Recurso Utilizado corresponde a la cantidad de números que la Senatel ha asignado a los operadores  y la cantidad de números que éstos han utilizado con respecto a lo asignado por la SENATEL.</t>
  </si>
  <si>
    <t>Notas:</t>
  </si>
  <si>
    <t>1.  Relación Porcentual: dado por la división entre la cantidad de números asignados sobre la cantidad de números disponibles</t>
  </si>
  <si>
    <t>Grupo 
Coripar S.A.</t>
  </si>
  <si>
    <t xml:space="preserve">4. * Periodos en los cuales estas empresas no proveían servicio </t>
  </si>
  <si>
    <t>1. Recurso Numérico Asignado: corresponde a la cantidad de números asignados por la SENATEL a las empresas de Telefonía Fija</t>
  </si>
  <si>
    <t>3. Relación Porcentual: dada por la división entre el total de Líneas Principales sobre la cantidad de recurso numérico asignado</t>
  </si>
  <si>
    <t>Disponibilidad Máxima
(números)</t>
  </si>
  <si>
    <t>Recurso Numérico Asignado 
(números)</t>
  </si>
  <si>
    <t>2. Recurso Numérico Geográfico Fijo</t>
  </si>
  <si>
    <t>La planificación del uso del recurso numérico permite preveer la futura demanda del recurso numérico requerido para ofrecer los distintos servicios.</t>
  </si>
  <si>
    <t>Relación Porcentual (Líneas Principales / Recurso Numérico Asignado)</t>
  </si>
  <si>
    <t>AÑO 2009</t>
  </si>
  <si>
    <t>ETAPA E.P</t>
  </si>
  <si>
    <t>GRUPO CORIPAR S.A.</t>
  </si>
  <si>
    <t xml:space="preserve"> </t>
  </si>
  <si>
    <t>CNT  E.P.</t>
  </si>
  <si>
    <t>CNT E.P. (Ex-Telecsa S.A.)</t>
  </si>
  <si>
    <t>AÑO 2010</t>
  </si>
  <si>
    <t>Etapa E.P. (Ex Etapatelecom S.A.)</t>
  </si>
  <si>
    <t>RECURSO NUMÉRICO DISPONIBLE</t>
  </si>
  <si>
    <t>C.A. 2</t>
  </si>
  <si>
    <t>C.A. 3</t>
  </si>
  <si>
    <t>C.A. 4</t>
  </si>
  <si>
    <t>C.A. 5</t>
  </si>
  <si>
    <t>C.A. 6</t>
  </si>
  <si>
    <t>C.A. 7</t>
  </si>
  <si>
    <t>RECURSO NUMÉRICO ASIGNADO</t>
  </si>
  <si>
    <t>RECURSO NUMÉRICO UTILIZADO</t>
  </si>
  <si>
    <t>LÍNEAS PRINCIPALES</t>
  </si>
  <si>
    <t>2. Líneas Principales: Cantidad de líneas principales instaladas que incluye líneas de abonados, líneas de telefonía pública y líneas de servicio</t>
  </si>
  <si>
    <t>3. Recurso Numérico Geográfico Fijo (código de área)</t>
  </si>
  <si>
    <t>4. Recurso Numérico No Geográfico Red Inteligente</t>
  </si>
  <si>
    <t>3. * Periodos en los cuales no se tiene registro por parte de las operadoras</t>
  </si>
  <si>
    <t>Etapa E.P.</t>
  </si>
  <si>
    <t>Etapa E.P. 
(Ex-Etapa Telecom S.A.)</t>
  </si>
  <si>
    <t>CNT E.P. 
(Ex-Andinatel)</t>
  </si>
  <si>
    <t>CNT E.P. 
(Ex-Pacifictel)</t>
  </si>
  <si>
    <t>2. Líneas Principales: Cantidad de líneas principales instaladas que incluye líneas de abonados, líneas de telefonía pública y líneas de servicio .</t>
  </si>
  <si>
    <t>AÑO 2011</t>
  </si>
  <si>
    <t>C.A. 8</t>
  </si>
  <si>
    <t>**</t>
  </si>
  <si>
    <t>4. ** Periodo en el cual este recurso numérico era utilizado por el Servicio Móvil Avanzado (SMA)</t>
  </si>
  <si>
    <t>8 códigos de área con 8'000.000 números cada uno</t>
  </si>
  <si>
    <t>LEVEL 3 ECUADOR LVLT S.A.</t>
  </si>
  <si>
    <t>AÑO 2012</t>
  </si>
  <si>
    <t>Grupo Coripar S.A.</t>
  </si>
  <si>
    <t>5. ** Recurso numérico recuperado por terminación anticipada y unilateral de contrato</t>
  </si>
  <si>
    <t xml:space="preserve">CNT E.P. </t>
  </si>
  <si>
    <t xml:space="preserve">     Servicio de Telefonía Fija</t>
  </si>
  <si>
    <t xml:space="preserve">       Plan Técnico Fundamental de Numeración - Recurso numérico</t>
  </si>
  <si>
    <t xml:space="preserve">       Plan Técnico Fundamental de Numeración - Situación Actual del Recurso numérico</t>
  </si>
  <si>
    <t xml:space="preserve">       Plan Técnico Fundamental de Numeración - Recurso Numérico Greográfico Fijo</t>
  </si>
  <si>
    <t xml:space="preserve">       Plan Técnico Fundamental de Numeración - Recurso Numérico No Greográfico Red Inteligente</t>
  </si>
  <si>
    <t xml:space="preserve">       Plan Técnico Fundamental de Numeración - Recurso Numérico </t>
  </si>
  <si>
    <t xml:space="preserve">       Plan Técnico Fundamental de Numeración - Utilización Recurso Numérico Fijo Vs. Líneas Principales </t>
  </si>
  <si>
    <t xml:space="preserve">       Plan Técnico Fundamental de Numeración - Utilización Recurso Numérico Red Inteligente 1700 </t>
  </si>
  <si>
    <t xml:space="preserve">       Números Asignados</t>
  </si>
  <si>
    <t xml:space="preserve">       Plan Técnico Fundamental de Numeración - Utilización Recurso Numérico Red Inteligente 1800 </t>
  </si>
  <si>
    <t xml:space="preserve">      Fecha de publicación: agosto de 2013</t>
  </si>
  <si>
    <t xml:space="preserve">      Fecha de publicación:  agosto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</si>
</sst>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"/>
    <numFmt numFmtId="166" formatCode="_-[$€-2]* #,##0.00_-;\-[$€-2]* #,##0.00_-;_-[$€-2]* &quot;-&quot;??_-"/>
  </numFmts>
  <fonts count="3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8"/>
      <color indexed="12"/>
      <name val="Arial"/>
      <family val="2"/>
    </font>
    <font>
      <sz val="12"/>
      <name val="Times New Roman"/>
      <family val="1"/>
    </font>
    <font>
      <b/>
      <sz val="16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b/>
      <sz val="12"/>
      <color indexed="10"/>
      <name val="Arial"/>
      <family val="2"/>
    </font>
    <font>
      <b/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0"/>
      <color rgb="FFC0000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sz val="10"/>
      <color rgb="FFFFFFFF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b/>
      <sz val="8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lightGray">
        <fgColor theme="2" tint="-9.9917600024414813E-2"/>
        <bgColor theme="2" tint="-9.9948118533890809E-2"/>
      </patternFill>
    </fill>
    <fill>
      <patternFill patternType="lightGray">
        <bgColor theme="2" tint="-9.9948118533890809E-2"/>
      </patternFill>
    </fill>
    <fill>
      <patternFill patternType="solid">
        <fgColor rgb="FFFFFFFF"/>
        <bgColor rgb="FF000000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66" fontId="1" fillId="0" borderId="0" applyNumberFormat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368">
    <xf numFmtId="0" fontId="0" fillId="0" borderId="0" xfId="0"/>
    <xf numFmtId="0" fontId="0" fillId="2" borderId="0" xfId="1" applyFont="1" applyFill="1" applyBorder="1"/>
    <xf numFmtId="3" fontId="0" fillId="2" borderId="0" xfId="1" applyNumberFormat="1" applyFont="1" applyFill="1" applyBorder="1"/>
    <xf numFmtId="9" fontId="2" fillId="2" borderId="1" xfId="6" applyFont="1" applyFill="1" applyBorder="1"/>
    <xf numFmtId="0" fontId="4" fillId="2" borderId="0" xfId="1" applyFont="1" applyFill="1" applyBorder="1" applyAlignment="1">
      <alignment vertical="center" wrapText="1"/>
    </xf>
    <xf numFmtId="17" fontId="4" fillId="2" borderId="0" xfId="1" applyNumberFormat="1" applyFont="1" applyFill="1" applyBorder="1"/>
    <xf numFmtId="0" fontId="6" fillId="2" borderId="0" xfId="1" applyFont="1" applyFill="1"/>
    <xf numFmtId="3" fontId="2" fillId="2" borderId="1" xfId="1" applyNumberFormat="1" applyFont="1" applyFill="1" applyBorder="1"/>
    <xf numFmtId="9" fontId="1" fillId="2" borderId="0" xfId="6" applyFill="1" applyBorder="1"/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/>
    <xf numFmtId="0" fontId="6" fillId="2" borderId="0" xfId="1" applyFont="1" applyFill="1" applyBorder="1"/>
    <xf numFmtId="3" fontId="2" fillId="2" borderId="0" xfId="1" applyNumberFormat="1" applyFont="1" applyFill="1" applyBorder="1" applyAlignment="1">
      <alignment horizontal="right"/>
    </xf>
    <xf numFmtId="3" fontId="2" fillId="2" borderId="1" xfId="1" applyNumberFormat="1" applyFont="1" applyFill="1" applyBorder="1" applyAlignment="1">
      <alignment horizontal="right"/>
    </xf>
    <xf numFmtId="3" fontId="2" fillId="2" borderId="0" xfId="1" applyNumberFormat="1" applyFont="1" applyFill="1" applyBorder="1"/>
    <xf numFmtId="3" fontId="2" fillId="2" borderId="4" xfId="1" applyNumberFormat="1" applyFont="1" applyFill="1" applyBorder="1"/>
    <xf numFmtId="0" fontId="8" fillId="2" borderId="0" xfId="1" applyFont="1" applyFill="1" applyBorder="1" applyAlignment="1"/>
    <xf numFmtId="9" fontId="2" fillId="2" borderId="1" xfId="6" applyFont="1" applyFill="1" applyBorder="1" applyAlignment="1">
      <alignment horizontal="right"/>
    </xf>
    <xf numFmtId="9" fontId="2" fillId="2" borderId="6" xfId="6" applyFont="1" applyFill="1" applyBorder="1"/>
    <xf numFmtId="0" fontId="0" fillId="2" borderId="0" xfId="1" applyFont="1" applyFill="1" applyAlignment="1">
      <alignment vertical="top" wrapText="1"/>
    </xf>
    <xf numFmtId="3" fontId="0" fillId="2" borderId="0" xfId="1" applyNumberFormat="1" applyFont="1" applyFill="1" applyAlignment="1">
      <alignment vertical="top" wrapText="1"/>
    </xf>
    <xf numFmtId="0" fontId="0" fillId="2" borderId="0" xfId="1" applyFont="1" applyFill="1" applyAlignment="1">
      <alignment horizontal="right" vertical="top"/>
    </xf>
    <xf numFmtId="0" fontId="0" fillId="2" borderId="0" xfId="1" applyFont="1" applyFill="1" applyBorder="1" applyAlignment="1">
      <alignment vertical="top" wrapText="1"/>
    </xf>
    <xf numFmtId="0" fontId="0" fillId="2" borderId="0" xfId="1" applyFont="1" applyFill="1" applyBorder="1" applyAlignment="1">
      <alignment horizontal="center" vertical="top" wrapText="1"/>
    </xf>
    <xf numFmtId="0" fontId="0" fillId="2" borderId="0" xfId="1" applyFont="1" applyFill="1" applyAlignment="1">
      <alignment horizontal="center" vertical="top" wrapText="1"/>
    </xf>
    <xf numFmtId="0" fontId="0" fillId="2" borderId="0" xfId="1" applyFont="1" applyFill="1"/>
    <xf numFmtId="0" fontId="1" fillId="2" borderId="0" xfId="1" applyFont="1" applyFill="1"/>
    <xf numFmtId="0" fontId="11" fillId="2" borderId="0" xfId="1" applyFont="1" applyFill="1"/>
    <xf numFmtId="0" fontId="2" fillId="2" borderId="8" xfId="1" applyFont="1" applyFill="1" applyBorder="1"/>
    <xf numFmtId="0" fontId="13" fillId="3" borderId="0" xfId="1" applyFont="1" applyFill="1" applyBorder="1" applyAlignment="1">
      <alignment wrapText="1"/>
    </xf>
    <xf numFmtId="0" fontId="13" fillId="2" borderId="0" xfId="1" applyFont="1" applyFill="1" applyBorder="1" applyAlignment="1">
      <alignment wrapText="1"/>
    </xf>
    <xf numFmtId="0" fontId="13" fillId="3" borderId="0" xfId="1" applyFont="1" applyFill="1" applyAlignment="1">
      <alignment wrapText="1"/>
    </xf>
    <xf numFmtId="0" fontId="13" fillId="2" borderId="0" xfId="1" applyFont="1" applyFill="1" applyAlignment="1">
      <alignment wrapText="1"/>
    </xf>
    <xf numFmtId="0" fontId="13" fillId="2" borderId="0" xfId="1" applyFont="1" applyFill="1" applyBorder="1" applyAlignment="1">
      <alignment horizontal="justify" vertical="top"/>
    </xf>
    <xf numFmtId="0" fontId="10" fillId="0" borderId="9" xfId="1" applyFont="1" applyBorder="1" applyAlignment="1">
      <alignment horizontal="left"/>
    </xf>
    <xf numFmtId="0" fontId="1" fillId="0" borderId="9" xfId="1" applyFont="1" applyBorder="1"/>
    <xf numFmtId="0" fontId="10" fillId="0" borderId="10" xfId="1" applyFont="1" applyBorder="1" applyAlignment="1">
      <alignment horizontal="left"/>
    </xf>
    <xf numFmtId="0" fontId="1" fillId="0" borderId="10" xfId="1" applyFont="1" applyBorder="1"/>
    <xf numFmtId="0" fontId="13" fillId="2" borderId="0" xfId="1" applyFont="1" applyFill="1" applyBorder="1" applyAlignment="1">
      <alignment horizontal="justify" vertical="center" wrapText="1"/>
    </xf>
    <xf numFmtId="0" fontId="4" fillId="2" borderId="12" xfId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justify" wrapText="1"/>
    </xf>
    <xf numFmtId="0" fontId="14" fillId="2" borderId="0" xfId="5" applyFont="1" applyFill="1" applyBorder="1" applyAlignment="1" applyProtection="1">
      <alignment vertical="center" wrapText="1"/>
    </xf>
    <xf numFmtId="0" fontId="0" fillId="2" borderId="14" xfId="1" applyFont="1" applyFill="1" applyBorder="1" applyAlignment="1">
      <alignment vertical="top" wrapText="1"/>
    </xf>
    <xf numFmtId="0" fontId="0" fillId="2" borderId="15" xfId="1" applyFont="1" applyFill="1" applyBorder="1" applyAlignment="1">
      <alignment vertical="center" wrapText="1"/>
    </xf>
    <xf numFmtId="3" fontId="2" fillId="2" borderId="5" xfId="1" applyNumberFormat="1" applyFont="1" applyFill="1" applyBorder="1" applyAlignment="1">
      <alignment vertical="center" wrapText="1"/>
    </xf>
    <xf numFmtId="0" fontId="2" fillId="2" borderId="14" xfId="1" applyFont="1" applyFill="1" applyBorder="1" applyAlignment="1">
      <alignment vertical="top" wrapText="1"/>
    </xf>
    <xf numFmtId="0" fontId="2" fillId="2" borderId="16" xfId="1" applyFont="1" applyFill="1" applyBorder="1" applyAlignment="1">
      <alignment vertical="top" wrapText="1"/>
    </xf>
    <xf numFmtId="164" fontId="0" fillId="2" borderId="4" xfId="6" applyNumberFormat="1" applyFont="1" applyFill="1" applyBorder="1" applyAlignment="1">
      <alignment vertical="center" wrapText="1"/>
    </xf>
    <xf numFmtId="1" fontId="4" fillId="2" borderId="15" xfId="1" applyNumberFormat="1" applyFont="1" applyFill="1" applyBorder="1"/>
    <xf numFmtId="165" fontId="2" fillId="2" borderId="0" xfId="1" applyNumberFormat="1" applyFont="1" applyFill="1" applyBorder="1" applyAlignment="1">
      <alignment horizontal="right"/>
    </xf>
    <xf numFmtId="0" fontId="1" fillId="2" borderId="9" xfId="1" applyFont="1" applyFill="1" applyBorder="1"/>
    <xf numFmtId="0" fontId="1" fillId="2" borderId="10" xfId="1" applyFont="1" applyFill="1" applyBorder="1"/>
    <xf numFmtId="3" fontId="2" fillId="2" borderId="14" xfId="1" applyNumberFormat="1" applyFont="1" applyFill="1" applyBorder="1" applyAlignment="1">
      <alignment horizontal="right"/>
    </xf>
    <xf numFmtId="3" fontId="2" fillId="2" borderId="18" xfId="1" applyNumberFormat="1" applyFont="1" applyFill="1" applyBorder="1"/>
    <xf numFmtId="1" fontId="4" fillId="2" borderId="20" xfId="1" applyNumberFormat="1" applyFont="1" applyFill="1" applyBorder="1"/>
    <xf numFmtId="0" fontId="4" fillId="2" borderId="2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/>
    </xf>
    <xf numFmtId="9" fontId="2" fillId="2" borderId="13" xfId="6" applyFont="1" applyFill="1" applyBorder="1"/>
    <xf numFmtId="9" fontId="2" fillId="2" borderId="14" xfId="6" applyFont="1" applyFill="1" applyBorder="1"/>
    <xf numFmtId="3" fontId="0" fillId="2" borderId="19" xfId="1" applyNumberFormat="1" applyFont="1" applyFill="1" applyBorder="1" applyAlignment="1">
      <alignment vertical="center" wrapText="1"/>
    </xf>
    <xf numFmtId="3" fontId="0" fillId="2" borderId="22" xfId="1" applyNumberFormat="1" applyFont="1" applyFill="1" applyBorder="1" applyAlignment="1">
      <alignment vertical="center" wrapText="1"/>
    </xf>
    <xf numFmtId="164" fontId="0" fillId="2" borderId="18" xfId="6" applyNumberFormat="1" applyFont="1" applyFill="1" applyBorder="1" applyAlignment="1">
      <alignment vertical="center" wrapText="1"/>
    </xf>
    <xf numFmtId="3" fontId="0" fillId="2" borderId="5" xfId="1" applyNumberFormat="1" applyFont="1" applyFill="1" applyBorder="1" applyAlignment="1">
      <alignment vertical="center" wrapText="1"/>
    </xf>
    <xf numFmtId="3" fontId="0" fillId="2" borderId="10" xfId="1" applyNumberFormat="1" applyFont="1" applyFill="1" applyBorder="1" applyAlignment="1">
      <alignment vertical="center" wrapText="1"/>
    </xf>
    <xf numFmtId="3" fontId="0" fillId="2" borderId="23" xfId="1" applyNumberFormat="1" applyFont="1" applyFill="1" applyBorder="1" applyAlignment="1">
      <alignment vertical="center" wrapText="1"/>
    </xf>
    <xf numFmtId="3" fontId="0" fillId="2" borderId="17" xfId="1" applyNumberFormat="1" applyFont="1" applyFill="1" applyBorder="1" applyAlignment="1">
      <alignment vertical="center" wrapText="1"/>
    </xf>
    <xf numFmtId="164" fontId="0" fillId="2" borderId="24" xfId="6" applyNumberFormat="1" applyFont="1" applyFill="1" applyBorder="1" applyAlignment="1">
      <alignment vertical="center" wrapText="1"/>
    </xf>
    <xf numFmtId="3" fontId="0" fillId="2" borderId="0" xfId="1" applyNumberFormat="1" applyFont="1" applyFill="1"/>
    <xf numFmtId="164" fontId="0" fillId="2" borderId="0" xfId="1" applyNumberFormat="1" applyFont="1" applyFill="1" applyBorder="1" applyAlignment="1">
      <alignment vertical="top" wrapText="1"/>
    </xf>
    <xf numFmtId="3" fontId="0" fillId="2" borderId="0" xfId="1" applyNumberFormat="1" applyFont="1" applyFill="1" applyBorder="1" applyAlignment="1">
      <alignment vertical="top" wrapText="1"/>
    </xf>
    <xf numFmtId="0" fontId="17" fillId="2" borderId="0" xfId="1" applyFont="1" applyFill="1" applyBorder="1"/>
    <xf numFmtId="0" fontId="13" fillId="2" borderId="0" xfId="1" applyFont="1" applyFill="1" applyAlignment="1" applyProtection="1">
      <alignment wrapText="1"/>
      <protection locked="0"/>
    </xf>
    <xf numFmtId="1" fontId="0" fillId="2" borderId="0" xfId="1" applyNumberFormat="1" applyFont="1" applyFill="1" applyBorder="1" applyAlignment="1" applyProtection="1">
      <alignment vertical="top" wrapText="1"/>
      <protection locked="0"/>
    </xf>
    <xf numFmtId="1" fontId="9" fillId="2" borderId="0" xfId="1" applyNumberFormat="1" applyFont="1" applyFill="1" applyBorder="1"/>
    <xf numFmtId="9" fontId="0" fillId="2" borderId="0" xfId="6" applyFont="1" applyFill="1" applyBorder="1" applyAlignment="1">
      <alignment vertical="top" wrapText="1"/>
    </xf>
    <xf numFmtId="3" fontId="1" fillId="2" borderId="10" xfId="1" applyNumberFormat="1" applyFont="1" applyFill="1" applyBorder="1" applyAlignment="1">
      <alignment vertical="center" wrapText="1"/>
    </xf>
    <xf numFmtId="0" fontId="1" fillId="0" borderId="10" xfId="1" applyFont="1" applyFill="1" applyBorder="1"/>
    <xf numFmtId="0" fontId="1" fillId="0" borderId="9" xfId="1" applyFont="1" applyFill="1" applyBorder="1"/>
    <xf numFmtId="0" fontId="4" fillId="2" borderId="25" xfId="1" applyFont="1" applyFill="1" applyBorder="1" applyAlignment="1">
      <alignment horizontal="center" vertical="center" wrapText="1"/>
    </xf>
    <xf numFmtId="0" fontId="4" fillId="2" borderId="26" xfId="1" applyFont="1" applyFill="1" applyBorder="1" applyAlignment="1">
      <alignment horizontal="center" vertical="center" wrapText="1"/>
    </xf>
    <xf numFmtId="0" fontId="4" fillId="2" borderId="26" xfId="1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 wrapText="1"/>
    </xf>
    <xf numFmtId="3" fontId="2" fillId="2" borderId="28" xfId="1" applyNumberFormat="1" applyFont="1" applyFill="1" applyBorder="1"/>
    <xf numFmtId="3" fontId="2" fillId="2" borderId="29" xfId="1" applyNumberFormat="1" applyFont="1" applyFill="1" applyBorder="1"/>
    <xf numFmtId="3" fontId="2" fillId="2" borderId="30" xfId="1" applyNumberFormat="1" applyFont="1" applyFill="1" applyBorder="1"/>
    <xf numFmtId="3" fontId="2" fillId="2" borderId="5" xfId="1" applyNumberFormat="1" applyFont="1" applyFill="1" applyBorder="1" applyAlignment="1">
      <alignment horizontal="right"/>
    </xf>
    <xf numFmtId="3" fontId="2" fillId="2" borderId="5" xfId="1" applyNumberFormat="1" applyFont="1" applyFill="1" applyBorder="1"/>
    <xf numFmtId="0" fontId="17" fillId="2" borderId="0" xfId="1" applyFont="1" applyFill="1" applyAlignment="1">
      <alignment vertical="top" wrapText="1"/>
    </xf>
    <xf numFmtId="3" fontId="17" fillId="2" borderId="0" xfId="1" applyNumberFormat="1" applyFont="1" applyFill="1" applyAlignment="1">
      <alignment vertical="top" wrapText="1"/>
    </xf>
    <xf numFmtId="0" fontId="17" fillId="2" borderId="0" xfId="1" applyFont="1" applyFill="1" applyBorder="1" applyAlignment="1">
      <alignment vertical="top" wrapText="1"/>
    </xf>
    <xf numFmtId="0" fontId="10" fillId="0" borderId="31" xfId="1" applyFont="1" applyBorder="1" applyAlignment="1">
      <alignment horizontal="left"/>
    </xf>
    <xf numFmtId="3" fontId="1" fillId="0" borderId="31" xfId="1" applyNumberFormat="1" applyFont="1" applyBorder="1"/>
    <xf numFmtId="3" fontId="1" fillId="2" borderId="31" xfId="1" applyNumberFormat="1" applyFont="1" applyFill="1" applyBorder="1"/>
    <xf numFmtId="3" fontId="1" fillId="0" borderId="31" xfId="1" applyNumberFormat="1" applyFont="1" applyFill="1" applyBorder="1"/>
    <xf numFmtId="0" fontId="10" fillId="0" borderId="32" xfId="1" applyFont="1" applyBorder="1" applyAlignment="1">
      <alignment horizontal="left"/>
    </xf>
    <xf numFmtId="3" fontId="1" fillId="0" borderId="32" xfId="1" applyNumberFormat="1" applyFont="1" applyBorder="1"/>
    <xf numFmtId="3" fontId="1" fillId="2" borderId="32" xfId="1" applyNumberFormat="1" applyFont="1" applyFill="1" applyBorder="1"/>
    <xf numFmtId="3" fontId="1" fillId="0" borderId="32" xfId="1" applyNumberFormat="1" applyFont="1" applyFill="1" applyBorder="1"/>
    <xf numFmtId="3" fontId="17" fillId="2" borderId="0" xfId="1" applyNumberFormat="1" applyFont="1" applyFill="1" applyBorder="1"/>
    <xf numFmtId="1" fontId="4" fillId="2" borderId="34" xfId="1" applyNumberFormat="1" applyFont="1" applyFill="1" applyBorder="1"/>
    <xf numFmtId="3" fontId="2" fillId="2" borderId="35" xfId="1" applyNumberFormat="1" applyFont="1" applyFill="1" applyBorder="1" applyAlignment="1">
      <alignment horizontal="right"/>
    </xf>
    <xf numFmtId="3" fontId="2" fillId="2" borderId="36" xfId="1" applyNumberFormat="1" applyFont="1" applyFill="1" applyBorder="1" applyAlignment="1">
      <alignment horizontal="right"/>
    </xf>
    <xf numFmtId="3" fontId="2" fillId="2" borderId="37" xfId="1" applyNumberFormat="1" applyFont="1" applyFill="1" applyBorder="1"/>
    <xf numFmtId="3" fontId="2" fillId="2" borderId="38" xfId="1" applyNumberFormat="1" applyFont="1" applyFill="1" applyBorder="1" applyAlignment="1">
      <alignment horizontal="right"/>
    </xf>
    <xf numFmtId="3" fontId="2" fillId="2" borderId="24" xfId="1" applyNumberFormat="1" applyFont="1" applyFill="1" applyBorder="1" applyAlignment="1">
      <alignment horizontal="right"/>
    </xf>
    <xf numFmtId="3" fontId="2" fillId="2" borderId="23" xfId="1" applyNumberFormat="1" applyFont="1" applyFill="1" applyBorder="1"/>
    <xf numFmtId="9" fontId="2" fillId="2" borderId="35" xfId="6" applyFont="1" applyFill="1" applyBorder="1"/>
    <xf numFmtId="9" fontId="2" fillId="2" borderId="35" xfId="6" applyFont="1" applyFill="1" applyBorder="1" applyAlignment="1">
      <alignment horizontal="right"/>
    </xf>
    <xf numFmtId="0" fontId="1" fillId="2" borderId="0" xfId="2" applyFont="1" applyFill="1" applyBorder="1"/>
    <xf numFmtId="0" fontId="4" fillId="2" borderId="2" xfId="2" applyFont="1" applyFill="1" applyBorder="1" applyAlignment="1">
      <alignment horizontal="center" vertical="center" wrapText="1"/>
    </xf>
    <xf numFmtId="0" fontId="4" fillId="2" borderId="21" xfId="2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vertical="center" wrapText="1"/>
    </xf>
    <xf numFmtId="1" fontId="4" fillId="2" borderId="20" xfId="2" applyNumberFormat="1" applyFont="1" applyFill="1" applyBorder="1"/>
    <xf numFmtId="3" fontId="2" fillId="2" borderId="13" xfId="2" applyNumberFormat="1" applyFont="1" applyFill="1" applyBorder="1"/>
    <xf numFmtId="3" fontId="2" fillId="2" borderId="6" xfId="2" applyNumberFormat="1" applyFont="1" applyFill="1" applyBorder="1"/>
    <xf numFmtId="1" fontId="4" fillId="2" borderId="15" xfId="2" applyNumberFormat="1" applyFont="1" applyFill="1" applyBorder="1"/>
    <xf numFmtId="3" fontId="2" fillId="2" borderId="10" xfId="2" applyNumberFormat="1" applyFont="1" applyFill="1" applyBorder="1"/>
    <xf numFmtId="17" fontId="4" fillId="2" borderId="0" xfId="2" applyNumberFormat="1" applyFont="1" applyFill="1" applyBorder="1"/>
    <xf numFmtId="3" fontId="2" fillId="2" borderId="0" xfId="2" applyNumberFormat="1" applyFont="1" applyFill="1" applyBorder="1" applyAlignment="1">
      <alignment horizontal="right"/>
    </xf>
    <xf numFmtId="165" fontId="2" fillId="2" borderId="0" xfId="2" applyNumberFormat="1" applyFont="1" applyFill="1" applyBorder="1" applyAlignment="1">
      <alignment horizontal="right"/>
    </xf>
    <xf numFmtId="3" fontId="1" fillId="2" borderId="0" xfId="2" applyNumberFormat="1" applyFont="1" applyFill="1" applyBorder="1"/>
    <xf numFmtId="3" fontId="2" fillId="2" borderId="14" xfId="2" applyNumberFormat="1" applyFont="1" applyFill="1" applyBorder="1" applyAlignment="1">
      <alignment horizontal="right"/>
    </xf>
    <xf numFmtId="3" fontId="2" fillId="2" borderId="1" xfId="2" applyNumberFormat="1" applyFont="1" applyFill="1" applyBorder="1"/>
    <xf numFmtId="3" fontId="2" fillId="2" borderId="1" xfId="2" applyNumberFormat="1" applyFont="1" applyFill="1" applyBorder="1" applyAlignment="1">
      <alignment horizontal="right"/>
    </xf>
    <xf numFmtId="3" fontId="2" fillId="2" borderId="16" xfId="2" applyNumberFormat="1" applyFont="1" applyFill="1" applyBorder="1" applyAlignment="1">
      <alignment horizontal="right"/>
    </xf>
    <xf numFmtId="3" fontId="2" fillId="2" borderId="38" xfId="2" applyNumberFormat="1" applyFont="1" applyFill="1" applyBorder="1" applyAlignment="1">
      <alignment horizontal="right"/>
    </xf>
    <xf numFmtId="3" fontId="2" fillId="2" borderId="0" xfId="2" applyNumberFormat="1" applyFont="1" applyFill="1" applyBorder="1"/>
    <xf numFmtId="0" fontId="1" fillId="2" borderId="0" xfId="2" applyFont="1" applyFill="1" applyAlignment="1">
      <alignment horizontal="right" vertical="top"/>
    </xf>
    <xf numFmtId="0" fontId="17" fillId="2" borderId="0" xfId="2" applyFont="1" applyFill="1" applyBorder="1"/>
    <xf numFmtId="0" fontId="18" fillId="2" borderId="0" xfId="2" applyFont="1" applyFill="1" applyBorder="1"/>
    <xf numFmtId="17" fontId="20" fillId="2" borderId="0" xfId="2" applyNumberFormat="1" applyFont="1" applyFill="1" applyBorder="1"/>
    <xf numFmtId="3" fontId="17" fillId="2" borderId="0" xfId="2" applyNumberFormat="1" applyFont="1" applyFill="1" applyBorder="1" applyAlignment="1">
      <alignment horizontal="right"/>
    </xf>
    <xf numFmtId="3" fontId="17" fillId="2" borderId="0" xfId="2" applyNumberFormat="1" applyFont="1" applyFill="1" applyBorder="1"/>
    <xf numFmtId="3" fontId="17" fillId="2" borderId="0" xfId="2" applyNumberFormat="1" applyFont="1" applyFill="1" applyBorder="1" applyAlignment="1">
      <alignment horizontal="center"/>
    </xf>
    <xf numFmtId="0" fontId="17" fillId="2" borderId="0" xfId="2" applyFont="1" applyFill="1" applyBorder="1" applyAlignment="1">
      <alignment horizontal="right"/>
    </xf>
    <xf numFmtId="1" fontId="4" fillId="2" borderId="34" xfId="2" applyNumberFormat="1" applyFont="1" applyFill="1" applyBorder="1"/>
    <xf numFmtId="3" fontId="2" fillId="2" borderId="41" xfId="2" applyNumberFormat="1" applyFont="1" applyFill="1" applyBorder="1" applyAlignment="1">
      <alignment horizontal="right"/>
    </xf>
    <xf numFmtId="3" fontId="2" fillId="2" borderId="42" xfId="2" applyNumberFormat="1" applyFont="1" applyFill="1" applyBorder="1" applyAlignment="1">
      <alignment horizontal="right"/>
    </xf>
    <xf numFmtId="0" fontId="19" fillId="2" borderId="0" xfId="2" applyFont="1" applyFill="1" applyBorder="1" applyAlignment="1"/>
    <xf numFmtId="0" fontId="20" fillId="2" borderId="0" xfId="2" applyFont="1" applyFill="1" applyBorder="1" applyAlignment="1">
      <alignment horizontal="center" vertical="center" wrapText="1"/>
    </xf>
    <xf numFmtId="0" fontId="20" fillId="2" borderId="0" xfId="2" applyFont="1" applyFill="1" applyBorder="1" applyAlignment="1">
      <alignment horizontal="center" vertical="center"/>
    </xf>
    <xf numFmtId="1" fontId="20" fillId="2" borderId="0" xfId="2" applyNumberFormat="1" applyFont="1" applyFill="1" applyBorder="1"/>
    <xf numFmtId="0" fontId="21" fillId="2" borderId="0" xfId="1" applyFont="1" applyFill="1" applyBorder="1" applyAlignment="1">
      <alignment vertical="top" wrapText="1"/>
    </xf>
    <xf numFmtId="0" fontId="21" fillId="2" borderId="0" xfId="1" applyFont="1" applyFill="1" applyBorder="1"/>
    <xf numFmtId="0" fontId="22" fillId="2" borderId="0" xfId="1" applyFont="1" applyFill="1" applyAlignment="1">
      <alignment vertical="top" wrapText="1"/>
    </xf>
    <xf numFmtId="3" fontId="22" fillId="2" borderId="0" xfId="1" applyNumberFormat="1" applyFont="1" applyFill="1" applyAlignment="1">
      <alignment vertical="top" wrapText="1"/>
    </xf>
    <xf numFmtId="3" fontId="2" fillId="2" borderId="50" xfId="2" applyNumberFormat="1" applyFont="1" applyFill="1" applyBorder="1"/>
    <xf numFmtId="3" fontId="2" fillId="2" borderId="35" xfId="2" applyNumberFormat="1" applyFont="1" applyFill="1" applyBorder="1"/>
    <xf numFmtId="0" fontId="1" fillId="2" borderId="0" xfId="1" applyFont="1" applyFill="1" applyBorder="1"/>
    <xf numFmtId="3" fontId="1" fillId="2" borderId="0" xfId="1" applyNumberFormat="1" applyFont="1" applyFill="1" applyBorder="1" applyAlignment="1">
      <alignment vertical="top" wrapText="1"/>
    </xf>
    <xf numFmtId="3" fontId="2" fillId="2" borderId="0" xfId="1" applyNumberFormat="1" applyFont="1" applyFill="1" applyBorder="1" applyAlignment="1">
      <alignment horizontal="center"/>
    </xf>
    <xf numFmtId="9" fontId="2" fillId="2" borderId="53" xfId="6" applyFont="1" applyFill="1" applyBorder="1" applyAlignment="1">
      <alignment horizontal="right"/>
    </xf>
    <xf numFmtId="9" fontId="2" fillId="2" borderId="54" xfId="6" applyFont="1" applyFill="1" applyBorder="1" applyAlignment="1">
      <alignment horizontal="right"/>
    </xf>
    <xf numFmtId="9" fontId="2" fillId="2" borderId="10" xfId="6" applyFont="1" applyFill="1" applyBorder="1"/>
    <xf numFmtId="9" fontId="2" fillId="2" borderId="31" xfId="6" applyFont="1" applyFill="1" applyBorder="1" applyAlignment="1">
      <alignment horizontal="right"/>
    </xf>
    <xf numFmtId="9" fontId="2" fillId="2" borderId="22" xfId="6" applyFont="1" applyFill="1" applyBorder="1"/>
    <xf numFmtId="0" fontId="4" fillId="2" borderId="12" xfId="1" applyFont="1" applyFill="1" applyBorder="1" applyAlignment="1">
      <alignment horizontal="center" vertical="center" wrapText="1"/>
    </xf>
    <xf numFmtId="3" fontId="2" fillId="2" borderId="52" xfId="2" applyNumberFormat="1" applyFont="1" applyFill="1" applyBorder="1"/>
    <xf numFmtId="3" fontId="2" fillId="2" borderId="54" xfId="2" applyNumberFormat="1" applyFont="1" applyFill="1" applyBorder="1"/>
    <xf numFmtId="3" fontId="2" fillId="2" borderId="53" xfId="2" applyNumberFormat="1" applyFont="1" applyFill="1" applyBorder="1" applyAlignment="1">
      <alignment horizontal="right"/>
    </xf>
    <xf numFmtId="3" fontId="2" fillId="2" borderId="55" xfId="2" applyNumberFormat="1" applyFont="1" applyFill="1" applyBorder="1" applyAlignment="1">
      <alignment horizontal="right"/>
    </xf>
    <xf numFmtId="3" fontId="2" fillId="2" borderId="56" xfId="2" applyNumberFormat="1" applyFont="1" applyFill="1" applyBorder="1" applyAlignment="1">
      <alignment horizontal="right"/>
    </xf>
    <xf numFmtId="3" fontId="2" fillId="2" borderId="32" xfId="2" applyNumberFormat="1" applyFont="1" applyFill="1" applyBorder="1"/>
    <xf numFmtId="3" fontId="2" fillId="2" borderId="17" xfId="2" applyNumberFormat="1" applyFont="1" applyFill="1" applyBorder="1"/>
    <xf numFmtId="0" fontId="2" fillId="2" borderId="32" xfId="6" applyNumberFormat="1" applyFont="1" applyFill="1" applyBorder="1"/>
    <xf numFmtId="3" fontId="2" fillId="2" borderId="45" xfId="2" applyNumberFormat="1" applyFont="1" applyFill="1" applyBorder="1" applyAlignment="1">
      <alignment horizontal="right"/>
    </xf>
    <xf numFmtId="3" fontId="2" fillId="2" borderId="44" xfId="2" applyNumberFormat="1" applyFont="1" applyFill="1" applyBorder="1"/>
    <xf numFmtId="1" fontId="4" fillId="2" borderId="32" xfId="2" applyNumberFormat="1" applyFont="1" applyFill="1" applyBorder="1"/>
    <xf numFmtId="1" fontId="4" fillId="2" borderId="10" xfId="2" applyNumberFormat="1" applyFont="1" applyFill="1" applyBorder="1"/>
    <xf numFmtId="1" fontId="4" fillId="2" borderId="51" xfId="2" applyNumberFormat="1" applyFont="1" applyFill="1" applyBorder="1"/>
    <xf numFmtId="1" fontId="4" fillId="2" borderId="17" xfId="2" applyNumberFormat="1" applyFont="1" applyFill="1" applyBorder="1"/>
    <xf numFmtId="3" fontId="2" fillId="2" borderId="47" xfId="2" applyNumberFormat="1" applyFont="1" applyFill="1" applyBorder="1" applyAlignment="1">
      <alignment horizontal="right"/>
    </xf>
    <xf numFmtId="3" fontId="2" fillId="2" borderId="58" xfId="2" applyNumberFormat="1" applyFont="1" applyFill="1" applyBorder="1" applyAlignment="1">
      <alignment horizontal="right"/>
    </xf>
    <xf numFmtId="3" fontId="2" fillId="2" borderId="42" xfId="1" applyNumberFormat="1" applyFont="1" applyFill="1" applyBorder="1" applyAlignment="1">
      <alignment horizontal="right"/>
    </xf>
    <xf numFmtId="3" fontId="2" fillId="2" borderId="59" xfId="1" applyNumberFormat="1" applyFont="1" applyFill="1" applyBorder="1" applyAlignment="1">
      <alignment horizontal="right"/>
    </xf>
    <xf numFmtId="3" fontId="2" fillId="2" borderId="60" xfId="1" applyNumberFormat="1" applyFont="1" applyFill="1" applyBorder="1"/>
    <xf numFmtId="17" fontId="4" fillId="2" borderId="17" xfId="1" applyNumberFormat="1" applyFont="1" applyFill="1" applyBorder="1"/>
    <xf numFmtId="9" fontId="2" fillId="2" borderId="42" xfId="6" applyFont="1" applyFill="1" applyBorder="1" applyAlignment="1">
      <alignment horizontal="right"/>
    </xf>
    <xf numFmtId="9" fontId="2" fillId="2" borderId="55" xfId="6" applyFont="1" applyFill="1" applyBorder="1" applyAlignment="1">
      <alignment horizontal="right"/>
    </xf>
    <xf numFmtId="9" fontId="2" fillId="2" borderId="51" xfId="6" applyFont="1" applyFill="1" applyBorder="1" applyAlignment="1">
      <alignment horizontal="right"/>
    </xf>
    <xf numFmtId="0" fontId="22" fillId="2" borderId="0" xfId="1" applyFont="1" applyFill="1" applyBorder="1"/>
    <xf numFmtId="0" fontId="23" fillId="2" borderId="0" xfId="1" applyFont="1" applyFill="1" applyBorder="1"/>
    <xf numFmtId="3" fontId="1" fillId="2" borderId="52" xfId="2" applyNumberFormat="1" applyFont="1" applyFill="1" applyBorder="1" applyAlignment="1">
      <alignment horizontal="center" vertical="center"/>
    </xf>
    <xf numFmtId="3" fontId="1" fillId="2" borderId="54" xfId="2" applyNumberFormat="1" applyFont="1" applyFill="1" applyBorder="1" applyAlignment="1">
      <alignment horizontal="center" vertical="center"/>
    </xf>
    <xf numFmtId="3" fontId="1" fillId="2" borderId="55" xfId="2" applyNumberFormat="1" applyFont="1" applyFill="1" applyBorder="1" applyAlignment="1">
      <alignment horizontal="center" vertical="center"/>
    </xf>
    <xf numFmtId="3" fontId="2" fillId="2" borderId="52" xfId="2" applyNumberFormat="1" applyFont="1" applyFill="1" applyBorder="1" applyAlignment="1">
      <alignment horizontal="center" vertical="center"/>
    </xf>
    <xf numFmtId="3" fontId="2" fillId="2" borderId="53" xfId="2" applyNumberFormat="1" applyFont="1" applyFill="1" applyBorder="1" applyAlignment="1">
      <alignment horizontal="center" vertical="center"/>
    </xf>
    <xf numFmtId="0" fontId="2" fillId="2" borderId="10" xfId="6" applyNumberFormat="1" applyFont="1" applyFill="1" applyBorder="1"/>
    <xf numFmtId="3" fontId="2" fillId="2" borderId="51" xfId="2" applyNumberFormat="1" applyFont="1" applyFill="1" applyBorder="1"/>
    <xf numFmtId="0" fontId="1" fillId="2" borderId="13" xfId="1" applyFont="1" applyFill="1" applyBorder="1" applyAlignment="1">
      <alignment vertical="top" wrapText="1"/>
    </xf>
    <xf numFmtId="1" fontId="4" fillId="2" borderId="17" xfId="1" applyNumberFormat="1" applyFont="1" applyFill="1" applyBorder="1"/>
    <xf numFmtId="0" fontId="1" fillId="2" borderId="14" xfId="1" applyFont="1" applyFill="1" applyBorder="1" applyAlignment="1">
      <alignment vertical="top" wrapText="1"/>
    </xf>
    <xf numFmtId="17" fontId="4" fillId="2" borderId="61" xfId="2" applyNumberFormat="1" applyFont="1" applyFill="1" applyBorder="1"/>
    <xf numFmtId="3" fontId="2" fillId="2" borderId="28" xfId="2" applyNumberFormat="1" applyFont="1" applyFill="1" applyBorder="1" applyAlignment="1">
      <alignment horizontal="right"/>
    </xf>
    <xf numFmtId="3" fontId="2" fillId="2" borderId="29" xfId="2" applyNumberFormat="1" applyFont="1" applyFill="1" applyBorder="1" applyAlignment="1">
      <alignment horizontal="right"/>
    </xf>
    <xf numFmtId="17" fontId="4" fillId="2" borderId="15" xfId="2" applyNumberFormat="1" applyFont="1" applyFill="1" applyBorder="1"/>
    <xf numFmtId="17" fontId="4" fillId="2" borderId="40" xfId="2" applyNumberFormat="1" applyFont="1" applyFill="1" applyBorder="1"/>
    <xf numFmtId="17" fontId="4" fillId="2" borderId="32" xfId="2" applyNumberFormat="1" applyFont="1" applyFill="1" applyBorder="1"/>
    <xf numFmtId="3" fontId="2" fillId="2" borderId="62" xfId="2" applyNumberFormat="1" applyFont="1" applyFill="1" applyBorder="1" applyAlignment="1">
      <alignment horizontal="right"/>
    </xf>
    <xf numFmtId="3" fontId="2" fillId="2" borderId="63" xfId="2" applyNumberFormat="1" applyFont="1" applyFill="1" applyBorder="1" applyAlignment="1">
      <alignment horizontal="right"/>
    </xf>
    <xf numFmtId="17" fontId="4" fillId="2" borderId="10" xfId="2" applyNumberFormat="1" applyFont="1" applyFill="1" applyBorder="1"/>
    <xf numFmtId="17" fontId="4" fillId="2" borderId="17" xfId="2" applyNumberFormat="1" applyFont="1" applyFill="1" applyBorder="1"/>
    <xf numFmtId="17" fontId="4" fillId="2" borderId="32" xfId="1" applyNumberFormat="1" applyFont="1" applyFill="1" applyBorder="1"/>
    <xf numFmtId="3" fontId="2" fillId="2" borderId="29" xfId="1" applyNumberFormat="1" applyFont="1" applyFill="1" applyBorder="1" applyAlignment="1">
      <alignment horizontal="right"/>
    </xf>
    <xf numFmtId="3" fontId="2" fillId="2" borderId="64" xfId="1" applyNumberFormat="1" applyFont="1" applyFill="1" applyBorder="1" applyAlignment="1">
      <alignment horizontal="right"/>
    </xf>
    <xf numFmtId="17" fontId="4" fillId="2" borderId="10" xfId="1" applyNumberFormat="1" applyFont="1" applyFill="1" applyBorder="1"/>
    <xf numFmtId="3" fontId="2" fillId="2" borderId="4" xfId="1" applyNumberFormat="1" applyFont="1" applyFill="1" applyBorder="1" applyAlignment="1">
      <alignment horizontal="right"/>
    </xf>
    <xf numFmtId="9" fontId="2" fillId="2" borderId="10" xfId="6" applyFont="1" applyFill="1" applyBorder="1" applyAlignment="1">
      <alignment horizontal="right"/>
    </xf>
    <xf numFmtId="1" fontId="4" fillId="2" borderId="51" xfId="1" applyNumberFormat="1" applyFont="1" applyFill="1" applyBorder="1"/>
    <xf numFmtId="9" fontId="2" fillId="2" borderId="29" xfId="6" applyFont="1" applyFill="1" applyBorder="1" applyAlignment="1">
      <alignment horizontal="right"/>
    </xf>
    <xf numFmtId="9" fontId="2" fillId="2" borderId="63" xfId="6" applyFont="1" applyFill="1" applyBorder="1" applyAlignment="1">
      <alignment horizontal="right"/>
    </xf>
    <xf numFmtId="9" fontId="2" fillId="2" borderId="32" xfId="6" applyFont="1" applyFill="1" applyBorder="1" applyAlignment="1">
      <alignment horizontal="right"/>
    </xf>
    <xf numFmtId="3" fontId="1" fillId="2" borderId="38" xfId="1" applyNumberFormat="1" applyFont="1" applyFill="1" applyBorder="1" applyAlignment="1">
      <alignment horizontal="right"/>
    </xf>
    <xf numFmtId="17" fontId="4" fillId="2" borderId="34" xfId="2" applyNumberFormat="1" applyFont="1" applyFill="1" applyBorder="1"/>
    <xf numFmtId="17" fontId="4" fillId="2" borderId="51" xfId="2" applyNumberFormat="1" applyFont="1" applyFill="1" applyBorder="1"/>
    <xf numFmtId="17" fontId="4" fillId="2" borderId="51" xfId="1" applyNumberFormat="1" applyFont="1" applyFill="1" applyBorder="1"/>
    <xf numFmtId="0" fontId="26" fillId="5" borderId="0" xfId="1" applyFont="1" applyFill="1" applyAlignment="1">
      <alignment wrapText="1"/>
    </xf>
    <xf numFmtId="0" fontId="27" fillId="5" borderId="0" xfId="1" applyFont="1" applyFill="1" applyAlignment="1"/>
    <xf numFmtId="0" fontId="26" fillId="5" borderId="0" xfId="1" applyFont="1" applyFill="1" applyAlignment="1">
      <alignment horizontal="left"/>
    </xf>
    <xf numFmtId="0" fontId="26" fillId="5" borderId="0" xfId="1" applyFont="1" applyFill="1" applyAlignment="1">
      <alignment horizontal="left" vertical="center"/>
    </xf>
    <xf numFmtId="0" fontId="28" fillId="6" borderId="0" xfId="0" applyFont="1" applyFill="1" applyAlignment="1"/>
    <xf numFmtId="0" fontId="13" fillId="7" borderId="0" xfId="1" applyFont="1" applyFill="1" applyBorder="1" applyAlignment="1">
      <alignment wrapText="1"/>
    </xf>
    <xf numFmtId="0" fontId="26" fillId="5" borderId="0" xfId="1" applyFont="1" applyFill="1" applyAlignment="1" applyProtection="1">
      <alignment wrapText="1"/>
      <protection locked="0"/>
    </xf>
    <xf numFmtId="0" fontId="22" fillId="5" borderId="0" xfId="1" applyFont="1" applyFill="1" applyAlignment="1">
      <alignment vertical="top" wrapText="1"/>
    </xf>
    <xf numFmtId="3" fontId="22" fillId="5" borderId="0" xfId="1" applyNumberFormat="1" applyFont="1" applyFill="1" applyAlignment="1">
      <alignment vertical="top" wrapText="1"/>
    </xf>
    <xf numFmtId="3" fontId="22" fillId="5" borderId="0" xfId="1" applyNumberFormat="1" applyFont="1" applyFill="1" applyAlignment="1" applyProtection="1">
      <alignment vertical="top" wrapText="1"/>
      <protection locked="0"/>
    </xf>
    <xf numFmtId="0" fontId="0" fillId="7" borderId="0" xfId="1" applyFont="1" applyFill="1" applyAlignment="1">
      <alignment vertical="top" wrapText="1"/>
    </xf>
    <xf numFmtId="3" fontId="0" fillId="7" borderId="0" xfId="1" applyNumberFormat="1" applyFont="1" applyFill="1" applyAlignment="1">
      <alignment vertical="top" wrapText="1"/>
    </xf>
    <xf numFmtId="0" fontId="25" fillId="8" borderId="2" xfId="1" applyFont="1" applyFill="1" applyBorder="1" applyAlignment="1">
      <alignment horizontal="center" vertical="center" wrapText="1"/>
    </xf>
    <xf numFmtId="0" fontId="25" fillId="8" borderId="7" xfId="1" applyFont="1" applyFill="1" applyBorder="1" applyAlignment="1">
      <alignment horizontal="center" vertical="center" wrapText="1"/>
    </xf>
    <xf numFmtId="0" fontId="25" fillId="8" borderId="12" xfId="1" applyFont="1" applyFill="1" applyBorder="1" applyAlignment="1">
      <alignment horizontal="center" vertical="top" wrapText="1"/>
    </xf>
    <xf numFmtId="0" fontId="1" fillId="9" borderId="20" xfId="1" applyFont="1" applyFill="1" applyBorder="1" applyAlignment="1">
      <alignment vertical="center" wrapText="1"/>
    </xf>
    <xf numFmtId="0" fontId="1" fillId="9" borderId="15" xfId="1" applyFont="1" applyFill="1" applyBorder="1" applyAlignment="1">
      <alignment vertical="center" wrapText="1"/>
    </xf>
    <xf numFmtId="0" fontId="29" fillId="2" borderId="0" xfId="1" applyFont="1" applyFill="1" applyAlignment="1">
      <alignment vertical="top"/>
    </xf>
    <xf numFmtId="0" fontId="30" fillId="2" borderId="0" xfId="1" applyFont="1" applyFill="1" applyAlignment="1">
      <alignment vertical="top"/>
    </xf>
    <xf numFmtId="0" fontId="30" fillId="2" borderId="8" xfId="1" applyFont="1" applyFill="1" applyBorder="1"/>
    <xf numFmtId="0" fontId="22" fillId="5" borderId="0" xfId="1" applyFont="1" applyFill="1" applyAlignment="1" applyProtection="1">
      <alignment vertical="top" wrapText="1"/>
      <protection locked="0"/>
    </xf>
    <xf numFmtId="0" fontId="22" fillId="5" borderId="0" xfId="1" applyFont="1" applyFill="1" applyBorder="1"/>
    <xf numFmtId="0" fontId="0" fillId="7" borderId="0" xfId="1" applyFont="1" applyFill="1" applyBorder="1"/>
    <xf numFmtId="0" fontId="0" fillId="7" borderId="0" xfId="1" applyFont="1" applyFill="1" applyBorder="1" applyProtection="1">
      <protection locked="0"/>
    </xf>
    <xf numFmtId="3" fontId="2" fillId="10" borderId="6" xfId="1" applyNumberFormat="1" applyFont="1" applyFill="1" applyBorder="1" applyAlignment="1">
      <alignment horizontal="center"/>
    </xf>
    <xf numFmtId="3" fontId="2" fillId="10" borderId="1" xfId="1" applyNumberFormat="1" applyFont="1" applyFill="1" applyBorder="1" applyAlignment="1">
      <alignment horizontal="center"/>
    </xf>
    <xf numFmtId="3" fontId="2" fillId="10" borderId="52" xfId="1" applyNumberFormat="1" applyFont="1" applyFill="1" applyBorder="1" applyAlignment="1">
      <alignment horizontal="center"/>
    </xf>
    <xf numFmtId="3" fontId="2" fillId="10" borderId="53" xfId="1" applyNumberFormat="1" applyFont="1" applyFill="1" applyBorder="1" applyAlignment="1">
      <alignment horizontal="center"/>
    </xf>
    <xf numFmtId="0" fontId="29" fillId="2" borderId="0" xfId="1" applyFont="1" applyFill="1" applyBorder="1"/>
    <xf numFmtId="0" fontId="30" fillId="2" borderId="0" xfId="1" applyFont="1" applyFill="1" applyBorder="1"/>
    <xf numFmtId="9" fontId="30" fillId="2" borderId="0" xfId="6" applyFont="1" applyFill="1" applyBorder="1"/>
    <xf numFmtId="3" fontId="30" fillId="2" borderId="0" xfId="1" applyNumberFormat="1" applyFont="1" applyFill="1" applyBorder="1"/>
    <xf numFmtId="0" fontId="30" fillId="2" borderId="0" xfId="1" applyFont="1" applyFill="1" applyBorder="1" applyProtection="1">
      <protection locked="0"/>
    </xf>
    <xf numFmtId="17" fontId="30" fillId="2" borderId="0" xfId="1" applyNumberFormat="1" applyFont="1" applyFill="1" applyBorder="1"/>
    <xf numFmtId="3" fontId="30" fillId="2" borderId="0" xfId="1" applyNumberFormat="1" applyFont="1" applyFill="1" applyBorder="1" applyAlignment="1">
      <alignment horizontal="right"/>
    </xf>
    <xf numFmtId="0" fontId="30" fillId="2" borderId="0" xfId="1" applyFont="1" applyFill="1" applyAlignment="1">
      <alignment horizontal="right" vertical="top"/>
    </xf>
    <xf numFmtId="0" fontId="22" fillId="5" borderId="0" xfId="1" applyFont="1" applyFill="1" applyBorder="1" applyProtection="1">
      <protection locked="0"/>
    </xf>
    <xf numFmtId="0" fontId="22" fillId="5" borderId="0" xfId="2" applyFont="1" applyFill="1" applyBorder="1"/>
    <xf numFmtId="0" fontId="1" fillId="7" borderId="0" xfId="2" applyFont="1" applyFill="1" applyBorder="1"/>
    <xf numFmtId="3" fontId="2" fillId="11" borderId="57" xfId="2" applyNumberFormat="1" applyFont="1" applyFill="1" applyBorder="1" applyAlignment="1">
      <alignment horizontal="center"/>
    </xf>
    <xf numFmtId="3" fontId="2" fillId="11" borderId="6" xfId="2" applyNumberFormat="1" applyFont="1" applyFill="1" applyBorder="1" applyAlignment="1">
      <alignment horizontal="center"/>
    </xf>
    <xf numFmtId="3" fontId="2" fillId="11" borderId="52" xfId="2" applyNumberFormat="1" applyFont="1" applyFill="1" applyBorder="1" applyAlignment="1">
      <alignment horizontal="center"/>
    </xf>
    <xf numFmtId="0" fontId="29" fillId="2" borderId="0" xfId="2" applyFont="1" applyFill="1" applyBorder="1"/>
    <xf numFmtId="0" fontId="30" fillId="2" borderId="0" xfId="2" applyFont="1" applyFill="1" applyBorder="1"/>
    <xf numFmtId="17" fontId="30" fillId="2" borderId="0" xfId="2" applyNumberFormat="1" applyFont="1" applyFill="1" applyBorder="1"/>
    <xf numFmtId="0" fontId="22" fillId="5" borderId="0" xfId="2" applyFont="1" applyFill="1" applyBorder="1" applyProtection="1">
      <protection locked="0"/>
    </xf>
    <xf numFmtId="0" fontId="22" fillId="5" borderId="0" xfId="1" applyFont="1" applyFill="1"/>
    <xf numFmtId="0" fontId="0" fillId="7" borderId="0" xfId="1" applyFont="1" applyFill="1"/>
    <xf numFmtId="0" fontId="31" fillId="8" borderId="11" xfId="1" applyFont="1" applyFill="1" applyBorder="1" applyAlignment="1">
      <alignment horizontal="center"/>
    </xf>
    <xf numFmtId="0" fontId="25" fillId="8" borderId="11" xfId="1" applyFont="1" applyFill="1" applyBorder="1" applyAlignment="1">
      <alignment horizontal="center"/>
    </xf>
    <xf numFmtId="17" fontId="25" fillId="8" borderId="11" xfId="1" applyNumberFormat="1" applyFont="1" applyFill="1" applyBorder="1" applyAlignment="1">
      <alignment horizontal="center"/>
    </xf>
    <xf numFmtId="0" fontId="10" fillId="9" borderId="7" xfId="1" applyFont="1" applyFill="1" applyBorder="1"/>
    <xf numFmtId="0" fontId="4" fillId="9" borderId="7" xfId="1" applyFont="1" applyFill="1" applyBorder="1"/>
    <xf numFmtId="0" fontId="10" fillId="9" borderId="11" xfId="1" applyFont="1" applyFill="1" applyBorder="1"/>
    <xf numFmtId="3" fontId="4" fillId="9" borderId="11" xfId="1" applyNumberFormat="1" applyFont="1" applyFill="1" applyBorder="1"/>
    <xf numFmtId="0" fontId="22" fillId="5" borderId="0" xfId="1" applyFont="1" applyFill="1" applyProtection="1">
      <protection locked="0"/>
    </xf>
    <xf numFmtId="0" fontId="0" fillId="4" borderId="0" xfId="0" applyFill="1"/>
    <xf numFmtId="0" fontId="22" fillId="5" borderId="0" xfId="0" applyFont="1" applyFill="1"/>
    <xf numFmtId="0" fontId="0" fillId="8" borderId="0" xfId="0" applyFill="1"/>
    <xf numFmtId="0" fontId="10" fillId="4" borderId="17" xfId="1" applyFont="1" applyFill="1" applyBorder="1" applyAlignment="1">
      <alignment horizontal="left"/>
    </xf>
    <xf numFmtId="0" fontId="1" fillId="4" borderId="17" xfId="1" applyFont="1" applyFill="1" applyBorder="1"/>
    <xf numFmtId="3" fontId="1" fillId="2" borderId="42" xfId="1" applyNumberFormat="1" applyFont="1" applyFill="1" applyBorder="1" applyAlignment="1">
      <alignment horizontal="right"/>
    </xf>
    <xf numFmtId="0" fontId="1" fillId="4" borderId="0" xfId="1" applyFont="1" applyFill="1" applyBorder="1"/>
    <xf numFmtId="17" fontId="4" fillId="12" borderId="51" xfId="1" applyNumberFormat="1" applyFont="1" applyFill="1" applyBorder="1"/>
    <xf numFmtId="9" fontId="1" fillId="12" borderId="42" xfId="6" applyFont="1" applyFill="1" applyBorder="1" applyAlignment="1">
      <alignment horizontal="right"/>
    </xf>
    <xf numFmtId="9" fontId="1" fillId="12" borderId="55" xfId="6" applyFont="1" applyFill="1" applyBorder="1" applyAlignment="1">
      <alignment horizontal="right"/>
    </xf>
    <xf numFmtId="9" fontId="1" fillId="12" borderId="51" xfId="6" applyFont="1" applyFill="1" applyBorder="1" applyAlignment="1">
      <alignment horizontal="right"/>
    </xf>
    <xf numFmtId="17" fontId="4" fillId="12" borderId="17" xfId="1" applyNumberFormat="1" applyFont="1" applyFill="1" applyBorder="1"/>
    <xf numFmtId="9" fontId="1" fillId="12" borderId="38" xfId="6" applyFont="1" applyFill="1" applyBorder="1" applyAlignment="1">
      <alignment horizontal="right"/>
    </xf>
    <xf numFmtId="9" fontId="1" fillId="12" borderId="56" xfId="6" applyFont="1" applyFill="1" applyBorder="1" applyAlignment="1">
      <alignment horizontal="right"/>
    </xf>
    <xf numFmtId="9" fontId="1" fillId="12" borderId="17" xfId="6" applyFont="1" applyFill="1" applyBorder="1" applyAlignment="1">
      <alignment horizontal="right"/>
    </xf>
    <xf numFmtId="3" fontId="1" fillId="2" borderId="45" xfId="2" applyNumberFormat="1" applyFont="1" applyFill="1" applyBorder="1" applyAlignment="1">
      <alignment horizontal="right"/>
    </xf>
    <xf numFmtId="3" fontId="1" fillId="2" borderId="38" xfId="2" applyNumberFormat="1" applyFont="1" applyFill="1" applyBorder="1" applyAlignment="1">
      <alignment horizontal="right"/>
    </xf>
    <xf numFmtId="3" fontId="1" fillId="2" borderId="56" xfId="2" applyNumberFormat="1" applyFont="1" applyFill="1" applyBorder="1" applyAlignment="1">
      <alignment horizontal="right"/>
    </xf>
    <xf numFmtId="3" fontId="1" fillId="2" borderId="17" xfId="2" applyNumberFormat="1" applyFont="1" applyFill="1" applyBorder="1"/>
    <xf numFmtId="3" fontId="1" fillId="2" borderId="0" xfId="1" applyNumberFormat="1" applyFont="1" applyFill="1" applyBorder="1"/>
    <xf numFmtId="9" fontId="22" fillId="2" borderId="0" xfId="6" applyFont="1" applyFill="1" applyBorder="1"/>
    <xf numFmtId="0" fontId="22" fillId="4" borderId="0" xfId="1" applyFont="1" applyFill="1" applyBorder="1"/>
    <xf numFmtId="0" fontId="24" fillId="4" borderId="0" xfId="1" applyFont="1" applyFill="1" applyBorder="1" applyAlignment="1"/>
    <xf numFmtId="0" fontId="24" fillId="2" borderId="0" xfId="1" applyFont="1" applyFill="1" applyBorder="1" applyAlignment="1"/>
    <xf numFmtId="0" fontId="25" fillId="4" borderId="0" xfId="1" applyFont="1" applyFill="1" applyBorder="1" applyAlignment="1">
      <alignment horizontal="center" vertical="center" wrapText="1"/>
    </xf>
    <xf numFmtId="0" fontId="25" fillId="4" borderId="0" xfId="1" applyFont="1" applyFill="1" applyBorder="1" applyAlignment="1">
      <alignment horizontal="center" vertical="center"/>
    </xf>
    <xf numFmtId="1" fontId="25" fillId="4" borderId="0" xfId="1" applyNumberFormat="1" applyFont="1" applyFill="1" applyBorder="1"/>
    <xf numFmtId="3" fontId="22" fillId="4" borderId="0" xfId="1" applyNumberFormat="1" applyFont="1" applyFill="1" applyBorder="1"/>
    <xf numFmtId="3" fontId="22" fillId="4" borderId="0" xfId="1" applyNumberFormat="1" applyFont="1" applyFill="1" applyBorder="1" applyAlignment="1">
      <alignment horizontal="center"/>
    </xf>
    <xf numFmtId="3" fontId="22" fillId="4" borderId="0" xfId="1" applyNumberFormat="1" applyFont="1" applyFill="1" applyBorder="1" applyAlignment="1">
      <alignment horizontal="right"/>
    </xf>
    <xf numFmtId="17" fontId="25" fillId="4" borderId="0" xfId="1" applyNumberFormat="1" applyFont="1" applyFill="1" applyBorder="1"/>
    <xf numFmtId="0" fontId="1" fillId="2" borderId="0" xfId="1" applyFont="1" applyFill="1" applyAlignment="1">
      <alignment vertical="top" wrapText="1"/>
    </xf>
    <xf numFmtId="3" fontId="1" fillId="2" borderId="0" xfId="1" applyNumberFormat="1" applyFont="1" applyFill="1" applyAlignment="1">
      <alignment vertical="top" wrapText="1"/>
    </xf>
    <xf numFmtId="0" fontId="1" fillId="2" borderId="0" xfId="1" applyFont="1" applyFill="1" applyBorder="1" applyAlignment="1">
      <alignment vertical="top" wrapText="1"/>
    </xf>
    <xf numFmtId="0" fontId="21" fillId="2" borderId="0" xfId="1" applyFont="1" applyFill="1" applyAlignment="1">
      <alignment vertical="top" wrapText="1"/>
    </xf>
    <xf numFmtId="3" fontId="21" fillId="2" borderId="0" xfId="1" applyNumberFormat="1" applyFont="1" applyFill="1" applyAlignment="1">
      <alignment vertical="top" wrapText="1"/>
    </xf>
    <xf numFmtId="0" fontId="1" fillId="9" borderId="34" xfId="1" applyFont="1" applyFill="1" applyBorder="1" applyAlignment="1">
      <alignment horizontal="left" vertical="center" wrapText="1"/>
    </xf>
    <xf numFmtId="0" fontId="1" fillId="9" borderId="39" xfId="1" applyFont="1" applyFill="1" applyBorder="1" applyAlignment="1">
      <alignment horizontal="left" vertical="center" wrapText="1"/>
    </xf>
    <xf numFmtId="0" fontId="1" fillId="9" borderId="33" xfId="1" applyFont="1" applyFill="1" applyBorder="1" applyAlignment="1">
      <alignment horizontal="left" vertical="center" wrapText="1"/>
    </xf>
    <xf numFmtId="0" fontId="25" fillId="8" borderId="21" xfId="1" applyFont="1" applyFill="1" applyBorder="1" applyAlignment="1">
      <alignment horizontal="center" vertical="top" wrapText="1"/>
    </xf>
    <xf numFmtId="0" fontId="25" fillId="8" borderId="43" xfId="1" applyFont="1" applyFill="1" applyBorder="1" applyAlignment="1">
      <alignment horizontal="center" vertical="top" wrapText="1"/>
    </xf>
    <xf numFmtId="3" fontId="22" fillId="4" borderId="0" xfId="1" applyNumberFormat="1" applyFont="1" applyFill="1" applyBorder="1" applyAlignment="1">
      <alignment horizontal="center"/>
    </xf>
    <xf numFmtId="9" fontId="2" fillId="2" borderId="34" xfId="6" applyFont="1" applyFill="1" applyBorder="1" applyAlignment="1">
      <alignment horizontal="center"/>
    </xf>
    <xf numFmtId="9" fontId="2" fillId="2" borderId="58" xfId="6" applyFont="1" applyFill="1" applyBorder="1" applyAlignment="1">
      <alignment horizontal="center"/>
    </xf>
    <xf numFmtId="9" fontId="2" fillId="2" borderId="55" xfId="6" applyFont="1" applyFill="1" applyBorder="1" applyAlignment="1">
      <alignment horizontal="center"/>
    </xf>
    <xf numFmtId="9" fontId="1" fillId="12" borderId="34" xfId="6" applyFont="1" applyFill="1" applyBorder="1" applyAlignment="1">
      <alignment horizontal="center"/>
    </xf>
    <xf numFmtId="9" fontId="1" fillId="12" borderId="58" xfId="6" applyFont="1" applyFill="1" applyBorder="1" applyAlignment="1">
      <alignment horizontal="center"/>
    </xf>
    <xf numFmtId="9" fontId="1" fillId="12" borderId="55" xfId="6" applyFont="1" applyFill="1" applyBorder="1" applyAlignment="1">
      <alignment horizontal="center"/>
    </xf>
    <xf numFmtId="17" fontId="30" fillId="2" borderId="0" xfId="1" applyNumberFormat="1" applyFont="1" applyFill="1" applyBorder="1" applyAlignment="1">
      <alignment horizontal="left" vertical="center" wrapText="1"/>
    </xf>
    <xf numFmtId="9" fontId="1" fillId="12" borderId="40" xfId="6" applyFont="1" applyFill="1" applyBorder="1" applyAlignment="1">
      <alignment horizontal="center"/>
    </xf>
    <xf numFmtId="9" fontId="1" fillId="12" borderId="45" xfId="6" applyFont="1" applyFill="1" applyBorder="1" applyAlignment="1">
      <alignment horizontal="center"/>
    </xf>
    <xf numFmtId="9" fontId="1" fillId="12" borderId="56" xfId="6" applyFont="1" applyFill="1" applyBorder="1" applyAlignment="1">
      <alignment horizontal="center"/>
    </xf>
    <xf numFmtId="3" fontId="2" fillId="2" borderId="40" xfId="1" applyNumberFormat="1" applyFont="1" applyFill="1" applyBorder="1" applyAlignment="1">
      <alignment horizontal="center"/>
    </xf>
    <xf numFmtId="3" fontId="2" fillId="2" borderId="45" xfId="1" applyNumberFormat="1" applyFont="1" applyFill="1" applyBorder="1" applyAlignment="1">
      <alignment horizontal="center"/>
    </xf>
    <xf numFmtId="3" fontId="2" fillId="2" borderId="15" xfId="1" applyNumberFormat="1" applyFont="1" applyFill="1" applyBorder="1" applyAlignment="1">
      <alignment horizontal="center"/>
    </xf>
    <xf numFmtId="3" fontId="2" fillId="2" borderId="47" xfId="1" applyNumberFormat="1" applyFont="1" applyFill="1" applyBorder="1" applyAlignment="1">
      <alignment horizontal="center"/>
    </xf>
    <xf numFmtId="3" fontId="2" fillId="2" borderId="53" xfId="1" applyNumberFormat="1" applyFont="1" applyFill="1" applyBorder="1" applyAlignment="1">
      <alignment horizontal="center"/>
    </xf>
    <xf numFmtId="9" fontId="2" fillId="2" borderId="39" xfId="6" applyFont="1" applyFill="1" applyBorder="1" applyAlignment="1">
      <alignment horizontal="center"/>
    </xf>
    <xf numFmtId="9" fontId="2" fillId="2" borderId="44" xfId="6" applyFont="1" applyFill="1" applyBorder="1" applyAlignment="1">
      <alignment horizontal="center"/>
    </xf>
    <xf numFmtId="3" fontId="2" fillId="2" borderId="34" xfId="1" applyNumberFormat="1" applyFont="1" applyFill="1" applyBorder="1" applyAlignment="1">
      <alignment horizontal="center"/>
    </xf>
    <xf numFmtId="3" fontId="2" fillId="2" borderId="58" xfId="1" applyNumberFormat="1" applyFont="1" applyFill="1" applyBorder="1" applyAlignment="1">
      <alignment horizontal="center"/>
    </xf>
    <xf numFmtId="3" fontId="2" fillId="2" borderId="55" xfId="1" applyNumberFormat="1" applyFont="1" applyFill="1" applyBorder="1" applyAlignment="1">
      <alignment horizontal="center"/>
    </xf>
    <xf numFmtId="3" fontId="2" fillId="2" borderId="56" xfId="1" applyNumberFormat="1" applyFont="1" applyFill="1" applyBorder="1" applyAlignment="1">
      <alignment horizontal="center"/>
    </xf>
    <xf numFmtId="3" fontId="2" fillId="2" borderId="2" xfId="1" applyNumberFormat="1" applyFont="1" applyFill="1" applyBorder="1" applyAlignment="1">
      <alignment horizontal="center"/>
    </xf>
    <xf numFmtId="3" fontId="2" fillId="2" borderId="66" xfId="1" applyNumberFormat="1" applyFont="1" applyFill="1" applyBorder="1" applyAlignment="1">
      <alignment horizontal="center"/>
    </xf>
    <xf numFmtId="3" fontId="2" fillId="2" borderId="65" xfId="1" applyNumberFormat="1" applyFont="1" applyFill="1" applyBorder="1" applyAlignment="1">
      <alignment horizontal="center"/>
    </xf>
    <xf numFmtId="0" fontId="24" fillId="8" borderId="2" xfId="1" applyFont="1" applyFill="1" applyBorder="1" applyAlignment="1">
      <alignment horizontal="center"/>
    </xf>
    <xf numFmtId="0" fontId="24" fillId="8" borderId="46" xfId="1" applyFont="1" applyFill="1" applyBorder="1" applyAlignment="1">
      <alignment horizontal="center"/>
    </xf>
    <xf numFmtId="0" fontId="24" fillId="8" borderId="12" xfId="1" applyFont="1" applyFill="1" applyBorder="1" applyAlignment="1">
      <alignment horizontal="center"/>
    </xf>
    <xf numFmtId="9" fontId="2" fillId="2" borderId="15" xfId="6" applyFont="1" applyFill="1" applyBorder="1" applyAlignment="1">
      <alignment horizontal="center"/>
    </xf>
    <xf numFmtId="9" fontId="2" fillId="2" borderId="47" xfId="6" applyFont="1" applyFill="1" applyBorder="1" applyAlignment="1">
      <alignment horizontal="center"/>
    </xf>
    <xf numFmtId="3" fontId="2" fillId="2" borderId="14" xfId="1" applyNumberFormat="1" applyFont="1" applyFill="1" applyBorder="1" applyAlignment="1">
      <alignment horizontal="center"/>
    </xf>
    <xf numFmtId="3" fontId="2" fillId="2" borderId="1" xfId="1" applyNumberFormat="1" applyFont="1" applyFill="1" applyBorder="1" applyAlignment="1">
      <alignment horizontal="center"/>
    </xf>
    <xf numFmtId="0" fontId="24" fillId="8" borderId="48" xfId="1" applyFont="1" applyFill="1" applyBorder="1" applyAlignment="1">
      <alignment horizontal="center"/>
    </xf>
    <xf numFmtId="0" fontId="24" fillId="8" borderId="49" xfId="1" applyFont="1" applyFill="1" applyBorder="1" applyAlignment="1">
      <alignment horizontal="center"/>
    </xf>
    <xf numFmtId="0" fontId="24" fillId="8" borderId="27" xfId="1" applyFont="1" applyFill="1" applyBorder="1" applyAlignment="1">
      <alignment horizontal="center"/>
    </xf>
    <xf numFmtId="3" fontId="2" fillId="2" borderId="39" xfId="1" applyNumberFormat="1" applyFont="1" applyFill="1" applyBorder="1" applyAlignment="1">
      <alignment horizontal="center"/>
    </xf>
    <xf numFmtId="3" fontId="2" fillId="2" borderId="44" xfId="1" applyNumberFormat="1" applyFont="1" applyFill="1" applyBorder="1" applyAlignment="1">
      <alignment horizontal="center"/>
    </xf>
    <xf numFmtId="3" fontId="2" fillId="2" borderId="61" xfId="1" applyNumberFormat="1" applyFont="1" applyFill="1" applyBorder="1" applyAlignment="1">
      <alignment horizontal="center"/>
    </xf>
    <xf numFmtId="3" fontId="2" fillId="2" borderId="62" xfId="1" applyNumberFormat="1" applyFont="1" applyFill="1" applyBorder="1" applyAlignment="1">
      <alignment horizontal="center"/>
    </xf>
    <xf numFmtId="3" fontId="2" fillId="2" borderId="63" xfId="1" applyNumberFormat="1" applyFont="1" applyFill="1" applyBorder="1" applyAlignment="1">
      <alignment horizontal="center"/>
    </xf>
    <xf numFmtId="0" fontId="24" fillId="4" borderId="0" xfId="1" applyFont="1" applyFill="1" applyBorder="1" applyAlignment="1">
      <alignment horizontal="center"/>
    </xf>
    <xf numFmtId="9" fontId="2" fillId="2" borderId="61" xfId="6" applyFont="1" applyFill="1" applyBorder="1" applyAlignment="1">
      <alignment horizontal="center"/>
    </xf>
    <xf numFmtId="9" fontId="2" fillId="2" borderId="62" xfId="6" applyFont="1" applyFill="1" applyBorder="1" applyAlignment="1">
      <alignment horizontal="center"/>
    </xf>
    <xf numFmtId="9" fontId="2" fillId="2" borderId="63" xfId="6" applyFont="1" applyFill="1" applyBorder="1" applyAlignment="1">
      <alignment horizontal="center"/>
    </xf>
    <xf numFmtId="9" fontId="2" fillId="2" borderId="53" xfId="6" applyFont="1" applyFill="1" applyBorder="1" applyAlignment="1">
      <alignment horizontal="center"/>
    </xf>
    <xf numFmtId="0" fontId="19" fillId="2" borderId="0" xfId="2" applyFont="1" applyFill="1" applyBorder="1" applyAlignment="1">
      <alignment horizontal="center"/>
    </xf>
    <xf numFmtId="3" fontId="17" fillId="2" borderId="0" xfId="2" applyNumberFormat="1" applyFont="1" applyFill="1" applyBorder="1" applyAlignment="1">
      <alignment horizontal="center"/>
    </xf>
    <xf numFmtId="0" fontId="24" fillId="8" borderId="2" xfId="2" applyFont="1" applyFill="1" applyBorder="1" applyAlignment="1">
      <alignment horizontal="center"/>
    </xf>
    <xf numFmtId="0" fontId="24" fillId="8" borderId="46" xfId="2" applyFont="1" applyFill="1" applyBorder="1" applyAlignment="1">
      <alignment horizontal="center"/>
    </xf>
    <xf numFmtId="0" fontId="17" fillId="2" borderId="0" xfId="2" applyFont="1" applyFill="1" applyBorder="1" applyAlignment="1">
      <alignment horizontal="center"/>
    </xf>
    <xf numFmtId="0" fontId="24" fillId="8" borderId="56" xfId="1" applyFont="1" applyFill="1" applyBorder="1" applyAlignment="1">
      <alignment horizontal="center"/>
    </xf>
    <xf numFmtId="0" fontId="24" fillId="8" borderId="67" xfId="1" applyFont="1" applyFill="1" applyBorder="1" applyAlignment="1">
      <alignment horizontal="center"/>
    </xf>
    <xf numFmtId="0" fontId="24" fillId="8" borderId="45" xfId="1" applyFont="1" applyFill="1" applyBorder="1" applyAlignment="1">
      <alignment horizontal="center"/>
    </xf>
  </cellXfs>
  <cellStyles count="7">
    <cellStyle name="=C:\WINNT\SYSTEM32\COMMAND.COM" xfId="1"/>
    <cellStyle name="=C:\WINNT\SYSTEM32\COMMAND.COM_43-Recurso Numérico Fijo PTFN_DGP_PT_PA_Mar10" xfId="2"/>
    <cellStyle name="ANCLAS,REZONES Y SUS PARTES,DE FUNDICION,DE HIERRO O DE ACERO" xfId="3"/>
    <cellStyle name="Euro" xfId="4"/>
    <cellStyle name="Hipervínculo" xfId="5" builtinId="8"/>
    <cellStyle name="Normal" xfId="0" builtinId="0"/>
    <cellStyle name="Porcentaje" xfId="6" builtinId="5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523474267352768"/>
          <c:y val="9.685292916203006E-2"/>
          <c:w val="0.44844795747980976"/>
          <c:h val="0.83351954887571078"/>
        </c:manualLayout>
      </c:layout>
      <c:doughnutChart>
        <c:varyColors val="1"/>
        <c:ser>
          <c:idx val="0"/>
          <c:order val="0"/>
          <c:tx>
            <c:v>FIJO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-0.13350430329991234"/>
                  <c:y val="3.5111255100268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70C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>
                        <a:solidFill>
                          <a:srgbClr val="0070C0"/>
                        </a:solidFill>
                      </a:rPr>
                      <a:t>FIJO
4.137.896  números asignados
7 %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"/>
              <c:layout>
                <c:manualLayout>
                  <c:x val="0.14397490015384265"/>
                  <c:y val="-4.6620558834439075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B0F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>
                        <a:solidFill>
                          <a:srgbClr val="00B0F0"/>
                        </a:solidFill>
                      </a:rPr>
                      <a:t>FIJO
51.862.104 números libres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B0F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>
                        <a:solidFill>
                          <a:srgbClr val="00B0F0"/>
                        </a:solidFill>
                      </a:rPr>
                      <a:t>93 %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1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('2-PTFN'!$A$60:$A$61,'2-PTFN'!$A$63:$A$64,'2-PTFN'!$A$66:$A$67,'2-PTFN'!$A$69:$A$70)</c:f>
              <c:strCache>
                <c:ptCount val="8"/>
                <c:pt idx="0">
                  <c:v>Números Geográficos Fijos Asignados</c:v>
                </c:pt>
                <c:pt idx="1">
                  <c:v>Números Geográficos Fijos Libres</c:v>
                </c:pt>
                <c:pt idx="2">
                  <c:v>Números No Geográficos Móviles Asignados</c:v>
                </c:pt>
                <c:pt idx="3">
                  <c:v>Números No Geográficos Móviles Libres</c:v>
                </c:pt>
                <c:pt idx="4">
                  <c:v>Números No Geográficos Red Inteligente Asignados</c:v>
                </c:pt>
                <c:pt idx="5">
                  <c:v>Números No Geográficos Red Inteligente Libres</c:v>
                </c:pt>
                <c:pt idx="6">
                  <c:v>Números 1XY Asignados</c:v>
                </c:pt>
                <c:pt idx="7">
                  <c:v>Números 1XYInteligente Libres</c:v>
                </c:pt>
              </c:strCache>
            </c:strRef>
          </c:cat>
          <c:val>
            <c:numRef>
              <c:f>'2-PTFN'!$B$60:$B$61</c:f>
              <c:numCache>
                <c:formatCode>#,##0</c:formatCode>
                <c:ptCount val="2"/>
                <c:pt idx="0">
                  <c:v>4137896</c:v>
                </c:pt>
                <c:pt idx="1">
                  <c:v>51862104</c:v>
                </c:pt>
              </c:numCache>
            </c:numRef>
          </c:val>
        </c:ser>
        <c:ser>
          <c:idx val="2"/>
          <c:order val="1"/>
          <c:tx>
            <c:v>RI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0.15977809064482748"/>
                  <c:y val="-8.48979519076156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RI
 2.150 números asignados
 0,1 %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"/>
              <c:layout>
                <c:manualLayout>
                  <c:x val="-0.14644648725935244"/>
                  <c:y val="9.571779377309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RI
2.997.850 números libres
 99,9%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8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('2-PTFN'!$A$60:$A$61,'2-PTFN'!$A$63:$A$64,'2-PTFN'!$A$66:$A$67,'2-PTFN'!$A$69:$A$70)</c:f>
              <c:strCache>
                <c:ptCount val="8"/>
                <c:pt idx="0">
                  <c:v>Números Geográficos Fijos Asignados</c:v>
                </c:pt>
                <c:pt idx="1">
                  <c:v>Números Geográficos Fijos Libres</c:v>
                </c:pt>
                <c:pt idx="2">
                  <c:v>Números No Geográficos Móviles Asignados</c:v>
                </c:pt>
                <c:pt idx="3">
                  <c:v>Números No Geográficos Móviles Libres</c:v>
                </c:pt>
                <c:pt idx="4">
                  <c:v>Números No Geográficos Red Inteligente Asignados</c:v>
                </c:pt>
                <c:pt idx="5">
                  <c:v>Números No Geográficos Red Inteligente Libres</c:v>
                </c:pt>
                <c:pt idx="6">
                  <c:v>Números 1XY Asignados</c:v>
                </c:pt>
                <c:pt idx="7">
                  <c:v>Números 1XYInteligente Libres</c:v>
                </c:pt>
              </c:strCache>
            </c:strRef>
          </c:cat>
          <c:val>
            <c:numRef>
              <c:f>'2-PTFN'!$D$66:$D$67</c:f>
              <c:numCache>
                <c:formatCode>#,##0</c:formatCode>
                <c:ptCount val="2"/>
                <c:pt idx="0" formatCode="General">
                  <c:v>2150</c:v>
                </c:pt>
                <c:pt idx="1">
                  <c:v>2997850</c:v>
                </c:pt>
              </c:numCache>
            </c:numRef>
          </c:val>
        </c:ser>
        <c:ser>
          <c:idx val="3"/>
          <c:order val="2"/>
          <c:tx>
            <c:v>1XY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3291884231506673"/>
                  <c:y val="-3.0476431948689778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C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>
                        <a:solidFill>
                          <a:srgbClr val="C00000"/>
                        </a:solidFill>
                      </a:rPr>
                      <a:t>1XY
261 números asignados
 24 %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6371768735837761"/>
                  <c:y val="7.4961756792923245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7030A0"/>
                        </a:solidFill>
                      </a:rPr>
                      <a:t>1XY
806 números libres
76 %</a:t>
                    </a:r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7030A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('2-PTFN'!$A$60:$A$61,'2-PTFN'!$A$63:$A$64,'2-PTFN'!$A$66:$A$67,'2-PTFN'!$A$69:$A$70)</c:f>
              <c:strCache>
                <c:ptCount val="8"/>
                <c:pt idx="0">
                  <c:v>Números Geográficos Fijos Asignados</c:v>
                </c:pt>
                <c:pt idx="1">
                  <c:v>Números Geográficos Fijos Libres</c:v>
                </c:pt>
                <c:pt idx="2">
                  <c:v>Números No Geográficos Móviles Asignados</c:v>
                </c:pt>
                <c:pt idx="3">
                  <c:v>Números No Geográficos Móviles Libres</c:v>
                </c:pt>
                <c:pt idx="4">
                  <c:v>Números No Geográficos Red Inteligente Asignados</c:v>
                </c:pt>
                <c:pt idx="5">
                  <c:v>Números No Geográficos Red Inteligente Libres</c:v>
                </c:pt>
                <c:pt idx="6">
                  <c:v>Números 1XY Asignados</c:v>
                </c:pt>
                <c:pt idx="7">
                  <c:v>Números 1XYInteligente Libres</c:v>
                </c:pt>
              </c:strCache>
            </c:strRef>
          </c:cat>
          <c:val>
            <c:numRef>
              <c:f>'2-PTFN'!$E$69:$E$70</c:f>
              <c:numCache>
                <c:formatCode>#,##0</c:formatCode>
                <c:ptCount val="2"/>
                <c:pt idx="0">
                  <c:v>261</c:v>
                </c:pt>
                <c:pt idx="1">
                  <c:v>806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9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solidFill>
        <a:schemeClr val="tx1"/>
      </a:solidFill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777226234593637E-2"/>
          <c:y val="4.9325337891482426E-2"/>
          <c:w val="0.9080655659996415"/>
          <c:h val="0.757633872278420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'4-Fijo (CA)'!$B$57:$G$57</c:f>
              <c:strCache>
                <c:ptCount val="1"/>
                <c:pt idx="0">
                  <c:v>RECURSO NUMÉRICO UTILIZADO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9"/>
              <c:layout>
                <c:manualLayout>
                  <c:x val="1.2403101448146091E-2"/>
                  <c:y val="-1.8079096045197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1.7915590980655611E-2"/>
                  <c:y val="-2.03389830508474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baseline="0">
                    <a:solidFill>
                      <a:sysClr val="windowText" lastClr="000000"/>
                    </a:solidFill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('4-Fijo (CA)'!$A$81:$A$90,'4-Fijo (CA)'!$A$99)</c:f>
              <c:numCache>
                <c:formatCode>0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 formatCode="mmm\-yy">
                  <c:v>41487</c:v>
                </c:pt>
              </c:numCache>
            </c:numRef>
          </c:cat>
          <c:val>
            <c:numRef>
              <c:f>('4-Fijo (CA)'!$I$59:$I$68,'4-Fijo (CA)'!$I$76)</c:f>
              <c:numCache>
                <c:formatCode>General</c:formatCode>
                <c:ptCount val="11"/>
                <c:pt idx="7" formatCode="#,##0">
                  <c:v>2528912</c:v>
                </c:pt>
                <c:pt idx="8" formatCode="#,##0">
                  <c:v>2820479</c:v>
                </c:pt>
                <c:pt idx="9" formatCode="#,##0">
                  <c:v>3020896</c:v>
                </c:pt>
                <c:pt idx="10" formatCode="#,##0">
                  <c:v>3149062</c:v>
                </c:pt>
              </c:numCache>
            </c:numRef>
          </c:val>
        </c:ser>
        <c:ser>
          <c:idx val="3"/>
          <c:order val="2"/>
          <c:tx>
            <c:strRef>
              <c:f>'4-Fijo (CA)'!$B$34:$G$34</c:f>
              <c:strCache>
                <c:ptCount val="1"/>
                <c:pt idx="0">
                  <c:v>RECURSO NUMÉRICO ASIGNADO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ln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('4-Fijo (CA)'!$A$81:$A$90,'4-Fijo (CA)'!$A$99)</c:f>
              <c:numCache>
                <c:formatCode>0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 formatCode="mmm\-yy">
                  <c:v>41487</c:v>
                </c:pt>
              </c:numCache>
            </c:numRef>
          </c:cat>
          <c:val>
            <c:numRef>
              <c:f>('3-Fijo'!$L$14:$L$23,'3-Fijo'!$L$31)</c:f>
              <c:numCache>
                <c:formatCode>#,##0</c:formatCode>
                <c:ptCount val="11"/>
                <c:pt idx="0">
                  <c:v>1949814</c:v>
                </c:pt>
                <c:pt idx="1">
                  <c:v>2066034</c:v>
                </c:pt>
                <c:pt idx="2">
                  <c:v>2165510</c:v>
                </c:pt>
                <c:pt idx="3">
                  <c:v>2390309</c:v>
                </c:pt>
                <c:pt idx="4">
                  <c:v>2549563</c:v>
                </c:pt>
                <c:pt idx="5">
                  <c:v>2781734</c:v>
                </c:pt>
                <c:pt idx="6">
                  <c:v>2808968</c:v>
                </c:pt>
                <c:pt idx="7">
                  <c:v>3081376</c:v>
                </c:pt>
                <c:pt idx="8">
                  <c:v>3594284</c:v>
                </c:pt>
                <c:pt idx="9">
                  <c:v>3974596</c:v>
                </c:pt>
                <c:pt idx="10">
                  <c:v>4137896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65504"/>
        <c:axId val="149012480"/>
      </c:barChart>
      <c:lineChart>
        <c:grouping val="standard"/>
        <c:varyColors val="0"/>
        <c:ser>
          <c:idx val="2"/>
          <c:order val="1"/>
          <c:tx>
            <c:strRef>
              <c:f>'4-Fijo (CA)'!$B$79:$G$79</c:f>
              <c:strCache>
                <c:ptCount val="1"/>
                <c:pt idx="0">
                  <c:v>LÍNEAS PRINCIPALES</c:v>
                </c:pt>
              </c:strCache>
            </c:strRef>
          </c:tx>
          <c:marker>
            <c:symbol val="diamond"/>
            <c:size val="5"/>
            <c:spPr>
              <a:solidFill>
                <a:schemeClr val="accent5">
                  <a:lumMod val="75000"/>
                </a:schemeClr>
              </a:solidFill>
            </c:spPr>
          </c:marker>
          <c:dLbls>
            <c:dLbl>
              <c:idx val="0"/>
              <c:layout>
                <c:manualLayout>
                  <c:x val="-2.0671833503735783E-2"/>
                  <c:y val="5.42372881355931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9293711270153436E-2"/>
                  <c:y val="3.841807909604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2403100102241478E-2"/>
                  <c:y val="3.38983050847457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6537466802988638E-2"/>
                  <c:y val="4.0677966101694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7562444671647729E-2"/>
                  <c:y val="3.38983050847457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4453055839559661E-2"/>
                  <c:y val="3.6158192090395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3074933605977172E-2"/>
                  <c:y val="4.29378531073446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1343667007471489E-2"/>
                  <c:y val="3.38983050847457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4453055839559557E-2"/>
                  <c:y val="4.0677966101694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3074937195056511E-2"/>
                  <c:y val="3.16384180790960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7915590980655611E-2"/>
                  <c:y val="2.93785310734463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('4-Fijo (CA)'!$A$81:$A$90,'4-Fijo (CA)'!$A$99)</c:f>
              <c:numCache>
                <c:formatCode>0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 formatCode="mmm\-yy">
                  <c:v>41487</c:v>
                </c:pt>
              </c:numCache>
            </c:numRef>
          </c:cat>
          <c:val>
            <c:numRef>
              <c:f>('4-Fijo (CA)'!$I$81:$I$90,'4-Fijo (CA)'!$I$99)</c:f>
              <c:numCache>
                <c:formatCode>#,##0</c:formatCode>
                <c:ptCount val="11"/>
                <c:pt idx="0">
                  <c:v>1549046</c:v>
                </c:pt>
                <c:pt idx="1">
                  <c:v>1612261</c:v>
                </c:pt>
                <c:pt idx="2">
                  <c:v>1701496</c:v>
                </c:pt>
                <c:pt idx="3">
                  <c:v>1775232</c:v>
                </c:pt>
                <c:pt idx="4">
                  <c:v>1823120</c:v>
                </c:pt>
                <c:pt idx="5">
                  <c:v>1909961</c:v>
                </c:pt>
                <c:pt idx="6">
                  <c:v>2011228</c:v>
                </c:pt>
                <c:pt idx="7">
                  <c:v>2085758</c:v>
                </c:pt>
                <c:pt idx="8">
                  <c:v>2219739</c:v>
                </c:pt>
                <c:pt idx="9">
                  <c:v>2307130</c:v>
                </c:pt>
                <c:pt idx="10">
                  <c:v>2381048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5504"/>
        <c:axId val="149012480"/>
      </c:lineChart>
      <c:catAx>
        <c:axId val="14776550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49012480"/>
        <c:crosses val="autoZero"/>
        <c:auto val="1"/>
        <c:lblAlgn val="ctr"/>
        <c:lblOffset val="100"/>
        <c:tickLblSkip val="1"/>
        <c:noMultiLvlLbl val="0"/>
      </c:catAx>
      <c:valAx>
        <c:axId val="149012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47765504"/>
        <c:crosses val="autoZero"/>
        <c:crossBetween val="between"/>
      </c:valAx>
      <c:spPr>
        <a:noFill/>
        <a:ln>
          <a:noFill/>
        </a:ln>
        <a:effectLst>
          <a:innerShdw blurRad="63500" dist="50800" dir="13500000">
            <a:schemeClr val="accent6">
              <a:lumMod val="75000"/>
              <a:alpha val="50000"/>
            </a:schemeClr>
          </a:innerShdw>
        </a:effectLst>
        <a:scene3d>
          <a:camera prst="orthographicFront"/>
          <a:lightRig rig="threePt" dir="t"/>
        </a:scene3d>
        <a:sp3d>
          <a:bevelB/>
        </a:sp3d>
      </c:spPr>
    </c:plotArea>
    <c:legend>
      <c:legendPos val="b"/>
      <c:layout>
        <c:manualLayout>
          <c:xMode val="edge"/>
          <c:yMode val="edge"/>
          <c:x val="0.11642600016672604"/>
          <c:y val="0.86461867533462233"/>
          <c:w val="0.81719602181584849"/>
          <c:h val="4.0482155033111963E-2"/>
        </c:manualLayout>
      </c:layout>
      <c:overlay val="0"/>
      <c:txPr>
        <a:bodyPr/>
        <a:lstStyle/>
        <a:p>
          <a:pPr>
            <a:defRPr>
              <a:latin typeface="Arial" pitchFamily="34" charset="0"/>
              <a:cs typeface="Arial" pitchFamily="34" charset="0"/>
            </a:defRPr>
          </a:pPr>
          <a:endParaRPr lang="es-EC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919543710882296E-2"/>
          <c:y val="4.2951130211057557E-2"/>
          <c:w val="0.9070135271552594"/>
          <c:h val="0.821648407055042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'5-RI'!$A$14</c:f>
              <c:strCache>
                <c:ptCount val="1"/>
                <c:pt idx="0">
                  <c:v>CNT  E.P.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('5-RI'!$B$13:$I$13,'5-RI'!$P$13)</c:f>
              <c:strCache>
                <c:ptCount val="9"/>
                <c:pt idx="0">
                  <c:v>AÑO 2005</c:v>
                </c:pt>
                <c:pt idx="1">
                  <c:v>AÑO 2006</c:v>
                </c:pt>
                <c:pt idx="2">
                  <c:v>AÑO 2007</c:v>
                </c:pt>
                <c:pt idx="3">
                  <c:v>AÑO 2008</c:v>
                </c:pt>
                <c:pt idx="4">
                  <c:v>AÑO 2009</c:v>
                </c:pt>
                <c:pt idx="5">
                  <c:v>AÑO 2010</c:v>
                </c:pt>
                <c:pt idx="6">
                  <c:v>AÑO 2011</c:v>
                </c:pt>
                <c:pt idx="7">
                  <c:v>AÑO 2012</c:v>
                </c:pt>
                <c:pt idx="8">
                  <c:v>Ago-13</c:v>
                </c:pt>
              </c:strCache>
            </c:strRef>
          </c:cat>
          <c:val>
            <c:numRef>
              <c:f>('5-RI'!$B$14:$I$14,'5-RI'!$P$14)</c:f>
              <c:numCache>
                <c:formatCode>General</c:formatCode>
                <c:ptCount val="9"/>
                <c:pt idx="0">
                  <c:v>211</c:v>
                </c:pt>
                <c:pt idx="1">
                  <c:v>237</c:v>
                </c:pt>
                <c:pt idx="2">
                  <c:v>247</c:v>
                </c:pt>
                <c:pt idx="3">
                  <c:v>276</c:v>
                </c:pt>
                <c:pt idx="4">
                  <c:v>224</c:v>
                </c:pt>
                <c:pt idx="5">
                  <c:v>212</c:v>
                </c:pt>
                <c:pt idx="6">
                  <c:v>218</c:v>
                </c:pt>
                <c:pt idx="7">
                  <c:v>249</c:v>
                </c:pt>
                <c:pt idx="8">
                  <c:v>260</c:v>
                </c:pt>
              </c:numCache>
            </c:numRef>
          </c:val>
        </c:ser>
        <c:ser>
          <c:idx val="1"/>
          <c:order val="1"/>
          <c:tx>
            <c:strRef>
              <c:f>'5-RI'!$A$15</c:f>
              <c:strCache>
                <c:ptCount val="1"/>
                <c:pt idx="0">
                  <c:v>SETEL S.A.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('5-RI'!$B$13:$I$13,'5-RI'!$P$13)</c:f>
              <c:strCache>
                <c:ptCount val="9"/>
                <c:pt idx="0">
                  <c:v>AÑO 2005</c:v>
                </c:pt>
                <c:pt idx="1">
                  <c:v>AÑO 2006</c:v>
                </c:pt>
                <c:pt idx="2">
                  <c:v>AÑO 2007</c:v>
                </c:pt>
                <c:pt idx="3">
                  <c:v>AÑO 2008</c:v>
                </c:pt>
                <c:pt idx="4">
                  <c:v>AÑO 2009</c:v>
                </c:pt>
                <c:pt idx="5">
                  <c:v>AÑO 2010</c:v>
                </c:pt>
                <c:pt idx="6">
                  <c:v>AÑO 2011</c:v>
                </c:pt>
                <c:pt idx="7">
                  <c:v>AÑO 2012</c:v>
                </c:pt>
                <c:pt idx="8">
                  <c:v>Ago-13</c:v>
                </c:pt>
              </c:strCache>
            </c:strRef>
          </c:cat>
          <c:val>
            <c:numRef>
              <c:f>('5-RI'!$B$15:$I$15,'5-RI'!$P$15)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0"/>
        <c:axId val="153511040"/>
        <c:axId val="153512576"/>
      </c:barChart>
      <c:catAx>
        <c:axId val="15351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3512576"/>
        <c:crosses val="autoZero"/>
        <c:auto val="1"/>
        <c:lblAlgn val="ctr"/>
        <c:lblOffset val="100"/>
        <c:noMultiLvlLbl val="0"/>
      </c:catAx>
      <c:valAx>
        <c:axId val="153512576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Números</a:t>
                </a:r>
              </a:p>
            </c:rich>
          </c:tx>
          <c:layout>
            <c:manualLayout>
              <c:xMode val="edge"/>
              <c:yMode val="edge"/>
              <c:x val="2.0682684859905736E-3"/>
              <c:y val="0.44576271186440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35110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218385826771654"/>
          <c:y val="0.92790568144870578"/>
          <c:w val="0.18228447405612763"/>
          <c:h val="4.0845549602529486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846101768559009E-2"/>
          <c:y val="2.6311482593674034E-2"/>
          <c:w val="0.90486039296794207"/>
          <c:h val="0.847366240907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'5-RI'!$A$20</c:f>
              <c:strCache>
                <c:ptCount val="1"/>
                <c:pt idx="0">
                  <c:v>CNT  E.P.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5.0702598652550529E-2"/>
                  <c:y val="0.3636207951070336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5.4552454282964388E-2"/>
                  <c:y val="0.2704105564786052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0702598652550529E-2"/>
                  <c:y val="0.2606658479616653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5569457811998719E-2"/>
                  <c:y val="4.24690216475234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4286172601860761E-2"/>
                  <c:y val="8.39900792217486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9419313442412578E-2"/>
                  <c:y val="8.65321100917431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4.685274302213667E-2"/>
                  <c:y val="0.1361030605119314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5.4552454282964388E-2"/>
                  <c:y val="9.67004262081918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5.5835739493102339E-2"/>
                  <c:y val="0.1039031038551373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('5-RI'!$B$19:$I$19,'5-RI'!$P$19)</c:f>
              <c:strCache>
                <c:ptCount val="9"/>
                <c:pt idx="0">
                  <c:v>AÑO 2005</c:v>
                </c:pt>
                <c:pt idx="1">
                  <c:v>AÑO 2006</c:v>
                </c:pt>
                <c:pt idx="2">
                  <c:v>AÑO 2007</c:v>
                </c:pt>
                <c:pt idx="3">
                  <c:v>AÑO 2008</c:v>
                </c:pt>
                <c:pt idx="4">
                  <c:v>AÑO 2009</c:v>
                </c:pt>
                <c:pt idx="5">
                  <c:v>AÑO 2010</c:v>
                </c:pt>
                <c:pt idx="6">
                  <c:v>AÑO 2011</c:v>
                </c:pt>
                <c:pt idx="7">
                  <c:v>AÑO 2012</c:v>
                </c:pt>
                <c:pt idx="8">
                  <c:v>Ago-13</c:v>
                </c:pt>
              </c:strCache>
            </c:strRef>
          </c:cat>
          <c:val>
            <c:numRef>
              <c:f>('5-RI'!$B$20:$I$20,'5-RI'!$P$20)</c:f>
              <c:numCache>
                <c:formatCode>#,##0</c:formatCode>
                <c:ptCount val="9"/>
                <c:pt idx="0">
                  <c:v>1162</c:v>
                </c:pt>
                <c:pt idx="1">
                  <c:v>1382</c:v>
                </c:pt>
                <c:pt idx="2">
                  <c:v>1405</c:v>
                </c:pt>
                <c:pt idx="3">
                  <c:v>1920</c:v>
                </c:pt>
                <c:pt idx="4">
                  <c:v>1822</c:v>
                </c:pt>
                <c:pt idx="5">
                  <c:v>1816</c:v>
                </c:pt>
                <c:pt idx="6">
                  <c:v>1699</c:v>
                </c:pt>
                <c:pt idx="7">
                  <c:v>1792</c:v>
                </c:pt>
                <c:pt idx="8">
                  <c:v>1775</c:v>
                </c:pt>
              </c:numCache>
            </c:numRef>
          </c:val>
        </c:ser>
        <c:ser>
          <c:idx val="1"/>
          <c:order val="1"/>
          <c:tx>
            <c:strRef>
              <c:f>'5-RI'!$A$21</c:f>
              <c:strCache>
                <c:ptCount val="1"/>
                <c:pt idx="0">
                  <c:v>ETAPA E.P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('5-RI'!$B$19:$I$19,'5-RI'!$P$19)</c:f>
              <c:strCache>
                <c:ptCount val="9"/>
                <c:pt idx="0">
                  <c:v>AÑO 2005</c:v>
                </c:pt>
                <c:pt idx="1">
                  <c:v>AÑO 2006</c:v>
                </c:pt>
                <c:pt idx="2">
                  <c:v>AÑO 2007</c:v>
                </c:pt>
                <c:pt idx="3">
                  <c:v>AÑO 2008</c:v>
                </c:pt>
                <c:pt idx="4">
                  <c:v>AÑO 2009</c:v>
                </c:pt>
                <c:pt idx="5">
                  <c:v>AÑO 2010</c:v>
                </c:pt>
                <c:pt idx="6">
                  <c:v>AÑO 2011</c:v>
                </c:pt>
                <c:pt idx="7">
                  <c:v>AÑO 2012</c:v>
                </c:pt>
                <c:pt idx="8">
                  <c:v>Ago-13</c:v>
                </c:pt>
              </c:strCache>
            </c:strRef>
          </c:cat>
          <c:val>
            <c:numRef>
              <c:f>('5-RI'!$B$21:$I$21,'5-RI'!$P$21)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8</c:v>
                </c:pt>
                <c:pt idx="7">
                  <c:v>11</c:v>
                </c:pt>
                <c:pt idx="8">
                  <c:v>17</c:v>
                </c:pt>
              </c:numCache>
            </c:numRef>
          </c:val>
        </c:ser>
        <c:ser>
          <c:idx val="2"/>
          <c:order val="2"/>
          <c:tx>
            <c:strRef>
              <c:f>'5-RI'!$A$22</c:f>
              <c:strCache>
                <c:ptCount val="1"/>
                <c:pt idx="0">
                  <c:v>LINKOTEL S.A.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('5-RI'!$B$22:$I$22,'5-RI'!$P$22)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</c:ser>
        <c:ser>
          <c:idx val="3"/>
          <c:order val="3"/>
          <c:tx>
            <c:strRef>
              <c:f>'5-RI'!$A$23</c:f>
              <c:strCache>
                <c:ptCount val="1"/>
                <c:pt idx="0">
                  <c:v>SETEL S.A.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('5-RI'!$B$23:$I$23,'5-RI'!$P$23)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63</c:v>
                </c:pt>
                <c:pt idx="7">
                  <c:v>63</c:v>
                </c:pt>
                <c:pt idx="8">
                  <c:v>65</c:v>
                </c:pt>
              </c:numCache>
            </c:numRef>
          </c:val>
        </c:ser>
        <c:ser>
          <c:idx val="4"/>
          <c:order val="4"/>
          <c:tx>
            <c:strRef>
              <c:f>'5-RI'!$A$24</c:f>
              <c:strCache>
                <c:ptCount val="1"/>
                <c:pt idx="0">
                  <c:v>LEVEL 3 ECUADOR LVLT S.A.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('5-RI'!$B$24:$I$24,'5-RI'!$P$24)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</c:v>
                </c:pt>
                <c:pt idx="4">
                  <c:v>10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strRef>
              <c:f>'5-RI'!$A$25</c:f>
              <c:strCache>
                <c:ptCount val="1"/>
                <c:pt idx="0">
                  <c:v>GRUPO CORIPAR S.A.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('5-RI'!$B$25:$I$25,'5-RI'!$P$25)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</c:ser>
        <c:ser>
          <c:idx val="6"/>
          <c:order val="6"/>
          <c:tx>
            <c:strRef>
              <c:f>'5-RI'!$A$26</c:f>
              <c:strCache>
                <c:ptCount val="1"/>
                <c:pt idx="0">
                  <c:v>CONECEL S.A.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('5-RI'!$B$26:$I$26,'5-RI'!$P$26)</c:f>
              <c:numCache>
                <c:formatCode>General</c:formatCode>
                <c:ptCount val="9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</c:ser>
        <c:ser>
          <c:idx val="7"/>
          <c:order val="7"/>
          <c:tx>
            <c:strRef>
              <c:f>'5-RI'!$A$27</c:f>
              <c:strCache>
                <c:ptCount val="1"/>
                <c:pt idx="0">
                  <c:v>OTECEL S.A.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('5-RI'!$B$27:$I$27,'5-RI'!$P$27)</c:f>
              <c:numCache>
                <c:formatCode>General</c:formatCode>
                <c:ptCount val="9"/>
                <c:pt idx="0">
                  <c:v>9</c:v>
                </c:pt>
                <c:pt idx="1">
                  <c:v>3</c:v>
                </c:pt>
                <c:pt idx="2">
                  <c:v>5</c:v>
                </c:pt>
                <c:pt idx="3">
                  <c:v>18</c:v>
                </c:pt>
                <c:pt idx="4">
                  <c:v>22</c:v>
                </c:pt>
                <c:pt idx="5">
                  <c:v>23</c:v>
                </c:pt>
                <c:pt idx="6">
                  <c:v>23</c:v>
                </c:pt>
                <c:pt idx="7">
                  <c:v>23</c:v>
                </c:pt>
                <c:pt idx="8">
                  <c:v>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434560"/>
        <c:axId val="154604288"/>
      </c:barChart>
      <c:catAx>
        <c:axId val="15443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4604288"/>
        <c:crosses val="autoZero"/>
        <c:auto val="1"/>
        <c:lblAlgn val="ctr"/>
        <c:lblOffset val="100"/>
        <c:noMultiLvlLbl val="0"/>
      </c:catAx>
      <c:valAx>
        <c:axId val="154604288"/>
        <c:scaling>
          <c:orientation val="minMax"/>
          <c:max val="10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Números</a:t>
                </a:r>
              </a:p>
            </c:rich>
          </c:tx>
          <c:layout>
            <c:manualLayout>
              <c:xMode val="edge"/>
              <c:yMode val="edge"/>
              <c:x val="1.6546018614270942E-2"/>
              <c:y val="0.445762711864406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44345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3-Fijo'!A1"/><Relationship Id="rId2" Type="http://schemas.openxmlformats.org/officeDocument/2006/relationships/hyperlink" Target="#'4-Fijo (CA)'!A1"/><Relationship Id="rId1" Type="http://schemas.openxmlformats.org/officeDocument/2006/relationships/hyperlink" Target="#'2-PTFN'!A1"/><Relationship Id="rId5" Type="http://schemas.openxmlformats.org/officeDocument/2006/relationships/image" Target="../media/image1.png"/><Relationship Id="rId4" Type="http://schemas.openxmlformats.org/officeDocument/2006/relationships/hyperlink" Target="#'5-RI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jpeg"/><Relationship Id="rId1" Type="http://schemas.openxmlformats.org/officeDocument/2006/relationships/hyperlink" Target="#'  Presentaci&#243;n'!A1"/><Relationship Id="rId4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7" Type="http://schemas.openxmlformats.org/officeDocument/2006/relationships/image" Target="../media/image1.png"/><Relationship Id="rId2" Type="http://schemas.openxmlformats.org/officeDocument/2006/relationships/image" Target="../media/image5.jpe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4657725</xdr:colOff>
      <xdr:row>22</xdr:row>
      <xdr:rowOff>76200</xdr:rowOff>
    </xdr:from>
    <xdr:to>
      <xdr:col>2</xdr:col>
      <xdr:colOff>4945725</xdr:colOff>
      <xdr:row>23</xdr:row>
      <xdr:rowOff>4350</xdr:rowOff>
    </xdr:to>
    <xdr:sp macro="[0]!situacionactual" textlink="">
      <xdr:nvSpPr>
        <xdr:cNvPr id="153699" name="AutoShape 10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439150" y="4200525"/>
          <a:ext cx="288000" cy="252000"/>
        </a:xfrm>
        <a:prstGeom prst="rightArrow">
          <a:avLst>
            <a:gd name="adj1" fmla="val 50000"/>
            <a:gd name="adj2" fmla="val 33333"/>
          </a:avLst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3366FF" mc:Ignorable="a14" a14:legacySpreadsheetColorIndex="48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4657725</xdr:colOff>
      <xdr:row>24</xdr:row>
      <xdr:rowOff>95250</xdr:rowOff>
    </xdr:from>
    <xdr:to>
      <xdr:col>2</xdr:col>
      <xdr:colOff>4945725</xdr:colOff>
      <xdr:row>25</xdr:row>
      <xdr:rowOff>23400</xdr:rowOff>
    </xdr:to>
    <xdr:sp macro="[0]!redinteligente" textlink="">
      <xdr:nvSpPr>
        <xdr:cNvPr id="153700" name="AutoShape 14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8439150" y="4867275"/>
          <a:ext cx="288000" cy="252000"/>
        </a:xfrm>
        <a:prstGeom prst="rightArrow">
          <a:avLst>
            <a:gd name="adj1" fmla="val 50000"/>
            <a:gd name="adj2" fmla="val 33333"/>
          </a:avLst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3366FF" mc:Ignorable="a14" a14:legacySpreadsheetColorIndex="48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4657725</xdr:colOff>
      <xdr:row>23</xdr:row>
      <xdr:rowOff>85725</xdr:rowOff>
    </xdr:from>
    <xdr:to>
      <xdr:col>2</xdr:col>
      <xdr:colOff>4945725</xdr:colOff>
      <xdr:row>24</xdr:row>
      <xdr:rowOff>13875</xdr:rowOff>
    </xdr:to>
    <xdr:sp macro="[0]!fijo" textlink="">
      <xdr:nvSpPr>
        <xdr:cNvPr id="153701" name="AutoShape 17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8439150" y="4533900"/>
          <a:ext cx="288000" cy="252000"/>
        </a:xfrm>
        <a:prstGeom prst="rightArrow">
          <a:avLst>
            <a:gd name="adj1" fmla="val 50000"/>
            <a:gd name="adj2" fmla="val 33333"/>
          </a:avLst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3366FF" mc:Ignorable="a14" a14:legacySpreadsheetColorIndex="48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4657725</xdr:colOff>
      <xdr:row>25</xdr:row>
      <xdr:rowOff>76200</xdr:rowOff>
    </xdr:from>
    <xdr:to>
      <xdr:col>2</xdr:col>
      <xdr:colOff>4945725</xdr:colOff>
      <xdr:row>26</xdr:row>
      <xdr:rowOff>137700</xdr:rowOff>
    </xdr:to>
    <xdr:sp macro="[0]!redinteligente" textlink="">
      <xdr:nvSpPr>
        <xdr:cNvPr id="153702" name="AutoShape 18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>
          <a:off x="8439150" y="5172075"/>
          <a:ext cx="288000" cy="252000"/>
        </a:xfrm>
        <a:prstGeom prst="rightArrow">
          <a:avLst>
            <a:gd name="adj1" fmla="val 50000"/>
            <a:gd name="adj2" fmla="val 31818"/>
          </a:avLst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3366FF" mc:Ignorable="a14" a14:legacySpreadsheetColorIndex="48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3981450</xdr:colOff>
      <xdr:row>1</xdr:row>
      <xdr:rowOff>190513</xdr:rowOff>
    </xdr:from>
    <xdr:to>
      <xdr:col>3</xdr:col>
      <xdr:colOff>979875</xdr:colOff>
      <xdr:row>5</xdr:row>
      <xdr:rowOff>143861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0" y="371488"/>
          <a:ext cx="1980000" cy="72487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2</xdr:row>
      <xdr:rowOff>76213</xdr:rowOff>
    </xdr:from>
    <xdr:to>
      <xdr:col>13</xdr:col>
      <xdr:colOff>522675</xdr:colOff>
      <xdr:row>6</xdr:row>
      <xdr:rowOff>142875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5" y="466738"/>
          <a:ext cx="1980000" cy="790562"/>
        </a:xfrm>
        <a:prstGeom prst="rect">
          <a:avLst/>
        </a:prstGeom>
      </xdr:spPr>
    </xdr:pic>
    <xdr:clientData/>
  </xdr:twoCellAnchor>
  <xdr:absoluteAnchor>
    <xdr:pos x="762000" y="1933575"/>
    <xdr:ext cx="9906000" cy="5305425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2</xdr:row>
      <xdr:rowOff>76213</xdr:rowOff>
    </xdr:from>
    <xdr:to>
      <xdr:col>13</xdr:col>
      <xdr:colOff>522675</xdr:colOff>
      <xdr:row>6</xdr:row>
      <xdr:rowOff>66675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5" y="466738"/>
          <a:ext cx="1980000" cy="790562"/>
        </a:xfrm>
        <a:prstGeom prst="rect">
          <a:avLst/>
        </a:prstGeom>
      </xdr:spPr>
    </xdr:pic>
    <xdr:clientData/>
  </xdr:twoCellAnchor>
  <xdr:absoluteAnchor>
    <xdr:pos x="762000" y="1943100"/>
    <xdr:ext cx="9896475" cy="5191125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723900</xdr:colOff>
      <xdr:row>175</xdr:row>
      <xdr:rowOff>85725</xdr:rowOff>
    </xdr:from>
    <xdr:to>
      <xdr:col>9</xdr:col>
      <xdr:colOff>581025</xdr:colOff>
      <xdr:row>180</xdr:row>
      <xdr:rowOff>9525</xdr:rowOff>
    </xdr:to>
    <xdr:grpSp>
      <xdr:nvGrpSpPr>
        <xdr:cNvPr id="115829" name="Group 13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11268075" y="29146500"/>
          <a:ext cx="1381125" cy="733425"/>
          <a:chOff x="527" y="481"/>
          <a:chExt cx="92" cy="50"/>
        </a:xfrm>
      </xdr:grpSpPr>
      <xdr:pic>
        <xdr:nvPicPr>
          <xdr:cNvPr id="115834" name="Picture 14" descr="Logo_Senatel_Ecuado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7" y="481"/>
            <a:ext cx="92" cy="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15835" name="AutoShape 15"/>
          <xdr:cNvSpPr>
            <a:spLocks noChangeArrowheads="1"/>
          </xdr:cNvSpPr>
        </xdr:nvSpPr>
        <xdr:spPr bwMode="auto">
          <a:xfrm>
            <a:off x="571" y="512"/>
            <a:ext cx="20" cy="19"/>
          </a:xfrm>
          <a:prstGeom prst="leftArrow">
            <a:avLst>
              <a:gd name="adj1" fmla="val 50000"/>
              <a:gd name="adj2" fmla="val 26316"/>
            </a:avLst>
          </a:prstGeom>
          <a:solidFill>
            <a:srgbClr val="99CC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3</xdr:col>
      <xdr:colOff>781050</xdr:colOff>
      <xdr:row>2</xdr:row>
      <xdr:rowOff>76213</xdr:rowOff>
    </xdr:from>
    <xdr:to>
      <xdr:col>4</xdr:col>
      <xdr:colOff>646500</xdr:colOff>
      <xdr:row>6</xdr:row>
      <xdr:rowOff>77186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0" y="466738"/>
          <a:ext cx="1980000" cy="724873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30</xdr:row>
      <xdr:rowOff>38100</xdr:rowOff>
    </xdr:from>
    <xdr:to>
      <xdr:col>0</xdr:col>
      <xdr:colOff>2091267</xdr:colOff>
      <xdr:row>31</xdr:row>
      <xdr:rowOff>139700</xdr:rowOff>
    </xdr:to>
    <xdr:sp macro="" textlink="">
      <xdr:nvSpPr>
        <xdr:cNvPr id="6" name="5 Rectángulo redondeado">
          <a:hlinkClick xmlns:r="http://schemas.openxmlformats.org/officeDocument/2006/relationships" r:id="rId4"/>
        </xdr:cNvPr>
        <xdr:cNvSpPr/>
      </xdr:nvSpPr>
      <xdr:spPr>
        <a:xfrm>
          <a:off x="152400" y="5667375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583406</xdr:colOff>
      <xdr:row>2</xdr:row>
      <xdr:rowOff>47639</xdr:rowOff>
    </xdr:from>
    <xdr:to>
      <xdr:col>11</xdr:col>
      <xdr:colOff>539344</xdr:colOff>
      <xdr:row>6</xdr:row>
      <xdr:rowOff>58138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0" y="440545"/>
          <a:ext cx="1980000" cy="724874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62</xdr:row>
      <xdr:rowOff>104775</xdr:rowOff>
    </xdr:from>
    <xdr:to>
      <xdr:col>2</xdr:col>
      <xdr:colOff>405342</xdr:colOff>
      <xdr:row>64</xdr:row>
      <xdr:rowOff>44450</xdr:rowOff>
    </xdr:to>
    <xdr:sp macro="" textlink="">
      <xdr:nvSpPr>
        <xdr:cNvPr id="3" name="2 Rectángulo redondeado">
          <a:hlinkClick xmlns:r="http://schemas.openxmlformats.org/officeDocument/2006/relationships" r:id="rId2"/>
        </xdr:cNvPr>
        <xdr:cNvSpPr/>
      </xdr:nvSpPr>
      <xdr:spPr>
        <a:xfrm>
          <a:off x="152400" y="1150620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962025</xdr:colOff>
      <xdr:row>2</xdr:row>
      <xdr:rowOff>47639</xdr:rowOff>
    </xdr:from>
    <xdr:to>
      <xdr:col>8</xdr:col>
      <xdr:colOff>846525</xdr:colOff>
      <xdr:row>6</xdr:row>
      <xdr:rowOff>48614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0" y="438164"/>
          <a:ext cx="1980000" cy="724875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105</xdr:row>
      <xdr:rowOff>76200</xdr:rowOff>
    </xdr:from>
    <xdr:to>
      <xdr:col>2</xdr:col>
      <xdr:colOff>300567</xdr:colOff>
      <xdr:row>107</xdr:row>
      <xdr:rowOff>15875</xdr:rowOff>
    </xdr:to>
    <xdr:sp macro="" textlink="">
      <xdr:nvSpPr>
        <xdr:cNvPr id="3" name="2 Rectángulo redondeado">
          <a:hlinkClick xmlns:r="http://schemas.openxmlformats.org/officeDocument/2006/relationships" r:id="rId2"/>
        </xdr:cNvPr>
        <xdr:cNvSpPr/>
      </xdr:nvSpPr>
      <xdr:spPr>
        <a:xfrm>
          <a:off x="66675" y="1853565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0</xdr:col>
      <xdr:colOff>0</xdr:colOff>
      <xdr:row>14</xdr:row>
      <xdr:rowOff>0</xdr:rowOff>
    </xdr:to>
    <xdr:pic>
      <xdr:nvPicPr>
        <xdr:cNvPr id="109845" name="Picture 7" descr="Nueva imagen (5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2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13</xdr:row>
      <xdr:rowOff>19050</xdr:rowOff>
    </xdr:from>
    <xdr:to>
      <xdr:col>0</xdr:col>
      <xdr:colOff>0</xdr:colOff>
      <xdr:row>13</xdr:row>
      <xdr:rowOff>171450</xdr:rowOff>
    </xdr:to>
    <xdr:pic>
      <xdr:nvPicPr>
        <xdr:cNvPr id="109846" name="Picture 8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0</xdr:colOff>
      <xdr:row>14</xdr:row>
      <xdr:rowOff>0</xdr:rowOff>
    </xdr:to>
    <xdr:pic>
      <xdr:nvPicPr>
        <xdr:cNvPr id="109847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21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0</xdr:colOff>
      <xdr:row>14</xdr:row>
      <xdr:rowOff>0</xdr:rowOff>
    </xdr:to>
    <xdr:pic>
      <xdr:nvPicPr>
        <xdr:cNvPr id="109848" name="Picture 10" descr="Nueva imagen (6)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2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0</xdr:colOff>
      <xdr:row>14</xdr:row>
      <xdr:rowOff>0</xdr:rowOff>
    </xdr:to>
    <xdr:pic>
      <xdr:nvPicPr>
        <xdr:cNvPr id="109849" name="Picture 11" descr="Nueva imagen (8)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2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0</xdr:colOff>
      <xdr:row>14</xdr:row>
      <xdr:rowOff>0</xdr:rowOff>
    </xdr:to>
    <xdr:pic>
      <xdr:nvPicPr>
        <xdr:cNvPr id="109850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2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0</xdr:colOff>
      <xdr:row>27</xdr:row>
      <xdr:rowOff>0</xdr:rowOff>
    </xdr:to>
    <xdr:pic>
      <xdr:nvPicPr>
        <xdr:cNvPr id="109851" name="Picture 13" descr="Nueva imagen (5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1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19050</xdr:rowOff>
    </xdr:from>
    <xdr:to>
      <xdr:col>0</xdr:col>
      <xdr:colOff>0</xdr:colOff>
      <xdr:row>19</xdr:row>
      <xdr:rowOff>171450</xdr:rowOff>
    </xdr:to>
    <xdr:pic>
      <xdr:nvPicPr>
        <xdr:cNvPr id="109852" name="Picture 14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95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23</xdr:row>
      <xdr:rowOff>19050</xdr:rowOff>
    </xdr:from>
    <xdr:to>
      <xdr:col>0</xdr:col>
      <xdr:colOff>0</xdr:colOff>
      <xdr:row>23</xdr:row>
      <xdr:rowOff>171450</xdr:rowOff>
    </xdr:to>
    <xdr:pic>
      <xdr:nvPicPr>
        <xdr:cNvPr id="109853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2825"/>
          <a:ext cx="0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38100</xdr:rowOff>
    </xdr:from>
    <xdr:to>
      <xdr:col>0</xdr:col>
      <xdr:colOff>0</xdr:colOff>
      <xdr:row>25</xdr:row>
      <xdr:rowOff>152400</xdr:rowOff>
    </xdr:to>
    <xdr:pic>
      <xdr:nvPicPr>
        <xdr:cNvPr id="109854" name="Picture 16" descr="Nueva imagen (6)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95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26</xdr:row>
      <xdr:rowOff>38100</xdr:rowOff>
    </xdr:from>
    <xdr:to>
      <xdr:col>0</xdr:col>
      <xdr:colOff>0</xdr:colOff>
      <xdr:row>26</xdr:row>
      <xdr:rowOff>152400</xdr:rowOff>
    </xdr:to>
    <xdr:pic>
      <xdr:nvPicPr>
        <xdr:cNvPr id="109855" name="Picture 17" descr="Nueva imagen (8)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57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0</xdr:colOff>
      <xdr:row>27</xdr:row>
      <xdr:rowOff>0</xdr:rowOff>
    </xdr:to>
    <xdr:pic>
      <xdr:nvPicPr>
        <xdr:cNvPr id="109856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1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695325</xdr:colOff>
      <xdr:row>2</xdr:row>
      <xdr:rowOff>95263</xdr:rowOff>
    </xdr:from>
    <xdr:to>
      <xdr:col>13</xdr:col>
      <xdr:colOff>475050</xdr:colOff>
      <xdr:row>6</xdr:row>
      <xdr:rowOff>96236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0200" y="485788"/>
          <a:ext cx="1980000" cy="7248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923925" y="1943100"/>
    <xdr:ext cx="9896475" cy="532447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11</xdr:col>
      <xdr:colOff>66675</xdr:colOff>
      <xdr:row>2</xdr:row>
      <xdr:rowOff>76213</xdr:rowOff>
    </xdr:from>
    <xdr:to>
      <xdr:col>13</xdr:col>
      <xdr:colOff>522675</xdr:colOff>
      <xdr:row>6</xdr:row>
      <xdr:rowOff>77186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5" y="466738"/>
          <a:ext cx="1980000" cy="724873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0.48142</cdr:x>
      <cdr:y>0.35571</cdr:y>
    </cdr:from>
    <cdr:to>
      <cdr:x>0.52292</cdr:x>
      <cdr:y>0.42046</cdr:y>
    </cdr:to>
    <cdr:sp macro="" textlink="">
      <cdr:nvSpPr>
        <cdr:cNvPr id="120833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4132684" y="2075229"/>
          <a:ext cx="356252" cy="377756"/>
        </a:xfrm>
        <a:prstGeom xmlns:a="http://schemas.openxmlformats.org/drawingml/2006/main" prst="line">
          <a:avLst/>
        </a:prstGeom>
        <a:ln xmlns:a="http://schemas.openxmlformats.org/drawingml/2006/main">
          <a:prstDash val="dash"/>
          <a:headEnd/>
          <a:tailEnd type="triangle" w="med" len="med"/>
        </a:ln>
        <a:extLst xmlns:a="http://schemas.openxmlformats.org/drawingml/2006/main"/>
      </cdr:spPr>
      <cdr:style>
        <a:lnRef xmlns:a="http://schemas.openxmlformats.org/drawingml/2006/main" idx="2">
          <a:schemeClr val="accent5"/>
        </a:lnRef>
        <a:fillRef xmlns:a="http://schemas.openxmlformats.org/drawingml/2006/main" idx="0">
          <a:schemeClr val="accent5"/>
        </a:fillRef>
        <a:effectRef xmlns:a="http://schemas.openxmlformats.org/drawingml/2006/main" idx="1">
          <a:schemeClr val="accent5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0.56834</cdr:x>
      <cdr:y>0.53573</cdr:y>
    </cdr:from>
    <cdr:to>
      <cdr:x>0.62659</cdr:x>
      <cdr:y>0.55001</cdr:y>
    </cdr:to>
    <cdr:sp macro="" textlink="">
      <cdr:nvSpPr>
        <cdr:cNvPr id="12083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624554" y="2852458"/>
          <a:ext cx="576470" cy="7603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0070C0"/>
          </a:solidFill>
          <a:prstDash val="dash"/>
          <a:headEnd/>
          <a:tailEnd type="triangle" w="med" len="med"/>
        </a:ln>
        <a:ex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0.50906</cdr:x>
      <cdr:y>0.25766</cdr:y>
    </cdr:from>
    <cdr:to>
      <cdr:x>0.55256</cdr:x>
      <cdr:y>0.29066</cdr:y>
    </cdr:to>
    <cdr:sp macro="" textlink="">
      <cdr:nvSpPr>
        <cdr:cNvPr id="12083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37915" y="1371907"/>
          <a:ext cx="430497" cy="1757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950" b="1" i="0" u="none" strike="noStrike" baseline="0">
              <a:solidFill>
                <a:srgbClr val="FFFFFF"/>
              </a:solidFill>
              <a:latin typeface="Arial"/>
              <a:cs typeface="Arial"/>
            </a:rPr>
            <a:t>FIJO</a:t>
          </a:r>
        </a:p>
      </cdr:txBody>
    </cdr:sp>
  </cdr:relSizeAnchor>
  <cdr:relSizeAnchor xmlns:cdr="http://schemas.openxmlformats.org/drawingml/2006/chartDrawing">
    <cdr:from>
      <cdr:x>0.23949</cdr:x>
      <cdr:y>0.67862</cdr:y>
    </cdr:from>
    <cdr:to>
      <cdr:x>0.36566</cdr:x>
      <cdr:y>0.68111</cdr:y>
    </cdr:to>
    <cdr:sp macro="" textlink="">
      <cdr:nvSpPr>
        <cdr:cNvPr id="120839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370111" y="3613277"/>
          <a:ext cx="1248638" cy="132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prstDash val="dash"/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0.74963</cdr:x>
      <cdr:y>0.66946</cdr:y>
    </cdr:from>
    <cdr:to>
      <cdr:x>0.81388</cdr:x>
      <cdr:y>0.66946</cdr:y>
    </cdr:to>
    <cdr:sp macro="" textlink="">
      <cdr:nvSpPr>
        <cdr:cNvPr id="120840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7418659" y="3564536"/>
          <a:ext cx="635848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C00000"/>
          </a:solidFill>
          <a:prstDash val="dash"/>
          <a:headEnd/>
          <a:tailEnd type="triangle" w="med" len="med"/>
        </a:ln>
        <a:extLst xmlns:a="http://schemas.openxmlformats.org/drawingml/2006/main"/>
      </cdr:spPr>
      <cdr:style>
        <a:lnRef xmlns:a="http://schemas.openxmlformats.org/drawingml/2006/main" idx="2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1">
          <a:schemeClr val="accent2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0.22858</cdr:x>
      <cdr:y>0.37997</cdr:y>
    </cdr:from>
    <cdr:to>
      <cdr:x>0.30608</cdr:x>
      <cdr:y>0.37997</cdr:y>
    </cdr:to>
    <cdr:sp macro="" textlink="">
      <cdr:nvSpPr>
        <cdr:cNvPr id="120841" name="Freeform 9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2262136" y="2023141"/>
          <a:ext cx="766977" cy="0"/>
        </a:xfrm>
        <a:custGeom xmlns:a="http://schemas.openxmlformats.org/drawingml/2006/main">
          <a:avLst/>
          <a:gdLst>
            <a:gd name="T0" fmla="*/ 0 w 666750"/>
            <a:gd name="T1" fmla="*/ 0 h 11907"/>
            <a:gd name="T2" fmla="*/ 666750 w 666750"/>
            <a:gd name="T3" fmla="*/ 11907 h 11907"/>
          </a:gdLst>
          <a:ahLst/>
          <a:cxnLst>
            <a:cxn ang="0">
              <a:pos x="T0" y="T1"/>
            </a:cxn>
            <a:cxn ang="0">
              <a:pos x="T2" y="T3"/>
            </a:cxn>
          </a:cxnLst>
          <a:rect l="0" t="0" r="r" b="b"/>
          <a:pathLst>
            <a:path w="666750" h="11907">
              <a:moveTo>
                <a:pt x="0" y="0"/>
              </a:moveTo>
              <a:lnTo>
                <a:pt x="666750" y="11907"/>
              </a:lnTo>
            </a:path>
          </a:pathLst>
        </a:custGeom>
        <a:ln xmlns:a="http://schemas.openxmlformats.org/drawingml/2006/main">
          <a:prstDash val="dash"/>
          <a:headEnd/>
          <a:tailEnd type="triangle" w="med" len="med"/>
        </a:ln>
        <a:extLst xmlns:a="http://schemas.openxmlformats.org/drawingml/2006/main"/>
      </cdr:spPr>
      <cdr:style>
        <a:lnRef xmlns:a="http://schemas.openxmlformats.org/drawingml/2006/main" idx="2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1">
          <a:schemeClr val="accent4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0.4894</cdr:x>
      <cdr:y>0.18237</cdr:y>
    </cdr:from>
    <cdr:to>
      <cdr:x>0.5739</cdr:x>
      <cdr:y>0.21462</cdr:y>
    </cdr:to>
    <cdr:sp macro="" textlink="">
      <cdr:nvSpPr>
        <cdr:cNvPr id="12084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43329" y="971033"/>
          <a:ext cx="836252" cy="1717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950" b="1" i="0" u="none" strike="noStrike" baseline="0">
              <a:solidFill>
                <a:srgbClr val="FFFFFF"/>
              </a:solidFill>
              <a:latin typeface="Arial"/>
              <a:cs typeface="Arial"/>
            </a:rPr>
            <a:t>RI</a:t>
          </a:r>
        </a:p>
      </cdr:txBody>
    </cdr:sp>
  </cdr:relSizeAnchor>
  <cdr:relSizeAnchor xmlns:cdr="http://schemas.openxmlformats.org/drawingml/2006/chartDrawing">
    <cdr:from>
      <cdr:x>0.4851</cdr:x>
      <cdr:y>0.1211</cdr:y>
    </cdr:from>
    <cdr:to>
      <cdr:x>0.5696</cdr:x>
      <cdr:y>0.1536</cdr:y>
    </cdr:to>
    <cdr:sp macro="" textlink="">
      <cdr:nvSpPr>
        <cdr:cNvPr id="120844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00771" y="644790"/>
          <a:ext cx="836253" cy="1730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950" b="1" i="0" u="none" strike="noStrike" baseline="0">
              <a:solidFill>
                <a:srgbClr val="FFFFFF"/>
              </a:solidFill>
              <a:latin typeface="Arial"/>
              <a:cs typeface="Arial"/>
            </a:rPr>
            <a:t>1XY</a:t>
          </a:r>
        </a:p>
      </cdr:txBody>
    </cdr:sp>
  </cdr:relSizeAnchor>
  <cdr:relSizeAnchor xmlns:cdr="http://schemas.openxmlformats.org/drawingml/2006/chartDrawing">
    <cdr:from>
      <cdr:x>0.75856</cdr:x>
      <cdr:y>0.51333</cdr:y>
    </cdr:from>
    <cdr:to>
      <cdr:x>0.86812</cdr:x>
      <cdr:y>0.51333</cdr:y>
    </cdr:to>
    <cdr:sp macro="" textlink="">
      <cdr:nvSpPr>
        <cdr:cNvPr id="11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7507096" y="2733203"/>
          <a:ext cx="1084258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prstDash val="dash"/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2</xdr:row>
      <xdr:rowOff>76213</xdr:rowOff>
    </xdr:from>
    <xdr:to>
      <xdr:col>13</xdr:col>
      <xdr:colOff>522675</xdr:colOff>
      <xdr:row>6</xdr:row>
      <xdr:rowOff>76200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5" y="466738"/>
          <a:ext cx="1980000" cy="723887"/>
        </a:xfrm>
        <a:prstGeom prst="rect">
          <a:avLst/>
        </a:prstGeom>
      </xdr:spPr>
    </xdr:pic>
    <xdr:clientData/>
  </xdr:twoCellAnchor>
  <xdr:absoluteAnchor>
    <xdr:pos x="762000" y="1943100"/>
    <xdr:ext cx="9896475" cy="5353050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0.05637</cdr:x>
      <cdr:y>0.94306</cdr:y>
    </cdr:from>
    <cdr:to>
      <cdr:x>0.64389</cdr:x>
      <cdr:y>0.98893</cdr:y>
    </cdr:to>
    <cdr:sp macro="" textlink="">
      <cdr:nvSpPr>
        <cdr:cNvPr id="297986" name="Text Box 2" descr="Papel carta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7909" y="5048250"/>
          <a:ext cx="5814316" cy="2455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8100" cmpd="dbl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 Nota:  </a:t>
          </a: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Datos JUNIO 2013  - 7,2 % asignado - 58 % líneas principales </a:t>
          </a:r>
          <a:endParaRPr lang="es-ES" sz="900" b="0" i="0" u="none" strike="noStrike" baseline="0">
            <a:blipFill>
              <a:blip xmlns:r="http://schemas.openxmlformats.org/officeDocument/2006/relationships" r:embed="rId1"/>
              <a:tile tx="0" ty="0" sx="100000" sy="100000" flip="none" algn="tl"/>
            </a:blip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0.90181</cdr:x>
      <cdr:y>0.90734</cdr:y>
    </cdr:from>
    <cdr:to>
      <cdr:x>0.9722</cdr:x>
      <cdr:y>0.94492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0563" y="5099050"/>
          <a:ext cx="648672" cy="2111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27432" bIns="2286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autoPageBreaks="0"/>
  </sheetPr>
  <dimension ref="A1:Z226"/>
  <sheetViews>
    <sheetView tabSelected="1" zoomScaleNormal="100" workbookViewId="0">
      <selection activeCell="A32" sqref="A32"/>
    </sheetView>
  </sheetViews>
  <sheetFormatPr baseColWidth="10" defaultRowHeight="14.25" x14ac:dyDescent="0.2"/>
  <cols>
    <col min="1" max="1" width="32.5703125" style="32" customWidth="1"/>
    <col min="2" max="2" width="19.140625" style="33" customWidth="1"/>
    <col min="3" max="3" width="74.7109375" style="33" customWidth="1"/>
    <col min="4" max="4" width="18.140625" style="33" customWidth="1"/>
    <col min="5" max="26" width="11.42578125" style="32"/>
    <col min="27" max="16384" width="11.42578125" style="33"/>
  </cols>
  <sheetData>
    <row r="1" spans="1:26" x14ac:dyDescent="0.2">
      <c r="B1" s="218"/>
      <c r="C1" s="218"/>
      <c r="D1" s="224"/>
    </row>
    <row r="2" spans="1:26" ht="18" x14ac:dyDescent="0.25">
      <c r="B2" s="219" t="s">
        <v>100</v>
      </c>
      <c r="C2" s="218"/>
      <c r="D2" s="218"/>
    </row>
    <row r="3" spans="1:26" x14ac:dyDescent="0.2">
      <c r="B3" s="221" t="s">
        <v>101</v>
      </c>
      <c r="C3" s="218"/>
      <c r="D3" s="218"/>
    </row>
    <row r="4" spans="1:26" x14ac:dyDescent="0.2">
      <c r="B4" s="218"/>
      <c r="C4" s="218"/>
      <c r="D4" s="218"/>
    </row>
    <row r="5" spans="1:26" x14ac:dyDescent="0.2">
      <c r="B5" s="218"/>
      <c r="C5" s="218"/>
      <c r="D5" s="218"/>
    </row>
    <row r="6" spans="1:26" x14ac:dyDescent="0.2">
      <c r="B6" s="218"/>
      <c r="C6" s="218"/>
      <c r="D6" s="218"/>
    </row>
    <row r="7" spans="1:26" x14ac:dyDescent="0.2">
      <c r="B7" s="218"/>
      <c r="C7" s="218"/>
      <c r="D7" s="218"/>
    </row>
    <row r="8" spans="1:26" x14ac:dyDescent="0.2">
      <c r="B8" s="222" t="s">
        <v>110</v>
      </c>
      <c r="C8" s="222"/>
      <c r="D8" s="218"/>
    </row>
    <row r="9" spans="1:26" x14ac:dyDescent="0.2">
      <c r="B9" s="218"/>
      <c r="C9" s="218"/>
      <c r="D9" s="218"/>
    </row>
    <row r="10" spans="1:26" x14ac:dyDescent="0.2">
      <c r="B10" s="218"/>
      <c r="C10" s="218"/>
      <c r="D10" s="218"/>
    </row>
    <row r="11" spans="1:26" s="31" customFormat="1" x14ac:dyDescent="0.2">
      <c r="A11" s="30"/>
      <c r="B11" s="223"/>
      <c r="C11" s="223"/>
      <c r="D11" s="223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s="31" customFormat="1" x14ac:dyDescent="0.2">
      <c r="A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s="31" customFormat="1" x14ac:dyDescent="0.2">
      <c r="A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x14ac:dyDescent="0.2">
      <c r="C14" s="31"/>
    </row>
    <row r="15" spans="1:26" ht="57" x14ac:dyDescent="0.2">
      <c r="C15" s="34" t="s">
        <v>50</v>
      </c>
    </row>
    <row r="16" spans="1:26" ht="7.5" customHeight="1" x14ac:dyDescent="0.2">
      <c r="C16" s="34"/>
    </row>
    <row r="17" spans="2:4" ht="42.75" x14ac:dyDescent="0.2">
      <c r="C17" s="34" t="s">
        <v>51</v>
      </c>
    </row>
    <row r="18" spans="2:4" ht="8.25" customHeight="1" x14ac:dyDescent="0.2">
      <c r="C18" s="34"/>
    </row>
    <row r="19" spans="2:4" ht="28.5" x14ac:dyDescent="0.2">
      <c r="C19" s="39" t="s">
        <v>61</v>
      </c>
    </row>
    <row r="20" spans="2:4" ht="8.25" customHeight="1" x14ac:dyDescent="0.2">
      <c r="C20" s="39"/>
    </row>
    <row r="21" spans="2:4" ht="42.75" x14ac:dyDescent="0.2">
      <c r="C21" s="41" t="s">
        <v>49</v>
      </c>
    </row>
    <row r="22" spans="2:4" x14ac:dyDescent="0.2">
      <c r="C22" s="41"/>
    </row>
    <row r="23" spans="2:4" ht="25.5" customHeight="1" x14ac:dyDescent="0.2">
      <c r="B23" s="31"/>
      <c r="C23" s="42" t="s">
        <v>48</v>
      </c>
      <c r="D23" s="31"/>
    </row>
    <row r="24" spans="2:4" ht="25.5" customHeight="1" x14ac:dyDescent="0.2">
      <c r="B24" s="31"/>
      <c r="C24" s="42" t="s">
        <v>60</v>
      </c>
      <c r="D24" s="31"/>
    </row>
    <row r="25" spans="2:4" ht="25.5" customHeight="1" x14ac:dyDescent="0.2">
      <c r="B25" s="31"/>
      <c r="C25" s="42" t="s">
        <v>82</v>
      </c>
      <c r="D25" s="31"/>
    </row>
    <row r="26" spans="2:4" ht="15" customHeight="1" x14ac:dyDescent="0.2">
      <c r="C26" s="42" t="s">
        <v>83</v>
      </c>
    </row>
    <row r="28" spans="2:4" x14ac:dyDescent="0.2">
      <c r="C28" s="31"/>
    </row>
    <row r="30" spans="2:4" x14ac:dyDescent="0.2">
      <c r="C30" s="72"/>
    </row>
    <row r="32" spans="2:4" x14ac:dyDescent="0.2">
      <c r="D32" s="72"/>
    </row>
    <row r="54" spans="2:4" x14ac:dyDescent="0.2">
      <c r="B54" s="32"/>
      <c r="C54" s="32"/>
      <c r="D54" s="32"/>
    </row>
    <row r="55" spans="2:4" x14ac:dyDescent="0.2">
      <c r="B55" s="32"/>
      <c r="C55" s="32"/>
      <c r="D55" s="32"/>
    </row>
    <row r="56" spans="2:4" s="32" customFormat="1" x14ac:dyDescent="0.2"/>
    <row r="57" spans="2:4" s="32" customFormat="1" x14ac:dyDescent="0.2"/>
    <row r="58" spans="2:4" s="32" customFormat="1" x14ac:dyDescent="0.2"/>
    <row r="59" spans="2:4" s="32" customFormat="1" x14ac:dyDescent="0.2"/>
    <row r="60" spans="2:4" s="32" customFormat="1" x14ac:dyDescent="0.2"/>
    <row r="61" spans="2:4" s="32" customFormat="1" x14ac:dyDescent="0.2"/>
    <row r="62" spans="2:4" s="32" customFormat="1" x14ac:dyDescent="0.2"/>
    <row r="63" spans="2:4" s="32" customFormat="1" x14ac:dyDescent="0.2"/>
    <row r="64" spans="2:4" s="32" customFormat="1" x14ac:dyDescent="0.2"/>
    <row r="65" s="32" customFormat="1" x14ac:dyDescent="0.2"/>
    <row r="66" s="32" customFormat="1" x14ac:dyDescent="0.2"/>
    <row r="67" s="32" customFormat="1" x14ac:dyDescent="0.2"/>
    <row r="68" s="32" customFormat="1" x14ac:dyDescent="0.2"/>
    <row r="69" s="32" customFormat="1" x14ac:dyDescent="0.2"/>
    <row r="70" s="32" customFormat="1" x14ac:dyDescent="0.2"/>
    <row r="71" s="32" customFormat="1" x14ac:dyDescent="0.2"/>
    <row r="72" s="32" customFormat="1" x14ac:dyDescent="0.2"/>
    <row r="73" s="32" customFormat="1" x14ac:dyDescent="0.2"/>
    <row r="74" s="32" customFormat="1" x14ac:dyDescent="0.2"/>
    <row r="75" s="32" customFormat="1" x14ac:dyDescent="0.2"/>
    <row r="76" s="32" customFormat="1" x14ac:dyDescent="0.2"/>
    <row r="77" s="32" customFormat="1" x14ac:dyDescent="0.2"/>
    <row r="78" s="32" customFormat="1" x14ac:dyDescent="0.2"/>
    <row r="79" s="32" customFormat="1" x14ac:dyDescent="0.2"/>
    <row r="80" s="32" customFormat="1" x14ac:dyDescent="0.2"/>
    <row r="81" s="32" customFormat="1" x14ac:dyDescent="0.2"/>
    <row r="82" s="32" customFormat="1" x14ac:dyDescent="0.2"/>
    <row r="83" s="32" customFormat="1" x14ac:dyDescent="0.2"/>
    <row r="84" s="32" customFormat="1" x14ac:dyDescent="0.2"/>
    <row r="85" s="32" customFormat="1" x14ac:dyDescent="0.2"/>
    <row r="86" s="32" customFormat="1" x14ac:dyDescent="0.2"/>
    <row r="87" s="32" customFormat="1" x14ac:dyDescent="0.2"/>
    <row r="88" s="32" customFormat="1" x14ac:dyDescent="0.2"/>
    <row r="89" s="32" customFormat="1" x14ac:dyDescent="0.2"/>
    <row r="90" s="32" customFormat="1" x14ac:dyDescent="0.2"/>
    <row r="91" s="32" customFormat="1" x14ac:dyDescent="0.2"/>
    <row r="92" s="32" customFormat="1" x14ac:dyDescent="0.2"/>
    <row r="93" s="32" customFormat="1" x14ac:dyDescent="0.2"/>
    <row r="94" s="32" customFormat="1" x14ac:dyDescent="0.2"/>
    <row r="95" s="32" customFormat="1" x14ac:dyDescent="0.2"/>
    <row r="96" s="32" customFormat="1" x14ac:dyDescent="0.2"/>
    <row r="97" s="32" customFormat="1" x14ac:dyDescent="0.2"/>
    <row r="98" s="32" customFormat="1" x14ac:dyDescent="0.2"/>
    <row r="99" s="32" customFormat="1" x14ac:dyDescent="0.2"/>
    <row r="100" s="32" customFormat="1" x14ac:dyDescent="0.2"/>
    <row r="101" s="32" customFormat="1" x14ac:dyDescent="0.2"/>
    <row r="102" s="32" customFormat="1" x14ac:dyDescent="0.2"/>
    <row r="103" s="32" customFormat="1" x14ac:dyDescent="0.2"/>
    <row r="104" s="32" customFormat="1" x14ac:dyDescent="0.2"/>
    <row r="105" s="32" customFormat="1" x14ac:dyDescent="0.2"/>
    <row r="106" s="32" customFormat="1" x14ac:dyDescent="0.2"/>
    <row r="107" s="32" customFormat="1" x14ac:dyDescent="0.2"/>
    <row r="108" s="32" customFormat="1" x14ac:dyDescent="0.2"/>
    <row r="109" s="32" customFormat="1" x14ac:dyDescent="0.2"/>
    <row r="110" s="32" customFormat="1" x14ac:dyDescent="0.2"/>
    <row r="111" s="32" customFormat="1" x14ac:dyDescent="0.2"/>
    <row r="112" s="32" customFormat="1" x14ac:dyDescent="0.2"/>
    <row r="113" s="32" customFormat="1" x14ac:dyDescent="0.2"/>
    <row r="114" s="32" customFormat="1" x14ac:dyDescent="0.2"/>
    <row r="115" s="32" customFormat="1" x14ac:dyDescent="0.2"/>
    <row r="116" s="32" customFormat="1" x14ac:dyDescent="0.2"/>
    <row r="117" s="32" customFormat="1" x14ac:dyDescent="0.2"/>
    <row r="118" s="32" customFormat="1" x14ac:dyDescent="0.2"/>
    <row r="119" s="32" customFormat="1" x14ac:dyDescent="0.2"/>
    <row r="120" s="32" customFormat="1" x14ac:dyDescent="0.2"/>
    <row r="121" s="32" customFormat="1" x14ac:dyDescent="0.2"/>
    <row r="122" s="32" customFormat="1" x14ac:dyDescent="0.2"/>
    <row r="123" s="32" customFormat="1" x14ac:dyDescent="0.2"/>
    <row r="124" s="32" customFormat="1" x14ac:dyDescent="0.2"/>
    <row r="125" s="32" customFormat="1" x14ac:dyDescent="0.2"/>
    <row r="126" s="32" customFormat="1" x14ac:dyDescent="0.2"/>
    <row r="127" s="32" customFormat="1" x14ac:dyDescent="0.2"/>
    <row r="128" s="32" customFormat="1" x14ac:dyDescent="0.2"/>
    <row r="129" s="32" customFormat="1" x14ac:dyDescent="0.2"/>
    <row r="130" s="32" customFormat="1" x14ac:dyDescent="0.2"/>
    <row r="131" s="32" customFormat="1" x14ac:dyDescent="0.2"/>
    <row r="132" s="32" customFormat="1" x14ac:dyDescent="0.2"/>
    <row r="133" s="32" customFormat="1" x14ac:dyDescent="0.2"/>
    <row r="134" s="32" customFormat="1" x14ac:dyDescent="0.2"/>
    <row r="135" s="32" customFormat="1" x14ac:dyDescent="0.2"/>
    <row r="136" s="32" customFormat="1" x14ac:dyDescent="0.2"/>
    <row r="137" s="32" customFormat="1" x14ac:dyDescent="0.2"/>
    <row r="138" s="32" customFormat="1" x14ac:dyDescent="0.2"/>
    <row r="139" s="32" customFormat="1" x14ac:dyDescent="0.2"/>
    <row r="140" s="32" customFormat="1" x14ac:dyDescent="0.2"/>
    <row r="141" s="32" customFormat="1" x14ac:dyDescent="0.2"/>
    <row r="142" s="32" customFormat="1" x14ac:dyDescent="0.2"/>
    <row r="143" s="32" customFormat="1" x14ac:dyDescent="0.2"/>
    <row r="144" s="32" customFormat="1" x14ac:dyDescent="0.2"/>
    <row r="145" s="32" customFormat="1" x14ac:dyDescent="0.2"/>
    <row r="146" s="32" customFormat="1" x14ac:dyDescent="0.2"/>
    <row r="147" s="32" customFormat="1" x14ac:dyDescent="0.2"/>
    <row r="148" s="32" customFormat="1" x14ac:dyDescent="0.2"/>
    <row r="149" s="32" customFormat="1" x14ac:dyDescent="0.2"/>
    <row r="150" s="32" customFormat="1" x14ac:dyDescent="0.2"/>
    <row r="151" s="32" customFormat="1" x14ac:dyDescent="0.2"/>
    <row r="152" s="32" customFormat="1" x14ac:dyDescent="0.2"/>
    <row r="153" s="32" customFormat="1" x14ac:dyDescent="0.2"/>
    <row r="154" s="32" customFormat="1" x14ac:dyDescent="0.2"/>
    <row r="155" s="32" customFormat="1" x14ac:dyDescent="0.2"/>
    <row r="156" s="32" customFormat="1" x14ac:dyDescent="0.2"/>
    <row r="157" s="32" customFormat="1" x14ac:dyDescent="0.2"/>
    <row r="158" s="32" customFormat="1" x14ac:dyDescent="0.2"/>
    <row r="159" s="32" customFormat="1" x14ac:dyDescent="0.2"/>
    <row r="160" s="32" customFormat="1" x14ac:dyDescent="0.2"/>
    <row r="161" s="32" customFormat="1" x14ac:dyDescent="0.2"/>
    <row r="162" s="32" customFormat="1" x14ac:dyDescent="0.2"/>
    <row r="163" s="32" customFormat="1" x14ac:dyDescent="0.2"/>
    <row r="164" s="32" customFormat="1" x14ac:dyDescent="0.2"/>
    <row r="165" s="32" customFormat="1" x14ac:dyDescent="0.2"/>
    <row r="166" s="32" customFormat="1" x14ac:dyDescent="0.2"/>
    <row r="167" s="32" customFormat="1" x14ac:dyDescent="0.2"/>
    <row r="168" s="32" customFormat="1" x14ac:dyDescent="0.2"/>
    <row r="169" s="32" customFormat="1" x14ac:dyDescent="0.2"/>
    <row r="170" s="32" customFormat="1" x14ac:dyDescent="0.2"/>
    <row r="171" s="32" customFormat="1" x14ac:dyDescent="0.2"/>
    <row r="172" s="32" customFormat="1" x14ac:dyDescent="0.2"/>
    <row r="173" s="32" customFormat="1" x14ac:dyDescent="0.2"/>
    <row r="174" s="32" customFormat="1" x14ac:dyDescent="0.2"/>
    <row r="175" s="32" customFormat="1" x14ac:dyDescent="0.2"/>
    <row r="176" s="32" customFormat="1" x14ac:dyDescent="0.2"/>
    <row r="177" s="32" customFormat="1" x14ac:dyDescent="0.2"/>
    <row r="178" s="32" customFormat="1" x14ac:dyDescent="0.2"/>
    <row r="179" s="32" customFormat="1" x14ac:dyDescent="0.2"/>
    <row r="180" s="32" customFormat="1" x14ac:dyDescent="0.2"/>
    <row r="181" s="32" customFormat="1" x14ac:dyDescent="0.2"/>
    <row r="182" s="32" customFormat="1" x14ac:dyDescent="0.2"/>
    <row r="183" s="32" customFormat="1" x14ac:dyDescent="0.2"/>
    <row r="184" s="32" customFormat="1" x14ac:dyDescent="0.2"/>
    <row r="185" s="32" customFormat="1" x14ac:dyDescent="0.2"/>
    <row r="186" s="32" customFormat="1" x14ac:dyDescent="0.2"/>
    <row r="187" s="32" customFormat="1" x14ac:dyDescent="0.2"/>
    <row r="188" s="32" customFormat="1" x14ac:dyDescent="0.2"/>
    <row r="189" s="32" customFormat="1" x14ac:dyDescent="0.2"/>
    <row r="190" s="32" customFormat="1" x14ac:dyDescent="0.2"/>
    <row r="191" s="32" customFormat="1" x14ac:dyDescent="0.2"/>
    <row r="192" s="32" customFormat="1" x14ac:dyDescent="0.2"/>
    <row r="193" s="32" customFormat="1" x14ac:dyDescent="0.2"/>
    <row r="194" s="32" customFormat="1" x14ac:dyDescent="0.2"/>
    <row r="195" s="32" customFormat="1" x14ac:dyDescent="0.2"/>
    <row r="196" s="32" customFormat="1" x14ac:dyDescent="0.2"/>
    <row r="197" s="32" customFormat="1" x14ac:dyDescent="0.2"/>
    <row r="198" s="32" customFormat="1" x14ac:dyDescent="0.2"/>
    <row r="199" s="32" customFormat="1" x14ac:dyDescent="0.2"/>
    <row r="200" s="32" customFormat="1" x14ac:dyDescent="0.2"/>
    <row r="201" s="32" customFormat="1" x14ac:dyDescent="0.2"/>
    <row r="202" s="32" customFormat="1" x14ac:dyDescent="0.2"/>
    <row r="203" s="32" customFormat="1" x14ac:dyDescent="0.2"/>
    <row r="204" s="32" customFormat="1" x14ac:dyDescent="0.2"/>
    <row r="205" s="32" customFormat="1" x14ac:dyDescent="0.2"/>
    <row r="206" s="32" customFormat="1" x14ac:dyDescent="0.2"/>
    <row r="207" s="32" customFormat="1" x14ac:dyDescent="0.2"/>
    <row r="208" s="32" customFormat="1" x14ac:dyDescent="0.2"/>
    <row r="209" s="32" customFormat="1" x14ac:dyDescent="0.2"/>
    <row r="210" s="32" customFormat="1" x14ac:dyDescent="0.2"/>
    <row r="211" s="32" customFormat="1" x14ac:dyDescent="0.2"/>
    <row r="212" s="32" customFormat="1" x14ac:dyDescent="0.2"/>
    <row r="213" s="32" customFormat="1" x14ac:dyDescent="0.2"/>
    <row r="214" s="32" customFormat="1" x14ac:dyDescent="0.2"/>
    <row r="215" s="32" customFormat="1" x14ac:dyDescent="0.2"/>
    <row r="216" s="32" customFormat="1" x14ac:dyDescent="0.2"/>
    <row r="217" s="32" customFormat="1" x14ac:dyDescent="0.2"/>
    <row r="218" s="32" customFormat="1" x14ac:dyDescent="0.2"/>
    <row r="219" s="32" customFormat="1" x14ac:dyDescent="0.2"/>
    <row r="220" s="32" customFormat="1" x14ac:dyDescent="0.2"/>
    <row r="221" s="32" customFormat="1" x14ac:dyDescent="0.2"/>
    <row r="222" s="32" customFormat="1" x14ac:dyDescent="0.2"/>
    <row r="223" s="32" customFormat="1" x14ac:dyDescent="0.2"/>
    <row r="224" s="32" customFormat="1" x14ac:dyDescent="0.2"/>
    <row r="225" s="32" customFormat="1" x14ac:dyDescent="0.2"/>
    <row r="226" s="32" customFormat="1" x14ac:dyDescent="0.2"/>
  </sheetData>
  <sheetProtection password="CB2B" sheet="1" objects="1" scenarios="1"/>
  <phoneticPr fontId="15" type="noConversion"/>
  <hyperlinks>
    <hyperlink ref="C23" location="'2-PTFN'!A1" display="1. Situación actual de la distribución del Recurso Numérico"/>
    <hyperlink ref="C24" location="'3-Fijo'!A1" display="2. Recurso Numérico Geográfico Fijo"/>
    <hyperlink ref="C25" location="'4-Fijo (CA)'!A1" display="3. Recurso Numérico Geográfico Fijo (código de área)"/>
    <hyperlink ref="C26" location="'5-RI'!A1" display="4. Recurso Numérico No Geográfico Red Inteligente"/>
  </hyperlinks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autoPageBreaks="0"/>
  </sheetPr>
  <dimension ref="A1:U78"/>
  <sheetViews>
    <sheetView zoomScaleNormal="100" workbookViewId="0">
      <selection activeCell="A36" sqref="A36"/>
    </sheetView>
  </sheetViews>
  <sheetFormatPr baseColWidth="10" defaultRowHeight="12.75" x14ac:dyDescent="0.2"/>
  <cols>
    <col min="1" max="1" width="45.42578125" style="20" bestFit="1" customWidth="1"/>
    <col min="2" max="2" width="30.5703125" style="20" customWidth="1"/>
    <col min="3" max="3" width="11.42578125" style="21"/>
    <col min="4" max="4" width="31.7109375" style="20" bestFit="1" customWidth="1"/>
    <col min="5" max="5" width="12.42578125" style="20" bestFit="1" customWidth="1"/>
    <col min="6" max="6" width="15" style="23" bestFit="1" customWidth="1"/>
    <col min="7" max="7" width="11.5703125" style="23" bestFit="1" customWidth="1"/>
    <col min="8" max="21" width="11.42578125" style="23"/>
    <col min="22" max="16384" width="11.42578125" style="20"/>
  </cols>
  <sheetData>
    <row r="1" spans="1:21" x14ac:dyDescent="0.2">
      <c r="A1" s="225"/>
      <c r="B1" s="225"/>
      <c r="C1" s="226"/>
      <c r="D1" s="225"/>
      <c r="E1" s="238"/>
    </row>
    <row r="2" spans="1:21" ht="18" x14ac:dyDescent="0.25">
      <c r="A2" s="219" t="s">
        <v>100</v>
      </c>
      <c r="B2" s="225"/>
      <c r="C2" s="226"/>
      <c r="D2" s="225"/>
      <c r="E2" s="225"/>
    </row>
    <row r="3" spans="1:21" ht="14.25" x14ac:dyDescent="0.2">
      <c r="A3" s="221" t="s">
        <v>102</v>
      </c>
      <c r="B3" s="225"/>
      <c r="C3" s="226"/>
      <c r="D3" s="225"/>
      <c r="E3" s="225"/>
    </row>
    <row r="4" spans="1:21" ht="14.25" x14ac:dyDescent="0.2">
      <c r="A4" s="218"/>
      <c r="B4" s="225"/>
      <c r="C4" s="226"/>
      <c r="D4" s="225"/>
      <c r="E4" s="225"/>
    </row>
    <row r="5" spans="1:21" ht="14.25" x14ac:dyDescent="0.2">
      <c r="A5" s="218"/>
      <c r="B5" s="225"/>
      <c r="C5" s="226"/>
      <c r="D5" s="225"/>
      <c r="E5" s="225"/>
    </row>
    <row r="6" spans="1:21" ht="14.25" x14ac:dyDescent="0.2">
      <c r="A6" s="218"/>
      <c r="B6" s="225"/>
      <c r="C6" s="227"/>
      <c r="D6" s="225"/>
      <c r="E6" s="225"/>
    </row>
    <row r="7" spans="1:21" ht="14.25" x14ac:dyDescent="0.2">
      <c r="A7" s="218"/>
      <c r="B7" s="225"/>
      <c r="C7" s="226"/>
      <c r="D7" s="225"/>
      <c r="E7" s="225"/>
    </row>
    <row r="8" spans="1:21" x14ac:dyDescent="0.2">
      <c r="A8" s="222" t="s">
        <v>111</v>
      </c>
      <c r="B8" s="225"/>
      <c r="C8" s="226"/>
      <c r="D8" s="225"/>
      <c r="E8" s="225"/>
    </row>
    <row r="9" spans="1:21" x14ac:dyDescent="0.2">
      <c r="A9" s="225"/>
      <c r="B9" s="225"/>
      <c r="C9" s="226"/>
      <c r="D9" s="225"/>
      <c r="E9" s="225"/>
    </row>
    <row r="10" spans="1:21" x14ac:dyDescent="0.2">
      <c r="A10" s="225"/>
      <c r="B10" s="225"/>
      <c r="C10" s="226"/>
      <c r="D10" s="225"/>
      <c r="E10" s="225"/>
    </row>
    <row r="11" spans="1:21" ht="13.5" thickBot="1" x14ac:dyDescent="0.25">
      <c r="A11" s="228"/>
      <c r="B11" s="228"/>
      <c r="C11" s="229"/>
      <c r="D11" s="228"/>
      <c r="E11" s="228"/>
    </row>
    <row r="12" spans="1:21" s="25" customFormat="1" ht="27" thickTop="1" thickBot="1" x14ac:dyDescent="0.25">
      <c r="A12" s="230" t="s">
        <v>13</v>
      </c>
      <c r="B12" s="313" t="s">
        <v>58</v>
      </c>
      <c r="C12" s="314"/>
      <c r="D12" s="231" t="s">
        <v>59</v>
      </c>
      <c r="E12" s="232" t="s">
        <v>14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</row>
    <row r="13" spans="1:21" ht="26.25" thickTop="1" x14ac:dyDescent="0.2">
      <c r="A13" s="233" t="s">
        <v>8</v>
      </c>
      <c r="B13" s="191" t="s">
        <v>94</v>
      </c>
      <c r="C13" s="60">
        <f>8000000*7</f>
        <v>56000000</v>
      </c>
      <c r="D13" s="61">
        <f>+'3-Fijo'!L31</f>
        <v>4137896</v>
      </c>
      <c r="E13" s="62">
        <f>+D13/C13</f>
        <v>7.3890999999999998E-2</v>
      </c>
      <c r="F13" s="73"/>
      <c r="G13" s="70"/>
    </row>
    <row r="14" spans="1:21" ht="25.5" x14ac:dyDescent="0.2">
      <c r="A14" s="234" t="s">
        <v>9</v>
      </c>
      <c r="B14" s="43" t="s">
        <v>10</v>
      </c>
      <c r="C14" s="63">
        <f>3*1000000</f>
        <v>3000000</v>
      </c>
      <c r="D14" s="76">
        <f>+'5-RI'!P16+'5-RI'!P28</f>
        <v>2150</v>
      </c>
      <c r="E14" s="48">
        <f>+D14/C14</f>
        <v>7.1666666666666667E-4</v>
      </c>
      <c r="F14" s="73"/>
      <c r="G14" s="70"/>
    </row>
    <row r="15" spans="1:21" ht="25.5" customHeight="1" x14ac:dyDescent="0.2">
      <c r="A15" s="310" t="s">
        <v>12</v>
      </c>
      <c r="B15" s="44" t="s">
        <v>11</v>
      </c>
      <c r="C15" s="45">
        <f>SUM(C16:C26)</f>
        <v>1067</v>
      </c>
      <c r="D15" s="76">
        <f>SUM(D16:D26)</f>
        <v>261</v>
      </c>
      <c r="E15" s="48">
        <f>+D15/C15</f>
        <v>0.24461105904404873</v>
      </c>
      <c r="F15" s="73"/>
      <c r="G15" s="75"/>
    </row>
    <row r="16" spans="1:21" x14ac:dyDescent="0.2">
      <c r="A16" s="311"/>
      <c r="B16" s="193" t="s">
        <v>99</v>
      </c>
      <c r="C16" s="63">
        <v>97</v>
      </c>
      <c r="D16" s="64">
        <v>36</v>
      </c>
      <c r="E16" s="48">
        <f t="shared" ref="E16:E26" si="0">+D16/C16</f>
        <v>0.37113402061855671</v>
      </c>
      <c r="F16" s="69"/>
      <c r="G16" s="69"/>
    </row>
    <row r="17" spans="1:9" x14ac:dyDescent="0.2">
      <c r="A17" s="311"/>
      <c r="B17" s="46" t="s">
        <v>4</v>
      </c>
      <c r="C17" s="63">
        <v>97</v>
      </c>
      <c r="D17" s="64">
        <v>39</v>
      </c>
      <c r="E17" s="48">
        <f t="shared" si="0"/>
        <v>0.40206185567010311</v>
      </c>
      <c r="G17" s="70"/>
    </row>
    <row r="18" spans="1:9" ht="13.5" customHeight="1" x14ac:dyDescent="0.2">
      <c r="A18" s="311"/>
      <c r="B18" s="46" t="s">
        <v>70</v>
      </c>
      <c r="C18" s="63">
        <v>97</v>
      </c>
      <c r="D18" s="64">
        <v>18</v>
      </c>
      <c r="E18" s="48">
        <f>+D18/C18</f>
        <v>0.18556701030927836</v>
      </c>
      <c r="G18" s="70"/>
    </row>
    <row r="19" spans="1:9" x14ac:dyDescent="0.2">
      <c r="A19" s="311"/>
      <c r="B19" s="46" t="s">
        <v>28</v>
      </c>
      <c r="C19" s="63">
        <v>97</v>
      </c>
      <c r="D19" s="64">
        <v>17</v>
      </c>
      <c r="E19" s="48">
        <f t="shared" si="0"/>
        <v>0.17525773195876287</v>
      </c>
      <c r="G19" s="70"/>
    </row>
    <row r="20" spans="1:9" x14ac:dyDescent="0.2">
      <c r="A20" s="311"/>
      <c r="B20" s="46" t="s">
        <v>29</v>
      </c>
      <c r="C20" s="63">
        <v>97</v>
      </c>
      <c r="D20" s="64">
        <v>27</v>
      </c>
      <c r="E20" s="48">
        <f t="shared" si="0"/>
        <v>0.27835051546391754</v>
      </c>
      <c r="G20" s="70"/>
    </row>
    <row r="21" spans="1:9" x14ac:dyDescent="0.2">
      <c r="A21" s="311"/>
      <c r="B21" s="46" t="s">
        <v>30</v>
      </c>
      <c r="C21" s="63">
        <v>97</v>
      </c>
      <c r="D21" s="64">
        <v>23</v>
      </c>
      <c r="E21" s="48">
        <f t="shared" si="0"/>
        <v>0.23711340206185566</v>
      </c>
      <c r="G21" s="151" t="s">
        <v>66</v>
      </c>
    </row>
    <row r="22" spans="1:9" x14ac:dyDescent="0.2">
      <c r="A22" s="311"/>
      <c r="B22" s="193" t="s">
        <v>97</v>
      </c>
      <c r="C22" s="63">
        <v>97</v>
      </c>
      <c r="D22" s="64">
        <v>15</v>
      </c>
      <c r="E22" s="48">
        <f t="shared" si="0"/>
        <v>0.15463917525773196</v>
      </c>
      <c r="G22" s="70"/>
      <c r="I22" s="23" t="s">
        <v>66</v>
      </c>
    </row>
    <row r="23" spans="1:9" x14ac:dyDescent="0.2">
      <c r="A23" s="311"/>
      <c r="B23" s="193" t="s">
        <v>95</v>
      </c>
      <c r="C23" s="63">
        <v>97</v>
      </c>
      <c r="D23" s="64">
        <v>15</v>
      </c>
      <c r="E23" s="48">
        <f t="shared" si="0"/>
        <v>0.15463917525773196</v>
      </c>
      <c r="G23" s="70"/>
    </row>
    <row r="24" spans="1:9" x14ac:dyDescent="0.2">
      <c r="A24" s="311"/>
      <c r="B24" s="46" t="s">
        <v>31</v>
      </c>
      <c r="C24" s="63">
        <v>97</v>
      </c>
      <c r="D24" s="64">
        <v>22</v>
      </c>
      <c r="E24" s="48">
        <f t="shared" si="0"/>
        <v>0.22680412371134021</v>
      </c>
      <c r="G24" s="70"/>
    </row>
    <row r="25" spans="1:9" x14ac:dyDescent="0.2">
      <c r="A25" s="311"/>
      <c r="B25" s="46" t="s">
        <v>32</v>
      </c>
      <c r="C25" s="63">
        <v>97</v>
      </c>
      <c r="D25" s="64">
        <v>23</v>
      </c>
      <c r="E25" s="48">
        <f t="shared" si="0"/>
        <v>0.23711340206185566</v>
      </c>
      <c r="G25" s="70"/>
    </row>
    <row r="26" spans="1:9" ht="13.5" thickBot="1" x14ac:dyDescent="0.25">
      <c r="A26" s="312"/>
      <c r="B26" s="47" t="s">
        <v>68</v>
      </c>
      <c r="C26" s="65">
        <v>97</v>
      </c>
      <c r="D26" s="66">
        <v>26</v>
      </c>
      <c r="E26" s="67">
        <f t="shared" si="0"/>
        <v>0.26804123711340205</v>
      </c>
      <c r="G26" s="70"/>
    </row>
    <row r="27" spans="1:9" ht="13.5" thickTop="1" x14ac:dyDescent="0.2">
      <c r="D27" s="21"/>
    </row>
    <row r="28" spans="1:9" x14ac:dyDescent="0.2">
      <c r="A28" s="235" t="s">
        <v>52</v>
      </c>
    </row>
    <row r="29" spans="1:9" ht="4.5" customHeight="1" x14ac:dyDescent="0.2">
      <c r="A29" s="236"/>
    </row>
    <row r="30" spans="1:9" x14ac:dyDescent="0.2">
      <c r="A30" s="236" t="s">
        <v>53</v>
      </c>
      <c r="E30" s="22"/>
    </row>
    <row r="31" spans="1:9" x14ac:dyDescent="0.2">
      <c r="A31" s="237"/>
    </row>
    <row r="36" spans="1:6" x14ac:dyDescent="0.2">
      <c r="A36" s="305"/>
      <c r="B36" s="305"/>
      <c r="C36" s="306"/>
      <c r="D36" s="305"/>
      <c r="E36" s="305"/>
      <c r="F36" s="307"/>
    </row>
    <row r="37" spans="1:6" x14ac:dyDescent="0.2">
      <c r="A37" s="305"/>
      <c r="B37" s="305"/>
      <c r="C37" s="306"/>
      <c r="D37" s="305"/>
      <c r="E37" s="305"/>
      <c r="F37" s="307"/>
    </row>
    <row r="38" spans="1:6" x14ac:dyDescent="0.2">
      <c r="A38" s="305"/>
      <c r="B38" s="305"/>
      <c r="C38" s="306"/>
      <c r="D38" s="305"/>
      <c r="E38" s="305"/>
      <c r="F38" s="307"/>
    </row>
    <row r="39" spans="1:6" x14ac:dyDescent="0.2">
      <c r="A39" s="305"/>
      <c r="B39" s="305"/>
      <c r="C39" s="306"/>
      <c r="D39" s="305"/>
      <c r="E39" s="305"/>
      <c r="F39" s="307"/>
    </row>
    <row r="40" spans="1:6" x14ac:dyDescent="0.2">
      <c r="A40" s="305"/>
      <c r="B40" s="305"/>
      <c r="C40" s="306"/>
      <c r="D40" s="305"/>
      <c r="E40" s="305"/>
      <c r="F40" s="307"/>
    </row>
    <row r="41" spans="1:6" x14ac:dyDescent="0.2">
      <c r="A41" s="305"/>
      <c r="B41" s="305"/>
      <c r="C41" s="306"/>
      <c r="D41" s="305"/>
      <c r="E41" s="305"/>
      <c r="F41" s="307"/>
    </row>
    <row r="42" spans="1:6" x14ac:dyDescent="0.2">
      <c r="A42" s="305"/>
      <c r="B42" s="305"/>
      <c r="C42" s="306"/>
      <c r="D42" s="305"/>
      <c r="E42" s="305"/>
      <c r="F42" s="307"/>
    </row>
    <row r="43" spans="1:6" x14ac:dyDescent="0.2">
      <c r="A43" s="305"/>
      <c r="B43" s="305"/>
      <c r="C43" s="306"/>
      <c r="D43" s="305"/>
      <c r="E43" s="305"/>
      <c r="F43" s="307"/>
    </row>
    <row r="44" spans="1:6" x14ac:dyDescent="0.2">
      <c r="A44" s="305"/>
      <c r="B44" s="305"/>
      <c r="C44" s="306"/>
      <c r="D44" s="305"/>
      <c r="E44" s="305"/>
      <c r="F44" s="307"/>
    </row>
    <row r="45" spans="1:6" x14ac:dyDescent="0.2">
      <c r="A45" s="305"/>
      <c r="B45" s="305"/>
      <c r="C45" s="306"/>
      <c r="D45" s="305"/>
      <c r="E45" s="305"/>
      <c r="F45" s="307"/>
    </row>
    <row r="46" spans="1:6" x14ac:dyDescent="0.2">
      <c r="A46" s="305"/>
      <c r="B46" s="305"/>
      <c r="C46" s="306"/>
      <c r="D46" s="305"/>
      <c r="E46" s="305"/>
      <c r="F46" s="307"/>
    </row>
    <row r="47" spans="1:6" x14ac:dyDescent="0.2">
      <c r="A47" s="305"/>
      <c r="B47" s="305"/>
      <c r="C47" s="306"/>
      <c r="D47" s="305"/>
      <c r="E47" s="305"/>
      <c r="F47" s="307"/>
    </row>
    <row r="48" spans="1:6" x14ac:dyDescent="0.2">
      <c r="A48" s="305"/>
      <c r="B48" s="305"/>
      <c r="C48" s="306"/>
      <c r="D48" s="305"/>
      <c r="E48" s="305"/>
      <c r="F48" s="307"/>
    </row>
    <row r="49" spans="1:8" x14ac:dyDescent="0.2">
      <c r="A49" s="305"/>
      <c r="B49" s="305"/>
      <c r="C49" s="306"/>
      <c r="D49" s="305"/>
      <c r="E49" s="305"/>
      <c r="F49" s="307"/>
      <c r="G49" s="90"/>
      <c r="H49" s="90"/>
    </row>
    <row r="50" spans="1:8" x14ac:dyDescent="0.2">
      <c r="A50" s="305"/>
      <c r="B50" s="305"/>
      <c r="C50" s="306"/>
      <c r="D50" s="305"/>
      <c r="E50" s="305"/>
      <c r="F50" s="307"/>
      <c r="G50" s="90"/>
      <c r="H50" s="90"/>
    </row>
    <row r="51" spans="1:8" x14ac:dyDescent="0.2">
      <c r="A51" s="305"/>
      <c r="B51" s="305"/>
      <c r="C51" s="306"/>
      <c r="D51" s="305"/>
      <c r="E51" s="305"/>
      <c r="F51" s="307"/>
      <c r="G51" s="90"/>
      <c r="H51" s="90"/>
    </row>
    <row r="52" spans="1:8" x14ac:dyDescent="0.2">
      <c r="A52" s="305"/>
      <c r="B52" s="305"/>
      <c r="C52" s="306"/>
      <c r="D52" s="305"/>
      <c r="E52" s="305"/>
      <c r="F52" s="307"/>
      <c r="G52" s="90"/>
      <c r="H52" s="90"/>
    </row>
    <row r="53" spans="1:8" ht="13.5" customHeight="1" x14ac:dyDescent="0.2">
      <c r="A53" s="305"/>
      <c r="B53" s="305"/>
      <c r="C53" s="306"/>
      <c r="D53" s="305"/>
      <c r="E53" s="305"/>
      <c r="F53" s="307"/>
      <c r="G53" s="90"/>
      <c r="H53" s="90"/>
    </row>
    <row r="54" spans="1:8" x14ac:dyDescent="0.2">
      <c r="A54" s="146"/>
      <c r="B54" s="146"/>
      <c r="C54" s="147"/>
      <c r="D54" s="146"/>
      <c r="E54" s="146"/>
      <c r="F54" s="307"/>
      <c r="G54" s="90"/>
      <c r="H54" s="90"/>
    </row>
    <row r="55" spans="1:8" x14ac:dyDescent="0.2">
      <c r="A55" s="146"/>
      <c r="B55" s="146"/>
      <c r="C55" s="147"/>
      <c r="D55" s="146"/>
      <c r="E55" s="146"/>
      <c r="F55" s="307"/>
      <c r="G55" s="90"/>
      <c r="H55" s="90"/>
    </row>
    <row r="56" spans="1:8" ht="8.25" customHeight="1" x14ac:dyDescent="0.2">
      <c r="A56" s="308"/>
      <c r="B56" s="308"/>
      <c r="C56" s="309"/>
      <c r="D56" s="308"/>
      <c r="E56" s="308"/>
      <c r="F56" s="144"/>
      <c r="G56" s="144"/>
      <c r="H56" s="144"/>
    </row>
    <row r="57" spans="1:8" x14ac:dyDescent="0.2">
      <c r="A57" s="308"/>
      <c r="B57" s="308"/>
      <c r="C57" s="309"/>
      <c r="D57" s="308"/>
      <c r="E57" s="308"/>
      <c r="F57" s="144"/>
      <c r="G57" s="144"/>
      <c r="H57" s="144"/>
    </row>
    <row r="58" spans="1:8" x14ac:dyDescent="0.2">
      <c r="A58" s="308"/>
      <c r="B58" s="308"/>
      <c r="C58" s="309"/>
      <c r="D58" s="308"/>
      <c r="E58" s="308"/>
      <c r="F58" s="144"/>
      <c r="G58" s="144"/>
      <c r="H58" s="144"/>
    </row>
    <row r="59" spans="1:8" x14ac:dyDescent="0.2">
      <c r="A59" s="308" t="s">
        <v>36</v>
      </c>
      <c r="B59" s="309">
        <f>+C13</f>
        <v>56000000</v>
      </c>
      <c r="C59" s="309"/>
      <c r="D59" s="308"/>
      <c r="E59" s="308"/>
      <c r="F59" s="144"/>
      <c r="G59" s="144"/>
      <c r="H59" s="144"/>
    </row>
    <row r="60" spans="1:8" x14ac:dyDescent="0.2">
      <c r="A60" s="308" t="s">
        <v>37</v>
      </c>
      <c r="B60" s="309">
        <f>+D13</f>
        <v>4137896</v>
      </c>
      <c r="C60" s="309"/>
      <c r="D60" s="308"/>
      <c r="E60" s="308"/>
      <c r="F60" s="144"/>
      <c r="G60" s="144"/>
      <c r="H60" s="144"/>
    </row>
    <row r="61" spans="1:8" x14ac:dyDescent="0.2">
      <c r="A61" s="308" t="s">
        <v>38</v>
      </c>
      <c r="B61" s="309">
        <f>+B59-B60</f>
        <v>51862104</v>
      </c>
      <c r="C61" s="309"/>
      <c r="D61" s="308"/>
      <c r="E61" s="308"/>
      <c r="F61" s="144"/>
      <c r="G61" s="144"/>
      <c r="H61" s="144"/>
    </row>
    <row r="62" spans="1:8" x14ac:dyDescent="0.2">
      <c r="A62" s="308" t="s">
        <v>39</v>
      </c>
      <c r="B62" s="308"/>
      <c r="C62" s="309" t="e">
        <f>+#REF!</f>
        <v>#REF!</v>
      </c>
      <c r="D62" s="308"/>
      <c r="E62" s="308"/>
      <c r="F62" s="144"/>
      <c r="G62" s="144"/>
      <c r="H62" s="144"/>
    </row>
    <row r="63" spans="1:8" x14ac:dyDescent="0.2">
      <c r="A63" s="308" t="s">
        <v>40</v>
      </c>
      <c r="B63" s="308"/>
      <c r="C63" s="309" t="e">
        <f>+#REF!</f>
        <v>#REF!</v>
      </c>
      <c r="D63" s="308"/>
      <c r="E63" s="308"/>
      <c r="F63" s="144"/>
      <c r="G63" s="144"/>
      <c r="H63" s="144"/>
    </row>
    <row r="64" spans="1:8" x14ac:dyDescent="0.2">
      <c r="A64" s="308" t="s">
        <v>41</v>
      </c>
      <c r="B64" s="308"/>
      <c r="C64" s="309" t="e">
        <f>+C62-C63</f>
        <v>#REF!</v>
      </c>
      <c r="D64" s="308"/>
      <c r="E64" s="308"/>
      <c r="F64" s="144"/>
      <c r="G64" s="144"/>
      <c r="H64" s="144"/>
    </row>
    <row r="65" spans="1:8" x14ac:dyDescent="0.2">
      <c r="A65" s="308" t="s">
        <v>42</v>
      </c>
      <c r="B65" s="308"/>
      <c r="C65" s="309"/>
      <c r="D65" s="309">
        <f>+C14</f>
        <v>3000000</v>
      </c>
      <c r="E65" s="308"/>
      <c r="F65" s="144"/>
      <c r="G65" s="144"/>
      <c r="H65" s="144"/>
    </row>
    <row r="66" spans="1:8" x14ac:dyDescent="0.2">
      <c r="A66" s="308" t="s">
        <v>43</v>
      </c>
      <c r="B66" s="308"/>
      <c r="C66" s="309"/>
      <c r="D66" s="308">
        <f>+D14</f>
        <v>2150</v>
      </c>
      <c r="E66" s="308"/>
      <c r="F66" s="144"/>
      <c r="G66" s="144"/>
      <c r="H66" s="144"/>
    </row>
    <row r="67" spans="1:8" x14ac:dyDescent="0.2">
      <c r="A67" s="308" t="s">
        <v>44</v>
      </c>
      <c r="B67" s="308"/>
      <c r="C67" s="309"/>
      <c r="D67" s="309">
        <f>+D65-D66</f>
        <v>2997850</v>
      </c>
      <c r="E67" s="308"/>
      <c r="F67" s="144"/>
      <c r="G67" s="144"/>
      <c r="H67" s="144"/>
    </row>
    <row r="68" spans="1:8" x14ac:dyDescent="0.2">
      <c r="A68" s="308" t="s">
        <v>45</v>
      </c>
      <c r="B68" s="308"/>
      <c r="C68" s="309"/>
      <c r="D68" s="308"/>
      <c r="E68" s="309">
        <f>+C15</f>
        <v>1067</v>
      </c>
      <c r="F68" s="144"/>
      <c r="G68" s="144"/>
      <c r="H68" s="144"/>
    </row>
    <row r="69" spans="1:8" x14ac:dyDescent="0.2">
      <c r="A69" s="308" t="s">
        <v>46</v>
      </c>
      <c r="B69" s="308"/>
      <c r="C69" s="309"/>
      <c r="D69" s="308"/>
      <c r="E69" s="309">
        <f>+D15</f>
        <v>261</v>
      </c>
      <c r="F69" s="144"/>
      <c r="G69" s="144"/>
      <c r="H69" s="144"/>
    </row>
    <row r="70" spans="1:8" x14ac:dyDescent="0.2">
      <c r="A70" s="308" t="s">
        <v>47</v>
      </c>
      <c r="B70" s="308"/>
      <c r="C70" s="309"/>
      <c r="D70" s="308"/>
      <c r="E70" s="309">
        <f>+E68-E69</f>
        <v>806</v>
      </c>
      <c r="F70" s="144"/>
      <c r="G70" s="144"/>
      <c r="H70" s="144"/>
    </row>
    <row r="71" spans="1:8" x14ac:dyDescent="0.2">
      <c r="A71" s="308"/>
      <c r="B71" s="308"/>
      <c r="C71" s="309"/>
      <c r="D71" s="308"/>
      <c r="E71" s="308"/>
      <c r="F71" s="144"/>
      <c r="G71" s="144"/>
      <c r="H71" s="144"/>
    </row>
    <row r="72" spans="1:8" x14ac:dyDescent="0.2">
      <c r="A72" s="308"/>
      <c r="B72" s="308"/>
      <c r="C72" s="309"/>
      <c r="D72" s="308"/>
      <c r="E72" s="308"/>
      <c r="F72" s="144"/>
      <c r="G72" s="144"/>
      <c r="H72" s="144"/>
    </row>
    <row r="73" spans="1:8" x14ac:dyDescent="0.2">
      <c r="A73" s="308"/>
      <c r="B73" s="308"/>
      <c r="C73" s="309"/>
      <c r="D73" s="308"/>
      <c r="E73" s="308"/>
      <c r="F73" s="144"/>
      <c r="G73" s="144"/>
      <c r="H73" s="144"/>
    </row>
    <row r="74" spans="1:8" x14ac:dyDescent="0.2">
      <c r="A74" s="308"/>
      <c r="B74" s="308"/>
      <c r="C74" s="309"/>
      <c r="D74" s="308"/>
      <c r="E74" s="308"/>
      <c r="F74" s="144"/>
      <c r="G74" s="144"/>
      <c r="H74" s="144"/>
    </row>
    <row r="75" spans="1:8" x14ac:dyDescent="0.2">
      <c r="A75" s="308"/>
      <c r="B75" s="308"/>
      <c r="C75" s="309"/>
      <c r="D75" s="308"/>
      <c r="E75" s="308"/>
      <c r="F75" s="144"/>
      <c r="G75" s="144"/>
      <c r="H75" s="144"/>
    </row>
    <row r="76" spans="1:8" x14ac:dyDescent="0.2">
      <c r="A76" s="308"/>
      <c r="B76" s="308"/>
      <c r="C76" s="309"/>
      <c r="D76" s="308"/>
      <c r="E76" s="308"/>
      <c r="F76" s="144"/>
      <c r="G76" s="144"/>
      <c r="H76" s="144"/>
    </row>
    <row r="77" spans="1:8" x14ac:dyDescent="0.2">
      <c r="A77" s="308"/>
      <c r="B77" s="308"/>
      <c r="C77" s="309"/>
      <c r="D77" s="308"/>
      <c r="E77" s="308"/>
      <c r="F77" s="144"/>
      <c r="G77" s="144"/>
      <c r="H77" s="144"/>
    </row>
    <row r="78" spans="1:8" x14ac:dyDescent="0.2">
      <c r="A78" s="88"/>
      <c r="B78" s="88"/>
      <c r="C78" s="89"/>
      <c r="D78" s="88"/>
      <c r="E78" s="88"/>
      <c r="F78" s="90"/>
      <c r="G78" s="90"/>
      <c r="H78" s="90"/>
    </row>
  </sheetData>
  <sheetProtection password="CB2B" sheet="1" objects="1" scenarios="1"/>
  <mergeCells count="2">
    <mergeCell ref="A15:A26"/>
    <mergeCell ref="B12:C12"/>
  </mergeCells>
  <phoneticPr fontId="3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U107"/>
  <sheetViews>
    <sheetView topLeftCell="A28" zoomScaleNormal="100" workbookViewId="0">
      <selection activeCell="L1" sqref="L1"/>
    </sheetView>
  </sheetViews>
  <sheetFormatPr baseColWidth="10" defaultRowHeight="12.75" x14ac:dyDescent="0.2"/>
  <cols>
    <col min="1" max="1" width="9.85546875" style="1" customWidth="1"/>
    <col min="2" max="2" width="15.42578125" style="1" customWidth="1"/>
    <col min="3" max="3" width="14.7109375" style="1" customWidth="1"/>
    <col min="4" max="4" width="12.85546875" style="1" customWidth="1"/>
    <col min="5" max="5" width="15.42578125" style="1" customWidth="1"/>
    <col min="6" max="6" width="13.42578125" style="1" customWidth="1"/>
    <col min="7" max="7" width="12.7109375" style="1" customWidth="1"/>
    <col min="8" max="8" width="14.5703125" style="1" customWidth="1"/>
    <col min="9" max="10" width="15.42578125" style="1" customWidth="1"/>
    <col min="11" max="11" width="15" style="1" customWidth="1"/>
    <col min="12" max="12" width="11.42578125" style="1" customWidth="1"/>
    <col min="13" max="16384" width="11.42578125" style="1"/>
  </cols>
  <sheetData>
    <row r="1" spans="1:13" x14ac:dyDescent="0.2">
      <c r="A1" s="239"/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54"/>
    </row>
    <row r="2" spans="1:13" ht="18" x14ac:dyDescent="0.25">
      <c r="A2" s="219" t="s">
        <v>100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</row>
    <row r="3" spans="1:13" ht="14.25" x14ac:dyDescent="0.2">
      <c r="A3" s="221" t="s">
        <v>103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</row>
    <row r="4" spans="1:13" ht="14.25" x14ac:dyDescent="0.2">
      <c r="A4" s="218"/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</row>
    <row r="5" spans="1:13" ht="14.25" x14ac:dyDescent="0.2">
      <c r="A5" s="218"/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</row>
    <row r="6" spans="1:13" ht="14.25" x14ac:dyDescent="0.2">
      <c r="A6" s="218"/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</row>
    <row r="7" spans="1:13" ht="14.25" x14ac:dyDescent="0.2">
      <c r="A7" s="218"/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</row>
    <row r="8" spans="1:13" x14ac:dyDescent="0.2">
      <c r="A8" s="222" t="s">
        <v>111</v>
      </c>
      <c r="B8" s="239"/>
      <c r="C8" s="239"/>
      <c r="D8" s="239"/>
      <c r="E8" s="239"/>
      <c r="F8" s="239"/>
      <c r="G8" s="239"/>
      <c r="H8" s="239"/>
      <c r="I8" s="239"/>
      <c r="J8" s="239"/>
      <c r="K8" s="239"/>
      <c r="L8" s="239"/>
    </row>
    <row r="9" spans="1:13" x14ac:dyDescent="0.2">
      <c r="A9" s="239"/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</row>
    <row r="10" spans="1:13" x14ac:dyDescent="0.2">
      <c r="A10" s="239"/>
      <c r="B10" s="239"/>
      <c r="C10" s="239"/>
      <c r="D10" s="239"/>
      <c r="E10" s="239"/>
      <c r="F10" s="239"/>
      <c r="G10" s="239"/>
      <c r="H10" s="239"/>
      <c r="I10" s="239"/>
      <c r="J10" s="239"/>
      <c r="K10" s="239"/>
      <c r="L10" s="239"/>
    </row>
    <row r="11" spans="1:13" ht="13.5" thickBot="1" x14ac:dyDescent="0.25">
      <c r="A11" s="240"/>
      <c r="B11" s="240"/>
      <c r="C11" s="240"/>
      <c r="D11" s="240"/>
      <c r="E11" s="240"/>
      <c r="F11" s="240"/>
      <c r="G11" s="240"/>
      <c r="H11" s="241"/>
      <c r="I11" s="240"/>
      <c r="J11" s="240"/>
      <c r="K11" s="240"/>
      <c r="L11" s="240"/>
    </row>
    <row r="12" spans="1:13" ht="17.25" thickTop="1" thickBot="1" x14ac:dyDescent="0.3">
      <c r="B12" s="340" t="s">
        <v>7</v>
      </c>
      <c r="C12" s="341"/>
      <c r="D12" s="341"/>
      <c r="E12" s="341"/>
      <c r="F12" s="341"/>
      <c r="G12" s="341"/>
      <c r="H12" s="341"/>
      <c r="I12" s="341"/>
      <c r="J12" s="341"/>
      <c r="K12" s="342"/>
      <c r="L12" s="17"/>
      <c r="M12" s="17"/>
    </row>
    <row r="13" spans="1:13" s="4" customFormat="1" ht="54.75" customHeight="1" thickTop="1" thickBot="1" x14ac:dyDescent="0.25">
      <c r="A13" s="9" t="s">
        <v>0</v>
      </c>
      <c r="B13" s="79" t="s">
        <v>87</v>
      </c>
      <c r="C13" s="80" t="s">
        <v>88</v>
      </c>
      <c r="D13" s="81" t="s">
        <v>85</v>
      </c>
      <c r="E13" s="80" t="s">
        <v>86</v>
      </c>
      <c r="F13" s="81" t="s">
        <v>28</v>
      </c>
      <c r="G13" s="81" t="s">
        <v>29</v>
      </c>
      <c r="H13" s="80" t="s">
        <v>34</v>
      </c>
      <c r="I13" s="80" t="s">
        <v>35</v>
      </c>
      <c r="J13" s="80" t="s">
        <v>95</v>
      </c>
      <c r="K13" s="82" t="s">
        <v>54</v>
      </c>
      <c r="L13" s="40" t="s">
        <v>3</v>
      </c>
    </row>
    <row r="14" spans="1:13" ht="13.5" thickTop="1" x14ac:dyDescent="0.2">
      <c r="A14" s="55">
        <v>2003</v>
      </c>
      <c r="B14" s="83">
        <v>863523</v>
      </c>
      <c r="C14" s="84">
        <v>946391</v>
      </c>
      <c r="D14" s="84">
        <v>121800</v>
      </c>
      <c r="E14" s="84">
        <v>0</v>
      </c>
      <c r="F14" s="84">
        <v>3100</v>
      </c>
      <c r="G14" s="84">
        <v>15000</v>
      </c>
      <c r="H14" s="84">
        <v>0</v>
      </c>
      <c r="I14" s="84">
        <v>0</v>
      </c>
      <c r="J14" s="84">
        <v>0</v>
      </c>
      <c r="K14" s="85">
        <v>0</v>
      </c>
      <c r="L14" s="54">
        <f t="shared" ref="L14:L21" si="0">SUM(B14:K14)</f>
        <v>1949814</v>
      </c>
    </row>
    <row r="15" spans="1:13" x14ac:dyDescent="0.2">
      <c r="A15" s="49">
        <v>2004</v>
      </c>
      <c r="B15" s="53">
        <v>1082320</v>
      </c>
      <c r="C15" s="7">
        <v>839614</v>
      </c>
      <c r="D15" s="14">
        <v>123100</v>
      </c>
      <c r="E15" s="14">
        <v>400</v>
      </c>
      <c r="F15" s="14">
        <v>5600</v>
      </c>
      <c r="G15" s="14">
        <v>15000</v>
      </c>
      <c r="H15" s="14">
        <v>0</v>
      </c>
      <c r="I15" s="14">
        <v>0</v>
      </c>
      <c r="J15" s="14">
        <v>0</v>
      </c>
      <c r="K15" s="86">
        <v>0</v>
      </c>
      <c r="L15" s="16">
        <f t="shared" si="0"/>
        <v>2066034</v>
      </c>
    </row>
    <row r="16" spans="1:13" x14ac:dyDescent="0.2">
      <c r="A16" s="49">
        <v>2005</v>
      </c>
      <c r="B16" s="53">
        <v>1117452</v>
      </c>
      <c r="C16" s="14">
        <v>851058</v>
      </c>
      <c r="D16" s="14">
        <v>131500</v>
      </c>
      <c r="E16" s="14">
        <v>400</v>
      </c>
      <c r="F16" s="14">
        <v>14100</v>
      </c>
      <c r="G16" s="14">
        <v>21000</v>
      </c>
      <c r="H16" s="14">
        <v>30000</v>
      </c>
      <c r="I16" s="7">
        <v>0</v>
      </c>
      <c r="J16" s="7">
        <v>0</v>
      </c>
      <c r="K16" s="87">
        <v>0</v>
      </c>
      <c r="L16" s="16">
        <f t="shared" si="0"/>
        <v>2165510</v>
      </c>
    </row>
    <row r="17" spans="1:12" x14ac:dyDescent="0.2">
      <c r="A17" s="49">
        <v>2006</v>
      </c>
      <c r="B17" s="53">
        <v>1175613</v>
      </c>
      <c r="C17" s="14">
        <v>960896</v>
      </c>
      <c r="D17" s="14">
        <v>131100</v>
      </c>
      <c r="E17" s="14">
        <v>400</v>
      </c>
      <c r="F17" s="14">
        <v>14100</v>
      </c>
      <c r="G17" s="14">
        <v>65000</v>
      </c>
      <c r="H17" s="14">
        <v>40000</v>
      </c>
      <c r="I17" s="14">
        <v>3200</v>
      </c>
      <c r="J17" s="7">
        <v>0</v>
      </c>
      <c r="K17" s="87">
        <v>0</v>
      </c>
      <c r="L17" s="16">
        <f t="shared" si="0"/>
        <v>2390309</v>
      </c>
    </row>
    <row r="18" spans="1:12" x14ac:dyDescent="0.2">
      <c r="A18" s="49">
        <v>2007</v>
      </c>
      <c r="B18" s="53">
        <v>1200005</v>
      </c>
      <c r="C18" s="14">
        <v>978758</v>
      </c>
      <c r="D18" s="14">
        <v>175800</v>
      </c>
      <c r="E18" s="14">
        <v>5700</v>
      </c>
      <c r="F18" s="14">
        <v>14100</v>
      </c>
      <c r="G18" s="14">
        <v>112000</v>
      </c>
      <c r="H18" s="14">
        <v>40000</v>
      </c>
      <c r="I18" s="14">
        <v>8200</v>
      </c>
      <c r="J18" s="14">
        <v>10000</v>
      </c>
      <c r="K18" s="86">
        <v>5000</v>
      </c>
      <c r="L18" s="16">
        <f t="shared" si="0"/>
        <v>2549563</v>
      </c>
    </row>
    <row r="19" spans="1:12" x14ac:dyDescent="0.2">
      <c r="A19" s="49">
        <v>2008</v>
      </c>
      <c r="B19" s="345">
        <v>2333334</v>
      </c>
      <c r="C19" s="346"/>
      <c r="D19" s="14">
        <v>179800</v>
      </c>
      <c r="E19" s="14">
        <v>9300</v>
      </c>
      <c r="F19" s="14">
        <v>14100</v>
      </c>
      <c r="G19" s="14">
        <v>112000</v>
      </c>
      <c r="H19" s="14">
        <v>110000</v>
      </c>
      <c r="I19" s="14">
        <v>8200</v>
      </c>
      <c r="J19" s="14">
        <v>10000</v>
      </c>
      <c r="K19" s="86">
        <v>5000</v>
      </c>
      <c r="L19" s="16">
        <f t="shared" si="0"/>
        <v>2781734</v>
      </c>
    </row>
    <row r="20" spans="1:12" x14ac:dyDescent="0.2">
      <c r="A20" s="49">
        <v>2009</v>
      </c>
      <c r="B20" s="345">
        <v>2329068</v>
      </c>
      <c r="C20" s="346"/>
      <c r="D20" s="14">
        <v>182000</v>
      </c>
      <c r="E20" s="14">
        <v>10600</v>
      </c>
      <c r="F20" s="14">
        <v>15100</v>
      </c>
      <c r="G20" s="14">
        <v>139000</v>
      </c>
      <c r="H20" s="14">
        <v>110000</v>
      </c>
      <c r="I20" s="14">
        <v>8200</v>
      </c>
      <c r="J20" s="14">
        <v>10000</v>
      </c>
      <c r="K20" s="86">
        <v>5000</v>
      </c>
      <c r="L20" s="16">
        <f t="shared" si="0"/>
        <v>2808968</v>
      </c>
    </row>
    <row r="21" spans="1:12" x14ac:dyDescent="0.2">
      <c r="A21" s="100">
        <v>2010</v>
      </c>
      <c r="B21" s="350">
        <v>2559276</v>
      </c>
      <c r="C21" s="351"/>
      <c r="D21" s="101">
        <v>218500</v>
      </c>
      <c r="E21" s="101">
        <v>10600</v>
      </c>
      <c r="F21" s="101">
        <v>20800</v>
      </c>
      <c r="G21" s="101">
        <v>139000</v>
      </c>
      <c r="H21" s="101">
        <v>110000</v>
      </c>
      <c r="I21" s="101">
        <v>8200</v>
      </c>
      <c r="J21" s="101">
        <v>10000</v>
      </c>
      <c r="K21" s="102">
        <v>5000</v>
      </c>
      <c r="L21" s="103">
        <f t="shared" si="0"/>
        <v>3081376</v>
      </c>
    </row>
    <row r="22" spans="1:12" x14ac:dyDescent="0.2">
      <c r="A22" s="100">
        <v>2011</v>
      </c>
      <c r="B22" s="333">
        <v>3026484</v>
      </c>
      <c r="C22" s="334"/>
      <c r="D22" s="335">
        <v>259800</v>
      </c>
      <c r="E22" s="334"/>
      <c r="F22" s="175">
        <v>20800</v>
      </c>
      <c r="G22" s="175">
        <v>139000</v>
      </c>
      <c r="H22" s="175">
        <v>125000</v>
      </c>
      <c r="I22" s="175">
        <v>8200</v>
      </c>
      <c r="J22" s="175">
        <v>10000</v>
      </c>
      <c r="K22" s="176">
        <v>5000</v>
      </c>
      <c r="L22" s="177">
        <f t="shared" ref="L22:L28" si="1">SUM(B22:K22)</f>
        <v>3594284</v>
      </c>
    </row>
    <row r="23" spans="1:12" ht="13.5" thickBot="1" x14ac:dyDescent="0.25">
      <c r="A23" s="192">
        <v>2012</v>
      </c>
      <c r="B23" s="326">
        <v>3336796</v>
      </c>
      <c r="C23" s="327"/>
      <c r="D23" s="336">
        <v>259800</v>
      </c>
      <c r="E23" s="327"/>
      <c r="F23" s="104">
        <v>20800</v>
      </c>
      <c r="G23" s="104">
        <v>139000</v>
      </c>
      <c r="H23" s="104">
        <v>185000</v>
      </c>
      <c r="I23" s="104">
        <v>8200</v>
      </c>
      <c r="J23" s="104">
        <v>20000</v>
      </c>
      <c r="K23" s="105">
        <v>5000</v>
      </c>
      <c r="L23" s="106">
        <f t="shared" si="1"/>
        <v>3974596</v>
      </c>
    </row>
    <row r="24" spans="1:12" ht="13.5" thickTop="1" x14ac:dyDescent="0.2">
      <c r="A24" s="204">
        <v>41275</v>
      </c>
      <c r="B24" s="352">
        <v>3342496</v>
      </c>
      <c r="C24" s="353"/>
      <c r="D24" s="354">
        <v>259800</v>
      </c>
      <c r="E24" s="353"/>
      <c r="F24" s="205">
        <v>20800</v>
      </c>
      <c r="G24" s="205">
        <v>139000</v>
      </c>
      <c r="H24" s="205">
        <v>185000</v>
      </c>
      <c r="I24" s="205">
        <v>8200</v>
      </c>
      <c r="J24" s="205">
        <v>20000</v>
      </c>
      <c r="K24" s="206">
        <v>5000</v>
      </c>
      <c r="L24" s="85">
        <f t="shared" si="1"/>
        <v>3980296</v>
      </c>
    </row>
    <row r="25" spans="1:12" x14ac:dyDescent="0.2">
      <c r="A25" s="207">
        <v>41306</v>
      </c>
      <c r="B25" s="328">
        <v>3385896</v>
      </c>
      <c r="C25" s="329"/>
      <c r="D25" s="330">
        <v>259800</v>
      </c>
      <c r="E25" s="329"/>
      <c r="F25" s="14">
        <v>20800</v>
      </c>
      <c r="G25" s="14">
        <v>139000</v>
      </c>
      <c r="H25" s="14">
        <v>185000</v>
      </c>
      <c r="I25" s="14">
        <v>8200</v>
      </c>
      <c r="J25" s="14">
        <v>20000</v>
      </c>
      <c r="K25" s="208">
        <v>5000</v>
      </c>
      <c r="L25" s="87">
        <f t="shared" si="1"/>
        <v>4023696</v>
      </c>
    </row>
    <row r="26" spans="1:12" x14ac:dyDescent="0.2">
      <c r="A26" s="217">
        <v>41334</v>
      </c>
      <c r="B26" s="333">
        <v>3394696</v>
      </c>
      <c r="C26" s="334"/>
      <c r="D26" s="335">
        <v>259800</v>
      </c>
      <c r="E26" s="334"/>
      <c r="F26" s="175">
        <v>20800</v>
      </c>
      <c r="G26" s="175">
        <v>139000</v>
      </c>
      <c r="H26" s="175">
        <v>185000</v>
      </c>
      <c r="I26" s="175">
        <v>8200</v>
      </c>
      <c r="J26" s="175">
        <v>20000</v>
      </c>
      <c r="K26" s="176">
        <v>5000</v>
      </c>
      <c r="L26" s="177">
        <f t="shared" si="1"/>
        <v>4032496</v>
      </c>
    </row>
    <row r="27" spans="1:12" x14ac:dyDescent="0.2">
      <c r="A27" s="217">
        <v>41365</v>
      </c>
      <c r="B27" s="333">
        <v>3406996</v>
      </c>
      <c r="C27" s="334"/>
      <c r="D27" s="335">
        <v>259800</v>
      </c>
      <c r="E27" s="334"/>
      <c r="F27" s="175">
        <v>20800</v>
      </c>
      <c r="G27" s="175">
        <v>139000</v>
      </c>
      <c r="H27" s="175">
        <v>185000</v>
      </c>
      <c r="I27" s="279" t="s">
        <v>92</v>
      </c>
      <c r="J27" s="175">
        <v>20000</v>
      </c>
      <c r="K27" s="176">
        <v>5000</v>
      </c>
      <c r="L27" s="177">
        <f t="shared" si="1"/>
        <v>4036596</v>
      </c>
    </row>
    <row r="28" spans="1:12" ht="13.5" thickBot="1" x14ac:dyDescent="0.25">
      <c r="A28" s="178">
        <v>41395</v>
      </c>
      <c r="B28" s="326">
        <v>3421396</v>
      </c>
      <c r="C28" s="327"/>
      <c r="D28" s="336">
        <v>264800</v>
      </c>
      <c r="E28" s="327"/>
      <c r="F28" s="104">
        <v>21900</v>
      </c>
      <c r="G28" s="104">
        <v>139000</v>
      </c>
      <c r="H28" s="104">
        <v>185000</v>
      </c>
      <c r="I28" s="214" t="s">
        <v>92</v>
      </c>
      <c r="J28" s="104">
        <v>20000</v>
      </c>
      <c r="K28" s="105">
        <v>5000</v>
      </c>
      <c r="L28" s="106">
        <f t="shared" si="1"/>
        <v>4057096</v>
      </c>
    </row>
    <row r="29" spans="1:12" ht="14.25" thickTop="1" thickBot="1" x14ac:dyDescent="0.25">
      <c r="A29" s="178">
        <v>41426</v>
      </c>
      <c r="B29" s="337">
        <v>3477996</v>
      </c>
      <c r="C29" s="338"/>
      <c r="D29" s="339">
        <v>264800</v>
      </c>
      <c r="E29" s="338"/>
      <c r="F29" s="104">
        <v>21900</v>
      </c>
      <c r="G29" s="104">
        <v>139000</v>
      </c>
      <c r="H29" s="104">
        <v>185000</v>
      </c>
      <c r="I29" s="214" t="s">
        <v>92</v>
      </c>
      <c r="J29" s="104">
        <v>20000</v>
      </c>
      <c r="K29" s="105">
        <v>5000</v>
      </c>
      <c r="L29" s="106">
        <f t="shared" ref="L29" si="2">SUM(B29:K29)</f>
        <v>4113696</v>
      </c>
    </row>
    <row r="30" spans="1:12" ht="14.25" thickTop="1" thickBot="1" x14ac:dyDescent="0.25">
      <c r="A30" s="178">
        <v>41456</v>
      </c>
      <c r="B30" s="337">
        <v>3477996</v>
      </c>
      <c r="C30" s="338"/>
      <c r="D30" s="339">
        <v>264800</v>
      </c>
      <c r="E30" s="338"/>
      <c r="F30" s="104">
        <v>21900</v>
      </c>
      <c r="G30" s="104">
        <v>139000</v>
      </c>
      <c r="H30" s="104">
        <v>185000</v>
      </c>
      <c r="I30" s="214" t="s">
        <v>92</v>
      </c>
      <c r="J30" s="104">
        <v>20000</v>
      </c>
      <c r="K30" s="105">
        <v>5000</v>
      </c>
      <c r="L30" s="106">
        <f t="shared" ref="L30:L31" si="3">SUM(B30:K30)</f>
        <v>4113696</v>
      </c>
    </row>
    <row r="31" spans="1:12" ht="14.25" thickTop="1" thickBot="1" x14ac:dyDescent="0.25">
      <c r="A31" s="178">
        <v>41487</v>
      </c>
      <c r="B31" s="337">
        <v>3498196</v>
      </c>
      <c r="C31" s="338"/>
      <c r="D31" s="339">
        <v>264800</v>
      </c>
      <c r="E31" s="338"/>
      <c r="F31" s="104">
        <v>21900</v>
      </c>
      <c r="G31" s="104">
        <v>139000</v>
      </c>
      <c r="H31" s="104">
        <v>189000</v>
      </c>
      <c r="I31" s="214" t="s">
        <v>92</v>
      </c>
      <c r="J31" s="104">
        <v>20000</v>
      </c>
      <c r="K31" s="105">
        <v>5000</v>
      </c>
      <c r="L31" s="106">
        <f t="shared" si="3"/>
        <v>4137896</v>
      </c>
    </row>
    <row r="32" spans="1:12" ht="13.5" thickTop="1" x14ac:dyDescent="0.2">
      <c r="A32" s="5"/>
      <c r="B32" s="152"/>
      <c r="C32" s="152"/>
      <c r="D32" s="13"/>
      <c r="E32" s="13"/>
      <c r="F32" s="13"/>
      <c r="G32" s="13"/>
      <c r="H32" s="13"/>
      <c r="I32" s="13"/>
      <c r="J32" s="13"/>
      <c r="K32" s="13"/>
      <c r="L32" s="15"/>
    </row>
    <row r="33" spans="1:14" x14ac:dyDescent="0.2">
      <c r="A33" s="5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50"/>
      <c r="M33" s="13"/>
      <c r="N33" s="2"/>
    </row>
    <row r="34" spans="1:14" ht="13.5" thickBot="1" x14ac:dyDescent="0.25">
      <c r="A34" s="5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50"/>
      <c r="M34" s="13"/>
      <c r="N34" s="2"/>
    </row>
    <row r="35" spans="1:14" ht="17.25" thickTop="1" thickBot="1" x14ac:dyDescent="0.3">
      <c r="B35" s="347" t="s">
        <v>62</v>
      </c>
      <c r="C35" s="348"/>
      <c r="D35" s="348"/>
      <c r="E35" s="348"/>
      <c r="F35" s="348"/>
      <c r="G35" s="348"/>
      <c r="H35" s="348"/>
      <c r="I35" s="348"/>
      <c r="J35" s="348"/>
      <c r="K35" s="349"/>
      <c r="L35" s="17"/>
      <c r="M35" s="17"/>
    </row>
    <row r="36" spans="1:14" s="4" customFormat="1" ht="45" customHeight="1" thickTop="1" thickBot="1" x14ac:dyDescent="0.25">
      <c r="A36" s="9" t="s">
        <v>0</v>
      </c>
      <c r="B36" s="56" t="s">
        <v>87</v>
      </c>
      <c r="C36" s="10" t="s">
        <v>88</v>
      </c>
      <c r="D36" s="57" t="s">
        <v>85</v>
      </c>
      <c r="E36" s="10" t="s">
        <v>86</v>
      </c>
      <c r="F36" s="57" t="s">
        <v>28</v>
      </c>
      <c r="G36" s="57" t="s">
        <v>29</v>
      </c>
      <c r="H36" s="10" t="s">
        <v>34</v>
      </c>
      <c r="I36" s="10" t="s">
        <v>35</v>
      </c>
      <c r="J36" s="10" t="s">
        <v>95</v>
      </c>
      <c r="K36" s="158" t="s">
        <v>54</v>
      </c>
      <c r="L36" s="40" t="s">
        <v>3</v>
      </c>
    </row>
    <row r="37" spans="1:14" ht="13.5" thickTop="1" x14ac:dyDescent="0.2">
      <c r="A37" s="55">
        <v>2003</v>
      </c>
      <c r="B37" s="58">
        <f t="shared" ref="B37:D41" si="4">+B81/B14</f>
        <v>0.95240080461087895</v>
      </c>
      <c r="C37" s="19">
        <f t="shared" si="4"/>
        <v>0.66783813455537933</v>
      </c>
      <c r="D37" s="19">
        <f t="shared" si="4"/>
        <v>0.77660098522167487</v>
      </c>
      <c r="E37" s="242" t="s">
        <v>6</v>
      </c>
      <c r="F37" s="242" t="s">
        <v>6</v>
      </c>
      <c r="G37" s="242" t="s">
        <v>6</v>
      </c>
      <c r="H37" s="242" t="s">
        <v>6</v>
      </c>
      <c r="I37" s="242" t="s">
        <v>6</v>
      </c>
      <c r="J37" s="242" t="s">
        <v>6</v>
      </c>
      <c r="K37" s="244" t="s">
        <v>6</v>
      </c>
      <c r="L37" s="157">
        <f t="shared" ref="L37:L50" si="5">+L81/L14</f>
        <v>0.79445834320606989</v>
      </c>
    </row>
    <row r="38" spans="1:14" x14ac:dyDescent="0.2">
      <c r="A38" s="49">
        <v>2004</v>
      </c>
      <c r="B38" s="59">
        <f t="shared" si="4"/>
        <v>0.79758204597531224</v>
      </c>
      <c r="C38" s="3">
        <f t="shared" si="4"/>
        <v>0.77157122201392547</v>
      </c>
      <c r="D38" s="3">
        <f t="shared" si="4"/>
        <v>0.81937449228269699</v>
      </c>
      <c r="E38" s="243" t="s">
        <v>6</v>
      </c>
      <c r="F38" s="18">
        <f t="shared" ref="F38:F50" si="6">+F82/F15</f>
        <v>5.9821428571428574E-2</v>
      </c>
      <c r="G38" s="243" t="s">
        <v>6</v>
      </c>
      <c r="H38" s="243" t="s">
        <v>6</v>
      </c>
      <c r="I38" s="243" t="s">
        <v>6</v>
      </c>
      <c r="J38" s="243" t="s">
        <v>6</v>
      </c>
      <c r="K38" s="245" t="s">
        <v>6</v>
      </c>
      <c r="L38" s="155">
        <f t="shared" si="5"/>
        <v>0.78036518276078715</v>
      </c>
    </row>
    <row r="39" spans="1:14" x14ac:dyDescent="0.2">
      <c r="A39" s="49">
        <v>2005</v>
      </c>
      <c r="B39" s="59">
        <f t="shared" si="4"/>
        <v>0.80596213528634786</v>
      </c>
      <c r="C39" s="3">
        <f t="shared" si="4"/>
        <v>0.81637914219712404</v>
      </c>
      <c r="D39" s="3">
        <f t="shared" si="4"/>
        <v>0.79782509505703425</v>
      </c>
      <c r="E39" s="243" t="s">
        <v>6</v>
      </c>
      <c r="F39" s="18">
        <f t="shared" si="6"/>
        <v>8.3120567375886523E-2</v>
      </c>
      <c r="G39" s="243" t="s">
        <v>6</v>
      </c>
      <c r="H39" s="243" t="s">
        <v>6</v>
      </c>
      <c r="I39" s="243" t="s">
        <v>6</v>
      </c>
      <c r="J39" s="243" t="s">
        <v>6</v>
      </c>
      <c r="K39" s="245" t="s">
        <v>6</v>
      </c>
      <c r="L39" s="155">
        <f t="shared" si="5"/>
        <v>0.7857253025846106</v>
      </c>
    </row>
    <row r="40" spans="1:14" x14ac:dyDescent="0.2">
      <c r="A40" s="49">
        <v>2006</v>
      </c>
      <c r="B40" s="59">
        <f t="shared" si="4"/>
        <v>0.81433856209483901</v>
      </c>
      <c r="C40" s="3">
        <f t="shared" si="4"/>
        <v>0.73050257259890772</v>
      </c>
      <c r="D40" s="3">
        <f t="shared" si="4"/>
        <v>0.80707093821510301</v>
      </c>
      <c r="E40" s="18">
        <f>+E84/E17</f>
        <v>0.83250000000000002</v>
      </c>
      <c r="F40" s="18">
        <f t="shared" si="6"/>
        <v>0.15148936170212765</v>
      </c>
      <c r="G40" s="18">
        <f t="shared" ref="G40:I48" si="7">+G84/G17</f>
        <v>0.10850769230769231</v>
      </c>
      <c r="H40" s="18">
        <f t="shared" si="7"/>
        <v>1.5474999999999999E-2</v>
      </c>
      <c r="I40" s="18">
        <f t="shared" si="7"/>
        <v>0</v>
      </c>
      <c r="J40" s="18"/>
      <c r="K40" s="153"/>
      <c r="L40" s="155">
        <f t="shared" si="5"/>
        <v>0.74267887540899524</v>
      </c>
    </row>
    <row r="41" spans="1:14" x14ac:dyDescent="0.2">
      <c r="A41" s="49">
        <v>2007</v>
      </c>
      <c r="B41" s="59">
        <f t="shared" si="4"/>
        <v>0.81738826088224636</v>
      </c>
      <c r="C41" s="3">
        <f t="shared" si="4"/>
        <v>0.73189491171464238</v>
      </c>
      <c r="D41" s="3">
        <f t="shared" si="4"/>
        <v>0.60841296928327648</v>
      </c>
      <c r="E41" s="18">
        <f>+E85/E18</f>
        <v>0.1119298245614035</v>
      </c>
      <c r="F41" s="18">
        <f t="shared" si="6"/>
        <v>0.2652482269503546</v>
      </c>
      <c r="G41" s="18">
        <f t="shared" si="7"/>
        <v>0.12261607142857144</v>
      </c>
      <c r="H41" s="18">
        <f t="shared" si="7"/>
        <v>2.0799999999999999E-2</v>
      </c>
      <c r="I41" s="18">
        <f t="shared" si="7"/>
        <v>0</v>
      </c>
      <c r="J41" s="18">
        <f t="shared" ref="J41:K50" si="8">+J85/J18</f>
        <v>0</v>
      </c>
      <c r="K41" s="153">
        <f t="shared" si="8"/>
        <v>0</v>
      </c>
      <c r="L41" s="155">
        <f t="shared" si="5"/>
        <v>0.71507156324436771</v>
      </c>
    </row>
    <row r="42" spans="1:14" x14ac:dyDescent="0.2">
      <c r="A42" s="49">
        <v>2008</v>
      </c>
      <c r="B42" s="343">
        <f t="shared" ref="B42:B51" si="9">(+B86+C86)/B19</f>
        <v>0.74159721668650946</v>
      </c>
      <c r="C42" s="344"/>
      <c r="D42" s="3">
        <f t="shared" ref="D42:D51" si="10">+D86/D19</f>
        <v>0.72414905450500555</v>
      </c>
      <c r="E42" s="18">
        <f>+E86/E19</f>
        <v>0.22688172043010751</v>
      </c>
      <c r="F42" s="18">
        <f t="shared" si="6"/>
        <v>0.37709219858156029</v>
      </c>
      <c r="G42" s="18">
        <f t="shared" si="7"/>
        <v>0.30005357142857142</v>
      </c>
      <c r="H42" s="18">
        <f t="shared" si="7"/>
        <v>7.5745454545454546E-2</v>
      </c>
      <c r="I42" s="18">
        <f t="shared" si="7"/>
        <v>0</v>
      </c>
      <c r="J42" s="18">
        <f t="shared" si="8"/>
        <v>0</v>
      </c>
      <c r="K42" s="153">
        <f t="shared" si="8"/>
        <v>0</v>
      </c>
      <c r="L42" s="155">
        <f t="shared" si="5"/>
        <v>0.68660806532903573</v>
      </c>
    </row>
    <row r="43" spans="1:14" x14ac:dyDescent="0.2">
      <c r="A43" s="49">
        <v>2009</v>
      </c>
      <c r="B43" s="343">
        <f t="shared" si="9"/>
        <v>0.77854017143338017</v>
      </c>
      <c r="C43" s="344"/>
      <c r="D43" s="3">
        <f t="shared" si="10"/>
        <v>0.74695054945054951</v>
      </c>
      <c r="E43" s="18">
        <f>+E87/E20</f>
        <v>0.25424528301886795</v>
      </c>
      <c r="F43" s="18">
        <f t="shared" si="6"/>
        <v>0.45</v>
      </c>
      <c r="G43" s="18">
        <f t="shared" si="7"/>
        <v>0.27402158273381294</v>
      </c>
      <c r="H43" s="18">
        <f t="shared" si="7"/>
        <v>0.1227</v>
      </c>
      <c r="I43" s="18">
        <f t="shared" si="7"/>
        <v>0</v>
      </c>
      <c r="J43" s="18">
        <f t="shared" si="8"/>
        <v>9.1399999999999995E-2</v>
      </c>
      <c r="K43" s="153">
        <f t="shared" si="8"/>
        <v>4.0000000000000001E-3</v>
      </c>
      <c r="L43" s="155">
        <f t="shared" si="5"/>
        <v>0.71600246069018947</v>
      </c>
    </row>
    <row r="44" spans="1:14" x14ac:dyDescent="0.2">
      <c r="A44" s="49">
        <v>2010</v>
      </c>
      <c r="B44" s="331">
        <f t="shared" si="9"/>
        <v>0.72595218335185419</v>
      </c>
      <c r="C44" s="332"/>
      <c r="D44" s="107">
        <f t="shared" si="10"/>
        <v>0.64157437070938217</v>
      </c>
      <c r="E44" s="108">
        <f>+E88/E21</f>
        <v>0.23254716981132076</v>
      </c>
      <c r="F44" s="108">
        <f t="shared" si="6"/>
        <v>0.32783653846153848</v>
      </c>
      <c r="G44" s="108">
        <f t="shared" si="7"/>
        <v>0.29584172661870506</v>
      </c>
      <c r="H44" s="108">
        <f t="shared" si="7"/>
        <v>0.32144545454545453</v>
      </c>
      <c r="I44" s="108">
        <f t="shared" si="7"/>
        <v>0</v>
      </c>
      <c r="J44" s="108">
        <f t="shared" si="8"/>
        <v>0.18779999999999999</v>
      </c>
      <c r="K44" s="154">
        <f t="shared" si="8"/>
        <v>3.8E-3</v>
      </c>
      <c r="L44" s="156">
        <f t="shared" si="5"/>
        <v>0.67689175225613496</v>
      </c>
    </row>
    <row r="45" spans="1:14" x14ac:dyDescent="0.2">
      <c r="A45" s="100">
        <v>2011</v>
      </c>
      <c r="B45" s="316">
        <f t="shared" si="9"/>
        <v>0.64395681589593734</v>
      </c>
      <c r="C45" s="317"/>
      <c r="D45" s="318">
        <f t="shared" si="10"/>
        <v>0.56033872209391844</v>
      </c>
      <c r="E45" s="317"/>
      <c r="F45" s="179">
        <f t="shared" si="6"/>
        <v>0.41528846153846155</v>
      </c>
      <c r="G45" s="179">
        <f t="shared" si="7"/>
        <v>0.3406043165467626</v>
      </c>
      <c r="H45" s="179">
        <f t="shared" si="7"/>
        <v>0.52148000000000005</v>
      </c>
      <c r="I45" s="179">
        <f t="shared" si="7"/>
        <v>0</v>
      </c>
      <c r="J45" s="179">
        <f t="shared" si="8"/>
        <v>0.24990000000000001</v>
      </c>
      <c r="K45" s="180">
        <f t="shared" si="8"/>
        <v>2E-3</v>
      </c>
      <c r="L45" s="181">
        <f t="shared" si="5"/>
        <v>0.61757473811195773</v>
      </c>
    </row>
    <row r="46" spans="1:14" ht="13.5" thickBot="1" x14ac:dyDescent="0.25">
      <c r="A46" s="210">
        <v>2012</v>
      </c>
      <c r="B46" s="316">
        <f t="shared" si="9"/>
        <v>0.60157288608593396</v>
      </c>
      <c r="C46" s="317"/>
      <c r="D46" s="318">
        <f t="shared" si="10"/>
        <v>0.57899923017705923</v>
      </c>
      <c r="E46" s="317"/>
      <c r="F46" s="179">
        <f t="shared" si="6"/>
        <v>0.32855769230769233</v>
      </c>
      <c r="G46" s="179">
        <f t="shared" si="7"/>
        <v>0.38789208633093525</v>
      </c>
      <c r="H46" s="179">
        <f t="shared" si="7"/>
        <v>0.46134054054054052</v>
      </c>
      <c r="I46" s="179">
        <f t="shared" si="7"/>
        <v>0</v>
      </c>
      <c r="J46" s="179">
        <f t="shared" si="8"/>
        <v>0.16355</v>
      </c>
      <c r="K46" s="180">
        <f t="shared" si="8"/>
        <v>2E-3</v>
      </c>
      <c r="L46" s="181">
        <f t="shared" si="5"/>
        <v>0.58046905899366874</v>
      </c>
    </row>
    <row r="47" spans="1:14" ht="13.5" thickTop="1" x14ac:dyDescent="0.2">
      <c r="A47" s="204">
        <v>41275</v>
      </c>
      <c r="B47" s="356">
        <f t="shared" si="9"/>
        <v>0.60263976381721918</v>
      </c>
      <c r="C47" s="357"/>
      <c r="D47" s="358">
        <f t="shared" si="10"/>
        <v>0.57971901462663589</v>
      </c>
      <c r="E47" s="357"/>
      <c r="F47" s="211">
        <f t="shared" si="6"/>
        <v>0.32802884615384614</v>
      </c>
      <c r="G47" s="211">
        <f t="shared" si="7"/>
        <v>0.39</v>
      </c>
      <c r="H47" s="211">
        <f t="shared" si="7"/>
        <v>0.51845945945945948</v>
      </c>
      <c r="I47" s="211">
        <f t="shared" si="7"/>
        <v>0</v>
      </c>
      <c r="J47" s="211">
        <f t="shared" si="8"/>
        <v>0.16075</v>
      </c>
      <c r="K47" s="212">
        <f t="shared" si="8"/>
        <v>2E-3</v>
      </c>
      <c r="L47" s="213">
        <f t="shared" si="5"/>
        <v>0.58415379157730984</v>
      </c>
    </row>
    <row r="48" spans="1:14" x14ac:dyDescent="0.2">
      <c r="A48" s="207">
        <v>41306</v>
      </c>
      <c r="B48" s="343">
        <f t="shared" si="9"/>
        <v>0.59603632243872817</v>
      </c>
      <c r="C48" s="344"/>
      <c r="D48" s="359">
        <f t="shared" si="10"/>
        <v>0.58068899153194764</v>
      </c>
      <c r="E48" s="344"/>
      <c r="F48" s="18">
        <f t="shared" si="6"/>
        <v>0.31725961538461539</v>
      </c>
      <c r="G48" s="18">
        <f t="shared" si="7"/>
        <v>0.40171942446043163</v>
      </c>
      <c r="H48" s="18">
        <f t="shared" si="7"/>
        <v>0.52348648648648644</v>
      </c>
      <c r="I48" s="18">
        <f t="shared" si="7"/>
        <v>0</v>
      </c>
      <c r="J48" s="18">
        <f t="shared" si="8"/>
        <v>0.17374999999999999</v>
      </c>
      <c r="K48" s="153">
        <f t="shared" si="8"/>
        <v>2E-3</v>
      </c>
      <c r="L48" s="209">
        <f t="shared" si="5"/>
        <v>0.57950401819620567</v>
      </c>
    </row>
    <row r="49" spans="1:14" x14ac:dyDescent="0.2">
      <c r="A49" s="281">
        <v>41334</v>
      </c>
      <c r="B49" s="319">
        <f t="shared" si="9"/>
        <v>0.59607693884813251</v>
      </c>
      <c r="C49" s="320"/>
      <c r="D49" s="321">
        <f t="shared" si="10"/>
        <v>0.58190531177829097</v>
      </c>
      <c r="E49" s="320"/>
      <c r="F49" s="282">
        <f t="shared" si="6"/>
        <v>0.31730769230769229</v>
      </c>
      <c r="G49" s="282">
        <f>+G93/G26</f>
        <v>0.40731654676258994</v>
      </c>
      <c r="H49" s="282">
        <f>+H93/H26</f>
        <v>0.53607027027027032</v>
      </c>
      <c r="I49" s="282">
        <v>0</v>
      </c>
      <c r="J49" s="282">
        <f t="shared" si="8"/>
        <v>0.18140000000000001</v>
      </c>
      <c r="K49" s="283">
        <f t="shared" si="8"/>
        <v>2E-3</v>
      </c>
      <c r="L49" s="284">
        <f t="shared" si="5"/>
        <v>0.58046108415234632</v>
      </c>
    </row>
    <row r="50" spans="1:14" x14ac:dyDescent="0.2">
      <c r="A50" s="281">
        <v>41365</v>
      </c>
      <c r="B50" s="319">
        <f t="shared" si="9"/>
        <v>0.59526691548801347</v>
      </c>
      <c r="C50" s="320"/>
      <c r="D50" s="321">
        <f t="shared" si="10"/>
        <v>0.58304080061585839</v>
      </c>
      <c r="E50" s="320"/>
      <c r="F50" s="282">
        <f t="shared" si="6"/>
        <v>0.31658653846153845</v>
      </c>
      <c r="G50" s="282">
        <f>+G94/G27</f>
        <v>0.41478417266187051</v>
      </c>
      <c r="H50" s="282">
        <f>+H94/H27</f>
        <v>0.54218378378378373</v>
      </c>
      <c r="I50" s="282" t="s">
        <v>92</v>
      </c>
      <c r="J50" s="282">
        <f t="shared" si="8"/>
        <v>0.16830000000000001</v>
      </c>
      <c r="K50" s="283">
        <f t="shared" si="8"/>
        <v>2E-3</v>
      </c>
      <c r="L50" s="284">
        <f t="shared" si="5"/>
        <v>0.58154593622943684</v>
      </c>
    </row>
    <row r="51" spans="1:14" ht="13.5" thickBot="1" x14ac:dyDescent="0.25">
      <c r="A51" s="285">
        <v>41395</v>
      </c>
      <c r="B51" s="323">
        <f t="shared" si="9"/>
        <v>0.59492967198184599</v>
      </c>
      <c r="C51" s="324"/>
      <c r="D51" s="325">
        <f t="shared" si="10"/>
        <v>0.57209969788519632</v>
      </c>
      <c r="E51" s="324"/>
      <c r="F51" s="286">
        <f>+F94/F28</f>
        <v>0.30068493150684933</v>
      </c>
      <c r="G51" s="286">
        <f>+G94/G28</f>
        <v>0.41478417266187051</v>
      </c>
      <c r="H51" s="286">
        <f>+H94/H28</f>
        <v>0.54218378378378373</v>
      </c>
      <c r="I51" s="286" t="s">
        <v>92</v>
      </c>
      <c r="J51" s="286">
        <f>+J94/J28</f>
        <v>0.16830000000000001</v>
      </c>
      <c r="K51" s="287">
        <f>+K94/K28</f>
        <v>2E-3</v>
      </c>
      <c r="L51" s="288">
        <f>+L94/L28</f>
        <v>0.57860745715654749</v>
      </c>
    </row>
    <row r="52" spans="1:14" ht="14.25" thickTop="1" thickBot="1" x14ac:dyDescent="0.25">
      <c r="A52" s="285">
        <v>41426</v>
      </c>
      <c r="B52" s="323">
        <f t="shared" ref="B52" si="11">(+B96+C96)/B29</f>
        <v>0.58636927702044506</v>
      </c>
      <c r="C52" s="324"/>
      <c r="D52" s="325">
        <f t="shared" ref="D52:D54" si="12">+D96/D29</f>
        <v>0.57286631419939582</v>
      </c>
      <c r="E52" s="324"/>
      <c r="F52" s="286">
        <f t="shared" ref="F52:H53" si="13">+F95/F29</f>
        <v>0.30073059360730592</v>
      </c>
      <c r="G52" s="286">
        <f t="shared" si="13"/>
        <v>0.42121582733812951</v>
      </c>
      <c r="H52" s="286">
        <f t="shared" si="13"/>
        <v>0.55097297297297299</v>
      </c>
      <c r="I52" s="286" t="s">
        <v>92</v>
      </c>
      <c r="J52" s="286">
        <f t="shared" ref="J52:L53" si="14">+J95/J29</f>
        <v>0.17330000000000001</v>
      </c>
      <c r="K52" s="287">
        <f t="shared" si="14"/>
        <v>2E-3</v>
      </c>
      <c r="L52" s="288">
        <f t="shared" si="14"/>
        <v>0.5730912055727988</v>
      </c>
    </row>
    <row r="53" spans="1:14" ht="14.25" thickTop="1" thickBot="1" x14ac:dyDescent="0.25">
      <c r="A53" s="285">
        <v>41456</v>
      </c>
      <c r="B53" s="323">
        <f t="shared" ref="B53:B54" si="15">(+B97+C97)/B30</f>
        <v>0.58636927702044506</v>
      </c>
      <c r="C53" s="324"/>
      <c r="D53" s="325">
        <f t="shared" si="12"/>
        <v>0.57286631419939582</v>
      </c>
      <c r="E53" s="324"/>
      <c r="F53" s="286">
        <f t="shared" si="13"/>
        <v>0.30054794520547945</v>
      </c>
      <c r="G53" s="286">
        <f t="shared" si="13"/>
        <v>0.43462589928057555</v>
      </c>
      <c r="H53" s="286">
        <f t="shared" si="13"/>
        <v>0.56162162162162166</v>
      </c>
      <c r="I53" s="286" t="s">
        <v>92</v>
      </c>
      <c r="J53" s="286">
        <f t="shared" si="14"/>
        <v>0.17549999999999999</v>
      </c>
      <c r="K53" s="287">
        <f t="shared" si="14"/>
        <v>2E-3</v>
      </c>
      <c r="L53" s="288">
        <f t="shared" si="14"/>
        <v>0.57503033768173439</v>
      </c>
    </row>
    <row r="54" spans="1:14" ht="14.25" thickTop="1" thickBot="1" x14ac:dyDescent="0.25">
      <c r="A54" s="285">
        <v>41487</v>
      </c>
      <c r="B54" s="323">
        <f t="shared" si="15"/>
        <v>0.58606178727549862</v>
      </c>
      <c r="C54" s="324"/>
      <c r="D54" s="325">
        <f t="shared" si="12"/>
        <v>0.57606117824773417</v>
      </c>
      <c r="E54" s="324"/>
      <c r="F54" s="286">
        <f>+F98/F31</f>
        <v>0.29881278538812783</v>
      </c>
      <c r="G54" s="286">
        <f>+G98/G31</f>
        <v>0.45167625899280578</v>
      </c>
      <c r="H54" s="286">
        <f>+H98/H31</f>
        <v>0.55713227513227515</v>
      </c>
      <c r="I54" s="286" t="s">
        <v>92</v>
      </c>
      <c r="J54" s="286">
        <f>+J98/J31</f>
        <v>0.18579999999999999</v>
      </c>
      <c r="K54" s="287">
        <f>+K98/K31</f>
        <v>1.4E-3</v>
      </c>
      <c r="L54" s="288">
        <f>+L98/L31</f>
        <v>0.57542480526335127</v>
      </c>
    </row>
    <row r="55" spans="1:14" ht="13.5" thickTop="1" x14ac:dyDescent="0.2">
      <c r="A55" s="74">
        <v>2010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2"/>
    </row>
    <row r="56" spans="1:14" x14ac:dyDescent="0.2">
      <c r="A56" s="246" t="s">
        <v>52</v>
      </c>
      <c r="B56" s="247"/>
      <c r="C56" s="247"/>
      <c r="D56" s="247"/>
      <c r="E56" s="247"/>
      <c r="F56" s="247"/>
      <c r="G56" s="247"/>
      <c r="H56" s="247"/>
      <c r="I56" s="247"/>
      <c r="J56" s="247"/>
      <c r="K56" s="247"/>
      <c r="L56" s="247"/>
    </row>
    <row r="57" spans="1:14" ht="3" customHeight="1" x14ac:dyDescent="0.2">
      <c r="A57" s="247"/>
      <c r="B57" s="247"/>
      <c r="C57" s="247"/>
      <c r="D57" s="247"/>
      <c r="E57" s="247"/>
      <c r="F57" s="247"/>
      <c r="G57" s="247"/>
      <c r="H57" s="247"/>
      <c r="I57" s="247"/>
      <c r="J57" s="247"/>
      <c r="K57" s="247"/>
      <c r="L57" s="247"/>
    </row>
    <row r="58" spans="1:14" x14ac:dyDescent="0.2">
      <c r="A58" s="247" t="s">
        <v>56</v>
      </c>
      <c r="B58" s="247"/>
      <c r="C58" s="247"/>
      <c r="D58" s="248"/>
      <c r="E58" s="249"/>
      <c r="F58" s="247"/>
      <c r="G58" s="247"/>
      <c r="H58" s="247"/>
      <c r="I58" s="250"/>
      <c r="J58" s="249"/>
      <c r="K58" s="249"/>
      <c r="L58" s="249"/>
      <c r="M58" s="2"/>
    </row>
    <row r="59" spans="1:14" ht="15.75" customHeight="1" x14ac:dyDescent="0.2">
      <c r="A59" s="322" t="s">
        <v>89</v>
      </c>
      <c r="B59" s="322"/>
      <c r="C59" s="322"/>
      <c r="D59" s="322"/>
      <c r="E59" s="322"/>
      <c r="F59" s="322"/>
      <c r="G59" s="322"/>
      <c r="H59" s="322"/>
      <c r="I59" s="322"/>
      <c r="J59" s="322"/>
      <c r="K59" s="322"/>
      <c r="L59" s="322"/>
      <c r="M59" s="13"/>
    </row>
    <row r="60" spans="1:14" x14ac:dyDescent="0.2">
      <c r="A60" s="251" t="s">
        <v>57</v>
      </c>
      <c r="B60" s="247"/>
      <c r="C60" s="247"/>
      <c r="D60" s="247"/>
      <c r="E60" s="247"/>
      <c r="F60" s="247"/>
      <c r="G60" s="247"/>
      <c r="H60" s="247"/>
      <c r="I60" s="247"/>
      <c r="J60" s="247"/>
      <c r="K60" s="247"/>
      <c r="L60" s="247"/>
    </row>
    <row r="61" spans="1:14" x14ac:dyDescent="0.2">
      <c r="A61" s="251" t="s">
        <v>55</v>
      </c>
      <c r="B61" s="252"/>
      <c r="C61" s="249"/>
      <c r="D61" s="252"/>
      <c r="E61" s="252"/>
      <c r="F61" s="252"/>
      <c r="G61" s="252"/>
      <c r="H61" s="252"/>
      <c r="I61" s="252"/>
      <c r="J61" s="252"/>
      <c r="K61" s="252"/>
      <c r="L61" s="252"/>
      <c r="M61" s="13"/>
    </row>
    <row r="62" spans="1:14" x14ac:dyDescent="0.2">
      <c r="A62" s="251" t="s">
        <v>98</v>
      </c>
      <c r="B62" s="252"/>
      <c r="C62" s="249"/>
      <c r="D62" s="252"/>
      <c r="E62" s="252"/>
      <c r="F62" s="252"/>
      <c r="G62" s="252"/>
      <c r="H62" s="252"/>
      <c r="I62" s="252"/>
      <c r="J62" s="252"/>
      <c r="K62" s="252"/>
      <c r="L62" s="252"/>
      <c r="M62" s="13"/>
    </row>
    <row r="63" spans="1:14" x14ac:dyDescent="0.2">
      <c r="A63" s="247"/>
      <c r="B63" s="247"/>
      <c r="C63" s="247"/>
      <c r="D63" s="247"/>
      <c r="E63" s="247"/>
      <c r="F63" s="247"/>
      <c r="G63" s="247"/>
      <c r="H63" s="247"/>
      <c r="I63" s="247"/>
      <c r="J63" s="247"/>
      <c r="K63" s="247"/>
      <c r="L63" s="253"/>
    </row>
    <row r="64" spans="1:14" x14ac:dyDescent="0.2">
      <c r="A64" s="150"/>
    </row>
    <row r="72" spans="1:21" x14ac:dyDescent="0.2">
      <c r="A72" s="182"/>
      <c r="B72" s="182"/>
      <c r="C72" s="182"/>
      <c r="D72" s="182"/>
      <c r="E72" s="182"/>
      <c r="F72" s="182"/>
      <c r="G72" s="182"/>
      <c r="H72" s="182"/>
      <c r="I72" s="182"/>
      <c r="J72" s="182"/>
      <c r="K72" s="182"/>
      <c r="L72" s="182"/>
      <c r="M72" s="145"/>
      <c r="N72" s="71"/>
      <c r="O72" s="71"/>
    </row>
    <row r="73" spans="1:21" x14ac:dyDescent="0.2">
      <c r="A73" s="182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182"/>
      <c r="M73" s="145"/>
      <c r="N73" s="71"/>
      <c r="O73" s="71"/>
    </row>
    <row r="74" spans="1:21" x14ac:dyDescent="0.2">
      <c r="A74" s="150"/>
      <c r="B74" s="150"/>
      <c r="C74" s="150"/>
      <c r="D74" s="150"/>
      <c r="E74" s="150"/>
      <c r="F74" s="150"/>
      <c r="G74" s="150"/>
      <c r="H74" s="150"/>
      <c r="I74" s="150"/>
      <c r="J74" s="150"/>
      <c r="K74" s="150"/>
      <c r="L74" s="150"/>
      <c r="M74" s="150"/>
      <c r="N74" s="183"/>
      <c r="O74" s="71"/>
    </row>
    <row r="75" spans="1:21" ht="12" customHeight="1" x14ac:dyDescent="0.2">
      <c r="A75" s="150"/>
      <c r="B75" s="150"/>
      <c r="C75" s="150"/>
      <c r="D75" s="150"/>
      <c r="E75" s="150"/>
      <c r="F75" s="150"/>
      <c r="G75" s="150"/>
      <c r="H75" s="150"/>
      <c r="I75" s="150"/>
      <c r="J75" s="150"/>
      <c r="K75" s="150"/>
      <c r="L75" s="150"/>
      <c r="M75" s="150"/>
      <c r="N75" s="145"/>
      <c r="O75" s="71"/>
    </row>
    <row r="76" spans="1:21" x14ac:dyDescent="0.2">
      <c r="A76" s="150"/>
      <c r="B76" s="150"/>
      <c r="C76" s="150"/>
      <c r="D76" s="150"/>
      <c r="E76" s="150"/>
      <c r="F76" s="150"/>
      <c r="G76" s="150"/>
      <c r="H76" s="150"/>
      <c r="I76" s="150"/>
      <c r="J76" s="150"/>
      <c r="K76" s="150"/>
      <c r="L76" s="150"/>
      <c r="M76" s="150"/>
      <c r="N76" s="145"/>
      <c r="O76" s="71"/>
    </row>
    <row r="77" spans="1:21" ht="10.5" customHeight="1" x14ac:dyDescent="0.2">
      <c r="A77" s="150"/>
      <c r="B77" s="150"/>
      <c r="C77" s="150"/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45"/>
      <c r="O77" s="71"/>
    </row>
    <row r="78" spans="1:21" s="145" customFormat="1" x14ac:dyDescent="0.2">
      <c r="A78" s="295"/>
      <c r="B78" s="295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182"/>
      <c r="N78" s="150"/>
      <c r="O78" s="150"/>
      <c r="P78" s="150"/>
      <c r="Q78" s="150"/>
      <c r="R78" s="150"/>
      <c r="S78" s="150"/>
      <c r="T78" s="150"/>
      <c r="U78" s="150"/>
    </row>
    <row r="79" spans="1:21" s="145" customFormat="1" ht="15.75" x14ac:dyDescent="0.25">
      <c r="A79" s="295"/>
      <c r="B79" s="355" t="s">
        <v>5</v>
      </c>
      <c r="C79" s="355"/>
      <c r="D79" s="355"/>
      <c r="E79" s="355"/>
      <c r="F79" s="355"/>
      <c r="G79" s="355"/>
      <c r="H79" s="355"/>
      <c r="I79" s="355"/>
      <c r="J79" s="355"/>
      <c r="K79" s="355"/>
      <c r="L79" s="296"/>
      <c r="M79" s="297"/>
      <c r="N79" s="150"/>
      <c r="O79" s="150"/>
      <c r="P79" s="150"/>
      <c r="Q79" s="150"/>
      <c r="R79" s="150"/>
      <c r="S79" s="150"/>
      <c r="T79" s="150"/>
      <c r="U79" s="150"/>
    </row>
    <row r="80" spans="1:21" s="145" customFormat="1" ht="26.25" customHeight="1" x14ac:dyDescent="0.2">
      <c r="A80" s="298" t="s">
        <v>0</v>
      </c>
      <c r="B80" s="298" t="s">
        <v>26</v>
      </c>
      <c r="C80" s="298" t="s">
        <v>27</v>
      </c>
      <c r="D80" s="299" t="s">
        <v>4</v>
      </c>
      <c r="E80" s="298" t="s">
        <v>33</v>
      </c>
      <c r="F80" s="299" t="s">
        <v>28</v>
      </c>
      <c r="G80" s="299" t="s">
        <v>29</v>
      </c>
      <c r="H80" s="298" t="s">
        <v>34</v>
      </c>
      <c r="I80" s="298" t="s">
        <v>35</v>
      </c>
      <c r="J80" s="298" t="s">
        <v>95</v>
      </c>
      <c r="K80" s="298" t="s">
        <v>54</v>
      </c>
      <c r="L80" s="299" t="s">
        <v>3</v>
      </c>
      <c r="M80" s="182"/>
      <c r="N80" s="150"/>
      <c r="O80" s="150"/>
      <c r="P80" s="150"/>
      <c r="Q80" s="150"/>
      <c r="R80" s="150"/>
      <c r="S80" s="150"/>
      <c r="T80" s="150"/>
      <c r="U80" s="150"/>
    </row>
    <row r="81" spans="1:21" s="145" customFormat="1" x14ac:dyDescent="0.2">
      <c r="A81" s="300">
        <v>2003</v>
      </c>
      <c r="B81" s="301">
        <v>822420</v>
      </c>
      <c r="C81" s="301">
        <v>632036</v>
      </c>
      <c r="D81" s="301">
        <v>94590</v>
      </c>
      <c r="E81" s="302" t="s">
        <v>6</v>
      </c>
      <c r="F81" s="302" t="s">
        <v>6</v>
      </c>
      <c r="G81" s="302" t="s">
        <v>6</v>
      </c>
      <c r="H81" s="302" t="s">
        <v>6</v>
      </c>
      <c r="I81" s="302" t="s">
        <v>6</v>
      </c>
      <c r="J81" s="302" t="s">
        <v>6</v>
      </c>
      <c r="K81" s="302" t="s">
        <v>6</v>
      </c>
      <c r="L81" s="301">
        <f t="shared" ref="L81:L88" si="16">SUM(B81:K81)</f>
        <v>1549046</v>
      </c>
      <c r="M81" s="182"/>
      <c r="N81" s="293"/>
      <c r="O81" s="150"/>
      <c r="P81" s="150"/>
      <c r="Q81" s="150"/>
      <c r="R81" s="150"/>
      <c r="S81" s="150"/>
      <c r="T81" s="150"/>
      <c r="U81" s="150"/>
    </row>
    <row r="82" spans="1:21" s="145" customFormat="1" x14ac:dyDescent="0.2">
      <c r="A82" s="300">
        <v>2004</v>
      </c>
      <c r="B82" s="303">
        <v>863239</v>
      </c>
      <c r="C82" s="301">
        <v>647822</v>
      </c>
      <c r="D82" s="303">
        <v>100865</v>
      </c>
      <c r="E82" s="302" t="s">
        <v>6</v>
      </c>
      <c r="F82" s="303">
        <v>335</v>
      </c>
      <c r="G82" s="302" t="s">
        <v>6</v>
      </c>
      <c r="H82" s="302" t="s">
        <v>6</v>
      </c>
      <c r="I82" s="302" t="s">
        <v>6</v>
      </c>
      <c r="J82" s="302" t="s">
        <v>6</v>
      </c>
      <c r="K82" s="302" t="s">
        <v>6</v>
      </c>
      <c r="L82" s="301">
        <f t="shared" si="16"/>
        <v>1612261</v>
      </c>
      <c r="M82" s="182"/>
      <c r="N82" s="293"/>
      <c r="O82" s="150"/>
      <c r="P82" s="150"/>
      <c r="Q82" s="150"/>
      <c r="R82" s="150"/>
      <c r="S82" s="150"/>
      <c r="T82" s="150"/>
      <c r="U82" s="150"/>
    </row>
    <row r="83" spans="1:21" s="145" customFormat="1" x14ac:dyDescent="0.2">
      <c r="A83" s="300">
        <v>2005</v>
      </c>
      <c r="B83" s="303">
        <v>900624</v>
      </c>
      <c r="C83" s="303">
        <v>694786</v>
      </c>
      <c r="D83" s="303">
        <v>104914</v>
      </c>
      <c r="E83" s="302" t="s">
        <v>6</v>
      </c>
      <c r="F83" s="303">
        <v>1172</v>
      </c>
      <c r="G83" s="302" t="s">
        <v>6</v>
      </c>
      <c r="H83" s="302" t="s">
        <v>6</v>
      </c>
      <c r="I83" s="302" t="s">
        <v>6</v>
      </c>
      <c r="J83" s="302" t="s">
        <v>6</v>
      </c>
      <c r="K83" s="302" t="s">
        <v>6</v>
      </c>
      <c r="L83" s="301">
        <f t="shared" si="16"/>
        <v>1701496</v>
      </c>
      <c r="M83" s="182"/>
      <c r="N83" s="293"/>
      <c r="O83" s="150"/>
      <c r="P83" s="150"/>
      <c r="Q83" s="150"/>
      <c r="R83" s="150"/>
      <c r="S83" s="150"/>
      <c r="T83" s="150"/>
      <c r="U83" s="150"/>
    </row>
    <row r="84" spans="1:21" s="145" customFormat="1" x14ac:dyDescent="0.2">
      <c r="A84" s="300">
        <v>2006</v>
      </c>
      <c r="B84" s="303">
        <v>957347</v>
      </c>
      <c r="C84" s="303">
        <v>701937</v>
      </c>
      <c r="D84" s="303">
        <v>105807</v>
      </c>
      <c r="E84" s="303">
        <v>333</v>
      </c>
      <c r="F84" s="303">
        <v>2136</v>
      </c>
      <c r="G84" s="303">
        <v>7053</v>
      </c>
      <c r="H84" s="303">
        <v>619</v>
      </c>
      <c r="I84" s="303">
        <v>0</v>
      </c>
      <c r="J84" s="301">
        <v>0</v>
      </c>
      <c r="K84" s="301">
        <v>0</v>
      </c>
      <c r="L84" s="301">
        <f t="shared" si="16"/>
        <v>1775232</v>
      </c>
      <c r="M84" s="182"/>
      <c r="N84" s="293"/>
      <c r="O84" s="150"/>
      <c r="P84" s="150"/>
      <c r="Q84" s="150"/>
      <c r="R84" s="150"/>
      <c r="S84" s="150"/>
      <c r="T84" s="150"/>
      <c r="U84" s="150"/>
    </row>
    <row r="85" spans="1:21" s="145" customFormat="1" x14ac:dyDescent="0.2">
      <c r="A85" s="300">
        <v>2007</v>
      </c>
      <c r="B85" s="303">
        <v>980870</v>
      </c>
      <c r="C85" s="303">
        <v>716348</v>
      </c>
      <c r="D85" s="303">
        <v>106959</v>
      </c>
      <c r="E85" s="303">
        <v>638</v>
      </c>
      <c r="F85" s="303">
        <v>3740</v>
      </c>
      <c r="G85" s="303">
        <v>13733</v>
      </c>
      <c r="H85" s="303">
        <v>832</v>
      </c>
      <c r="I85" s="303">
        <v>0</v>
      </c>
      <c r="J85" s="301">
        <v>0</v>
      </c>
      <c r="K85" s="301">
        <v>0</v>
      </c>
      <c r="L85" s="301">
        <f t="shared" si="16"/>
        <v>1823120</v>
      </c>
      <c r="M85" s="182"/>
      <c r="N85" s="293"/>
      <c r="O85" s="150"/>
      <c r="P85" s="150"/>
      <c r="Q85" s="150"/>
      <c r="R85" s="150"/>
      <c r="S85" s="150"/>
      <c r="T85" s="150"/>
      <c r="U85" s="150"/>
    </row>
    <row r="86" spans="1:21" s="145" customFormat="1" x14ac:dyDescent="0.2">
      <c r="A86" s="300">
        <v>2008</v>
      </c>
      <c r="B86" s="303">
        <v>1011022</v>
      </c>
      <c r="C86" s="301">
        <v>719372</v>
      </c>
      <c r="D86" s="303">
        <v>130202</v>
      </c>
      <c r="E86" s="303">
        <v>2110</v>
      </c>
      <c r="F86" s="303">
        <v>5317</v>
      </c>
      <c r="G86" s="303">
        <v>33606</v>
      </c>
      <c r="H86" s="303">
        <v>8332</v>
      </c>
      <c r="I86" s="303">
        <v>0</v>
      </c>
      <c r="J86" s="301">
        <v>0</v>
      </c>
      <c r="K86" s="301">
        <v>0</v>
      </c>
      <c r="L86" s="301">
        <f t="shared" si="16"/>
        <v>1909961</v>
      </c>
      <c r="M86" s="182"/>
      <c r="N86" s="293"/>
      <c r="O86" s="150"/>
      <c r="P86" s="150"/>
      <c r="Q86" s="150"/>
      <c r="R86" s="150"/>
      <c r="S86" s="150"/>
      <c r="T86" s="150"/>
      <c r="U86" s="150"/>
    </row>
    <row r="87" spans="1:21" s="145" customFormat="1" x14ac:dyDescent="0.2">
      <c r="A87" s="300">
        <v>2009</v>
      </c>
      <c r="B87" s="315">
        <v>1813273</v>
      </c>
      <c r="C87" s="315"/>
      <c r="D87" s="303">
        <v>135945</v>
      </c>
      <c r="E87" s="303">
        <v>2695</v>
      </c>
      <c r="F87" s="303">
        <v>6795</v>
      </c>
      <c r="G87" s="303">
        <v>38089</v>
      </c>
      <c r="H87" s="303">
        <v>13497</v>
      </c>
      <c r="I87" s="303">
        <v>0</v>
      </c>
      <c r="J87" s="303">
        <v>914</v>
      </c>
      <c r="K87" s="303">
        <v>20</v>
      </c>
      <c r="L87" s="301">
        <f t="shared" si="16"/>
        <v>2011228</v>
      </c>
      <c r="M87" s="182"/>
      <c r="N87" s="293"/>
      <c r="O87" s="150"/>
      <c r="P87" s="150"/>
      <c r="Q87" s="150"/>
      <c r="R87" s="150"/>
      <c r="S87" s="150"/>
      <c r="T87" s="150"/>
      <c r="U87" s="150"/>
    </row>
    <row r="88" spans="1:21" s="145" customFormat="1" x14ac:dyDescent="0.2">
      <c r="A88" s="300">
        <v>2010</v>
      </c>
      <c r="B88" s="315">
        <v>1857912</v>
      </c>
      <c r="C88" s="315"/>
      <c r="D88" s="303">
        <v>140184</v>
      </c>
      <c r="E88" s="303">
        <v>2465</v>
      </c>
      <c r="F88" s="303">
        <v>6819</v>
      </c>
      <c r="G88" s="303">
        <v>41122</v>
      </c>
      <c r="H88" s="303">
        <v>35359</v>
      </c>
      <c r="I88" s="303">
        <v>0</v>
      </c>
      <c r="J88" s="303">
        <v>1878</v>
      </c>
      <c r="K88" s="303">
        <v>19</v>
      </c>
      <c r="L88" s="301">
        <f t="shared" si="16"/>
        <v>2085758</v>
      </c>
      <c r="M88" s="294"/>
      <c r="N88" s="293"/>
      <c r="O88" s="150"/>
      <c r="P88" s="150"/>
      <c r="Q88" s="150"/>
      <c r="R88" s="150"/>
      <c r="S88" s="150"/>
      <c r="T88" s="150"/>
      <c r="U88" s="150"/>
    </row>
    <row r="89" spans="1:21" s="145" customFormat="1" x14ac:dyDescent="0.2">
      <c r="A89" s="300">
        <v>2011</v>
      </c>
      <c r="B89" s="315">
        <v>1948925</v>
      </c>
      <c r="C89" s="315"/>
      <c r="D89" s="303">
        <v>145576</v>
      </c>
      <c r="E89" s="303">
        <v>1562</v>
      </c>
      <c r="F89" s="303">
        <v>8638</v>
      </c>
      <c r="G89" s="303">
        <v>47344</v>
      </c>
      <c r="H89" s="303">
        <v>65185</v>
      </c>
      <c r="I89" s="303">
        <v>0</v>
      </c>
      <c r="J89" s="303">
        <v>2499</v>
      </c>
      <c r="K89" s="303">
        <v>10</v>
      </c>
      <c r="L89" s="301">
        <f t="shared" ref="L89:L90" si="17">SUM(B89:K89)</f>
        <v>2219739</v>
      </c>
      <c r="M89" s="294"/>
      <c r="N89" s="293"/>
      <c r="O89" s="150"/>
      <c r="P89" s="150"/>
      <c r="Q89" s="150"/>
      <c r="R89" s="150"/>
      <c r="S89" s="150"/>
      <c r="T89" s="150"/>
      <c r="U89" s="150"/>
    </row>
    <row r="90" spans="1:21" s="145" customFormat="1" x14ac:dyDescent="0.2">
      <c r="A90" s="300">
        <v>2012</v>
      </c>
      <c r="B90" s="315">
        <v>2007326</v>
      </c>
      <c r="C90" s="315"/>
      <c r="D90" s="315">
        <v>150424</v>
      </c>
      <c r="E90" s="315"/>
      <c r="F90" s="303">
        <v>6834</v>
      </c>
      <c r="G90" s="303">
        <v>53917</v>
      </c>
      <c r="H90" s="303">
        <v>85348</v>
      </c>
      <c r="I90" s="303">
        <v>0</v>
      </c>
      <c r="J90" s="303">
        <v>3271</v>
      </c>
      <c r="K90" s="303">
        <v>10</v>
      </c>
      <c r="L90" s="301">
        <f t="shared" si="17"/>
        <v>2307130</v>
      </c>
      <c r="M90" s="294"/>
      <c r="N90" s="293"/>
      <c r="O90" s="150"/>
      <c r="P90" s="150"/>
      <c r="Q90" s="150"/>
      <c r="R90" s="150"/>
      <c r="S90" s="150"/>
      <c r="T90" s="150"/>
      <c r="U90" s="150"/>
    </row>
    <row r="91" spans="1:21" s="145" customFormat="1" x14ac:dyDescent="0.2">
      <c r="A91" s="304">
        <v>41275</v>
      </c>
      <c r="B91" s="315">
        <v>2014321</v>
      </c>
      <c r="C91" s="315"/>
      <c r="D91" s="315">
        <v>150611</v>
      </c>
      <c r="E91" s="315"/>
      <c r="F91" s="303">
        <v>6823</v>
      </c>
      <c r="G91" s="303">
        <v>54210</v>
      </c>
      <c r="H91" s="303">
        <v>95915</v>
      </c>
      <c r="I91" s="303">
        <v>0</v>
      </c>
      <c r="J91" s="303">
        <v>3215</v>
      </c>
      <c r="K91" s="303">
        <v>10</v>
      </c>
      <c r="L91" s="301">
        <f t="shared" ref="L91:L95" si="18">SUM(B91:K91)</f>
        <v>2325105</v>
      </c>
      <c r="M91" s="294"/>
      <c r="N91" s="293"/>
      <c r="O91" s="150"/>
      <c r="P91" s="150"/>
      <c r="Q91" s="150"/>
      <c r="R91" s="150"/>
      <c r="S91" s="150"/>
      <c r="T91" s="150"/>
      <c r="U91" s="150"/>
    </row>
    <row r="92" spans="1:21" s="145" customFormat="1" x14ac:dyDescent="0.2">
      <c r="A92" s="304">
        <v>41306</v>
      </c>
      <c r="B92" s="315">
        <v>2018117</v>
      </c>
      <c r="C92" s="315"/>
      <c r="D92" s="315">
        <v>150863</v>
      </c>
      <c r="E92" s="315"/>
      <c r="F92" s="303">
        <v>6599</v>
      </c>
      <c r="G92" s="303">
        <v>55839</v>
      </c>
      <c r="H92" s="303">
        <v>96845</v>
      </c>
      <c r="I92" s="303">
        <v>0</v>
      </c>
      <c r="J92" s="303">
        <v>3475</v>
      </c>
      <c r="K92" s="303">
        <v>10</v>
      </c>
      <c r="L92" s="301">
        <f t="shared" si="18"/>
        <v>2331748</v>
      </c>
      <c r="M92" s="294"/>
      <c r="N92" s="293"/>
      <c r="O92" s="150"/>
      <c r="P92" s="150"/>
      <c r="Q92" s="150"/>
      <c r="R92" s="150"/>
      <c r="S92" s="150"/>
      <c r="T92" s="150"/>
      <c r="U92" s="150"/>
    </row>
    <row r="93" spans="1:21" s="145" customFormat="1" x14ac:dyDescent="0.2">
      <c r="A93" s="304">
        <v>41334</v>
      </c>
      <c r="B93" s="315">
        <v>2023500</v>
      </c>
      <c r="C93" s="315"/>
      <c r="D93" s="315">
        <v>151179</v>
      </c>
      <c r="E93" s="315"/>
      <c r="F93" s="303">
        <v>6600</v>
      </c>
      <c r="G93" s="303">
        <v>56617</v>
      </c>
      <c r="H93" s="303">
        <v>99173</v>
      </c>
      <c r="I93" s="303">
        <v>0</v>
      </c>
      <c r="J93" s="303">
        <v>3628</v>
      </c>
      <c r="K93" s="303">
        <v>10</v>
      </c>
      <c r="L93" s="301">
        <f t="shared" si="18"/>
        <v>2340707</v>
      </c>
      <c r="M93" s="294"/>
      <c r="N93" s="293"/>
      <c r="O93" s="150"/>
      <c r="P93" s="150"/>
      <c r="Q93" s="150"/>
      <c r="R93" s="150"/>
      <c r="S93" s="150"/>
      <c r="T93" s="150"/>
      <c r="U93" s="150"/>
    </row>
    <row r="94" spans="1:21" s="145" customFormat="1" x14ac:dyDescent="0.2">
      <c r="A94" s="304">
        <v>41365</v>
      </c>
      <c r="B94" s="315">
        <v>2028072</v>
      </c>
      <c r="C94" s="315"/>
      <c r="D94" s="315">
        <v>151474</v>
      </c>
      <c r="E94" s="315"/>
      <c r="F94" s="303">
        <v>6585</v>
      </c>
      <c r="G94" s="303">
        <v>57655</v>
      </c>
      <c r="H94" s="303">
        <v>100304</v>
      </c>
      <c r="I94" s="303">
        <v>0</v>
      </c>
      <c r="J94" s="303">
        <v>3366</v>
      </c>
      <c r="K94" s="303">
        <v>10</v>
      </c>
      <c r="L94" s="301">
        <f t="shared" si="18"/>
        <v>2347466</v>
      </c>
      <c r="M94" s="294"/>
      <c r="N94" s="293"/>
      <c r="O94" s="150"/>
      <c r="P94" s="150"/>
      <c r="Q94" s="150"/>
      <c r="R94" s="150"/>
      <c r="S94" s="150"/>
      <c r="T94" s="150"/>
      <c r="U94" s="150"/>
    </row>
    <row r="95" spans="1:21" s="145" customFormat="1" x14ac:dyDescent="0.2">
      <c r="A95" s="304">
        <v>41395</v>
      </c>
      <c r="B95" s="315">
        <v>2035490</v>
      </c>
      <c r="C95" s="315"/>
      <c r="D95" s="315">
        <v>151492</v>
      </c>
      <c r="E95" s="315"/>
      <c r="F95" s="303">
        <v>6586</v>
      </c>
      <c r="G95" s="303">
        <v>58549</v>
      </c>
      <c r="H95" s="303">
        <v>101930</v>
      </c>
      <c r="I95" s="303">
        <v>0</v>
      </c>
      <c r="J95" s="303">
        <v>3466</v>
      </c>
      <c r="K95" s="303">
        <v>10</v>
      </c>
      <c r="L95" s="301">
        <f t="shared" si="18"/>
        <v>2357523</v>
      </c>
      <c r="M95" s="294"/>
      <c r="N95" s="293"/>
      <c r="O95" s="150"/>
      <c r="P95" s="150"/>
      <c r="Q95" s="150"/>
      <c r="R95" s="150"/>
      <c r="S95" s="150"/>
      <c r="T95" s="150"/>
      <c r="U95" s="150"/>
    </row>
    <row r="96" spans="1:21" s="145" customFormat="1" x14ac:dyDescent="0.2">
      <c r="A96" s="304">
        <v>41426</v>
      </c>
      <c r="B96" s="315">
        <v>2039390</v>
      </c>
      <c r="C96" s="315"/>
      <c r="D96" s="315">
        <v>151695</v>
      </c>
      <c r="E96" s="315"/>
      <c r="F96" s="303">
        <v>6582</v>
      </c>
      <c r="G96" s="303">
        <v>60413</v>
      </c>
      <c r="H96" s="303">
        <v>103900</v>
      </c>
      <c r="I96" s="303">
        <v>0</v>
      </c>
      <c r="J96" s="303">
        <v>3510</v>
      </c>
      <c r="K96" s="303">
        <v>10</v>
      </c>
      <c r="L96" s="301">
        <f t="shared" ref="L96" si="19">SUM(B96:K96)</f>
        <v>2365500</v>
      </c>
      <c r="M96" s="294"/>
      <c r="N96" s="293"/>
      <c r="O96" s="150"/>
      <c r="P96" s="150"/>
      <c r="Q96" s="150"/>
      <c r="R96" s="150"/>
      <c r="S96" s="150"/>
      <c r="T96" s="150"/>
      <c r="U96" s="150"/>
    </row>
    <row r="97" spans="1:21" s="145" customFormat="1" x14ac:dyDescent="0.2">
      <c r="A97" s="304">
        <v>41456</v>
      </c>
      <c r="B97" s="315">
        <v>2039390</v>
      </c>
      <c r="C97" s="315"/>
      <c r="D97" s="315">
        <v>151695</v>
      </c>
      <c r="E97" s="315"/>
      <c r="F97" s="303">
        <v>6582</v>
      </c>
      <c r="G97" s="303">
        <v>60413</v>
      </c>
      <c r="H97" s="303">
        <v>103900</v>
      </c>
      <c r="I97" s="303">
        <v>0</v>
      </c>
      <c r="J97" s="303">
        <v>3510</v>
      </c>
      <c r="K97" s="303">
        <v>10</v>
      </c>
      <c r="L97" s="301">
        <f t="shared" ref="L97:L98" si="20">SUM(B97:K97)</f>
        <v>2365500</v>
      </c>
      <c r="M97" s="294"/>
      <c r="N97" s="293"/>
      <c r="O97" s="150"/>
      <c r="P97" s="150"/>
      <c r="Q97" s="150"/>
      <c r="R97" s="150"/>
      <c r="S97" s="150"/>
      <c r="T97" s="150"/>
      <c r="U97" s="150"/>
    </row>
    <row r="98" spans="1:21" s="145" customFormat="1" x14ac:dyDescent="0.2">
      <c r="A98" s="304">
        <v>41487</v>
      </c>
      <c r="B98" s="315">
        <v>2050159</v>
      </c>
      <c r="C98" s="315"/>
      <c r="D98" s="315">
        <v>152541</v>
      </c>
      <c r="E98" s="315"/>
      <c r="F98" s="303">
        <v>6544</v>
      </c>
      <c r="G98" s="303">
        <v>62783</v>
      </c>
      <c r="H98" s="303">
        <v>105298</v>
      </c>
      <c r="I98" s="303">
        <v>0</v>
      </c>
      <c r="J98" s="303">
        <v>3716</v>
      </c>
      <c r="K98" s="303">
        <v>7</v>
      </c>
      <c r="L98" s="301">
        <f t="shared" si="20"/>
        <v>2381048</v>
      </c>
      <c r="M98" s="294"/>
      <c r="N98" s="293"/>
      <c r="O98" s="150"/>
      <c r="P98" s="150"/>
      <c r="Q98" s="150"/>
      <c r="R98" s="150"/>
      <c r="S98" s="150"/>
      <c r="T98" s="150"/>
      <c r="U98" s="150"/>
    </row>
    <row r="99" spans="1:21" x14ac:dyDescent="0.2">
      <c r="A99" s="295"/>
      <c r="B99" s="295"/>
      <c r="C99" s="295"/>
      <c r="D99" s="295"/>
      <c r="E99" s="295"/>
      <c r="F99" s="295"/>
      <c r="G99" s="295"/>
      <c r="H99" s="295"/>
      <c r="I99" s="295"/>
      <c r="J99" s="295"/>
      <c r="K99" s="295"/>
      <c r="L99" s="182"/>
      <c r="M99" s="182"/>
      <c r="N99" s="150"/>
      <c r="O99" s="150"/>
      <c r="P99" s="150"/>
      <c r="Q99" s="150"/>
      <c r="R99" s="150"/>
      <c r="S99" s="150"/>
      <c r="T99" s="150"/>
      <c r="U99" s="150"/>
    </row>
    <row r="100" spans="1:21" x14ac:dyDescent="0.2">
      <c r="A100" s="280"/>
      <c r="B100" s="280"/>
      <c r="C100" s="280"/>
      <c r="D100" s="280"/>
      <c r="E100" s="280"/>
      <c r="F100" s="280"/>
      <c r="G100" s="280"/>
      <c r="H100" s="280"/>
      <c r="I100" s="280"/>
      <c r="J100" s="280"/>
      <c r="K100" s="280"/>
      <c r="L100" s="150"/>
      <c r="M100" s="150"/>
      <c r="N100" s="150"/>
      <c r="O100" s="150"/>
      <c r="P100" s="150"/>
      <c r="Q100" s="150"/>
      <c r="R100" s="150"/>
      <c r="S100" s="150"/>
      <c r="T100" s="150"/>
      <c r="U100" s="150"/>
    </row>
    <row r="101" spans="1:21" x14ac:dyDescent="0.2">
      <c r="A101" s="280"/>
      <c r="B101" s="280"/>
      <c r="C101" s="280"/>
      <c r="D101" s="280"/>
      <c r="E101" s="280"/>
      <c r="F101" s="280"/>
      <c r="G101" s="280"/>
      <c r="H101" s="280"/>
      <c r="I101" s="280"/>
      <c r="J101" s="280"/>
      <c r="K101" s="280"/>
      <c r="L101" s="150"/>
      <c r="M101" s="150"/>
      <c r="N101" s="150"/>
      <c r="O101" s="150"/>
      <c r="P101" s="150"/>
      <c r="Q101" s="150"/>
      <c r="R101" s="150"/>
      <c r="S101" s="150"/>
      <c r="T101" s="150"/>
      <c r="U101" s="150"/>
    </row>
    <row r="102" spans="1:21" x14ac:dyDescent="0.2">
      <c r="A102" s="280"/>
      <c r="B102" s="280"/>
      <c r="C102" s="280"/>
      <c r="D102" s="280"/>
      <c r="E102" s="280"/>
      <c r="F102" s="280"/>
      <c r="G102" s="280"/>
      <c r="H102" s="280"/>
      <c r="I102" s="280"/>
      <c r="J102" s="280"/>
      <c r="K102" s="280"/>
      <c r="L102" s="150"/>
      <c r="M102" s="150"/>
      <c r="N102" s="150"/>
      <c r="O102" s="150"/>
      <c r="P102" s="150"/>
      <c r="Q102" s="150"/>
      <c r="R102" s="150"/>
      <c r="S102" s="150"/>
      <c r="T102" s="150"/>
      <c r="U102" s="150"/>
    </row>
    <row r="103" spans="1:21" x14ac:dyDescent="0.2">
      <c r="A103" s="280"/>
      <c r="B103" s="280"/>
      <c r="C103" s="280"/>
      <c r="D103" s="280"/>
      <c r="E103" s="280"/>
      <c r="F103" s="280"/>
      <c r="G103" s="280"/>
      <c r="H103" s="280"/>
      <c r="I103" s="280"/>
      <c r="J103" s="280"/>
      <c r="K103" s="280"/>
      <c r="L103" s="150"/>
      <c r="M103" s="150"/>
      <c r="N103" s="150"/>
      <c r="O103" s="150"/>
      <c r="P103" s="150"/>
      <c r="Q103" s="150"/>
      <c r="R103" s="150"/>
      <c r="S103" s="150"/>
      <c r="T103" s="150"/>
      <c r="U103" s="150"/>
    </row>
    <row r="104" spans="1:21" x14ac:dyDescent="0.2">
      <c r="A104" s="150"/>
      <c r="B104" s="150"/>
      <c r="C104" s="150"/>
      <c r="D104" s="150"/>
      <c r="E104" s="150"/>
      <c r="F104" s="150"/>
      <c r="G104" s="150"/>
      <c r="H104" s="150"/>
      <c r="I104" s="150"/>
      <c r="J104" s="150"/>
      <c r="K104" s="150"/>
      <c r="L104" s="150"/>
      <c r="M104" s="150"/>
      <c r="N104" s="150"/>
      <c r="O104" s="150"/>
      <c r="P104" s="150"/>
      <c r="Q104" s="150"/>
      <c r="R104" s="150"/>
      <c r="S104" s="150"/>
      <c r="T104" s="150"/>
      <c r="U104" s="150"/>
    </row>
    <row r="105" spans="1:21" x14ac:dyDescent="0.2">
      <c r="A105" s="150"/>
      <c r="B105" s="150"/>
      <c r="C105" s="150"/>
      <c r="D105" s="150"/>
      <c r="E105" s="150"/>
      <c r="F105" s="150"/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  <c r="R105" s="150"/>
      <c r="S105" s="150"/>
      <c r="T105" s="150"/>
      <c r="U105" s="150"/>
    </row>
    <row r="106" spans="1:21" x14ac:dyDescent="0.2">
      <c r="A106" s="150"/>
      <c r="B106" s="150"/>
      <c r="C106" s="150"/>
      <c r="D106" s="150"/>
      <c r="E106" s="150"/>
      <c r="F106" s="150"/>
      <c r="G106" s="150"/>
      <c r="H106" s="150"/>
      <c r="I106" s="150"/>
      <c r="J106" s="150"/>
      <c r="K106" s="150"/>
      <c r="L106" s="150"/>
      <c r="M106" s="150"/>
      <c r="N106" s="150"/>
      <c r="O106" s="150"/>
      <c r="P106" s="150"/>
      <c r="Q106" s="150"/>
      <c r="R106" s="150"/>
      <c r="S106" s="150"/>
      <c r="T106" s="150"/>
      <c r="U106" s="150"/>
    </row>
    <row r="107" spans="1:21" x14ac:dyDescent="0.2">
      <c r="A107" s="150"/>
      <c r="B107" s="150"/>
      <c r="C107" s="150"/>
      <c r="D107" s="150"/>
      <c r="E107" s="150"/>
      <c r="F107" s="150"/>
      <c r="G107" s="150"/>
      <c r="H107" s="150"/>
      <c r="I107" s="150"/>
      <c r="J107" s="150"/>
      <c r="K107" s="150"/>
      <c r="L107" s="150"/>
      <c r="M107" s="150"/>
      <c r="N107" s="150"/>
      <c r="O107" s="150"/>
      <c r="P107" s="150"/>
      <c r="Q107" s="150"/>
      <c r="R107" s="150"/>
      <c r="S107" s="150"/>
      <c r="T107" s="150"/>
      <c r="U107" s="150"/>
    </row>
  </sheetData>
  <sheetProtection password="CB2B" sheet="1" objects="1" scenarios="1"/>
  <mergeCells count="71">
    <mergeCell ref="B93:C93"/>
    <mergeCell ref="B92:C92"/>
    <mergeCell ref="D92:E92"/>
    <mergeCell ref="B47:C47"/>
    <mergeCell ref="D47:E47"/>
    <mergeCell ref="B49:C49"/>
    <mergeCell ref="D49:E49"/>
    <mergeCell ref="B48:C48"/>
    <mergeCell ref="D48:E48"/>
    <mergeCell ref="B96:C96"/>
    <mergeCell ref="D96:E96"/>
    <mergeCell ref="B51:C51"/>
    <mergeCell ref="D51:E51"/>
    <mergeCell ref="D93:E93"/>
    <mergeCell ref="B90:C90"/>
    <mergeCell ref="B89:C89"/>
    <mergeCell ref="B79:K79"/>
    <mergeCell ref="B87:C87"/>
    <mergeCell ref="B95:C95"/>
    <mergeCell ref="D95:E95"/>
    <mergeCell ref="B94:C94"/>
    <mergeCell ref="D53:E53"/>
    <mergeCell ref="B54:C54"/>
    <mergeCell ref="D54:E54"/>
    <mergeCell ref="D94:E94"/>
    <mergeCell ref="B12:K12"/>
    <mergeCell ref="B43:C43"/>
    <mergeCell ref="B20:C20"/>
    <mergeCell ref="B19:C19"/>
    <mergeCell ref="B35:K35"/>
    <mergeCell ref="B42:C42"/>
    <mergeCell ref="B21:C21"/>
    <mergeCell ref="B29:C29"/>
    <mergeCell ref="B22:C22"/>
    <mergeCell ref="D22:E22"/>
    <mergeCell ref="D29:E29"/>
    <mergeCell ref="B26:C26"/>
    <mergeCell ref="D26:E26"/>
    <mergeCell ref="B24:C24"/>
    <mergeCell ref="D24:E24"/>
    <mergeCell ref="D23:E23"/>
    <mergeCell ref="B45:C45"/>
    <mergeCell ref="B23:C23"/>
    <mergeCell ref="D45:E45"/>
    <mergeCell ref="B25:C25"/>
    <mergeCell ref="D25:E25"/>
    <mergeCell ref="B44:C44"/>
    <mergeCell ref="B27:C27"/>
    <mergeCell ref="D27:E27"/>
    <mergeCell ref="B28:C28"/>
    <mergeCell ref="D28:E28"/>
    <mergeCell ref="B30:C30"/>
    <mergeCell ref="D30:E30"/>
    <mergeCell ref="B31:C31"/>
    <mergeCell ref="D31:E31"/>
    <mergeCell ref="B97:C97"/>
    <mergeCell ref="D97:E97"/>
    <mergeCell ref="B98:C98"/>
    <mergeCell ref="D98:E98"/>
    <mergeCell ref="B46:C46"/>
    <mergeCell ref="D46:E46"/>
    <mergeCell ref="B50:C50"/>
    <mergeCell ref="D50:E50"/>
    <mergeCell ref="B91:C91"/>
    <mergeCell ref="D91:E91"/>
    <mergeCell ref="A59:L59"/>
    <mergeCell ref="D90:E90"/>
    <mergeCell ref="B52:C52"/>
    <mergeCell ref="B88:C88"/>
    <mergeCell ref="D52:E52"/>
    <mergeCell ref="B53:C53"/>
  </mergeCells>
  <phoneticPr fontId="3" type="noConversion"/>
  <pageMargins left="0" right="0" top="0.39370078740157483" bottom="0.59055118110236227" header="0" footer="0"/>
  <pageSetup paperSize="9" scale="95" pageOrder="overThenDown" orientation="landscape" r:id="rId1"/>
  <headerFooter alignWithMargins="0"/>
  <ignoredErrors>
    <ignoredError sqref="L84:L86 L29 L14:L26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4"/>
  <sheetViews>
    <sheetView zoomScaleNormal="100" workbookViewId="0">
      <selection activeCell="K9" sqref="K9"/>
    </sheetView>
  </sheetViews>
  <sheetFormatPr baseColWidth="10" defaultRowHeight="12.75" x14ac:dyDescent="0.2"/>
  <cols>
    <col min="1" max="1" width="9.85546875" style="109" customWidth="1"/>
    <col min="2" max="9" width="15.7109375" style="109" customWidth="1"/>
    <col min="10" max="16384" width="11.42578125" style="109"/>
  </cols>
  <sheetData>
    <row r="1" spans="1:9" x14ac:dyDescent="0.2">
      <c r="A1" s="255"/>
      <c r="B1" s="255"/>
      <c r="C1" s="255"/>
      <c r="D1" s="255"/>
      <c r="E1" s="255"/>
      <c r="F1" s="255"/>
      <c r="G1" s="255"/>
      <c r="H1" s="255"/>
      <c r="I1" s="263"/>
    </row>
    <row r="2" spans="1:9" ht="18" x14ac:dyDescent="0.25">
      <c r="A2" s="219" t="s">
        <v>100</v>
      </c>
      <c r="B2" s="255"/>
      <c r="C2" s="255"/>
      <c r="D2" s="255"/>
      <c r="E2" s="255"/>
      <c r="F2" s="255"/>
      <c r="G2" s="255"/>
      <c r="H2" s="255"/>
      <c r="I2" s="255"/>
    </row>
    <row r="3" spans="1:9" ht="14.25" x14ac:dyDescent="0.2">
      <c r="A3" s="221" t="s">
        <v>103</v>
      </c>
      <c r="B3" s="255"/>
      <c r="C3" s="255"/>
      <c r="D3" s="255"/>
      <c r="E3" s="255"/>
      <c r="F3" s="255"/>
      <c r="G3" s="255"/>
      <c r="H3" s="255"/>
      <c r="I3" s="255"/>
    </row>
    <row r="4" spans="1:9" ht="14.25" x14ac:dyDescent="0.2">
      <c r="A4" s="218"/>
      <c r="B4" s="255"/>
      <c r="C4" s="255"/>
      <c r="D4" s="255"/>
      <c r="E4" s="255"/>
      <c r="F4" s="255"/>
      <c r="G4" s="255"/>
      <c r="H4" s="255"/>
      <c r="I4" s="255"/>
    </row>
    <row r="5" spans="1:9" ht="14.25" x14ac:dyDescent="0.2">
      <c r="A5" s="218"/>
      <c r="B5" s="255"/>
      <c r="C5" s="255"/>
      <c r="D5" s="255"/>
      <c r="E5" s="255"/>
      <c r="F5" s="255"/>
      <c r="G5" s="255"/>
      <c r="H5" s="255"/>
      <c r="I5" s="255"/>
    </row>
    <row r="6" spans="1:9" ht="14.25" x14ac:dyDescent="0.2">
      <c r="A6" s="218"/>
      <c r="B6" s="255"/>
      <c r="C6" s="255"/>
      <c r="D6" s="255"/>
      <c r="E6" s="255"/>
      <c r="F6" s="255"/>
      <c r="G6" s="255"/>
      <c r="H6" s="255"/>
      <c r="I6" s="255"/>
    </row>
    <row r="7" spans="1:9" ht="14.25" x14ac:dyDescent="0.2">
      <c r="A7" s="218"/>
      <c r="B7" s="255"/>
      <c r="C7" s="255"/>
      <c r="D7" s="255"/>
      <c r="E7" s="255"/>
      <c r="F7" s="255"/>
      <c r="G7" s="255"/>
      <c r="H7" s="255"/>
      <c r="I7" s="255"/>
    </row>
    <row r="8" spans="1:9" x14ac:dyDescent="0.2">
      <c r="A8" s="222" t="s">
        <v>111</v>
      </c>
      <c r="B8" s="255"/>
      <c r="C8" s="255"/>
      <c r="D8" s="255"/>
      <c r="E8" s="255"/>
      <c r="F8" s="255"/>
      <c r="G8" s="255"/>
      <c r="H8" s="255"/>
      <c r="I8" s="255"/>
    </row>
    <row r="9" spans="1:9" x14ac:dyDescent="0.2">
      <c r="A9" s="255"/>
      <c r="B9" s="255"/>
      <c r="C9" s="255"/>
      <c r="D9" s="255"/>
      <c r="E9" s="255"/>
      <c r="F9" s="255"/>
      <c r="G9" s="255"/>
      <c r="H9" s="255"/>
      <c r="I9" s="255"/>
    </row>
    <row r="10" spans="1:9" x14ac:dyDescent="0.2">
      <c r="A10" s="255"/>
      <c r="B10" s="255"/>
      <c r="C10" s="255"/>
      <c r="D10" s="255"/>
      <c r="E10" s="255"/>
      <c r="F10" s="255"/>
      <c r="G10" s="255"/>
      <c r="H10" s="255"/>
      <c r="I10" s="255"/>
    </row>
    <row r="11" spans="1:9" ht="13.5" thickBot="1" x14ac:dyDescent="0.25">
      <c r="A11" s="256"/>
      <c r="B11" s="256"/>
      <c r="C11" s="256"/>
      <c r="D11" s="256"/>
      <c r="E11" s="256"/>
      <c r="F11" s="256"/>
      <c r="G11" s="256"/>
      <c r="H11" s="256"/>
      <c r="I11" s="256"/>
    </row>
    <row r="12" spans="1:9" ht="17.25" thickTop="1" thickBot="1" x14ac:dyDescent="0.3">
      <c r="B12" s="362" t="s">
        <v>71</v>
      </c>
      <c r="C12" s="363"/>
      <c r="D12" s="363"/>
      <c r="E12" s="363"/>
      <c r="F12" s="363"/>
      <c r="G12" s="363"/>
      <c r="H12" s="363"/>
    </row>
    <row r="13" spans="1:9" s="113" customFormat="1" ht="26.25" customHeight="1" thickTop="1" thickBot="1" x14ac:dyDescent="0.25">
      <c r="A13" s="110" t="s">
        <v>0</v>
      </c>
      <c r="B13" s="111" t="s">
        <v>72</v>
      </c>
      <c r="C13" s="111" t="s">
        <v>73</v>
      </c>
      <c r="D13" s="111" t="s">
        <v>74</v>
      </c>
      <c r="E13" s="111" t="s">
        <v>75</v>
      </c>
      <c r="F13" s="111" t="s">
        <v>76</v>
      </c>
      <c r="G13" s="111" t="s">
        <v>77</v>
      </c>
      <c r="H13" s="111" t="s">
        <v>91</v>
      </c>
      <c r="I13" s="112" t="s">
        <v>3</v>
      </c>
    </row>
    <row r="14" spans="1:9" ht="13.5" thickTop="1" x14ac:dyDescent="0.2">
      <c r="A14" s="114">
        <v>2003</v>
      </c>
      <c r="B14" s="115">
        <v>8000000</v>
      </c>
      <c r="C14" s="116">
        <v>8000000</v>
      </c>
      <c r="D14" s="116">
        <v>8000000</v>
      </c>
      <c r="E14" s="116">
        <v>8000000</v>
      </c>
      <c r="F14" s="116">
        <v>8000000</v>
      </c>
      <c r="G14" s="159">
        <v>8000000</v>
      </c>
      <c r="H14" s="159">
        <v>8000000</v>
      </c>
      <c r="I14" s="164">
        <f t="shared" ref="I14:I29" si="0">SUM(B14:H14)</f>
        <v>56000000</v>
      </c>
    </row>
    <row r="15" spans="1:9" x14ac:dyDescent="0.2">
      <c r="A15" s="117">
        <v>2004</v>
      </c>
      <c r="B15" s="115">
        <v>8000000</v>
      </c>
      <c r="C15" s="116">
        <v>8000000</v>
      </c>
      <c r="D15" s="116">
        <v>8000000</v>
      </c>
      <c r="E15" s="116">
        <v>8000000</v>
      </c>
      <c r="F15" s="116">
        <v>8000000</v>
      </c>
      <c r="G15" s="159">
        <v>8000000</v>
      </c>
      <c r="H15" s="159">
        <v>8000000</v>
      </c>
      <c r="I15" s="118">
        <f t="shared" si="0"/>
        <v>56000000</v>
      </c>
    </row>
    <row r="16" spans="1:9" x14ac:dyDescent="0.2">
      <c r="A16" s="117">
        <v>2005</v>
      </c>
      <c r="B16" s="115">
        <v>8000000</v>
      </c>
      <c r="C16" s="116">
        <v>8000000</v>
      </c>
      <c r="D16" s="116">
        <v>8000000</v>
      </c>
      <c r="E16" s="116">
        <v>8000000</v>
      </c>
      <c r="F16" s="116">
        <v>8000000</v>
      </c>
      <c r="G16" s="159">
        <v>8000000</v>
      </c>
      <c r="H16" s="159">
        <v>8000000</v>
      </c>
      <c r="I16" s="118">
        <f t="shared" si="0"/>
        <v>56000000</v>
      </c>
    </row>
    <row r="17" spans="1:9" x14ac:dyDescent="0.2">
      <c r="A17" s="117">
        <v>2006</v>
      </c>
      <c r="B17" s="115">
        <v>8000000</v>
      </c>
      <c r="C17" s="116">
        <v>8000000</v>
      </c>
      <c r="D17" s="116">
        <v>8000000</v>
      </c>
      <c r="E17" s="116">
        <v>8000000</v>
      </c>
      <c r="F17" s="116">
        <v>8000000</v>
      </c>
      <c r="G17" s="159">
        <v>8000000</v>
      </c>
      <c r="H17" s="184" t="s">
        <v>92</v>
      </c>
      <c r="I17" s="118">
        <f t="shared" si="0"/>
        <v>48000000</v>
      </c>
    </row>
    <row r="18" spans="1:9" x14ac:dyDescent="0.2">
      <c r="A18" s="117">
        <v>2007</v>
      </c>
      <c r="B18" s="115">
        <v>8000000</v>
      </c>
      <c r="C18" s="116">
        <v>8000000</v>
      </c>
      <c r="D18" s="116">
        <v>8000000</v>
      </c>
      <c r="E18" s="116">
        <v>8000000</v>
      </c>
      <c r="F18" s="116">
        <v>8000000</v>
      </c>
      <c r="G18" s="159">
        <v>8000000</v>
      </c>
      <c r="H18" s="184" t="s">
        <v>92</v>
      </c>
      <c r="I18" s="118">
        <f t="shared" si="0"/>
        <v>48000000</v>
      </c>
    </row>
    <row r="19" spans="1:9" x14ac:dyDescent="0.2">
      <c r="A19" s="117">
        <v>2008</v>
      </c>
      <c r="B19" s="115">
        <v>8000000</v>
      </c>
      <c r="C19" s="116">
        <v>8000000</v>
      </c>
      <c r="D19" s="116">
        <v>8000000</v>
      </c>
      <c r="E19" s="116">
        <v>8000000</v>
      </c>
      <c r="F19" s="116">
        <v>8000000</v>
      </c>
      <c r="G19" s="159">
        <v>8000000</v>
      </c>
      <c r="H19" s="184" t="s">
        <v>92</v>
      </c>
      <c r="I19" s="118">
        <f t="shared" si="0"/>
        <v>48000000</v>
      </c>
    </row>
    <row r="20" spans="1:9" x14ac:dyDescent="0.2">
      <c r="A20" s="117">
        <v>2009</v>
      </c>
      <c r="B20" s="115">
        <v>8000000</v>
      </c>
      <c r="C20" s="116">
        <v>8000000</v>
      </c>
      <c r="D20" s="116">
        <v>8000000</v>
      </c>
      <c r="E20" s="116">
        <v>8000000</v>
      </c>
      <c r="F20" s="116">
        <v>8000000</v>
      </c>
      <c r="G20" s="159">
        <v>8000000</v>
      </c>
      <c r="H20" s="184" t="s">
        <v>92</v>
      </c>
      <c r="I20" s="118">
        <f t="shared" si="0"/>
        <v>48000000</v>
      </c>
    </row>
    <row r="21" spans="1:9" x14ac:dyDescent="0.2">
      <c r="A21" s="137">
        <v>2010</v>
      </c>
      <c r="B21" s="148">
        <v>7000000</v>
      </c>
      <c r="C21" s="149">
        <v>7000000</v>
      </c>
      <c r="D21" s="149">
        <v>7000000</v>
      </c>
      <c r="E21" s="149">
        <v>7000000</v>
      </c>
      <c r="F21" s="149">
        <v>7000000</v>
      </c>
      <c r="G21" s="160">
        <v>7000000</v>
      </c>
      <c r="H21" s="185" t="s">
        <v>92</v>
      </c>
      <c r="I21" s="118">
        <f t="shared" si="0"/>
        <v>42000000</v>
      </c>
    </row>
    <row r="22" spans="1:9" x14ac:dyDescent="0.2">
      <c r="A22" s="137">
        <v>2011</v>
      </c>
      <c r="B22" s="138">
        <v>7000000</v>
      </c>
      <c r="C22" s="139">
        <v>7000000</v>
      </c>
      <c r="D22" s="139">
        <v>7000000</v>
      </c>
      <c r="E22" s="139">
        <v>7000000</v>
      </c>
      <c r="F22" s="139">
        <v>7000000</v>
      </c>
      <c r="G22" s="162">
        <v>7000000</v>
      </c>
      <c r="H22" s="186" t="s">
        <v>92</v>
      </c>
      <c r="I22" s="190">
        <f t="shared" si="0"/>
        <v>42000000</v>
      </c>
    </row>
    <row r="23" spans="1:9" ht="13.5" thickBot="1" x14ac:dyDescent="0.25">
      <c r="A23" s="137">
        <v>2012</v>
      </c>
      <c r="B23" s="126">
        <v>8000000</v>
      </c>
      <c r="C23" s="127">
        <v>8000000</v>
      </c>
      <c r="D23" s="127">
        <v>8000000</v>
      </c>
      <c r="E23" s="127">
        <v>8000000</v>
      </c>
      <c r="F23" s="127">
        <v>8000000</v>
      </c>
      <c r="G23" s="127">
        <v>8000000</v>
      </c>
      <c r="H23" s="127">
        <v>8000000</v>
      </c>
      <c r="I23" s="165">
        <f t="shared" si="0"/>
        <v>56000000</v>
      </c>
    </row>
    <row r="24" spans="1:9" ht="13.5" thickTop="1" x14ac:dyDescent="0.2">
      <c r="A24" s="194">
        <v>41275</v>
      </c>
      <c r="B24" s="195">
        <v>8000000</v>
      </c>
      <c r="C24" s="196">
        <v>8000000</v>
      </c>
      <c r="D24" s="196">
        <v>8000000</v>
      </c>
      <c r="E24" s="196">
        <v>8000000</v>
      </c>
      <c r="F24" s="196">
        <v>8000000</v>
      </c>
      <c r="G24" s="196">
        <v>8000000</v>
      </c>
      <c r="H24" s="196">
        <v>8000000</v>
      </c>
      <c r="I24" s="164">
        <f t="shared" si="0"/>
        <v>56000000</v>
      </c>
    </row>
    <row r="25" spans="1:9" x14ac:dyDescent="0.2">
      <c r="A25" s="197">
        <v>41306</v>
      </c>
      <c r="B25" s="123">
        <v>8000000</v>
      </c>
      <c r="C25" s="125">
        <v>8000000</v>
      </c>
      <c r="D25" s="125">
        <v>8000000</v>
      </c>
      <c r="E25" s="125">
        <v>8000000</v>
      </c>
      <c r="F25" s="125">
        <v>8000000</v>
      </c>
      <c r="G25" s="125">
        <v>8000000</v>
      </c>
      <c r="H25" s="125">
        <v>8000000</v>
      </c>
      <c r="I25" s="118">
        <f t="shared" si="0"/>
        <v>56000000</v>
      </c>
    </row>
    <row r="26" spans="1:9" x14ac:dyDescent="0.2">
      <c r="A26" s="215">
        <v>41334</v>
      </c>
      <c r="B26" s="138">
        <v>8000000</v>
      </c>
      <c r="C26" s="139">
        <v>8000000</v>
      </c>
      <c r="D26" s="139">
        <v>8000000</v>
      </c>
      <c r="E26" s="139">
        <v>8000000</v>
      </c>
      <c r="F26" s="139">
        <v>8000000</v>
      </c>
      <c r="G26" s="139">
        <v>8000000</v>
      </c>
      <c r="H26" s="139">
        <v>8000000</v>
      </c>
      <c r="I26" s="190">
        <f t="shared" ref="I26:I28" si="1">SUM(B26:H26)</f>
        <v>56000000</v>
      </c>
    </row>
    <row r="27" spans="1:9" x14ac:dyDescent="0.2">
      <c r="A27" s="215">
        <v>41365</v>
      </c>
      <c r="B27" s="138">
        <v>8000000</v>
      </c>
      <c r="C27" s="139">
        <v>8000000</v>
      </c>
      <c r="D27" s="139">
        <v>8000000</v>
      </c>
      <c r="E27" s="139">
        <v>8000000</v>
      </c>
      <c r="F27" s="139">
        <v>8000000</v>
      </c>
      <c r="G27" s="139">
        <v>8000000</v>
      </c>
      <c r="H27" s="139">
        <v>8000000</v>
      </c>
      <c r="I27" s="190">
        <f t="shared" si="1"/>
        <v>56000000</v>
      </c>
    </row>
    <row r="28" spans="1:9" ht="13.5" thickBot="1" x14ac:dyDescent="0.25">
      <c r="A28" s="198">
        <v>41395</v>
      </c>
      <c r="B28" s="126">
        <v>8000000</v>
      </c>
      <c r="C28" s="127">
        <v>8000000</v>
      </c>
      <c r="D28" s="127">
        <v>8000000</v>
      </c>
      <c r="E28" s="127">
        <v>8000000</v>
      </c>
      <c r="F28" s="127">
        <v>8000000</v>
      </c>
      <c r="G28" s="127">
        <v>8000000</v>
      </c>
      <c r="H28" s="127">
        <v>8000000</v>
      </c>
      <c r="I28" s="165">
        <f t="shared" si="1"/>
        <v>56000000</v>
      </c>
    </row>
    <row r="29" spans="1:9" ht="14.25" thickTop="1" thickBot="1" x14ac:dyDescent="0.25">
      <c r="A29" s="198">
        <v>41426</v>
      </c>
      <c r="B29" s="126">
        <v>8000000</v>
      </c>
      <c r="C29" s="127">
        <v>8000000</v>
      </c>
      <c r="D29" s="127">
        <v>8000000</v>
      </c>
      <c r="E29" s="127">
        <v>8000000</v>
      </c>
      <c r="F29" s="127">
        <v>8000000</v>
      </c>
      <c r="G29" s="127">
        <v>8000000</v>
      </c>
      <c r="H29" s="127">
        <v>8000000</v>
      </c>
      <c r="I29" s="165">
        <f t="shared" si="0"/>
        <v>56000000</v>
      </c>
    </row>
    <row r="30" spans="1:9" ht="14.25" thickTop="1" thickBot="1" x14ac:dyDescent="0.25">
      <c r="A30" s="198">
        <v>41456</v>
      </c>
      <c r="B30" s="126">
        <v>8000000</v>
      </c>
      <c r="C30" s="127">
        <v>8000000</v>
      </c>
      <c r="D30" s="127">
        <v>8000000</v>
      </c>
      <c r="E30" s="127">
        <v>8000000</v>
      </c>
      <c r="F30" s="127">
        <v>8000000</v>
      </c>
      <c r="G30" s="127">
        <v>8000000</v>
      </c>
      <c r="H30" s="127">
        <v>8000000</v>
      </c>
      <c r="I30" s="165">
        <f t="shared" ref="I30:I31" si="2">SUM(B30:H30)</f>
        <v>56000000</v>
      </c>
    </row>
    <row r="31" spans="1:9" ht="14.25" thickTop="1" thickBot="1" x14ac:dyDescent="0.25">
      <c r="A31" s="198">
        <v>41487</v>
      </c>
      <c r="B31" s="126">
        <v>8000000</v>
      </c>
      <c r="C31" s="127">
        <v>8000000</v>
      </c>
      <c r="D31" s="127">
        <v>8000000</v>
      </c>
      <c r="E31" s="127">
        <v>8000000</v>
      </c>
      <c r="F31" s="127">
        <v>8000000</v>
      </c>
      <c r="G31" s="127">
        <v>8000000</v>
      </c>
      <c r="H31" s="127">
        <v>8000000</v>
      </c>
      <c r="I31" s="165">
        <f t="shared" si="2"/>
        <v>56000000</v>
      </c>
    </row>
    <row r="32" spans="1:9" ht="13.5" thickTop="1" x14ac:dyDescent="0.2">
      <c r="A32" s="119"/>
      <c r="B32" s="120"/>
      <c r="C32" s="120"/>
      <c r="D32" s="120"/>
      <c r="E32" s="120"/>
      <c r="F32" s="120"/>
      <c r="G32" s="120"/>
      <c r="H32" s="121"/>
      <c r="I32" s="122"/>
    </row>
    <row r="33" spans="1:9" ht="13.5" thickBot="1" x14ac:dyDescent="0.25">
      <c r="A33" s="119"/>
      <c r="B33" s="120"/>
      <c r="C33" s="120"/>
      <c r="D33" s="120"/>
      <c r="E33" s="120"/>
      <c r="F33" s="120"/>
      <c r="G33" s="120"/>
      <c r="H33" s="121"/>
      <c r="I33" s="122"/>
    </row>
    <row r="34" spans="1:9" ht="17.25" thickTop="1" thickBot="1" x14ac:dyDescent="0.3">
      <c r="B34" s="362" t="s">
        <v>78</v>
      </c>
      <c r="C34" s="363"/>
      <c r="D34" s="363"/>
      <c r="E34" s="363"/>
      <c r="F34" s="363"/>
      <c r="G34" s="363"/>
      <c r="H34" s="363"/>
    </row>
    <row r="35" spans="1:9" s="113" customFormat="1" ht="26.25" customHeight="1" thickTop="1" thickBot="1" x14ac:dyDescent="0.25">
      <c r="A35" s="110" t="s">
        <v>0</v>
      </c>
      <c r="B35" s="111" t="s">
        <v>72</v>
      </c>
      <c r="C35" s="111" t="s">
        <v>73</v>
      </c>
      <c r="D35" s="111" t="s">
        <v>74</v>
      </c>
      <c r="E35" s="111" t="s">
        <v>75</v>
      </c>
      <c r="F35" s="111" t="s">
        <v>76</v>
      </c>
      <c r="G35" s="111" t="s">
        <v>77</v>
      </c>
      <c r="H35" s="111" t="s">
        <v>91</v>
      </c>
      <c r="I35" s="112" t="s">
        <v>3</v>
      </c>
    </row>
    <row r="36" spans="1:9" ht="13.5" thickTop="1" x14ac:dyDescent="0.2">
      <c r="A36" s="117">
        <v>2003</v>
      </c>
      <c r="B36" s="115">
        <v>737811</v>
      </c>
      <c r="C36" s="116">
        <v>131712</v>
      </c>
      <c r="D36" s="116">
        <v>571399</v>
      </c>
      <c r="E36" s="116">
        <v>135536</v>
      </c>
      <c r="F36" s="116">
        <v>94692</v>
      </c>
      <c r="G36" s="159">
        <v>276664</v>
      </c>
      <c r="H36" s="187">
        <v>0</v>
      </c>
      <c r="I36" s="164">
        <f t="shared" ref="I36:I47" si="3">SUM(B36:H36)</f>
        <v>1947814</v>
      </c>
    </row>
    <row r="37" spans="1:9" x14ac:dyDescent="0.2">
      <c r="A37" s="117">
        <v>2004</v>
      </c>
      <c r="B37" s="123">
        <v>761920</v>
      </c>
      <c r="C37" s="124">
        <v>189555</v>
      </c>
      <c r="D37" s="125">
        <v>567710</v>
      </c>
      <c r="E37" s="125">
        <v>135848</v>
      </c>
      <c r="F37" s="125">
        <v>136845</v>
      </c>
      <c r="G37" s="161">
        <v>274156</v>
      </c>
      <c r="H37" s="188">
        <v>0</v>
      </c>
      <c r="I37" s="118">
        <f t="shared" si="3"/>
        <v>2066034</v>
      </c>
    </row>
    <row r="38" spans="1:9" x14ac:dyDescent="0.2">
      <c r="A38" s="117">
        <v>2005</v>
      </c>
      <c r="B38" s="123">
        <v>804452</v>
      </c>
      <c r="C38" s="125">
        <v>191455</v>
      </c>
      <c r="D38" s="125">
        <v>599454</v>
      </c>
      <c r="E38" s="125">
        <v>136548</v>
      </c>
      <c r="F38" s="125">
        <v>137545</v>
      </c>
      <c r="G38" s="161">
        <v>296056</v>
      </c>
      <c r="H38" s="188">
        <v>0</v>
      </c>
      <c r="I38" s="118">
        <f t="shared" si="3"/>
        <v>2165510</v>
      </c>
    </row>
    <row r="39" spans="1:9" x14ac:dyDescent="0.2">
      <c r="A39" s="117">
        <v>2006</v>
      </c>
      <c r="B39" s="123">
        <v>845031</v>
      </c>
      <c r="C39" s="125">
        <v>204757</v>
      </c>
      <c r="D39" s="125">
        <v>721696</v>
      </c>
      <c r="E39" s="125">
        <v>159376</v>
      </c>
      <c r="F39" s="125">
        <v>141825</v>
      </c>
      <c r="G39" s="161">
        <v>314424</v>
      </c>
      <c r="H39" s="184" t="s">
        <v>92</v>
      </c>
      <c r="I39" s="118">
        <f t="shared" si="3"/>
        <v>2387109</v>
      </c>
    </row>
    <row r="40" spans="1:9" x14ac:dyDescent="0.2">
      <c r="A40" s="117">
        <v>2007</v>
      </c>
      <c r="B40" s="123">
        <v>913823</v>
      </c>
      <c r="C40" s="125">
        <v>214557</v>
      </c>
      <c r="D40" s="125">
        <v>727100</v>
      </c>
      <c r="E40" s="125">
        <v>175376</v>
      </c>
      <c r="F40" s="125">
        <v>150325</v>
      </c>
      <c r="G40" s="161">
        <v>363382</v>
      </c>
      <c r="H40" s="184" t="s">
        <v>92</v>
      </c>
      <c r="I40" s="118">
        <f t="shared" si="3"/>
        <v>2544563</v>
      </c>
    </row>
    <row r="41" spans="1:9" x14ac:dyDescent="0.2">
      <c r="A41" s="117">
        <v>2008</v>
      </c>
      <c r="B41" s="123">
        <v>1034791</v>
      </c>
      <c r="C41" s="125">
        <v>243757</v>
      </c>
      <c r="D41" s="125">
        <v>782400</v>
      </c>
      <c r="E41" s="125">
        <v>176176</v>
      </c>
      <c r="F41" s="125">
        <v>168328</v>
      </c>
      <c r="G41" s="161">
        <v>376282</v>
      </c>
      <c r="H41" s="184" t="s">
        <v>92</v>
      </c>
      <c r="I41" s="118">
        <f t="shared" si="3"/>
        <v>2781734</v>
      </c>
    </row>
    <row r="42" spans="1:9" x14ac:dyDescent="0.2">
      <c r="A42" s="117">
        <v>2009</v>
      </c>
      <c r="B42" s="123">
        <v>1057887</v>
      </c>
      <c r="C42" s="125">
        <v>251757</v>
      </c>
      <c r="D42" s="125">
        <v>728900</v>
      </c>
      <c r="E42" s="125">
        <v>174264</v>
      </c>
      <c r="F42" s="125">
        <v>174928</v>
      </c>
      <c r="G42" s="161">
        <v>421232</v>
      </c>
      <c r="H42" s="184" t="s">
        <v>92</v>
      </c>
      <c r="I42" s="118">
        <f t="shared" si="3"/>
        <v>2808968</v>
      </c>
    </row>
    <row r="43" spans="1:9" x14ac:dyDescent="0.2">
      <c r="A43" s="137">
        <v>2010</v>
      </c>
      <c r="B43" s="138">
        <v>1113695</v>
      </c>
      <c r="C43" s="139">
        <v>282957</v>
      </c>
      <c r="D43" s="139">
        <v>776000</v>
      </c>
      <c r="E43" s="139">
        <v>209064</v>
      </c>
      <c r="F43" s="139">
        <v>209528</v>
      </c>
      <c r="G43" s="162">
        <v>490132</v>
      </c>
      <c r="H43" s="185" t="s">
        <v>92</v>
      </c>
      <c r="I43" s="118">
        <f t="shared" si="3"/>
        <v>3081376</v>
      </c>
    </row>
    <row r="44" spans="1:9" x14ac:dyDescent="0.2">
      <c r="A44" s="137">
        <v>2011</v>
      </c>
      <c r="B44" s="138">
        <v>1191995</v>
      </c>
      <c r="C44" s="139">
        <v>324357</v>
      </c>
      <c r="D44" s="139">
        <v>983700</v>
      </c>
      <c r="E44" s="139">
        <v>252764</v>
      </c>
      <c r="F44" s="139">
        <v>237928</v>
      </c>
      <c r="G44" s="162">
        <v>603540</v>
      </c>
      <c r="H44" s="186" t="s">
        <v>92</v>
      </c>
      <c r="I44" s="190">
        <f t="shared" si="3"/>
        <v>3594284</v>
      </c>
    </row>
    <row r="45" spans="1:9" ht="13.5" thickBot="1" x14ac:dyDescent="0.25">
      <c r="A45" s="137">
        <v>2012</v>
      </c>
      <c r="B45" s="126">
        <v>1267047</v>
      </c>
      <c r="C45" s="127">
        <v>372857</v>
      </c>
      <c r="D45" s="127">
        <v>1072100</v>
      </c>
      <c r="E45" s="127">
        <v>286564</v>
      </c>
      <c r="F45" s="127">
        <v>302528</v>
      </c>
      <c r="G45" s="163">
        <v>673500</v>
      </c>
      <c r="H45" s="127">
        <v>0</v>
      </c>
      <c r="I45" s="165">
        <f t="shared" si="3"/>
        <v>3974596</v>
      </c>
    </row>
    <row r="46" spans="1:9" ht="13.5" thickTop="1" x14ac:dyDescent="0.2">
      <c r="A46" s="199">
        <v>41275</v>
      </c>
      <c r="B46" s="195">
        <v>1268147</v>
      </c>
      <c r="C46" s="196">
        <v>373457</v>
      </c>
      <c r="D46" s="196">
        <v>1072600</v>
      </c>
      <c r="E46" s="196">
        <v>288664</v>
      </c>
      <c r="F46" s="196">
        <v>303528</v>
      </c>
      <c r="G46" s="201">
        <v>673900</v>
      </c>
      <c r="H46" s="196">
        <v>0</v>
      </c>
      <c r="I46" s="164">
        <f t="shared" si="3"/>
        <v>3980296</v>
      </c>
    </row>
    <row r="47" spans="1:9" x14ac:dyDescent="0.2">
      <c r="A47" s="202">
        <v>41306</v>
      </c>
      <c r="B47" s="123">
        <v>1279547</v>
      </c>
      <c r="C47" s="125">
        <v>376457</v>
      </c>
      <c r="D47" s="125">
        <v>1087400</v>
      </c>
      <c r="E47" s="125">
        <v>289664</v>
      </c>
      <c r="F47" s="125">
        <v>304128</v>
      </c>
      <c r="G47" s="161">
        <v>686500</v>
      </c>
      <c r="H47" s="125">
        <v>0</v>
      </c>
      <c r="I47" s="118">
        <f t="shared" si="3"/>
        <v>4023696</v>
      </c>
    </row>
    <row r="48" spans="1:9" x14ac:dyDescent="0.2">
      <c r="A48" s="216">
        <v>41334</v>
      </c>
      <c r="B48" s="138">
        <v>1280147</v>
      </c>
      <c r="C48" s="139">
        <v>380157</v>
      </c>
      <c r="D48" s="139">
        <v>1088700</v>
      </c>
      <c r="E48" s="139">
        <v>291264</v>
      </c>
      <c r="F48" s="139">
        <v>304128</v>
      </c>
      <c r="G48" s="162">
        <v>688100</v>
      </c>
      <c r="H48" s="139">
        <v>0</v>
      </c>
      <c r="I48" s="190">
        <f t="shared" ref="I48:I50" si="4">SUM(B48:H48)</f>
        <v>4032496</v>
      </c>
    </row>
    <row r="49" spans="1:9" x14ac:dyDescent="0.2">
      <c r="A49" s="216">
        <v>41365</v>
      </c>
      <c r="B49" s="138">
        <v>1285847</v>
      </c>
      <c r="C49" s="139">
        <v>380057</v>
      </c>
      <c r="D49" s="139">
        <v>1089600</v>
      </c>
      <c r="E49" s="139">
        <v>289764</v>
      </c>
      <c r="F49" s="139">
        <v>304028</v>
      </c>
      <c r="G49" s="162">
        <v>687300</v>
      </c>
      <c r="H49" s="139">
        <v>0</v>
      </c>
      <c r="I49" s="190">
        <f t="shared" si="4"/>
        <v>4036596</v>
      </c>
    </row>
    <row r="50" spans="1:9" ht="13.5" thickBot="1" x14ac:dyDescent="0.25">
      <c r="A50" s="203">
        <v>41395</v>
      </c>
      <c r="B50" s="126">
        <v>1288447</v>
      </c>
      <c r="C50" s="127">
        <v>380657</v>
      </c>
      <c r="D50" s="127">
        <v>1091800</v>
      </c>
      <c r="E50" s="127">
        <v>297564</v>
      </c>
      <c r="F50" s="127">
        <v>306028</v>
      </c>
      <c r="G50" s="163">
        <v>692600</v>
      </c>
      <c r="H50" s="127">
        <v>0</v>
      </c>
      <c r="I50" s="165">
        <f t="shared" si="4"/>
        <v>4057096</v>
      </c>
    </row>
    <row r="51" spans="1:9" ht="14.25" thickTop="1" thickBot="1" x14ac:dyDescent="0.25">
      <c r="A51" s="203">
        <v>41426</v>
      </c>
      <c r="B51" s="126">
        <v>1294547</v>
      </c>
      <c r="C51" s="127">
        <v>381257</v>
      </c>
      <c r="D51" s="127">
        <v>1136100</v>
      </c>
      <c r="E51" s="127">
        <v>300864</v>
      </c>
      <c r="F51" s="127">
        <v>307228</v>
      </c>
      <c r="G51" s="163">
        <v>693700</v>
      </c>
      <c r="H51" s="127">
        <v>0</v>
      </c>
      <c r="I51" s="165">
        <f>SUM(B51:H51)</f>
        <v>4113696</v>
      </c>
    </row>
    <row r="52" spans="1:9" ht="14.25" thickTop="1" thickBot="1" x14ac:dyDescent="0.25">
      <c r="A52" s="203">
        <v>41456</v>
      </c>
      <c r="B52" s="126">
        <v>1294547</v>
      </c>
      <c r="C52" s="127">
        <v>381257</v>
      </c>
      <c r="D52" s="127">
        <v>1136100</v>
      </c>
      <c r="E52" s="127">
        <v>300864</v>
      </c>
      <c r="F52" s="127">
        <v>307228</v>
      </c>
      <c r="G52" s="163">
        <v>693700</v>
      </c>
      <c r="H52" s="127">
        <v>0</v>
      </c>
      <c r="I52" s="165">
        <f>SUM(B52:H52)</f>
        <v>4113696</v>
      </c>
    </row>
    <row r="53" spans="1:9" ht="14.25" thickTop="1" thickBot="1" x14ac:dyDescent="0.25">
      <c r="A53" s="203">
        <v>41487</v>
      </c>
      <c r="B53" s="126">
        <v>1297847</v>
      </c>
      <c r="C53" s="127">
        <v>383257</v>
      </c>
      <c r="D53" s="127">
        <v>1145400</v>
      </c>
      <c r="E53" s="127">
        <v>304764</v>
      </c>
      <c r="F53" s="127">
        <v>310828</v>
      </c>
      <c r="G53" s="163">
        <v>695800</v>
      </c>
      <c r="H53" s="127">
        <v>0</v>
      </c>
      <c r="I53" s="165">
        <f>SUM(B53:H53)</f>
        <v>4137896</v>
      </c>
    </row>
    <row r="54" spans="1:9" ht="13.5" thickTop="1" x14ac:dyDescent="0.2"/>
    <row r="55" spans="1:9" x14ac:dyDescent="0.2">
      <c r="A55" s="119"/>
      <c r="B55" s="120"/>
      <c r="C55" s="120"/>
      <c r="D55" s="120"/>
      <c r="E55" s="120"/>
      <c r="F55" s="120"/>
      <c r="G55" s="120"/>
      <c r="H55" s="121"/>
      <c r="I55" s="122"/>
    </row>
    <row r="56" spans="1:9" ht="13.5" thickBot="1" x14ac:dyDescent="0.25">
      <c r="A56" s="119"/>
      <c r="B56" s="120"/>
      <c r="C56" s="120"/>
      <c r="D56" s="120"/>
      <c r="E56" s="120"/>
      <c r="F56" s="120"/>
      <c r="G56" s="120"/>
      <c r="H56" s="121"/>
      <c r="I56" s="122"/>
    </row>
    <row r="57" spans="1:9" ht="17.25" thickTop="1" thickBot="1" x14ac:dyDescent="0.3">
      <c r="B57" s="362" t="s">
        <v>79</v>
      </c>
      <c r="C57" s="363"/>
      <c r="D57" s="363"/>
      <c r="E57" s="363"/>
      <c r="F57" s="363"/>
      <c r="G57" s="363"/>
      <c r="H57" s="363"/>
    </row>
    <row r="58" spans="1:9" s="113" customFormat="1" ht="26.25" customHeight="1" thickTop="1" thickBot="1" x14ac:dyDescent="0.25">
      <c r="A58" s="110" t="s">
        <v>0</v>
      </c>
      <c r="B58" s="111" t="s">
        <v>72</v>
      </c>
      <c r="C58" s="111" t="s">
        <v>73</v>
      </c>
      <c r="D58" s="111" t="s">
        <v>74</v>
      </c>
      <c r="E58" s="111" t="s">
        <v>75</v>
      </c>
      <c r="F58" s="111" t="s">
        <v>76</v>
      </c>
      <c r="G58" s="111" t="s">
        <v>77</v>
      </c>
      <c r="H58" s="111" t="s">
        <v>91</v>
      </c>
      <c r="I58" s="112" t="s">
        <v>3</v>
      </c>
    </row>
    <row r="59" spans="1:9" ht="13.5" thickTop="1" x14ac:dyDescent="0.2">
      <c r="A59" s="169">
        <v>2003</v>
      </c>
      <c r="B59" s="257" t="s">
        <v>6</v>
      </c>
      <c r="C59" s="258" t="s">
        <v>6</v>
      </c>
      <c r="D59" s="258" t="s">
        <v>6</v>
      </c>
      <c r="E59" s="258" t="s">
        <v>6</v>
      </c>
      <c r="F59" s="258" t="s">
        <v>6</v>
      </c>
      <c r="G59" s="259" t="s">
        <v>6</v>
      </c>
      <c r="H59" s="187">
        <v>0</v>
      </c>
      <c r="I59" s="166"/>
    </row>
    <row r="60" spans="1:9" x14ac:dyDescent="0.2">
      <c r="A60" s="170">
        <v>2004</v>
      </c>
      <c r="B60" s="257" t="s">
        <v>6</v>
      </c>
      <c r="C60" s="258" t="s">
        <v>6</v>
      </c>
      <c r="D60" s="258" t="s">
        <v>6</v>
      </c>
      <c r="E60" s="258" t="s">
        <v>6</v>
      </c>
      <c r="F60" s="258" t="s">
        <v>6</v>
      </c>
      <c r="G60" s="259" t="s">
        <v>6</v>
      </c>
      <c r="H60" s="188">
        <v>0</v>
      </c>
      <c r="I60" s="189"/>
    </row>
    <row r="61" spans="1:9" x14ac:dyDescent="0.2">
      <c r="A61" s="170">
        <v>2005</v>
      </c>
      <c r="B61" s="257" t="s">
        <v>6</v>
      </c>
      <c r="C61" s="258" t="s">
        <v>6</v>
      </c>
      <c r="D61" s="258" t="s">
        <v>6</v>
      </c>
      <c r="E61" s="258" t="s">
        <v>6</v>
      </c>
      <c r="F61" s="258" t="s">
        <v>6</v>
      </c>
      <c r="G61" s="259" t="s">
        <v>6</v>
      </c>
      <c r="H61" s="188">
        <v>0</v>
      </c>
      <c r="I61" s="189"/>
    </row>
    <row r="62" spans="1:9" x14ac:dyDescent="0.2">
      <c r="A62" s="170">
        <v>2006</v>
      </c>
      <c r="B62" s="257" t="s">
        <v>6</v>
      </c>
      <c r="C62" s="258" t="s">
        <v>6</v>
      </c>
      <c r="D62" s="258" t="s">
        <v>6</v>
      </c>
      <c r="E62" s="258" t="s">
        <v>6</v>
      </c>
      <c r="F62" s="258" t="s">
        <v>6</v>
      </c>
      <c r="G62" s="259" t="s">
        <v>6</v>
      </c>
      <c r="H62" s="184" t="s">
        <v>92</v>
      </c>
      <c r="I62" s="189"/>
    </row>
    <row r="63" spans="1:9" x14ac:dyDescent="0.2">
      <c r="A63" s="170">
        <v>2007</v>
      </c>
      <c r="B63" s="257" t="s">
        <v>6</v>
      </c>
      <c r="C63" s="258" t="s">
        <v>6</v>
      </c>
      <c r="D63" s="258" t="s">
        <v>6</v>
      </c>
      <c r="E63" s="258" t="s">
        <v>6</v>
      </c>
      <c r="F63" s="258" t="s">
        <v>6</v>
      </c>
      <c r="G63" s="259" t="s">
        <v>6</v>
      </c>
      <c r="H63" s="184" t="s">
        <v>92</v>
      </c>
      <c r="I63" s="189"/>
    </row>
    <row r="64" spans="1:9" x14ac:dyDescent="0.2">
      <c r="A64" s="170">
        <v>2008</v>
      </c>
      <c r="B64" s="257" t="s">
        <v>6</v>
      </c>
      <c r="C64" s="258" t="s">
        <v>6</v>
      </c>
      <c r="D64" s="258" t="s">
        <v>6</v>
      </c>
      <c r="E64" s="258" t="s">
        <v>6</v>
      </c>
      <c r="F64" s="258" t="s">
        <v>6</v>
      </c>
      <c r="G64" s="259" t="s">
        <v>6</v>
      </c>
      <c r="H64" s="184" t="s">
        <v>92</v>
      </c>
      <c r="I64" s="189"/>
    </row>
    <row r="65" spans="1:9" x14ac:dyDescent="0.2">
      <c r="A65" s="170">
        <v>2009</v>
      </c>
      <c r="B65" s="257" t="s">
        <v>6</v>
      </c>
      <c r="C65" s="258" t="s">
        <v>6</v>
      </c>
      <c r="D65" s="258" t="s">
        <v>6</v>
      </c>
      <c r="E65" s="258" t="s">
        <v>6</v>
      </c>
      <c r="F65" s="258" t="s">
        <v>6</v>
      </c>
      <c r="G65" s="259" t="s">
        <v>6</v>
      </c>
      <c r="H65" s="184" t="s">
        <v>92</v>
      </c>
      <c r="I65" s="189"/>
    </row>
    <row r="66" spans="1:9" x14ac:dyDescent="0.2">
      <c r="A66" s="171">
        <v>2010</v>
      </c>
      <c r="B66" s="168">
        <v>949365</v>
      </c>
      <c r="C66" s="149">
        <v>266224</v>
      </c>
      <c r="D66" s="149">
        <v>657298</v>
      </c>
      <c r="E66" s="149">
        <v>143770</v>
      </c>
      <c r="F66" s="149">
        <v>202143</v>
      </c>
      <c r="G66" s="160">
        <v>310112</v>
      </c>
      <c r="H66" s="185" t="s">
        <v>92</v>
      </c>
      <c r="I66" s="118">
        <f t="shared" ref="I66:I76" si="5">SUM(B66:H66)</f>
        <v>2528912</v>
      </c>
    </row>
    <row r="67" spans="1:9" x14ac:dyDescent="0.2">
      <c r="A67" s="171">
        <v>2011</v>
      </c>
      <c r="B67" s="174">
        <v>1011926</v>
      </c>
      <c r="C67" s="139">
        <v>290986</v>
      </c>
      <c r="D67" s="139">
        <v>731205</v>
      </c>
      <c r="E67" s="139">
        <v>180479</v>
      </c>
      <c r="F67" s="139">
        <v>225211</v>
      </c>
      <c r="G67" s="162">
        <v>380672</v>
      </c>
      <c r="H67" s="186" t="s">
        <v>92</v>
      </c>
      <c r="I67" s="190">
        <f t="shared" si="5"/>
        <v>2820479</v>
      </c>
    </row>
    <row r="68" spans="1:9" ht="13.5" thickBot="1" x14ac:dyDescent="0.25">
      <c r="A68" s="171">
        <v>2012</v>
      </c>
      <c r="B68" s="167">
        <v>1062927</v>
      </c>
      <c r="C68" s="127">
        <v>303818</v>
      </c>
      <c r="D68" s="127">
        <v>838426</v>
      </c>
      <c r="E68" s="127">
        <v>183005</v>
      </c>
      <c r="F68" s="127">
        <v>232752</v>
      </c>
      <c r="G68" s="163">
        <v>399968</v>
      </c>
      <c r="H68" s="127">
        <v>0</v>
      </c>
      <c r="I68" s="165">
        <f t="shared" si="5"/>
        <v>3020896</v>
      </c>
    </row>
    <row r="69" spans="1:9" ht="13.5" thickTop="1" x14ac:dyDescent="0.2">
      <c r="A69" s="199">
        <v>41275</v>
      </c>
      <c r="B69" s="200">
        <v>1063025</v>
      </c>
      <c r="C69" s="196">
        <v>304142</v>
      </c>
      <c r="D69" s="196">
        <v>841390</v>
      </c>
      <c r="E69" s="196">
        <v>182668</v>
      </c>
      <c r="F69" s="196">
        <v>232866</v>
      </c>
      <c r="G69" s="201">
        <v>399845</v>
      </c>
      <c r="H69" s="196">
        <v>0</v>
      </c>
      <c r="I69" s="164">
        <f t="shared" si="5"/>
        <v>3023936</v>
      </c>
    </row>
    <row r="70" spans="1:9" x14ac:dyDescent="0.2">
      <c r="A70" s="202">
        <v>41306</v>
      </c>
      <c r="B70" s="173">
        <v>1064283</v>
      </c>
      <c r="C70" s="125">
        <v>304138</v>
      </c>
      <c r="D70" s="125">
        <v>839512</v>
      </c>
      <c r="E70" s="125">
        <v>184063</v>
      </c>
      <c r="F70" s="125">
        <v>233017</v>
      </c>
      <c r="G70" s="161">
        <v>400581</v>
      </c>
      <c r="H70" s="125">
        <v>0</v>
      </c>
      <c r="I70" s="118">
        <f t="shared" si="5"/>
        <v>3025594</v>
      </c>
    </row>
    <row r="71" spans="1:9" x14ac:dyDescent="0.2">
      <c r="A71" s="216">
        <v>41334</v>
      </c>
      <c r="B71" s="174">
        <v>1066344</v>
      </c>
      <c r="C71" s="139">
        <v>305034</v>
      </c>
      <c r="D71" s="139">
        <v>843458</v>
      </c>
      <c r="E71" s="139">
        <v>186498</v>
      </c>
      <c r="F71" s="139">
        <v>233163</v>
      </c>
      <c r="G71" s="162">
        <v>403057</v>
      </c>
      <c r="H71" s="139">
        <v>0</v>
      </c>
      <c r="I71" s="190">
        <f t="shared" ref="I71:I72" si="6">SUM(B71:H71)</f>
        <v>3037554</v>
      </c>
    </row>
    <row r="72" spans="1:9" ht="13.5" thickBot="1" x14ac:dyDescent="0.25">
      <c r="A72" s="203">
        <v>41365</v>
      </c>
      <c r="B72" s="167">
        <v>1067642</v>
      </c>
      <c r="C72" s="127">
        <v>306611</v>
      </c>
      <c r="D72" s="127">
        <v>847523</v>
      </c>
      <c r="E72" s="127">
        <v>191835</v>
      </c>
      <c r="F72" s="127">
        <v>233302</v>
      </c>
      <c r="G72" s="163">
        <v>410919</v>
      </c>
      <c r="H72" s="127">
        <v>0</v>
      </c>
      <c r="I72" s="165">
        <f t="shared" si="6"/>
        <v>3057832</v>
      </c>
    </row>
    <row r="73" spans="1:9" ht="14.25" thickTop="1" thickBot="1" x14ac:dyDescent="0.25">
      <c r="A73" s="203">
        <v>41395</v>
      </c>
      <c r="B73" s="167">
        <v>1069309</v>
      </c>
      <c r="C73" s="127">
        <v>306610</v>
      </c>
      <c r="D73" s="127">
        <v>849455</v>
      </c>
      <c r="E73" s="127">
        <v>193005</v>
      </c>
      <c r="F73" s="127">
        <v>233422</v>
      </c>
      <c r="G73" s="163">
        <v>415341</v>
      </c>
      <c r="H73" s="127">
        <v>0</v>
      </c>
      <c r="I73" s="165">
        <f t="shared" si="5"/>
        <v>3067142</v>
      </c>
    </row>
    <row r="74" spans="1:9" ht="14.25" thickTop="1" thickBot="1" x14ac:dyDescent="0.25">
      <c r="A74" s="203">
        <v>41426</v>
      </c>
      <c r="B74" s="289">
        <v>1038465</v>
      </c>
      <c r="C74" s="290">
        <v>306115</v>
      </c>
      <c r="D74" s="290">
        <v>855949</v>
      </c>
      <c r="E74" s="290">
        <v>207669</v>
      </c>
      <c r="F74" s="290">
        <v>219012</v>
      </c>
      <c r="G74" s="291">
        <v>521570</v>
      </c>
      <c r="H74" s="290">
        <v>0</v>
      </c>
      <c r="I74" s="292">
        <f t="shared" ref="I74:I75" si="7">SUM(B74:H74)</f>
        <v>3148780</v>
      </c>
    </row>
    <row r="75" spans="1:9" ht="14.25" thickTop="1" thickBot="1" x14ac:dyDescent="0.25">
      <c r="A75" s="203">
        <v>41456</v>
      </c>
      <c r="B75" s="289">
        <v>1038465</v>
      </c>
      <c r="C75" s="290">
        <v>306115</v>
      </c>
      <c r="D75" s="290">
        <v>855949</v>
      </c>
      <c r="E75" s="290">
        <v>207669</v>
      </c>
      <c r="F75" s="290">
        <v>219012</v>
      </c>
      <c r="G75" s="291">
        <v>521570</v>
      </c>
      <c r="H75" s="290">
        <v>0</v>
      </c>
      <c r="I75" s="292">
        <f t="shared" si="7"/>
        <v>3148780</v>
      </c>
    </row>
    <row r="76" spans="1:9" ht="14.25" thickTop="1" thickBot="1" x14ac:dyDescent="0.25">
      <c r="A76" s="203">
        <v>41487</v>
      </c>
      <c r="B76" s="289">
        <v>1049324</v>
      </c>
      <c r="C76" s="290">
        <v>305174</v>
      </c>
      <c r="D76" s="290">
        <v>870638</v>
      </c>
      <c r="E76" s="290">
        <v>219455</v>
      </c>
      <c r="F76" s="290">
        <v>223091</v>
      </c>
      <c r="G76" s="291">
        <v>481380</v>
      </c>
      <c r="H76" s="290">
        <v>0</v>
      </c>
      <c r="I76" s="292">
        <f t="shared" si="5"/>
        <v>3149062</v>
      </c>
    </row>
    <row r="77" spans="1:9" ht="13.5" thickTop="1" x14ac:dyDescent="0.2">
      <c r="A77" s="119"/>
      <c r="B77" s="120"/>
      <c r="C77" s="120"/>
      <c r="D77" s="120"/>
      <c r="E77" s="120"/>
      <c r="F77" s="120"/>
      <c r="G77" s="120"/>
      <c r="H77" s="121"/>
      <c r="I77" s="122"/>
    </row>
    <row r="78" spans="1:9" ht="13.5" thickBot="1" x14ac:dyDescent="0.25">
      <c r="A78" s="119"/>
      <c r="B78" s="120"/>
      <c r="C78" s="120"/>
      <c r="D78" s="120"/>
      <c r="E78" s="120"/>
      <c r="F78" s="120"/>
      <c r="G78" s="120"/>
      <c r="H78" s="121"/>
      <c r="I78" s="122"/>
    </row>
    <row r="79" spans="1:9" ht="17.25" thickTop="1" thickBot="1" x14ac:dyDescent="0.3">
      <c r="B79" s="362" t="s">
        <v>80</v>
      </c>
      <c r="C79" s="363"/>
      <c r="D79" s="363"/>
      <c r="E79" s="363"/>
      <c r="F79" s="363"/>
      <c r="G79" s="363"/>
      <c r="H79" s="363"/>
    </row>
    <row r="80" spans="1:9" s="113" customFormat="1" ht="26.25" customHeight="1" thickTop="1" thickBot="1" x14ac:dyDescent="0.25">
      <c r="A80" s="110" t="s">
        <v>0</v>
      </c>
      <c r="B80" s="111" t="s">
        <v>72</v>
      </c>
      <c r="C80" s="111" t="s">
        <v>73</v>
      </c>
      <c r="D80" s="111" t="s">
        <v>74</v>
      </c>
      <c r="E80" s="111" t="s">
        <v>75</v>
      </c>
      <c r="F80" s="111" t="s">
        <v>76</v>
      </c>
      <c r="G80" s="111" t="s">
        <v>77</v>
      </c>
      <c r="H80" s="111" t="s">
        <v>91</v>
      </c>
      <c r="I80" s="112" t="s">
        <v>3</v>
      </c>
    </row>
    <row r="81" spans="1:11" ht="13.5" thickTop="1" x14ac:dyDescent="0.2">
      <c r="A81" s="169">
        <v>2003</v>
      </c>
      <c r="B81" s="257" t="s">
        <v>6</v>
      </c>
      <c r="C81" s="258" t="s">
        <v>6</v>
      </c>
      <c r="D81" s="258" t="s">
        <v>6</v>
      </c>
      <c r="E81" s="258" t="s">
        <v>6</v>
      </c>
      <c r="F81" s="258" t="s">
        <v>6</v>
      </c>
      <c r="G81" s="259" t="s">
        <v>6</v>
      </c>
      <c r="H81" s="187">
        <v>0</v>
      </c>
      <c r="I81" s="164">
        <v>1549046</v>
      </c>
      <c r="K81" s="99"/>
    </row>
    <row r="82" spans="1:11" x14ac:dyDescent="0.2">
      <c r="A82" s="170">
        <v>2004</v>
      </c>
      <c r="B82" s="257" t="s">
        <v>6</v>
      </c>
      <c r="C82" s="258" t="s">
        <v>6</v>
      </c>
      <c r="D82" s="258" t="s">
        <v>6</v>
      </c>
      <c r="E82" s="258" t="s">
        <v>6</v>
      </c>
      <c r="F82" s="258" t="s">
        <v>6</v>
      </c>
      <c r="G82" s="259" t="s">
        <v>6</v>
      </c>
      <c r="H82" s="188">
        <v>0</v>
      </c>
      <c r="I82" s="118">
        <v>1612261</v>
      </c>
      <c r="K82" s="99"/>
    </row>
    <row r="83" spans="1:11" x14ac:dyDescent="0.2">
      <c r="A83" s="170">
        <v>2005</v>
      </c>
      <c r="B83" s="257" t="s">
        <v>6</v>
      </c>
      <c r="C83" s="258" t="s">
        <v>6</v>
      </c>
      <c r="D83" s="258" t="s">
        <v>6</v>
      </c>
      <c r="E83" s="258" t="s">
        <v>6</v>
      </c>
      <c r="F83" s="258" t="s">
        <v>6</v>
      </c>
      <c r="G83" s="259" t="s">
        <v>6</v>
      </c>
      <c r="H83" s="188">
        <v>0</v>
      </c>
      <c r="I83" s="118">
        <v>1701496</v>
      </c>
      <c r="K83" s="99"/>
    </row>
    <row r="84" spans="1:11" x14ac:dyDescent="0.2">
      <c r="A84" s="170">
        <v>2006</v>
      </c>
      <c r="B84" s="257" t="s">
        <v>6</v>
      </c>
      <c r="C84" s="258" t="s">
        <v>6</v>
      </c>
      <c r="D84" s="258" t="s">
        <v>6</v>
      </c>
      <c r="E84" s="258" t="s">
        <v>6</v>
      </c>
      <c r="F84" s="258" t="s">
        <v>6</v>
      </c>
      <c r="G84" s="259" t="s">
        <v>6</v>
      </c>
      <c r="H84" s="184" t="s">
        <v>92</v>
      </c>
      <c r="I84" s="118">
        <v>1775232</v>
      </c>
      <c r="K84" s="99"/>
    </row>
    <row r="85" spans="1:11" x14ac:dyDescent="0.2">
      <c r="A85" s="170">
        <v>2007</v>
      </c>
      <c r="B85" s="257" t="s">
        <v>6</v>
      </c>
      <c r="C85" s="258" t="s">
        <v>6</v>
      </c>
      <c r="D85" s="258" t="s">
        <v>6</v>
      </c>
      <c r="E85" s="258" t="s">
        <v>6</v>
      </c>
      <c r="F85" s="258" t="s">
        <v>6</v>
      </c>
      <c r="G85" s="259" t="s">
        <v>6</v>
      </c>
      <c r="H85" s="184" t="s">
        <v>92</v>
      </c>
      <c r="I85" s="118">
        <v>1823120</v>
      </c>
      <c r="K85" s="71"/>
    </row>
    <row r="86" spans="1:11" x14ac:dyDescent="0.2">
      <c r="A86" s="170">
        <v>2008</v>
      </c>
      <c r="B86" s="257" t="s">
        <v>6</v>
      </c>
      <c r="C86" s="258" t="s">
        <v>6</v>
      </c>
      <c r="D86" s="258" t="s">
        <v>6</v>
      </c>
      <c r="E86" s="258" t="s">
        <v>6</v>
      </c>
      <c r="F86" s="258" t="s">
        <v>6</v>
      </c>
      <c r="G86" s="259" t="s">
        <v>6</v>
      </c>
      <c r="H86" s="184" t="s">
        <v>92</v>
      </c>
      <c r="I86" s="118">
        <v>1909961</v>
      </c>
    </row>
    <row r="87" spans="1:11" x14ac:dyDescent="0.2">
      <c r="A87" s="170">
        <v>2009</v>
      </c>
      <c r="B87" s="257" t="s">
        <v>6</v>
      </c>
      <c r="C87" s="258" t="s">
        <v>6</v>
      </c>
      <c r="D87" s="258" t="s">
        <v>6</v>
      </c>
      <c r="E87" s="258" t="s">
        <v>6</v>
      </c>
      <c r="F87" s="258" t="s">
        <v>6</v>
      </c>
      <c r="G87" s="259" t="s">
        <v>6</v>
      </c>
      <c r="H87" s="184" t="s">
        <v>92</v>
      </c>
      <c r="I87" s="118">
        <v>2011228</v>
      </c>
    </row>
    <row r="88" spans="1:11" x14ac:dyDescent="0.2">
      <c r="A88" s="170">
        <v>2010</v>
      </c>
      <c r="B88" s="173">
        <v>810431</v>
      </c>
      <c r="C88" s="125">
        <v>197536</v>
      </c>
      <c r="D88" s="125">
        <v>516715</v>
      </c>
      <c r="E88" s="125">
        <v>117233</v>
      </c>
      <c r="F88" s="125">
        <v>143356</v>
      </c>
      <c r="G88" s="161">
        <v>300487</v>
      </c>
      <c r="H88" s="185" t="s">
        <v>92</v>
      </c>
      <c r="I88" s="118">
        <f t="shared" ref="I88:I95" si="8">SUM(B88:H88)</f>
        <v>2085758</v>
      </c>
    </row>
    <row r="89" spans="1:11" x14ac:dyDescent="0.2">
      <c r="A89" s="171">
        <v>2011</v>
      </c>
      <c r="B89" s="174">
        <v>817393</v>
      </c>
      <c r="C89" s="139">
        <v>207241</v>
      </c>
      <c r="D89" s="139">
        <v>545270</v>
      </c>
      <c r="E89" s="139">
        <v>137285</v>
      </c>
      <c r="F89" s="139">
        <v>156600</v>
      </c>
      <c r="G89" s="162">
        <v>355950</v>
      </c>
      <c r="H89" s="186" t="s">
        <v>92</v>
      </c>
      <c r="I89" s="190">
        <f t="shared" si="8"/>
        <v>2219739</v>
      </c>
    </row>
    <row r="90" spans="1:11" ht="13.5" thickBot="1" x14ac:dyDescent="0.25">
      <c r="A90" s="172">
        <v>2012</v>
      </c>
      <c r="B90" s="167">
        <v>842206</v>
      </c>
      <c r="C90" s="127">
        <v>218436</v>
      </c>
      <c r="D90" s="127">
        <v>575432</v>
      </c>
      <c r="E90" s="127">
        <v>140569</v>
      </c>
      <c r="F90" s="127">
        <v>160446</v>
      </c>
      <c r="G90" s="163">
        <v>370041</v>
      </c>
      <c r="H90" s="127">
        <v>0</v>
      </c>
      <c r="I90" s="165">
        <f t="shared" si="8"/>
        <v>2307130</v>
      </c>
    </row>
    <row r="91" spans="1:11" ht="13.5" thickTop="1" x14ac:dyDescent="0.2">
      <c r="A91" s="199">
        <v>41275</v>
      </c>
      <c r="B91" s="200">
        <v>848368</v>
      </c>
      <c r="C91" s="196">
        <v>220233</v>
      </c>
      <c r="D91" s="196">
        <v>578672</v>
      </c>
      <c r="E91" s="196">
        <v>142136</v>
      </c>
      <c r="F91" s="196">
        <v>162985</v>
      </c>
      <c r="G91" s="201">
        <v>372711</v>
      </c>
      <c r="H91" s="196">
        <v>0</v>
      </c>
      <c r="I91" s="164">
        <f t="shared" si="8"/>
        <v>2325105</v>
      </c>
    </row>
    <row r="92" spans="1:11" x14ac:dyDescent="0.2">
      <c r="A92" s="202">
        <v>41306</v>
      </c>
      <c r="B92" s="173">
        <v>849772</v>
      </c>
      <c r="C92" s="125">
        <v>221656</v>
      </c>
      <c r="D92" s="125">
        <v>579842</v>
      </c>
      <c r="E92" s="125">
        <v>142710</v>
      </c>
      <c r="F92" s="125">
        <v>163853</v>
      </c>
      <c r="G92" s="161">
        <v>373915</v>
      </c>
      <c r="H92" s="125">
        <v>0</v>
      </c>
      <c r="I92" s="118">
        <f t="shared" si="8"/>
        <v>2331748</v>
      </c>
    </row>
    <row r="93" spans="1:11" x14ac:dyDescent="0.2">
      <c r="A93" s="216">
        <v>41334</v>
      </c>
      <c r="B93" s="174">
        <v>853623</v>
      </c>
      <c r="C93" s="139">
        <v>223227</v>
      </c>
      <c r="D93" s="139">
        <v>580266</v>
      </c>
      <c r="E93" s="139">
        <v>143099</v>
      </c>
      <c r="F93" s="139">
        <v>163083</v>
      </c>
      <c r="G93" s="162">
        <v>375498</v>
      </c>
      <c r="H93" s="139">
        <v>0</v>
      </c>
      <c r="I93" s="190">
        <f t="shared" ref="I93:I94" si="9">SUM(B93:H93)</f>
        <v>2338796</v>
      </c>
    </row>
    <row r="94" spans="1:11" ht="13.5" thickBot="1" x14ac:dyDescent="0.25">
      <c r="A94" s="203">
        <v>41365</v>
      </c>
      <c r="B94" s="167">
        <v>855044</v>
      </c>
      <c r="C94" s="127">
        <v>225082</v>
      </c>
      <c r="D94" s="127">
        <v>580937</v>
      </c>
      <c r="E94" s="127">
        <v>143621</v>
      </c>
      <c r="F94" s="127">
        <v>165588</v>
      </c>
      <c r="G94" s="163">
        <v>377194</v>
      </c>
      <c r="H94" s="127">
        <v>0</v>
      </c>
      <c r="I94" s="165">
        <f t="shared" si="9"/>
        <v>2347466</v>
      </c>
    </row>
    <row r="95" spans="1:11" ht="14.25" thickTop="1" thickBot="1" x14ac:dyDescent="0.25">
      <c r="A95" s="203">
        <v>41395</v>
      </c>
      <c r="B95" s="167">
        <v>858826</v>
      </c>
      <c r="C95" s="127">
        <v>225864</v>
      </c>
      <c r="D95" s="127">
        <v>583250</v>
      </c>
      <c r="E95" s="127">
        <v>145257</v>
      </c>
      <c r="F95" s="127">
        <v>165696</v>
      </c>
      <c r="G95" s="163">
        <v>378630</v>
      </c>
      <c r="H95" s="127">
        <v>0</v>
      </c>
      <c r="I95" s="165">
        <f t="shared" si="8"/>
        <v>2357523</v>
      </c>
    </row>
    <row r="96" spans="1:11" ht="14.25" thickTop="1" thickBot="1" x14ac:dyDescent="0.25">
      <c r="A96" s="203">
        <v>41395</v>
      </c>
      <c r="B96" s="167">
        <v>858826</v>
      </c>
      <c r="C96" s="127">
        <v>225864</v>
      </c>
      <c r="D96" s="127">
        <v>583250</v>
      </c>
      <c r="E96" s="127">
        <v>145257</v>
      </c>
      <c r="F96" s="127">
        <v>165696</v>
      </c>
      <c r="G96" s="163">
        <v>378630</v>
      </c>
      <c r="H96" s="127">
        <v>0</v>
      </c>
      <c r="I96" s="165">
        <f t="shared" ref="I96:I99" si="10">SUM(B96:H96)</f>
        <v>2357523</v>
      </c>
    </row>
    <row r="97" spans="1:9" ht="14.25" thickTop="1" thickBot="1" x14ac:dyDescent="0.25">
      <c r="A97" s="203">
        <v>41426</v>
      </c>
      <c r="B97" s="289">
        <v>860975</v>
      </c>
      <c r="C97" s="290">
        <v>226747</v>
      </c>
      <c r="D97" s="290">
        <v>585158</v>
      </c>
      <c r="E97" s="290">
        <v>130783</v>
      </c>
      <c r="F97" s="290">
        <v>166334</v>
      </c>
      <c r="G97" s="291">
        <v>379157</v>
      </c>
      <c r="H97" s="290">
        <v>0</v>
      </c>
      <c r="I97" s="292">
        <f t="shared" ref="I97:I98" si="11">SUM(B97:H97)</f>
        <v>2349154</v>
      </c>
    </row>
    <row r="98" spans="1:9" ht="14.25" thickTop="1" thickBot="1" x14ac:dyDescent="0.25">
      <c r="A98" s="203">
        <v>41456</v>
      </c>
      <c r="B98" s="289">
        <v>860975</v>
      </c>
      <c r="C98" s="290">
        <v>226747</v>
      </c>
      <c r="D98" s="290">
        <v>585158</v>
      </c>
      <c r="E98" s="290">
        <v>130783</v>
      </c>
      <c r="F98" s="290">
        <v>166334</v>
      </c>
      <c r="G98" s="291">
        <v>379157</v>
      </c>
      <c r="H98" s="290">
        <v>0</v>
      </c>
      <c r="I98" s="292">
        <f t="shared" si="11"/>
        <v>2349154</v>
      </c>
    </row>
    <row r="99" spans="1:9" ht="14.25" thickTop="1" thickBot="1" x14ac:dyDescent="0.25">
      <c r="A99" s="203">
        <v>41487</v>
      </c>
      <c r="B99" s="289">
        <v>865146</v>
      </c>
      <c r="C99" s="290">
        <v>228029</v>
      </c>
      <c r="D99" s="290">
        <v>589275</v>
      </c>
      <c r="E99" s="290">
        <v>149092</v>
      </c>
      <c r="F99" s="290">
        <v>168021</v>
      </c>
      <c r="G99" s="291">
        <v>381485</v>
      </c>
      <c r="H99" s="290">
        <v>0</v>
      </c>
      <c r="I99" s="292">
        <f t="shared" si="10"/>
        <v>2381048</v>
      </c>
    </row>
    <row r="100" spans="1:9" ht="3" customHeight="1" thickTop="1" x14ac:dyDescent="0.2">
      <c r="A100" s="260" t="s">
        <v>52</v>
      </c>
    </row>
    <row r="101" spans="1:9" x14ac:dyDescent="0.2">
      <c r="A101" s="261"/>
    </row>
    <row r="102" spans="1:9" x14ac:dyDescent="0.2">
      <c r="A102" s="261" t="s">
        <v>56</v>
      </c>
      <c r="D102" s="8"/>
      <c r="G102" s="122"/>
      <c r="H102" s="122"/>
    </row>
    <row r="103" spans="1:9" x14ac:dyDescent="0.2">
      <c r="A103" s="262" t="s">
        <v>81</v>
      </c>
      <c r="B103" s="120"/>
      <c r="C103" s="128"/>
      <c r="D103" s="120"/>
      <c r="E103" s="120"/>
      <c r="F103" s="120"/>
      <c r="G103" s="120"/>
      <c r="H103" s="120"/>
    </row>
    <row r="104" spans="1:9" x14ac:dyDescent="0.2">
      <c r="A104" s="262" t="s">
        <v>84</v>
      </c>
      <c r="B104" s="120"/>
      <c r="C104" s="128"/>
      <c r="D104" s="120"/>
      <c r="E104" s="120"/>
      <c r="F104" s="120"/>
      <c r="G104" s="120"/>
      <c r="H104" s="120"/>
    </row>
    <row r="105" spans="1:9" x14ac:dyDescent="0.2">
      <c r="A105" s="262" t="s">
        <v>93</v>
      </c>
      <c r="B105" s="120"/>
      <c r="C105" s="128"/>
      <c r="D105" s="120"/>
      <c r="E105" s="120"/>
      <c r="F105" s="120"/>
      <c r="G105" s="120"/>
      <c r="H105" s="120"/>
    </row>
    <row r="106" spans="1:9" x14ac:dyDescent="0.2">
      <c r="A106" s="261"/>
      <c r="H106" s="129"/>
    </row>
    <row r="107" spans="1:9" x14ac:dyDescent="0.2">
      <c r="A107" s="150"/>
    </row>
    <row r="108" spans="1:9" x14ac:dyDescent="0.2">
      <c r="A108" s="150"/>
    </row>
    <row r="115" spans="1:10" x14ac:dyDescent="0.2">
      <c r="A115" s="130"/>
      <c r="B115" s="130"/>
      <c r="C115" s="130"/>
      <c r="D115" s="130"/>
      <c r="E115" s="130"/>
      <c r="F115" s="130"/>
      <c r="G115" s="130"/>
      <c r="H115" s="130"/>
    </row>
    <row r="116" spans="1:10" x14ac:dyDescent="0.2">
      <c r="A116" s="130"/>
      <c r="B116" s="130"/>
      <c r="C116" s="130"/>
      <c r="D116" s="130"/>
      <c r="E116" s="130"/>
      <c r="F116" s="130"/>
      <c r="G116" s="130"/>
      <c r="H116" s="130"/>
    </row>
    <row r="117" spans="1:10" x14ac:dyDescent="0.2">
      <c r="A117" s="130"/>
      <c r="B117" s="130"/>
      <c r="C117" s="130"/>
      <c r="D117" s="130"/>
      <c r="E117" s="130"/>
      <c r="F117" s="130"/>
      <c r="G117" s="130"/>
      <c r="H117" s="130"/>
    </row>
    <row r="118" spans="1:10" x14ac:dyDescent="0.2">
      <c r="A118" s="130"/>
      <c r="B118" s="130"/>
      <c r="C118" s="130"/>
      <c r="D118" s="130"/>
      <c r="E118" s="130"/>
      <c r="F118" s="130"/>
      <c r="G118" s="130"/>
      <c r="H118" s="130"/>
      <c r="J118" s="130"/>
    </row>
    <row r="119" spans="1:10" x14ac:dyDescent="0.2">
      <c r="A119" s="130"/>
      <c r="B119" s="130"/>
      <c r="C119" s="130"/>
      <c r="D119" s="130"/>
      <c r="E119" s="130"/>
      <c r="F119" s="130"/>
      <c r="G119" s="130"/>
      <c r="H119" s="130"/>
      <c r="I119" s="130"/>
      <c r="J119" s="130"/>
    </row>
    <row r="120" spans="1:10" x14ac:dyDescent="0.2">
      <c r="A120" s="130"/>
      <c r="B120" s="130"/>
      <c r="C120" s="130"/>
      <c r="D120" s="130"/>
      <c r="E120" s="130"/>
      <c r="F120" s="130"/>
      <c r="G120" s="130"/>
      <c r="H120" s="130"/>
      <c r="I120" s="130"/>
      <c r="J120" s="130"/>
    </row>
    <row r="121" spans="1:10" x14ac:dyDescent="0.2">
      <c r="A121" s="130"/>
      <c r="B121" s="130"/>
      <c r="C121" s="130"/>
      <c r="D121" s="130"/>
      <c r="E121" s="130"/>
      <c r="F121" s="130"/>
      <c r="G121" s="130"/>
      <c r="H121" s="130"/>
      <c r="I121" s="130"/>
      <c r="J121" s="130"/>
    </row>
    <row r="122" spans="1:10" s="131" customFormat="1" x14ac:dyDescent="0.2">
      <c r="A122" s="130"/>
      <c r="B122" s="130"/>
      <c r="C122" s="130"/>
      <c r="D122" s="130"/>
      <c r="E122" s="130"/>
      <c r="F122" s="130"/>
      <c r="G122" s="130"/>
      <c r="H122" s="130"/>
      <c r="I122" s="130"/>
      <c r="J122" s="130"/>
    </row>
    <row r="123" spans="1:10" s="131" customFormat="1" ht="26.25" customHeight="1" x14ac:dyDescent="0.25">
      <c r="A123" s="130"/>
      <c r="B123" s="360"/>
      <c r="C123" s="360"/>
      <c r="D123" s="360"/>
      <c r="E123" s="360"/>
      <c r="F123" s="360"/>
      <c r="G123" s="360"/>
      <c r="H123" s="140"/>
      <c r="I123" s="130"/>
      <c r="J123" s="130"/>
    </row>
    <row r="124" spans="1:10" s="131" customFormat="1" x14ac:dyDescent="0.2">
      <c r="A124" s="141"/>
      <c r="B124" s="141"/>
      <c r="C124" s="141"/>
      <c r="D124" s="142"/>
      <c r="E124" s="142"/>
      <c r="F124" s="142"/>
      <c r="G124" s="141"/>
      <c r="H124" s="142"/>
      <c r="I124" s="130"/>
      <c r="J124" s="130"/>
    </row>
    <row r="125" spans="1:10" s="131" customFormat="1" x14ac:dyDescent="0.2">
      <c r="A125" s="143"/>
      <c r="B125" s="134"/>
      <c r="C125" s="134"/>
      <c r="D125" s="134"/>
      <c r="E125" s="135"/>
      <c r="F125" s="135"/>
      <c r="G125" s="135"/>
      <c r="H125" s="134"/>
      <c r="I125" s="134"/>
      <c r="J125" s="130"/>
    </row>
    <row r="126" spans="1:10" s="131" customFormat="1" x14ac:dyDescent="0.2">
      <c r="A126" s="143"/>
      <c r="B126" s="133"/>
      <c r="C126" s="134"/>
      <c r="D126" s="133"/>
      <c r="E126" s="133"/>
      <c r="F126" s="135"/>
      <c r="G126" s="135"/>
      <c r="H126" s="134"/>
      <c r="I126" s="134"/>
      <c r="J126" s="130"/>
    </row>
    <row r="127" spans="1:10" s="131" customFormat="1" x14ac:dyDescent="0.2">
      <c r="A127" s="143"/>
      <c r="B127" s="133"/>
      <c r="C127" s="133"/>
      <c r="D127" s="133"/>
      <c r="E127" s="133"/>
      <c r="F127" s="135"/>
      <c r="G127" s="135"/>
      <c r="H127" s="134"/>
      <c r="I127" s="134"/>
      <c r="J127" s="130"/>
    </row>
    <row r="128" spans="1:10" s="131" customFormat="1" x14ac:dyDescent="0.2">
      <c r="A128" s="143"/>
      <c r="B128" s="133"/>
      <c r="C128" s="133"/>
      <c r="D128" s="133"/>
      <c r="E128" s="133"/>
      <c r="F128" s="133"/>
      <c r="G128" s="133"/>
      <c r="H128" s="134"/>
      <c r="I128" s="134"/>
      <c r="J128" s="130"/>
    </row>
    <row r="129" spans="1:10" s="131" customFormat="1" x14ac:dyDescent="0.2">
      <c r="A129" s="143"/>
      <c r="B129" s="133"/>
      <c r="C129" s="133"/>
      <c r="D129" s="133"/>
      <c r="E129" s="133"/>
      <c r="F129" s="133"/>
      <c r="G129" s="133"/>
      <c r="H129" s="134"/>
      <c r="I129" s="134"/>
      <c r="J129" s="130"/>
    </row>
    <row r="130" spans="1:10" s="131" customFormat="1" x14ac:dyDescent="0.2">
      <c r="A130" s="143"/>
      <c r="B130" s="133"/>
      <c r="C130" s="134"/>
      <c r="D130" s="133"/>
      <c r="E130" s="133"/>
      <c r="F130" s="133"/>
      <c r="G130" s="133"/>
      <c r="H130" s="134"/>
      <c r="I130" s="134"/>
      <c r="J130" s="130"/>
    </row>
    <row r="131" spans="1:10" s="131" customFormat="1" x14ac:dyDescent="0.2">
      <c r="A131" s="143"/>
      <c r="B131" s="361"/>
      <c r="C131" s="361"/>
      <c r="D131" s="133"/>
      <c r="E131" s="133"/>
      <c r="F131" s="133"/>
      <c r="G131" s="133"/>
      <c r="H131" s="134"/>
      <c r="I131" s="134"/>
      <c r="J131" s="130"/>
    </row>
    <row r="132" spans="1:10" s="131" customFormat="1" x14ac:dyDescent="0.2">
      <c r="A132" s="132"/>
      <c r="B132" s="361"/>
      <c r="C132" s="361"/>
      <c r="D132" s="133"/>
      <c r="E132" s="133"/>
      <c r="F132" s="133"/>
      <c r="G132" s="133"/>
      <c r="H132" s="134"/>
      <c r="I132" s="134"/>
      <c r="J132" s="130"/>
    </row>
    <row r="133" spans="1:10" s="131" customFormat="1" x14ac:dyDescent="0.2">
      <c r="A133" s="132"/>
      <c r="B133" s="361"/>
      <c r="C133" s="361"/>
      <c r="D133" s="133"/>
      <c r="E133" s="133"/>
      <c r="F133" s="133"/>
      <c r="G133" s="133"/>
      <c r="H133" s="134"/>
      <c r="I133" s="134"/>
      <c r="J133" s="130"/>
    </row>
    <row r="134" spans="1:10" s="131" customFormat="1" x14ac:dyDescent="0.2">
      <c r="A134" s="132"/>
      <c r="B134" s="361"/>
      <c r="C134" s="361"/>
      <c r="D134" s="133"/>
      <c r="E134" s="133"/>
      <c r="F134" s="133"/>
      <c r="G134" s="133"/>
      <c r="H134" s="134"/>
      <c r="I134" s="134"/>
      <c r="J134" s="130"/>
    </row>
    <row r="135" spans="1:10" s="131" customFormat="1" x14ac:dyDescent="0.2">
      <c r="A135" s="132"/>
      <c r="B135" s="133"/>
      <c r="C135" s="133"/>
      <c r="D135" s="133"/>
      <c r="E135" s="133"/>
      <c r="F135" s="133"/>
      <c r="G135" s="133"/>
      <c r="H135" s="134"/>
      <c r="I135" s="134"/>
      <c r="J135" s="130"/>
    </row>
    <row r="136" spans="1:10" s="131" customFormat="1" x14ac:dyDescent="0.2">
      <c r="A136" s="132"/>
      <c r="B136" s="133"/>
      <c r="C136" s="133"/>
      <c r="D136" s="133"/>
      <c r="E136" s="133"/>
      <c r="F136" s="133"/>
      <c r="G136" s="133"/>
      <c r="H136" s="134"/>
      <c r="I136" s="134"/>
      <c r="J136" s="130"/>
    </row>
    <row r="137" spans="1:10" s="131" customFormat="1" x14ac:dyDescent="0.2">
      <c r="A137" s="132"/>
      <c r="B137" s="133"/>
      <c r="C137" s="133"/>
      <c r="D137" s="133"/>
      <c r="E137" s="133"/>
      <c r="F137" s="133"/>
      <c r="G137" s="133"/>
      <c r="H137" s="134"/>
      <c r="I137" s="134"/>
      <c r="J137" s="130"/>
    </row>
    <row r="138" spans="1:10" s="131" customFormat="1" x14ac:dyDescent="0.2">
      <c r="A138" s="132"/>
      <c r="B138" s="133"/>
      <c r="C138" s="133"/>
      <c r="D138" s="133"/>
      <c r="E138" s="133"/>
      <c r="F138" s="133"/>
      <c r="G138" s="133"/>
      <c r="H138" s="134"/>
      <c r="I138" s="130"/>
      <c r="J138" s="130"/>
    </row>
    <row r="139" spans="1:10" x14ac:dyDescent="0.2">
      <c r="A139" s="132"/>
      <c r="B139" s="361"/>
      <c r="C139" s="361"/>
      <c r="D139" s="133"/>
      <c r="E139" s="133"/>
      <c r="F139" s="133"/>
      <c r="G139" s="133"/>
      <c r="H139" s="134"/>
      <c r="I139" s="130"/>
    </row>
    <row r="140" spans="1:10" x14ac:dyDescent="0.2">
      <c r="A140" s="132"/>
      <c r="B140" s="361"/>
      <c r="C140" s="361"/>
      <c r="D140" s="133"/>
      <c r="E140" s="133"/>
      <c r="F140" s="133"/>
      <c r="G140" s="133"/>
      <c r="H140" s="134"/>
    </row>
    <row r="141" spans="1:10" x14ac:dyDescent="0.2">
      <c r="A141" s="132"/>
      <c r="B141" s="361"/>
      <c r="C141" s="361"/>
      <c r="D141" s="133"/>
      <c r="E141" s="133"/>
      <c r="F141" s="133"/>
      <c r="G141" s="133"/>
      <c r="H141" s="134"/>
      <c r="I141" s="130"/>
    </row>
    <row r="142" spans="1:10" x14ac:dyDescent="0.2">
      <c r="A142" s="132"/>
      <c r="B142" s="361"/>
      <c r="C142" s="361"/>
      <c r="D142" s="133"/>
      <c r="E142" s="133"/>
      <c r="F142" s="133"/>
      <c r="G142" s="133"/>
      <c r="H142" s="134"/>
      <c r="I142" s="130"/>
    </row>
    <row r="143" spans="1:10" x14ac:dyDescent="0.2">
      <c r="A143" s="132"/>
      <c r="B143" s="361"/>
      <c r="C143" s="361"/>
      <c r="D143" s="133"/>
      <c r="E143" s="133"/>
      <c r="F143" s="133"/>
      <c r="G143" s="133"/>
      <c r="H143" s="134"/>
      <c r="I143" s="130"/>
    </row>
    <row r="144" spans="1:10" x14ac:dyDescent="0.2">
      <c r="A144" s="130"/>
      <c r="B144" s="136"/>
      <c r="C144" s="136"/>
      <c r="D144" s="136"/>
      <c r="E144" s="136"/>
      <c r="F144" s="136"/>
      <c r="G144" s="136"/>
      <c r="H144" s="130"/>
      <c r="I144" s="130"/>
    </row>
    <row r="145" spans="1:9" x14ac:dyDescent="0.2">
      <c r="A145" s="130"/>
      <c r="B145" s="130"/>
      <c r="C145" s="130"/>
      <c r="D145" s="136"/>
      <c r="E145" s="136"/>
      <c r="F145" s="136"/>
      <c r="G145" s="136"/>
      <c r="H145" s="136"/>
      <c r="I145" s="130"/>
    </row>
    <row r="146" spans="1:9" x14ac:dyDescent="0.2">
      <c r="A146" s="130"/>
      <c r="B146" s="136"/>
      <c r="C146" s="136"/>
      <c r="D146" s="136"/>
      <c r="E146" s="136"/>
      <c r="F146" s="136"/>
      <c r="G146" s="136"/>
      <c r="H146" s="136"/>
      <c r="I146" s="130"/>
    </row>
    <row r="147" spans="1:9" x14ac:dyDescent="0.2">
      <c r="A147" s="130"/>
      <c r="B147" s="364"/>
      <c r="C147" s="364"/>
      <c r="D147" s="136"/>
      <c r="E147" s="136"/>
      <c r="F147" s="136"/>
      <c r="G147" s="136"/>
      <c r="H147" s="136"/>
      <c r="I147" s="130"/>
    </row>
    <row r="148" spans="1:9" x14ac:dyDescent="0.2">
      <c r="A148" s="130"/>
      <c r="B148" s="136"/>
      <c r="C148" s="136"/>
      <c r="D148" s="136"/>
      <c r="E148" s="136"/>
      <c r="F148" s="136"/>
      <c r="G148" s="136"/>
      <c r="H148" s="136"/>
      <c r="I148" s="130"/>
    </row>
    <row r="149" spans="1:9" x14ac:dyDescent="0.2">
      <c r="A149" s="130"/>
      <c r="B149" s="136"/>
      <c r="C149" s="136"/>
      <c r="D149" s="133"/>
      <c r="E149" s="133"/>
      <c r="F149" s="133"/>
      <c r="G149" s="133"/>
      <c r="H149" s="136"/>
      <c r="I149" s="130"/>
    </row>
    <row r="150" spans="1:9" x14ac:dyDescent="0.2">
      <c r="A150" s="130"/>
      <c r="B150" s="136"/>
      <c r="C150" s="136"/>
      <c r="D150" s="133"/>
      <c r="E150" s="133"/>
      <c r="F150" s="133"/>
      <c r="G150" s="133"/>
      <c r="H150" s="136"/>
      <c r="I150" s="130"/>
    </row>
    <row r="151" spans="1:9" x14ac:dyDescent="0.2">
      <c r="B151" s="136"/>
      <c r="C151" s="136"/>
      <c r="D151" s="133"/>
      <c r="E151" s="136"/>
      <c r="F151" s="136"/>
      <c r="G151" s="136"/>
      <c r="H151" s="136"/>
      <c r="I151" s="130"/>
    </row>
    <row r="152" spans="1:9" x14ac:dyDescent="0.2">
      <c r="B152" s="133"/>
      <c r="C152" s="133"/>
      <c r="D152" s="133"/>
      <c r="E152" s="133"/>
      <c r="F152" s="133"/>
      <c r="G152" s="133"/>
      <c r="H152" s="130"/>
    </row>
    <row r="153" spans="1:9" x14ac:dyDescent="0.2">
      <c r="B153" s="133"/>
      <c r="C153" s="133"/>
      <c r="D153" s="133"/>
      <c r="E153" s="133"/>
      <c r="F153" s="133"/>
      <c r="G153" s="133"/>
      <c r="H153" s="130"/>
    </row>
    <row r="154" spans="1:9" x14ac:dyDescent="0.2">
      <c r="B154" s="133"/>
      <c r="C154" s="133"/>
      <c r="D154" s="133"/>
      <c r="E154" s="133"/>
      <c r="F154" s="133"/>
      <c r="G154" s="133"/>
      <c r="H154" s="130"/>
    </row>
    <row r="155" spans="1:9" x14ac:dyDescent="0.2">
      <c r="B155" s="133"/>
      <c r="C155" s="133"/>
      <c r="D155" s="133"/>
      <c r="E155" s="133"/>
      <c r="F155" s="133"/>
      <c r="G155" s="133"/>
      <c r="H155" s="130"/>
    </row>
    <row r="156" spans="1:9" x14ac:dyDescent="0.2">
      <c r="B156" s="133"/>
      <c r="C156" s="133"/>
      <c r="D156" s="133"/>
      <c r="E156" s="133"/>
      <c r="F156" s="133"/>
      <c r="G156" s="133"/>
    </row>
    <row r="157" spans="1:9" x14ac:dyDescent="0.2">
      <c r="B157" s="133"/>
      <c r="C157" s="133"/>
      <c r="D157" s="133"/>
      <c r="E157" s="133"/>
      <c r="F157" s="133"/>
      <c r="G157" s="133"/>
    </row>
    <row r="158" spans="1:9" x14ac:dyDescent="0.2">
      <c r="B158" s="133"/>
      <c r="C158" s="133"/>
      <c r="D158" s="133"/>
      <c r="E158" s="133"/>
      <c r="F158" s="133"/>
      <c r="G158" s="133"/>
    </row>
    <row r="159" spans="1:9" x14ac:dyDescent="0.2">
      <c r="B159" s="133"/>
      <c r="C159" s="133"/>
      <c r="D159" s="133"/>
      <c r="E159" s="133"/>
      <c r="F159" s="133"/>
      <c r="G159" s="133"/>
    </row>
    <row r="160" spans="1:9" x14ac:dyDescent="0.2">
      <c r="B160" s="133"/>
      <c r="C160" s="133"/>
      <c r="D160" s="133"/>
      <c r="E160" s="133"/>
      <c r="F160" s="133"/>
      <c r="G160" s="133"/>
    </row>
    <row r="161" spans="2:7" x14ac:dyDescent="0.2">
      <c r="B161" s="136"/>
      <c r="C161" s="136"/>
      <c r="D161" s="136"/>
      <c r="E161" s="136"/>
      <c r="F161" s="136"/>
      <c r="G161" s="136"/>
    </row>
    <row r="162" spans="2:7" x14ac:dyDescent="0.2">
      <c r="B162" s="136"/>
      <c r="C162" s="136"/>
      <c r="D162" s="136"/>
      <c r="E162" s="136"/>
      <c r="F162" s="136"/>
      <c r="G162" s="136"/>
    </row>
    <row r="163" spans="2:7" x14ac:dyDescent="0.2">
      <c r="B163" s="136"/>
      <c r="C163" s="136"/>
      <c r="D163" s="136"/>
      <c r="E163" s="136"/>
      <c r="F163" s="136"/>
      <c r="G163" s="136"/>
    </row>
    <row r="164" spans="2:7" x14ac:dyDescent="0.2">
      <c r="B164" s="136"/>
      <c r="C164" s="136"/>
      <c r="D164" s="136"/>
      <c r="E164" s="136"/>
      <c r="F164" s="136"/>
      <c r="G164" s="136"/>
    </row>
  </sheetData>
  <sheetProtection password="CB2B" sheet="1" objects="1" scenarios="1"/>
  <mergeCells count="15">
    <mergeCell ref="B141:C141"/>
    <mergeCell ref="B142:C142"/>
    <mergeCell ref="B143:C143"/>
    <mergeCell ref="B147:C147"/>
    <mergeCell ref="B133:C133"/>
    <mergeCell ref="B134:C134"/>
    <mergeCell ref="B139:C139"/>
    <mergeCell ref="B140:C140"/>
    <mergeCell ref="B123:G123"/>
    <mergeCell ref="B131:C131"/>
    <mergeCell ref="B132:C132"/>
    <mergeCell ref="B12:H12"/>
    <mergeCell ref="B34:H34"/>
    <mergeCell ref="B57:H57"/>
    <mergeCell ref="B79:H79"/>
  </mergeCells>
  <phoneticPr fontId="15" type="noConversion"/>
  <pageMargins left="0.75" right="0.75" top="1" bottom="1" header="0" footer="0"/>
  <pageSetup orientation="portrait" r:id="rId1"/>
  <headerFooter alignWithMargins="0"/>
  <ignoredErrors>
    <ignoredError sqref="I68:I73 I90:I95 I14:I29 I36:I50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AA37"/>
  <sheetViews>
    <sheetView zoomScale="90" zoomScaleNormal="90" workbookViewId="0">
      <pane xSplit="1" topLeftCell="B1" activePane="topRight" state="frozen"/>
      <selection activeCell="A4" sqref="A4"/>
      <selection pane="topRight" activeCell="G33" sqref="G33"/>
    </sheetView>
  </sheetViews>
  <sheetFormatPr baseColWidth="10" defaultRowHeight="12.75" x14ac:dyDescent="0.2"/>
  <cols>
    <col min="1" max="1" width="28.140625" style="26" customWidth="1"/>
    <col min="2" max="6" width="11.140625" style="26" customWidth="1"/>
    <col min="7" max="16" width="11" style="26" customWidth="1"/>
    <col min="17" max="16384" width="11.42578125" style="26"/>
  </cols>
  <sheetData>
    <row r="1" spans="1:27" x14ac:dyDescent="0.2">
      <c r="A1" s="264"/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73"/>
      <c r="O1" s="273"/>
      <c r="P1" s="273"/>
    </row>
    <row r="2" spans="1:27" ht="18" x14ac:dyDescent="0.25">
      <c r="A2" s="219" t="s">
        <v>100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</row>
    <row r="3" spans="1:27" ht="14.25" x14ac:dyDescent="0.2">
      <c r="A3" s="221" t="s">
        <v>104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</row>
    <row r="4" spans="1:27" ht="14.25" x14ac:dyDescent="0.2">
      <c r="A4" s="218"/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</row>
    <row r="5" spans="1:27" ht="14.25" x14ac:dyDescent="0.2">
      <c r="A5" s="218"/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</row>
    <row r="6" spans="1:27" ht="14.25" x14ac:dyDescent="0.2">
      <c r="A6" s="218"/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</row>
    <row r="7" spans="1:27" ht="14.25" x14ac:dyDescent="0.2">
      <c r="A7" s="218"/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</row>
    <row r="8" spans="1:27" x14ac:dyDescent="0.2">
      <c r="A8" s="222" t="s">
        <v>110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</row>
    <row r="9" spans="1:27" x14ac:dyDescent="0.2">
      <c r="A9" s="255"/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</row>
    <row r="10" spans="1:27" x14ac:dyDescent="0.2">
      <c r="A10" s="264"/>
      <c r="B10" s="264"/>
      <c r="C10" s="264"/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</row>
    <row r="11" spans="1:27" x14ac:dyDescent="0.2">
      <c r="A11" s="265"/>
      <c r="B11" s="265"/>
      <c r="C11" s="265"/>
      <c r="D11" s="265"/>
      <c r="E11" s="265"/>
      <c r="F11" s="265"/>
      <c r="G11" s="265"/>
      <c r="H11" s="265"/>
      <c r="I11" s="265"/>
      <c r="J11" s="265"/>
      <c r="K11" s="265"/>
      <c r="L11" s="265"/>
      <c r="M11" s="265"/>
      <c r="N11" s="265"/>
      <c r="O11" s="265"/>
      <c r="P11" s="265"/>
    </row>
    <row r="12" spans="1:27" s="6" customFormat="1" ht="21" thickBot="1" x14ac:dyDescent="0.35">
      <c r="A12" s="365" t="s">
        <v>21</v>
      </c>
      <c r="B12" s="366"/>
      <c r="C12" s="366"/>
      <c r="D12" s="366"/>
      <c r="E12" s="366"/>
      <c r="F12" s="366"/>
      <c r="G12" s="366"/>
      <c r="H12" s="366"/>
      <c r="I12" s="366"/>
      <c r="J12" s="366"/>
      <c r="K12" s="366"/>
      <c r="L12" s="366"/>
      <c r="M12" s="366"/>
      <c r="N12" s="366"/>
      <c r="O12" s="366"/>
      <c r="P12" s="367"/>
      <c r="Q12" s="11"/>
      <c r="R12" s="11"/>
      <c r="S12" s="11"/>
      <c r="T12" s="11"/>
      <c r="U12" s="11"/>
      <c r="V12" s="11"/>
      <c r="W12" s="12"/>
      <c r="X12" s="12"/>
      <c r="Y12" s="12"/>
      <c r="Z12" s="12"/>
      <c r="AA12" s="12"/>
    </row>
    <row r="13" spans="1:27" ht="15.75" customHeight="1" thickTop="1" thickBot="1" x14ac:dyDescent="0.25">
      <c r="A13" s="266" t="s">
        <v>15</v>
      </c>
      <c r="B13" s="267" t="s">
        <v>16</v>
      </c>
      <c r="C13" s="267" t="s">
        <v>17</v>
      </c>
      <c r="D13" s="267" t="s">
        <v>18</v>
      </c>
      <c r="E13" s="267" t="s">
        <v>19</v>
      </c>
      <c r="F13" s="267" t="s">
        <v>63</v>
      </c>
      <c r="G13" s="268" t="s">
        <v>69</v>
      </c>
      <c r="H13" s="268" t="s">
        <v>90</v>
      </c>
      <c r="I13" s="268" t="s">
        <v>96</v>
      </c>
      <c r="J13" s="268">
        <v>41275</v>
      </c>
      <c r="K13" s="268">
        <v>41306</v>
      </c>
      <c r="L13" s="268">
        <v>41334</v>
      </c>
      <c r="M13" s="268">
        <v>41365</v>
      </c>
      <c r="N13" s="268">
        <v>41395</v>
      </c>
      <c r="O13" s="268">
        <v>41426</v>
      </c>
      <c r="P13" s="268">
        <v>41487</v>
      </c>
    </row>
    <row r="14" spans="1:27" ht="13.5" thickTop="1" x14ac:dyDescent="0.2">
      <c r="A14" s="35" t="s">
        <v>67</v>
      </c>
      <c r="B14" s="36">
        <v>211</v>
      </c>
      <c r="C14" s="36">
        <v>237</v>
      </c>
      <c r="D14" s="36">
        <v>247</v>
      </c>
      <c r="E14" s="36">
        <v>276</v>
      </c>
      <c r="F14" s="51">
        <v>224</v>
      </c>
      <c r="G14" s="78">
        <v>212</v>
      </c>
      <c r="H14" s="78">
        <v>218</v>
      </c>
      <c r="I14" s="78">
        <v>249</v>
      </c>
      <c r="J14" s="78">
        <v>239</v>
      </c>
      <c r="K14" s="78">
        <v>240</v>
      </c>
      <c r="L14" s="78">
        <v>246</v>
      </c>
      <c r="M14" s="78">
        <v>250</v>
      </c>
      <c r="N14" s="78">
        <v>248</v>
      </c>
      <c r="O14" s="78">
        <v>264</v>
      </c>
      <c r="P14" s="78">
        <v>260</v>
      </c>
    </row>
    <row r="15" spans="1:27" ht="13.5" thickBot="1" x14ac:dyDescent="0.25">
      <c r="A15" s="37" t="s">
        <v>24</v>
      </c>
      <c r="B15" s="38">
        <v>0</v>
      </c>
      <c r="C15" s="38">
        <v>0</v>
      </c>
      <c r="D15" s="38">
        <v>0</v>
      </c>
      <c r="E15" s="38">
        <v>0</v>
      </c>
      <c r="F15" s="52">
        <v>1</v>
      </c>
      <c r="G15" s="77">
        <v>1</v>
      </c>
      <c r="H15" s="77">
        <v>3</v>
      </c>
      <c r="I15" s="77">
        <v>3</v>
      </c>
      <c r="J15" s="77">
        <v>3</v>
      </c>
      <c r="K15" s="77">
        <v>3</v>
      </c>
      <c r="L15" s="77">
        <v>3</v>
      </c>
      <c r="M15" s="77">
        <v>3</v>
      </c>
      <c r="N15" s="77">
        <v>3</v>
      </c>
      <c r="O15" s="77">
        <v>3</v>
      </c>
      <c r="P15" s="77">
        <v>3</v>
      </c>
    </row>
    <row r="16" spans="1:27" ht="14.25" thickTop="1" thickBot="1" x14ac:dyDescent="0.25">
      <c r="A16" s="269" t="s">
        <v>20</v>
      </c>
      <c r="B16" s="270">
        <f>SUM(B14:B14)</f>
        <v>211</v>
      </c>
      <c r="C16" s="270">
        <f>SUM(C14:C14)</f>
        <v>237</v>
      </c>
      <c r="D16" s="270">
        <f>SUM(D14:D14)</f>
        <v>247</v>
      </c>
      <c r="E16" s="270">
        <f>SUM(E14:E14)</f>
        <v>276</v>
      </c>
      <c r="F16" s="270">
        <f>SUM(F14:F14)</f>
        <v>224</v>
      </c>
      <c r="G16" s="270">
        <f t="shared" ref="G16:O16" si="0">SUM(G14:G15)</f>
        <v>213</v>
      </c>
      <c r="H16" s="270">
        <f t="shared" ref="H16:N16" si="1">SUM(H14:H15)</f>
        <v>221</v>
      </c>
      <c r="I16" s="270">
        <f t="shared" si="1"/>
        <v>252</v>
      </c>
      <c r="J16" s="270">
        <f t="shared" si="1"/>
        <v>242</v>
      </c>
      <c r="K16" s="270">
        <f t="shared" si="1"/>
        <v>243</v>
      </c>
      <c r="L16" s="270">
        <f t="shared" si="1"/>
        <v>249</v>
      </c>
      <c r="M16" s="270">
        <f t="shared" si="1"/>
        <v>253</v>
      </c>
      <c r="N16" s="270">
        <f t="shared" si="1"/>
        <v>251</v>
      </c>
      <c r="O16" s="270">
        <f t="shared" si="0"/>
        <v>267</v>
      </c>
      <c r="P16" s="270">
        <f>SUM(P14:P15)</f>
        <v>263</v>
      </c>
    </row>
    <row r="17" spans="1:16" ht="13.5" thickTop="1" x14ac:dyDescent="0.2">
      <c r="A17" s="27"/>
      <c r="B17" s="28"/>
      <c r="C17" s="27"/>
      <c r="D17" s="27"/>
      <c r="E17" s="27"/>
      <c r="F17" s="27"/>
      <c r="G17" s="26" t="s">
        <v>66</v>
      </c>
      <c r="H17" s="26" t="s">
        <v>66</v>
      </c>
      <c r="I17" s="26" t="s">
        <v>66</v>
      </c>
      <c r="J17" s="26" t="s">
        <v>66</v>
      </c>
      <c r="K17" s="26" t="s">
        <v>66</v>
      </c>
      <c r="L17" s="26" t="s">
        <v>66</v>
      </c>
      <c r="M17" s="26" t="s">
        <v>66</v>
      </c>
      <c r="N17" s="26" t="s">
        <v>66</v>
      </c>
      <c r="O17" s="26" t="s">
        <v>66</v>
      </c>
    </row>
    <row r="18" spans="1:16" ht="16.5" thickBot="1" x14ac:dyDescent="0.3">
      <c r="A18" s="365" t="s">
        <v>22</v>
      </c>
      <c r="B18" s="366"/>
      <c r="C18" s="366"/>
      <c r="D18" s="366"/>
      <c r="E18" s="366"/>
      <c r="F18" s="366"/>
      <c r="G18" s="366"/>
      <c r="H18" s="366"/>
      <c r="I18" s="366"/>
      <c r="J18" s="366"/>
      <c r="K18" s="366"/>
      <c r="L18" s="366"/>
      <c r="M18" s="366"/>
      <c r="N18" s="366"/>
      <c r="O18" s="366"/>
      <c r="P18" s="367"/>
    </row>
    <row r="19" spans="1:16" ht="16.5" customHeight="1" thickTop="1" thickBot="1" x14ac:dyDescent="0.25">
      <c r="A19" s="266" t="s">
        <v>15</v>
      </c>
      <c r="B19" s="267" t="s">
        <v>16</v>
      </c>
      <c r="C19" s="267" t="s">
        <v>17</v>
      </c>
      <c r="D19" s="267" t="s">
        <v>18</v>
      </c>
      <c r="E19" s="267" t="s">
        <v>19</v>
      </c>
      <c r="F19" s="267" t="s">
        <v>63</v>
      </c>
      <c r="G19" s="268" t="s">
        <v>69</v>
      </c>
      <c r="H19" s="268" t="s">
        <v>90</v>
      </c>
      <c r="I19" s="268" t="s">
        <v>96</v>
      </c>
      <c r="J19" s="268">
        <v>41275</v>
      </c>
      <c r="K19" s="268">
        <v>41306</v>
      </c>
      <c r="L19" s="268">
        <v>41334</v>
      </c>
      <c r="M19" s="268">
        <v>41365</v>
      </c>
      <c r="N19" s="268">
        <v>41395</v>
      </c>
      <c r="O19" s="268">
        <v>41426</v>
      </c>
      <c r="P19" s="268">
        <v>41487</v>
      </c>
    </row>
    <row r="20" spans="1:16" ht="13.5" thickTop="1" x14ac:dyDescent="0.2">
      <c r="A20" s="95" t="s">
        <v>67</v>
      </c>
      <c r="B20" s="96">
        <v>1162</v>
      </c>
      <c r="C20" s="96">
        <v>1382</v>
      </c>
      <c r="D20" s="96">
        <v>1405</v>
      </c>
      <c r="E20" s="96">
        <v>1920</v>
      </c>
      <c r="F20" s="97">
        <v>1822</v>
      </c>
      <c r="G20" s="98">
        <v>1816</v>
      </c>
      <c r="H20" s="98">
        <v>1699</v>
      </c>
      <c r="I20" s="98">
        <v>1792</v>
      </c>
      <c r="J20" s="98">
        <v>1787</v>
      </c>
      <c r="K20" s="98">
        <v>1802</v>
      </c>
      <c r="L20" s="98">
        <v>1831</v>
      </c>
      <c r="M20" s="98">
        <v>1841</v>
      </c>
      <c r="N20" s="98">
        <v>1704</v>
      </c>
      <c r="O20" s="98">
        <v>1788</v>
      </c>
      <c r="P20" s="98">
        <v>1775</v>
      </c>
    </row>
    <row r="21" spans="1:16" x14ac:dyDescent="0.2">
      <c r="A21" s="91" t="s">
        <v>64</v>
      </c>
      <c r="B21" s="92">
        <v>0</v>
      </c>
      <c r="C21" s="92">
        <v>0</v>
      </c>
      <c r="D21" s="92">
        <v>0</v>
      </c>
      <c r="E21" s="92">
        <v>0</v>
      </c>
      <c r="F21" s="93">
        <v>0</v>
      </c>
      <c r="G21" s="94">
        <v>3</v>
      </c>
      <c r="H21" s="94">
        <v>8</v>
      </c>
      <c r="I21" s="94">
        <v>11</v>
      </c>
      <c r="J21" s="94">
        <v>11</v>
      </c>
      <c r="K21" s="94">
        <v>11</v>
      </c>
      <c r="L21" s="94">
        <v>11</v>
      </c>
      <c r="M21" s="94">
        <v>16</v>
      </c>
      <c r="N21" s="94">
        <v>16</v>
      </c>
      <c r="O21" s="94">
        <v>17</v>
      </c>
      <c r="P21" s="94">
        <v>17</v>
      </c>
    </row>
    <row r="22" spans="1:16" x14ac:dyDescent="0.2">
      <c r="A22" s="37" t="s">
        <v>23</v>
      </c>
      <c r="B22" s="38">
        <v>0</v>
      </c>
      <c r="C22" s="38">
        <v>0</v>
      </c>
      <c r="D22" s="38">
        <v>0</v>
      </c>
      <c r="E22" s="38">
        <v>2</v>
      </c>
      <c r="F22" s="52">
        <v>2</v>
      </c>
      <c r="G22" s="77">
        <v>2</v>
      </c>
      <c r="H22" s="77">
        <v>2</v>
      </c>
      <c r="I22" s="77">
        <v>2</v>
      </c>
      <c r="J22" s="77">
        <v>2</v>
      </c>
      <c r="K22" s="77">
        <v>2</v>
      </c>
      <c r="L22" s="77">
        <v>2</v>
      </c>
      <c r="M22" s="77">
        <v>2</v>
      </c>
      <c r="N22" s="77">
        <v>2</v>
      </c>
      <c r="O22" s="77">
        <v>2</v>
      </c>
      <c r="P22" s="77">
        <v>2</v>
      </c>
    </row>
    <row r="23" spans="1:16" x14ac:dyDescent="0.2">
      <c r="A23" s="37" t="s">
        <v>24</v>
      </c>
      <c r="B23" s="38">
        <v>0</v>
      </c>
      <c r="C23" s="38">
        <v>0</v>
      </c>
      <c r="D23" s="38">
        <v>0</v>
      </c>
      <c r="E23" s="38">
        <v>0</v>
      </c>
      <c r="F23" s="52">
        <v>2</v>
      </c>
      <c r="G23" s="77">
        <v>1</v>
      </c>
      <c r="H23" s="77">
        <v>63</v>
      </c>
      <c r="I23" s="77">
        <v>63</v>
      </c>
      <c r="J23" s="77">
        <v>63</v>
      </c>
      <c r="K23" s="77">
        <v>63</v>
      </c>
      <c r="L23" s="77">
        <v>63</v>
      </c>
      <c r="M23" s="77">
        <v>63</v>
      </c>
      <c r="N23" s="77">
        <v>63</v>
      </c>
      <c r="O23" s="77">
        <v>63</v>
      </c>
      <c r="P23" s="77">
        <v>65</v>
      </c>
    </row>
    <row r="24" spans="1:16" x14ac:dyDescent="0.2">
      <c r="A24" s="37" t="s">
        <v>95</v>
      </c>
      <c r="B24" s="38">
        <v>0</v>
      </c>
      <c r="C24" s="38">
        <v>0</v>
      </c>
      <c r="D24" s="38">
        <v>0</v>
      </c>
      <c r="E24" s="38">
        <v>10</v>
      </c>
      <c r="F24" s="52">
        <v>10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</row>
    <row r="25" spans="1:16" x14ac:dyDescent="0.2">
      <c r="A25" s="37" t="s">
        <v>65</v>
      </c>
      <c r="B25" s="38">
        <v>0</v>
      </c>
      <c r="C25" s="38">
        <v>0</v>
      </c>
      <c r="D25" s="38">
        <v>0</v>
      </c>
      <c r="E25" s="38">
        <v>0</v>
      </c>
      <c r="F25" s="52">
        <v>0</v>
      </c>
      <c r="G25" s="77">
        <v>1</v>
      </c>
      <c r="H25" s="77">
        <v>1</v>
      </c>
      <c r="I25" s="77">
        <v>1</v>
      </c>
      <c r="J25" s="77">
        <v>1</v>
      </c>
      <c r="K25" s="77">
        <v>1</v>
      </c>
      <c r="L25" s="77">
        <v>1</v>
      </c>
      <c r="M25" s="77">
        <v>1</v>
      </c>
      <c r="N25" s="77">
        <v>1</v>
      </c>
      <c r="O25" s="77">
        <v>1</v>
      </c>
      <c r="P25" s="77">
        <v>1</v>
      </c>
    </row>
    <row r="26" spans="1:16" x14ac:dyDescent="0.2">
      <c r="A26" s="37" t="s">
        <v>1</v>
      </c>
      <c r="B26" s="38">
        <v>3</v>
      </c>
      <c r="C26" s="38">
        <v>0</v>
      </c>
      <c r="D26" s="38">
        <v>0</v>
      </c>
      <c r="E26" s="38">
        <v>0</v>
      </c>
      <c r="F26" s="52">
        <v>0</v>
      </c>
      <c r="G26" s="77">
        <v>0</v>
      </c>
      <c r="H26" s="77">
        <v>0</v>
      </c>
      <c r="I26" s="77">
        <v>3</v>
      </c>
      <c r="J26" s="77">
        <v>3</v>
      </c>
      <c r="K26" s="77">
        <v>3</v>
      </c>
      <c r="L26" s="77">
        <v>3</v>
      </c>
      <c r="M26" s="77">
        <v>3</v>
      </c>
      <c r="N26" s="77">
        <v>3</v>
      </c>
      <c r="O26" s="77">
        <v>3</v>
      </c>
      <c r="P26" s="77">
        <v>3</v>
      </c>
    </row>
    <row r="27" spans="1:16" ht="13.5" thickBot="1" x14ac:dyDescent="0.25">
      <c r="A27" s="277" t="s">
        <v>2</v>
      </c>
      <c r="B27" s="278">
        <v>9</v>
      </c>
      <c r="C27" s="278">
        <v>3</v>
      </c>
      <c r="D27" s="278">
        <v>5</v>
      </c>
      <c r="E27" s="278">
        <v>18</v>
      </c>
      <c r="F27" s="278">
        <v>22</v>
      </c>
      <c r="G27" s="278">
        <v>23</v>
      </c>
      <c r="H27" s="278">
        <v>23</v>
      </c>
      <c r="I27" s="278">
        <v>23</v>
      </c>
      <c r="J27" s="278">
        <v>23</v>
      </c>
      <c r="K27" s="278">
        <v>23</v>
      </c>
      <c r="L27" s="278">
        <v>23</v>
      </c>
      <c r="M27" s="278">
        <v>23</v>
      </c>
      <c r="N27" s="278">
        <v>23</v>
      </c>
      <c r="O27" s="278">
        <v>23</v>
      </c>
      <c r="P27" s="278">
        <v>24</v>
      </c>
    </row>
    <row r="28" spans="1:16" ht="14.25" thickTop="1" thickBot="1" x14ac:dyDescent="0.25">
      <c r="A28" s="271" t="s">
        <v>25</v>
      </c>
      <c r="B28" s="272">
        <f t="shared" ref="B28:O28" si="2">SUM(B20:B27)</f>
        <v>1174</v>
      </c>
      <c r="C28" s="272">
        <f t="shared" si="2"/>
        <v>1385</v>
      </c>
      <c r="D28" s="272">
        <f t="shared" si="2"/>
        <v>1410</v>
      </c>
      <c r="E28" s="272">
        <f t="shared" si="2"/>
        <v>1950</v>
      </c>
      <c r="F28" s="272">
        <f t="shared" si="2"/>
        <v>1858</v>
      </c>
      <c r="G28" s="272">
        <f t="shared" si="2"/>
        <v>1846</v>
      </c>
      <c r="H28" s="272">
        <f t="shared" ref="H28:N28" si="3">SUM(H20:H27)</f>
        <v>1796</v>
      </c>
      <c r="I28" s="272">
        <f t="shared" si="3"/>
        <v>1895</v>
      </c>
      <c r="J28" s="272">
        <f t="shared" si="3"/>
        <v>1890</v>
      </c>
      <c r="K28" s="272">
        <f t="shared" si="3"/>
        <v>1905</v>
      </c>
      <c r="L28" s="272">
        <f t="shared" si="3"/>
        <v>1934</v>
      </c>
      <c r="M28" s="272">
        <f t="shared" si="3"/>
        <v>1949</v>
      </c>
      <c r="N28" s="272">
        <f t="shared" si="3"/>
        <v>1812</v>
      </c>
      <c r="O28" s="272">
        <f t="shared" si="2"/>
        <v>1897</v>
      </c>
      <c r="P28" s="272">
        <f>SUM(P20:P27)</f>
        <v>1887</v>
      </c>
    </row>
    <row r="29" spans="1:16" ht="13.5" thickTop="1" x14ac:dyDescent="0.2">
      <c r="A29" s="27"/>
      <c r="B29" s="28"/>
      <c r="C29" s="27"/>
      <c r="D29" s="27"/>
      <c r="E29" s="27"/>
      <c r="F29" s="27"/>
    </row>
    <row r="30" spans="1:16" x14ac:dyDescent="0.2">
      <c r="A30" s="235"/>
    </row>
    <row r="31" spans="1:16" ht="4.5" customHeight="1" x14ac:dyDescent="0.2">
      <c r="A31" s="236"/>
    </row>
    <row r="32" spans="1:16" x14ac:dyDescent="0.2">
      <c r="A32" s="237"/>
    </row>
    <row r="33" spans="1:6" x14ac:dyDescent="0.2">
      <c r="A33" s="29"/>
    </row>
    <row r="37" spans="1:6" x14ac:dyDescent="0.2">
      <c r="F37" s="68"/>
    </row>
  </sheetData>
  <sheetProtection password="CB2B" sheet="1" objects="1" scenarios="1"/>
  <mergeCells count="2">
    <mergeCell ref="A18:P18"/>
    <mergeCell ref="A12:P12"/>
  </mergeCells>
  <phoneticPr fontId="3" type="noConversion"/>
  <pageMargins left="0.75" right="0.75" top="1" bottom="1" header="0" footer="0"/>
  <headerFooter alignWithMargins="0"/>
  <ignoredErrors>
    <ignoredError sqref="O28:P28 O16:P16 J16:K16 J28:K28 L16 L28" formulaRange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zoomScaleNormal="100" workbookViewId="0">
      <selection activeCell="A7" sqref="A7"/>
    </sheetView>
  </sheetViews>
  <sheetFormatPr baseColWidth="10" defaultRowHeight="12.75" x14ac:dyDescent="0.2"/>
  <cols>
    <col min="1" max="1" width="13.7109375" style="274" customWidth="1"/>
    <col min="2" max="16384" width="11.42578125" style="274"/>
  </cols>
  <sheetData>
    <row r="1" spans="2:14" x14ac:dyDescent="0.2"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2:14" ht="18" x14ac:dyDescent="0.25">
      <c r="B2" s="219" t="s">
        <v>100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</row>
    <row r="3" spans="2:14" ht="14.25" x14ac:dyDescent="0.2">
      <c r="B3" s="221" t="s">
        <v>105</v>
      </c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</row>
    <row r="4" spans="2:14" ht="14.25" x14ac:dyDescent="0.2">
      <c r="B4" s="218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</row>
    <row r="5" spans="2:14" ht="14.25" x14ac:dyDescent="0.2">
      <c r="B5" s="218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</row>
    <row r="6" spans="2:14" ht="14.25" x14ac:dyDescent="0.2">
      <c r="B6" s="218"/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</row>
    <row r="7" spans="2:14" ht="14.25" x14ac:dyDescent="0.2">
      <c r="B7" s="218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</row>
    <row r="8" spans="2:14" x14ac:dyDescent="0.2">
      <c r="B8" s="222" t="s">
        <v>111</v>
      </c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</row>
    <row r="9" spans="2:14" x14ac:dyDescent="0.2">
      <c r="B9" s="275"/>
      <c r="C9" s="275"/>
      <c r="D9" s="275"/>
      <c r="E9" s="275"/>
      <c r="F9" s="275"/>
      <c r="G9" s="275"/>
      <c r="H9" s="275"/>
      <c r="I9" s="275"/>
      <c r="J9" s="275"/>
      <c r="K9" s="275"/>
      <c r="L9" s="275"/>
      <c r="M9" s="275"/>
      <c r="N9" s="275"/>
    </row>
    <row r="10" spans="2:14" x14ac:dyDescent="0.2">
      <c r="B10" s="275"/>
      <c r="C10" s="275"/>
      <c r="D10" s="275"/>
      <c r="E10" s="275"/>
      <c r="F10" s="275"/>
      <c r="G10" s="275"/>
      <c r="H10" s="275"/>
      <c r="I10" s="275"/>
      <c r="J10" s="275"/>
      <c r="K10" s="275"/>
      <c r="L10" s="275"/>
      <c r="M10" s="275"/>
      <c r="N10" s="275"/>
    </row>
    <row r="11" spans="2:14" x14ac:dyDescent="0.2">
      <c r="B11" s="276"/>
      <c r="C11" s="276"/>
      <c r="D11" s="276"/>
      <c r="E11" s="276"/>
      <c r="F11" s="276"/>
      <c r="G11" s="276"/>
      <c r="H11" s="276"/>
      <c r="I11" s="276"/>
      <c r="J11" s="276"/>
      <c r="K11" s="276"/>
      <c r="L11" s="276"/>
      <c r="M11" s="276"/>
      <c r="N11" s="276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zoomScaleNormal="100" workbookViewId="0">
      <selection activeCell="O18" sqref="O18"/>
    </sheetView>
  </sheetViews>
  <sheetFormatPr baseColWidth="10" defaultRowHeight="12.75" x14ac:dyDescent="0.2"/>
  <cols>
    <col min="1" max="16384" width="11.42578125" style="274"/>
  </cols>
  <sheetData>
    <row r="1" spans="2:14" x14ac:dyDescent="0.2"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2:14" ht="18" x14ac:dyDescent="0.25">
      <c r="B2" s="219" t="s">
        <v>100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</row>
    <row r="3" spans="2:14" ht="14.25" x14ac:dyDescent="0.2">
      <c r="B3" s="221" t="s">
        <v>106</v>
      </c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</row>
    <row r="4" spans="2:14" ht="14.25" x14ac:dyDescent="0.2">
      <c r="B4" s="218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</row>
    <row r="5" spans="2:14" ht="14.25" x14ac:dyDescent="0.2">
      <c r="B5" s="218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</row>
    <row r="6" spans="2:14" ht="14.25" x14ac:dyDescent="0.2">
      <c r="B6" s="218"/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</row>
    <row r="7" spans="2:14" ht="14.25" x14ac:dyDescent="0.2">
      <c r="B7" s="218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</row>
    <row r="8" spans="2:14" x14ac:dyDescent="0.2">
      <c r="B8" s="222" t="s">
        <v>111</v>
      </c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</row>
    <row r="9" spans="2:14" x14ac:dyDescent="0.2">
      <c r="B9" s="275"/>
      <c r="C9" s="275"/>
      <c r="D9" s="275"/>
      <c r="E9" s="275"/>
      <c r="F9" s="275"/>
      <c r="G9" s="275"/>
      <c r="H9" s="275"/>
      <c r="I9" s="275"/>
      <c r="J9" s="275"/>
      <c r="K9" s="275"/>
      <c r="L9" s="275"/>
      <c r="M9" s="275"/>
      <c r="N9" s="275"/>
    </row>
    <row r="10" spans="2:14" x14ac:dyDescent="0.2">
      <c r="B10" s="275"/>
      <c r="C10" s="275"/>
      <c r="D10" s="275"/>
      <c r="E10" s="275"/>
      <c r="F10" s="275"/>
      <c r="G10" s="275"/>
      <c r="H10" s="275"/>
      <c r="I10" s="275"/>
      <c r="J10" s="275"/>
      <c r="K10" s="275"/>
      <c r="L10" s="275"/>
      <c r="M10" s="275"/>
      <c r="N10" s="275"/>
    </row>
    <row r="11" spans="2:14" x14ac:dyDescent="0.2">
      <c r="B11" s="276"/>
      <c r="C11" s="276"/>
      <c r="D11" s="276"/>
      <c r="E11" s="276"/>
      <c r="F11" s="276"/>
      <c r="G11" s="276"/>
      <c r="H11" s="276"/>
      <c r="I11" s="276"/>
      <c r="J11" s="276"/>
      <c r="K11" s="276"/>
      <c r="L11" s="276"/>
      <c r="M11" s="276"/>
      <c r="N11" s="276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zoomScaleNormal="100" workbookViewId="0">
      <selection activeCell="P36" sqref="P36"/>
    </sheetView>
  </sheetViews>
  <sheetFormatPr baseColWidth="10" defaultRowHeight="12.75" x14ac:dyDescent="0.2"/>
  <cols>
    <col min="1" max="16384" width="11.42578125" style="274"/>
  </cols>
  <sheetData>
    <row r="1" spans="2:14" x14ac:dyDescent="0.2"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2:14" ht="18" x14ac:dyDescent="0.25">
      <c r="B2" s="219" t="s">
        <v>100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</row>
    <row r="3" spans="2:14" ht="14.25" x14ac:dyDescent="0.2">
      <c r="B3" s="221" t="s">
        <v>107</v>
      </c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</row>
    <row r="4" spans="2:14" ht="14.25" x14ac:dyDescent="0.2">
      <c r="B4" s="220" t="s">
        <v>108</v>
      </c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</row>
    <row r="5" spans="2:14" ht="14.25" x14ac:dyDescent="0.2">
      <c r="B5" s="218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</row>
    <row r="6" spans="2:14" ht="14.25" x14ac:dyDescent="0.2">
      <c r="B6" s="218"/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</row>
    <row r="7" spans="2:14" ht="14.25" x14ac:dyDescent="0.2">
      <c r="B7" s="218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</row>
    <row r="8" spans="2:14" x14ac:dyDescent="0.2">
      <c r="B8" s="222" t="s">
        <v>111</v>
      </c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</row>
    <row r="9" spans="2:14" x14ac:dyDescent="0.2">
      <c r="B9" s="275"/>
      <c r="C9" s="275"/>
      <c r="D9" s="275"/>
      <c r="E9" s="275"/>
      <c r="F9" s="275"/>
      <c r="G9" s="275"/>
      <c r="H9" s="275"/>
      <c r="I9" s="275"/>
      <c r="J9" s="275"/>
      <c r="K9" s="275"/>
      <c r="L9" s="275"/>
      <c r="M9" s="275"/>
      <c r="N9" s="275"/>
    </row>
    <row r="10" spans="2:14" x14ac:dyDescent="0.2">
      <c r="B10" s="275"/>
      <c r="C10" s="275"/>
      <c r="D10" s="275"/>
      <c r="E10" s="275"/>
      <c r="F10" s="275"/>
      <c r="G10" s="275"/>
      <c r="H10" s="275"/>
      <c r="I10" s="275"/>
      <c r="J10" s="275"/>
      <c r="K10" s="275"/>
      <c r="L10" s="275"/>
      <c r="M10" s="275"/>
      <c r="N10" s="275"/>
    </row>
    <row r="11" spans="2:14" x14ac:dyDescent="0.2">
      <c r="B11" s="276"/>
      <c r="C11" s="276"/>
      <c r="D11" s="276"/>
      <c r="E11" s="276"/>
      <c r="F11" s="276"/>
      <c r="G11" s="276"/>
      <c r="H11" s="276"/>
      <c r="I11" s="276"/>
      <c r="J11" s="276"/>
      <c r="K11" s="276"/>
      <c r="L11" s="276"/>
      <c r="M11" s="276"/>
      <c r="N11" s="276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zoomScaleNormal="100" workbookViewId="0">
      <selection activeCell="A8" sqref="A8"/>
    </sheetView>
  </sheetViews>
  <sheetFormatPr baseColWidth="10" defaultRowHeight="12.75" x14ac:dyDescent="0.2"/>
  <cols>
    <col min="1" max="16384" width="11.42578125" style="274"/>
  </cols>
  <sheetData>
    <row r="1" spans="2:14" x14ac:dyDescent="0.2"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2:14" ht="18" x14ac:dyDescent="0.25">
      <c r="B2" s="219" t="s">
        <v>100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</row>
    <row r="3" spans="2:14" ht="14.25" x14ac:dyDescent="0.2">
      <c r="B3" s="221" t="s">
        <v>109</v>
      </c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</row>
    <row r="4" spans="2:14" ht="14.25" x14ac:dyDescent="0.2">
      <c r="B4" s="220" t="s">
        <v>108</v>
      </c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</row>
    <row r="5" spans="2:14" ht="14.25" x14ac:dyDescent="0.2">
      <c r="B5" s="218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</row>
    <row r="6" spans="2:14" ht="14.25" x14ac:dyDescent="0.2">
      <c r="B6" s="218"/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</row>
    <row r="7" spans="2:14" ht="14.25" x14ac:dyDescent="0.2">
      <c r="B7" s="218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</row>
    <row r="8" spans="2:14" x14ac:dyDescent="0.2">
      <c r="B8" s="222" t="s">
        <v>110</v>
      </c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</row>
    <row r="9" spans="2:14" x14ac:dyDescent="0.2">
      <c r="B9" s="275"/>
      <c r="C9" s="275"/>
      <c r="D9" s="275"/>
      <c r="E9" s="275"/>
      <c r="F9" s="275"/>
      <c r="G9" s="275"/>
      <c r="H9" s="275"/>
      <c r="I9" s="275"/>
      <c r="J9" s="275"/>
      <c r="K9" s="275"/>
      <c r="L9" s="275"/>
      <c r="M9" s="275"/>
      <c r="N9" s="275"/>
    </row>
    <row r="10" spans="2:14" x14ac:dyDescent="0.2">
      <c r="B10" s="275"/>
      <c r="C10" s="275"/>
      <c r="D10" s="275"/>
      <c r="E10" s="275"/>
      <c r="F10" s="275"/>
      <c r="G10" s="275"/>
      <c r="H10" s="275"/>
      <c r="I10" s="275"/>
      <c r="J10" s="275"/>
      <c r="K10" s="275"/>
      <c r="L10" s="275"/>
      <c r="M10" s="275"/>
      <c r="N10" s="275"/>
    </row>
    <row r="11" spans="2:14" x14ac:dyDescent="0.2">
      <c r="B11" s="276"/>
      <c r="C11" s="276"/>
      <c r="D11" s="276"/>
      <c r="E11" s="276"/>
      <c r="F11" s="276"/>
      <c r="G11" s="276"/>
      <c r="H11" s="276"/>
      <c r="I11" s="276"/>
      <c r="J11" s="276"/>
      <c r="K11" s="276"/>
      <c r="L11" s="276"/>
      <c r="M11" s="276"/>
      <c r="N11" s="27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Inicio</vt:lpstr>
      <vt:lpstr>2-PTFN</vt:lpstr>
      <vt:lpstr>3-Fijo</vt:lpstr>
      <vt:lpstr>4-Fijo (CA)</vt:lpstr>
      <vt:lpstr>5-RI</vt:lpstr>
      <vt:lpstr>Gráfico1</vt:lpstr>
      <vt:lpstr>Gráfico2</vt:lpstr>
      <vt:lpstr>Gráfico3</vt:lpstr>
      <vt:lpstr>Gráfico4</vt:lpstr>
      <vt:lpstr>'3-Fijo'!Área_de_impresión</vt:lpstr>
      <vt:lpstr>'3-Fijo'!Títulos_a_imprimir</vt:lpstr>
    </vt:vector>
  </TitlesOfParts>
  <Company>SENATEL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SENATEL</dc:creator>
  <cp:lastModifiedBy>Daniela Estrella</cp:lastModifiedBy>
  <cp:lastPrinted>2009-05-12T19:15:10Z</cp:lastPrinted>
  <dcterms:created xsi:type="dcterms:W3CDTF">2006-07-05T21:20:06Z</dcterms:created>
  <dcterms:modified xsi:type="dcterms:W3CDTF">2013-09-23T19:35:52Z</dcterms:modified>
</cp:coreProperties>
</file>