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3\10. OCTUBRE_13\"/>
    </mc:Choice>
  </mc:AlternateContent>
  <bookViews>
    <workbookView xWindow="0" yWindow="300" windowWidth="19200" windowHeight="1129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38" r:id="rId5"/>
    <sheet name="Gráfico1" sheetId="54" r:id="rId6"/>
    <sheet name="Gráfico2" sheetId="55" r:id="rId7"/>
    <sheet name="Gráfico3" sheetId="56" r:id="rId8"/>
    <sheet name="Gráfico4" sheetId="57" r:id="rId9"/>
  </sheets>
  <definedNames>
    <definedName name="_xlnm.Print_Area" localSheetId="2">'3-Fijo'!$A$11:$L$74</definedName>
    <definedName name="_xlnm.Print_Titles" localSheetId="2">'3-Fijo'!$13:$13</definedName>
  </definedNames>
  <calcPr calcId="152511"/>
  <fileRecoveryPr repairLoad="1"/>
</workbook>
</file>

<file path=xl/calcChain.xml><?xml version="1.0" encoding="utf-8"?>
<calcChain xmlns="http://schemas.openxmlformats.org/spreadsheetml/2006/main">
  <c r="D14" i="35" l="1"/>
  <c r="L53" i="38"/>
  <c r="L52" i="38" l="1"/>
  <c r="L51" i="38" l="1"/>
  <c r="L50" i="38" l="1"/>
  <c r="I29" i="38" l="1"/>
  <c r="I30" i="38"/>
  <c r="I31" i="38"/>
  <c r="I32" i="38"/>
  <c r="L49" i="38" l="1"/>
  <c r="L48" i="38"/>
  <c r="L47" i="38"/>
  <c r="L46" i="38"/>
  <c r="L45" i="38"/>
  <c r="L44" i="38"/>
  <c r="L43" i="38"/>
  <c r="L42" i="38"/>
  <c r="L41" i="38"/>
  <c r="L40" i="38"/>
  <c r="L39" i="38"/>
  <c r="L38" i="38"/>
  <c r="L37" i="38"/>
  <c r="L36" i="38"/>
  <c r="I23" i="38"/>
  <c r="I24" i="38"/>
  <c r="I25" i="38"/>
  <c r="I26" i="38"/>
  <c r="I27" i="38"/>
  <c r="I28" i="38"/>
  <c r="I22" i="38"/>
  <c r="I21" i="38"/>
  <c r="I20" i="38"/>
  <c r="I19" i="38"/>
  <c r="I18" i="38"/>
  <c r="I17" i="38"/>
  <c r="I16" i="38"/>
  <c r="I15" i="38"/>
  <c r="I106" i="53" l="1"/>
  <c r="I81" i="53"/>
  <c r="I56" i="53"/>
  <c r="I32" i="53"/>
  <c r="K57" i="33"/>
  <c r="J57" i="33"/>
  <c r="H57" i="33"/>
  <c r="G57" i="33"/>
  <c r="F57" i="33"/>
  <c r="D57" i="33"/>
  <c r="B57" i="33"/>
  <c r="L32" i="33"/>
  <c r="I31" i="53" l="1"/>
  <c r="I55" i="53"/>
  <c r="I80" i="53"/>
  <c r="I105" i="53"/>
  <c r="K56" i="33"/>
  <c r="J56" i="33"/>
  <c r="H56" i="33"/>
  <c r="G56" i="33"/>
  <c r="F56" i="33"/>
  <c r="D56" i="33"/>
  <c r="B56" i="33"/>
  <c r="L31" i="33"/>
  <c r="K58" i="33" l="1"/>
  <c r="J58" i="33"/>
  <c r="H58" i="33"/>
  <c r="F58" i="33"/>
  <c r="G58" i="33"/>
  <c r="I104" i="53" l="1"/>
  <c r="I103" i="53"/>
  <c r="I79" i="53"/>
  <c r="I78" i="53"/>
  <c r="I57" i="53"/>
  <c r="I54" i="53"/>
  <c r="I33" i="53" l="1"/>
  <c r="I30" i="53"/>
  <c r="L33" i="33"/>
  <c r="D13" i="35" s="1"/>
  <c r="B55" i="33" l="1"/>
  <c r="B58" i="33"/>
  <c r="L102" i="33"/>
  <c r="L58" i="33" s="1"/>
  <c r="L101" i="33"/>
  <c r="D58" i="33"/>
  <c r="K55" i="33"/>
  <c r="J55" i="33"/>
  <c r="H55" i="33"/>
  <c r="G55" i="33"/>
  <c r="F55" i="33"/>
  <c r="D55" i="33"/>
  <c r="L30" i="33"/>
  <c r="L57" i="33" l="1"/>
  <c r="L56" i="33"/>
  <c r="L100" i="33"/>
  <c r="L55" i="33" s="1"/>
  <c r="I107" i="53"/>
  <c r="I102" i="53"/>
  <c r="I82" i="53"/>
  <c r="K53" i="33"/>
  <c r="J53" i="33"/>
  <c r="H53" i="33"/>
  <c r="G53" i="33"/>
  <c r="F53" i="33"/>
  <c r="D53" i="33"/>
  <c r="B53" i="33"/>
  <c r="K51" i="33"/>
  <c r="J51" i="33"/>
  <c r="H51" i="33"/>
  <c r="G51" i="33"/>
  <c r="F51" i="33"/>
  <c r="D51" i="33"/>
  <c r="B51" i="33"/>
  <c r="L29" i="33"/>
  <c r="B54" i="33" l="1"/>
  <c r="K54" i="33"/>
  <c r="J54" i="33"/>
  <c r="H54" i="33"/>
  <c r="G54" i="33"/>
  <c r="F54" i="33"/>
  <c r="D54" i="33"/>
  <c r="L28" i="33"/>
  <c r="I52" i="53"/>
  <c r="I28" i="53"/>
  <c r="K52" i="33" l="1"/>
  <c r="J52" i="33"/>
  <c r="H52" i="33"/>
  <c r="G52" i="33"/>
  <c r="F52" i="33"/>
  <c r="D52" i="33"/>
  <c r="B52" i="33"/>
  <c r="L27" i="33"/>
  <c r="L99" i="33"/>
  <c r="I100" i="53"/>
  <c r="I76" i="53"/>
  <c r="I51" i="53"/>
  <c r="I27" i="53"/>
  <c r="L98" i="33" l="1"/>
  <c r="L53" i="33" s="1"/>
  <c r="L54" i="33" l="1"/>
  <c r="L26" i="33"/>
  <c r="I99" i="53" l="1"/>
  <c r="I75" i="53"/>
  <c r="I50" i="53"/>
  <c r="I26" i="53"/>
  <c r="C13" i="35" l="1"/>
  <c r="K50" i="33"/>
  <c r="J50" i="33"/>
  <c r="I50" i="33"/>
  <c r="H50" i="33"/>
  <c r="G50" i="33"/>
  <c r="F50" i="33"/>
  <c r="D50" i="33"/>
  <c r="B50" i="33"/>
  <c r="L97" i="33"/>
  <c r="L51" i="33" s="1"/>
  <c r="L52" i="33" l="1"/>
  <c r="L25" i="33"/>
  <c r="I98" i="53" l="1"/>
  <c r="I74" i="53"/>
  <c r="I49" i="53"/>
  <c r="I25" i="53"/>
  <c r="K49" i="33" l="1"/>
  <c r="J49" i="33"/>
  <c r="I49" i="33"/>
  <c r="H49" i="33"/>
  <c r="G49" i="33"/>
  <c r="F49" i="33"/>
  <c r="D49" i="33"/>
  <c r="B49" i="33"/>
  <c r="L96" i="33"/>
  <c r="L50" i="33" s="1"/>
  <c r="L24" i="33" l="1"/>
  <c r="I97" i="53"/>
  <c r="I73" i="53"/>
  <c r="I48" i="53"/>
  <c r="I24" i="53"/>
  <c r="K48" i="33" l="1"/>
  <c r="J48" i="33"/>
  <c r="I48" i="33"/>
  <c r="H48" i="33"/>
  <c r="G48" i="33"/>
  <c r="F48" i="33"/>
  <c r="D48" i="33"/>
  <c r="B48" i="33"/>
  <c r="L95" i="33"/>
  <c r="L49" i="33" s="1"/>
  <c r="L23" i="33"/>
  <c r="I96" i="53"/>
  <c r="I72" i="53"/>
  <c r="I47" i="53"/>
  <c r="I23" i="53"/>
  <c r="L94" i="33" l="1"/>
  <c r="L48" i="33" s="1"/>
  <c r="I77" i="53" l="1"/>
  <c r="I95" i="53"/>
  <c r="I101" i="53"/>
  <c r="I94" i="53"/>
  <c r="I71" i="53"/>
  <c r="I70" i="53"/>
  <c r="I39" i="53"/>
  <c r="I40" i="53"/>
  <c r="I41" i="53"/>
  <c r="I42" i="53"/>
  <c r="I43" i="53"/>
  <c r="I44" i="53"/>
  <c r="I45" i="53"/>
  <c r="I46" i="53"/>
  <c r="I53" i="53"/>
  <c r="I38" i="53"/>
  <c r="I15" i="53" l="1"/>
  <c r="I16" i="53"/>
  <c r="I17" i="53"/>
  <c r="I18" i="53"/>
  <c r="I19" i="53"/>
  <c r="I20" i="53"/>
  <c r="I21" i="53"/>
  <c r="I22" i="53"/>
  <c r="I29" i="53"/>
  <c r="I14" i="53"/>
  <c r="K47" i="33" l="1"/>
  <c r="J47" i="33"/>
  <c r="I47" i="33"/>
  <c r="H47" i="33"/>
  <c r="G47" i="33"/>
  <c r="F47" i="33"/>
  <c r="D47" i="33"/>
  <c r="B47" i="33"/>
  <c r="L22" i="33" l="1"/>
  <c r="L93" i="33" l="1"/>
  <c r="L47" i="33" s="1"/>
  <c r="E46" i="33" l="1"/>
  <c r="E45" i="33"/>
  <c r="E44" i="33"/>
  <c r="E43" i="33"/>
  <c r="E42" i="33"/>
  <c r="E18" i="35"/>
  <c r="F46" i="33"/>
  <c r="K46" i="33"/>
  <c r="J46" i="33"/>
  <c r="I46" i="33"/>
  <c r="H46" i="33"/>
  <c r="G46" i="33"/>
  <c r="D46" i="33"/>
  <c r="B46" i="33"/>
  <c r="L92" i="33"/>
  <c r="L21" i="33"/>
  <c r="B60" i="35"/>
  <c r="L91" i="33"/>
  <c r="L20" i="33"/>
  <c r="E22" i="35"/>
  <c r="E23" i="35"/>
  <c r="B45" i="33"/>
  <c r="B44" i="33"/>
  <c r="K45" i="33"/>
  <c r="J45" i="33"/>
  <c r="I45" i="33"/>
  <c r="H45" i="33"/>
  <c r="G45" i="33"/>
  <c r="F45" i="33"/>
  <c r="D45" i="33"/>
  <c r="L90" i="33"/>
  <c r="L19" i="33"/>
  <c r="K44" i="33"/>
  <c r="J44" i="33"/>
  <c r="I44" i="33"/>
  <c r="H44" i="33"/>
  <c r="G44" i="33"/>
  <c r="F44" i="33"/>
  <c r="D44" i="33"/>
  <c r="L89" i="33"/>
  <c r="L18" i="33"/>
  <c r="C62" i="35"/>
  <c r="C63" i="35"/>
  <c r="B59" i="35"/>
  <c r="C14" i="35"/>
  <c r="D65" i="35" s="1"/>
  <c r="C15" i="35"/>
  <c r="E68" i="35" s="1"/>
  <c r="D15" i="35"/>
  <c r="E69" i="35" s="1"/>
  <c r="L88" i="33"/>
  <c r="L17" i="33"/>
  <c r="L87" i="33"/>
  <c r="L16" i="33"/>
  <c r="L86" i="33"/>
  <c r="L15" i="33"/>
  <c r="L85" i="33"/>
  <c r="L14" i="33"/>
  <c r="E26" i="35"/>
  <c r="E25" i="35"/>
  <c r="E24" i="35"/>
  <c r="E21" i="35"/>
  <c r="E20" i="35"/>
  <c r="E19" i="35"/>
  <c r="E17" i="35"/>
  <c r="E16" i="35"/>
  <c r="I42" i="33"/>
  <c r="K43" i="33"/>
  <c r="J43" i="33"/>
  <c r="I43" i="33"/>
  <c r="H42" i="33"/>
  <c r="G42" i="33"/>
  <c r="H43" i="33"/>
  <c r="G43" i="33"/>
  <c r="F43" i="33"/>
  <c r="F42" i="33"/>
  <c r="F41" i="33"/>
  <c r="F40" i="33"/>
  <c r="D43" i="33"/>
  <c r="D42" i="33"/>
  <c r="D41" i="33"/>
  <c r="D40" i="33"/>
  <c r="D39" i="33"/>
  <c r="C43" i="33"/>
  <c r="C42" i="33"/>
  <c r="C41" i="33"/>
  <c r="C40" i="33"/>
  <c r="C39" i="33"/>
  <c r="B43" i="33"/>
  <c r="B42" i="33"/>
  <c r="B41" i="33"/>
  <c r="B40" i="33"/>
  <c r="B39" i="33"/>
  <c r="L45" i="33" l="1"/>
  <c r="C64" i="35"/>
  <c r="L43" i="33"/>
  <c r="L40" i="33"/>
  <c r="L44" i="33"/>
  <c r="L41" i="33"/>
  <c r="L39" i="33"/>
  <c r="B61" i="35"/>
  <c r="E15" i="35"/>
  <c r="E13" i="35"/>
  <c r="E70" i="35"/>
  <c r="L46" i="33"/>
  <c r="L42" i="33"/>
  <c r="E14" i="35"/>
  <c r="D66" i="35" l="1"/>
  <c r="D67" i="35" s="1"/>
</calcChain>
</file>

<file path=xl/sharedStrings.xml><?xml version="1.0" encoding="utf-8"?>
<sst xmlns="http://schemas.openxmlformats.org/spreadsheetml/2006/main" count="356" uniqueCount="113">
  <si>
    <t>MES</t>
  </si>
  <si>
    <t>CONECEL S.A.</t>
  </si>
  <si>
    <t>OTECEL S.A.</t>
  </si>
  <si>
    <t>TOTAL</t>
  </si>
  <si>
    <t>Etapa</t>
  </si>
  <si>
    <t>Líneas Principales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</si>
  <si>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</si>
  <si>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</si>
  <si>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</si>
  <si>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</si>
  <si>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</si>
  <si>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</si>
  <si>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</si>
  <si>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</si>
  <si>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</si>
  <si>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</si>
  <si>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</si>
  <si>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</si>
  <si>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</si>
  <si>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</si>
  <si>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</si>
  <si>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</si>
  <si>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</si>
  <si>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</si>
  <si>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</si>
  <si>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</si>
  <si>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CNT S.A. (Andinatel)</t>
  </si>
  <si>
    <t>CNT S.A. (Pacifictel)</t>
  </si>
  <si>
    <t>Linkotel S.A.</t>
  </si>
  <si>
    <t>Setel S.A.</t>
  </si>
  <si>
    <t>Ecuadortelecom S.A.</t>
  </si>
  <si>
    <t>Conecel S.A.</t>
  </si>
  <si>
    <t>Otecel S.A.</t>
  </si>
  <si>
    <t>Etapa
Telecom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</si>
  <si>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</si>
  <si>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</si>
  <si>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</si>
  <si>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</si>
  <si>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</si>
  <si>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</si>
  <si>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</si>
  <si>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</si>
  <si>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</si>
  <si>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</si>
  <si>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</si>
  <si>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</si>
  <si>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</si>
  <si>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</si>
  <si>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</si>
  <si>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 xml:space="preserve">A continuación se presenta información relacionada con el Recurso Numérico utilizado y asignado por la SENATEL, a los distintos operadores de Telefonía Fija. 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</si>
  <si>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</si>
  <si>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El Recurso Utilizado corresponde a la cantidad de números que la Senatel ha asignado a los operadores  y la cantidad de números que éstos han utilizado con respecto a lo asignado por la SENATEL.</t>
  </si>
  <si>
    <t>Notas:</t>
  </si>
  <si>
    <t>1.  Relación Porcentual: dado por la división entre la cantidad de números asignados sobre la cantidad de números disponibles</t>
  </si>
  <si>
    <t>Grupo 
Coripar S.A.</t>
  </si>
  <si>
    <t xml:space="preserve">4. * Periodos en los cuales estas empresas no proveían servicio </t>
  </si>
  <si>
    <t>1. Recurso Numérico Asignado: corresponde a la cantidad de números asignados por la SENATEL a las empresas de Telefonía Fija</t>
  </si>
  <si>
    <t>3. Relación Porcentual: dada por la división entre el total de Líneas Principales sobre la cantidad de recurso numérico asignado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</si>
  <si>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</si>
  <si>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</si>
  <si>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</si>
  <si>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</si>
  <si>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</si>
  <si>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</si>
  <si>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</si>
  <si>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</si>
  <si>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</si>
  <si>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</si>
  <si>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</si>
  <si>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</si>
  <si>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</si>
  <si>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</si>
  <si>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</si>
  <si>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</si>
  <si>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</si>
  <si>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</si>
  <si>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</si>
  <si>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</si>
  <si>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</si>
  <si>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</si>
  <si>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</si>
  <si>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</si>
  <si>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</si>
  <si>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</si>
  <si>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</si>
  <si>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</si>
  <si>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</si>
  <si>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</si>
  <si>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2. Líneas Principales: Cantidad de líneas principales instaladas que incluye líneas de abonados, líneas de telefonía pública y líneas de servicio .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</si>
  <si>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</si>
  <si>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</si>
  <si>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</si>
  <si>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</si>
  <si>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</si>
  <si>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</si>
  <si>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</si>
  <si>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>Grupo Coripar S.A.</t>
  </si>
  <si>
    <t>5. ** Recurso numérico recuperado por terminación anticipada y unilateral de contrato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</si>
  <si>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</si>
  <si>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</si>
  <si>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</si>
  <si>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</si>
  <si>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</si>
  <si>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</si>
  <si>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</si>
  <si>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</si>
  <si>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</si>
  <si>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</si>
  <si>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</si>
  <si>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 xml:space="preserve">      Fecha de publicación: Octubre de 2013</t>
  </si>
  <si>
    <t xml:space="preserve">      Fecha de publicación:  Octubre de 2013</t>
  </si>
  <si>
    <t>LEVEL 3 
ECUADOR LVLT S.A.</t>
  </si>
  <si>
    <t>GRUPO
 CORIPAR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</si>
</sst>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C0000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  <fill>
      <patternFill patternType="solid">
        <fgColor rgb="FFFFFFFF"/>
        <bgColor rgb="FF000000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66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3" fontId="2" fillId="2" borderId="4" xfId="1" applyNumberFormat="1" applyFont="1" applyFill="1" applyBorder="1"/>
    <xf numFmtId="0" fontId="6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0" xfId="1" applyFont="1" applyFill="1"/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justify" wrapText="1"/>
    </xf>
    <xf numFmtId="0" fontId="10" fillId="2" borderId="0" xfId="5" applyFont="1" applyFill="1" applyBorder="1" applyAlignment="1" applyProtection="1">
      <alignment vertical="center" wrapText="1"/>
    </xf>
    <xf numFmtId="0" fontId="0" fillId="2" borderId="12" xfId="1" applyFont="1" applyFill="1" applyBorder="1" applyAlignment="1">
      <alignment vertical="top" wrapText="1"/>
    </xf>
    <xf numFmtId="0" fontId="0" fillId="2" borderId="13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top" wrapText="1"/>
    </xf>
    <xf numFmtId="0" fontId="2" fillId="2" borderId="14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3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3" fontId="2" fillId="2" borderId="12" xfId="1" applyNumberFormat="1" applyFont="1" applyFill="1" applyBorder="1" applyAlignment="1">
      <alignment horizontal="right"/>
    </xf>
    <xf numFmtId="3" fontId="2" fillId="2" borderId="16" xfId="1" applyNumberFormat="1" applyFont="1" applyFill="1" applyBorder="1"/>
    <xf numFmtId="1" fontId="4" fillId="2" borderId="18" xfId="1" applyNumberFormat="1" applyFont="1" applyFill="1" applyBorder="1"/>
    <xf numFmtId="0" fontId="4" fillId="2" borderId="19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1" xfId="6" applyFont="1" applyFill="1" applyBorder="1"/>
    <xf numFmtId="9" fontId="2" fillId="2" borderId="12" xfId="6" applyFont="1" applyFill="1" applyBorder="1"/>
    <xf numFmtId="3" fontId="0" fillId="2" borderId="17" xfId="1" applyNumberFormat="1" applyFont="1" applyFill="1" applyBorder="1" applyAlignment="1">
      <alignment vertical="center" wrapText="1"/>
    </xf>
    <xf numFmtId="3" fontId="0" fillId="2" borderId="20" xfId="1" applyNumberFormat="1" applyFont="1" applyFill="1" applyBorder="1" applyAlignment="1">
      <alignment vertical="center" wrapText="1"/>
    </xf>
    <xf numFmtId="164" fontId="0" fillId="2" borderId="16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9" xfId="1" applyNumberFormat="1" applyFont="1" applyFill="1" applyBorder="1" applyAlignment="1">
      <alignment vertical="center" wrapText="1"/>
    </xf>
    <xf numFmtId="3" fontId="0" fillId="2" borderId="21" xfId="1" applyNumberFormat="1" applyFont="1" applyFill="1" applyBorder="1" applyAlignment="1">
      <alignment vertical="center" wrapText="1"/>
    </xf>
    <xf numFmtId="3" fontId="0" fillId="2" borderId="15" xfId="1" applyNumberFormat="1" applyFont="1" applyFill="1" applyBorder="1" applyAlignment="1">
      <alignment vertical="center" wrapText="1"/>
    </xf>
    <xf numFmtId="164" fontId="0" fillId="2" borderId="22" xfId="6" applyNumberFormat="1" applyFont="1" applyFill="1" applyBorder="1" applyAlignment="1">
      <alignment vertical="center" wrapText="1"/>
    </xf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3" fillId="2" borderId="0" xfId="1" applyFont="1" applyFill="1" applyBorder="1"/>
    <xf numFmtId="0" fontId="9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7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9" xfId="1" applyNumberFormat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3" fontId="2" fillId="2" borderId="26" xfId="1" applyNumberFormat="1" applyFont="1" applyFill="1" applyBorder="1"/>
    <xf numFmtId="3" fontId="2" fillId="2" borderId="27" xfId="1" applyNumberFormat="1" applyFont="1" applyFill="1" applyBorder="1"/>
    <xf numFmtId="3" fontId="2" fillId="2" borderId="28" xfId="1" applyNumberFormat="1" applyFont="1" applyFill="1" applyBorder="1"/>
    <xf numFmtId="3" fontId="2" fillId="2" borderId="5" xfId="1" applyNumberFormat="1" applyFont="1" applyFill="1" applyBorder="1" applyAlignment="1">
      <alignment horizontal="right"/>
    </xf>
    <xf numFmtId="3" fontId="2" fillId="2" borderId="5" xfId="1" applyNumberFormat="1" applyFont="1" applyFill="1" applyBorder="1"/>
    <xf numFmtId="3" fontId="13" fillId="2" borderId="0" xfId="1" applyNumberFormat="1" applyFont="1" applyFill="1" applyBorder="1"/>
    <xf numFmtId="1" fontId="4" fillId="2" borderId="32" xfId="1" applyNumberFormat="1" applyFont="1" applyFill="1" applyBorder="1"/>
    <xf numFmtId="3" fontId="2" fillId="2" borderId="33" xfId="1" applyNumberFormat="1" applyFont="1" applyFill="1" applyBorder="1" applyAlignment="1">
      <alignment horizontal="right"/>
    </xf>
    <xf numFmtId="3" fontId="2" fillId="2" borderId="34" xfId="1" applyNumberFormat="1" applyFont="1" applyFill="1" applyBorder="1" applyAlignment="1">
      <alignment horizontal="right"/>
    </xf>
    <xf numFmtId="3" fontId="2" fillId="2" borderId="35" xfId="1" applyNumberFormat="1" applyFont="1" applyFill="1" applyBorder="1"/>
    <xf numFmtId="3" fontId="2" fillId="2" borderId="36" xfId="1" applyNumberFormat="1" applyFont="1" applyFill="1" applyBorder="1" applyAlignment="1">
      <alignment horizontal="right"/>
    </xf>
    <xf numFmtId="3" fontId="2" fillId="2" borderId="22" xfId="1" applyNumberFormat="1" applyFont="1" applyFill="1" applyBorder="1" applyAlignment="1">
      <alignment horizontal="right"/>
    </xf>
    <xf numFmtId="3" fontId="2" fillId="2" borderId="21" xfId="1" applyNumberFormat="1" applyFont="1" applyFill="1" applyBorder="1"/>
    <xf numFmtId="9" fontId="2" fillId="2" borderId="33" xfId="6" applyFont="1" applyFill="1" applyBorder="1"/>
    <xf numFmtId="9" fontId="2" fillId="2" borderId="33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18" xfId="2" applyNumberFormat="1" applyFont="1" applyFill="1" applyBorder="1"/>
    <xf numFmtId="3" fontId="2" fillId="2" borderId="11" xfId="2" applyNumberFormat="1" applyFont="1" applyFill="1" applyBorder="1"/>
    <xf numFmtId="3" fontId="2" fillId="2" borderId="6" xfId="2" applyNumberFormat="1" applyFont="1" applyFill="1" applyBorder="1"/>
    <xf numFmtId="1" fontId="4" fillId="2" borderId="13" xfId="2" applyNumberFormat="1" applyFont="1" applyFill="1" applyBorder="1"/>
    <xf numFmtId="3" fontId="2" fillId="2" borderId="9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2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4" xfId="2" applyNumberFormat="1" applyFont="1" applyFill="1" applyBorder="1" applyAlignment="1">
      <alignment horizontal="right"/>
    </xf>
    <xf numFmtId="3" fontId="2" fillId="2" borderId="36" xfId="2" applyNumberFormat="1" applyFont="1" applyFill="1" applyBorder="1" applyAlignment="1">
      <alignment horizontal="right"/>
    </xf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3" fillId="2" borderId="0" xfId="2" applyFont="1" applyFill="1" applyBorder="1"/>
    <xf numFmtId="0" fontId="14" fillId="2" borderId="0" xfId="2" applyFont="1" applyFill="1" applyBorder="1"/>
    <xf numFmtId="17" fontId="16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right"/>
    </xf>
    <xf numFmtId="3" fontId="13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right"/>
    </xf>
    <xf numFmtId="1" fontId="4" fillId="2" borderId="32" xfId="2" applyNumberFormat="1" applyFont="1" applyFill="1" applyBorder="1"/>
    <xf numFmtId="3" fontId="2" fillId="2" borderId="39" xfId="2" applyNumberFormat="1" applyFont="1" applyFill="1" applyBorder="1" applyAlignment="1">
      <alignment horizontal="right"/>
    </xf>
    <xf numFmtId="3" fontId="2" fillId="2" borderId="40" xfId="2" applyNumberFormat="1" applyFont="1" applyFill="1" applyBorder="1" applyAlignment="1">
      <alignment horizontal="right"/>
    </xf>
    <xf numFmtId="0" fontId="15" fillId="2" borderId="0" xfId="2" applyFont="1" applyFill="1" applyBorder="1" applyAlignment="1"/>
    <xf numFmtId="0" fontId="16" fillId="2" borderId="0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/>
    </xf>
    <xf numFmtId="1" fontId="16" fillId="2" borderId="0" xfId="2" applyNumberFormat="1" applyFont="1" applyFill="1" applyBorder="1"/>
    <xf numFmtId="0" fontId="17" fillId="2" borderId="0" xfId="1" applyFont="1" applyFill="1" applyBorder="1"/>
    <xf numFmtId="0" fontId="18" fillId="2" borderId="0" xfId="1" applyFont="1" applyFill="1" applyAlignment="1">
      <alignment vertical="top" wrapText="1"/>
    </xf>
    <xf numFmtId="3" fontId="18" fillId="2" borderId="0" xfId="1" applyNumberFormat="1" applyFont="1" applyFill="1" applyAlignment="1">
      <alignment vertical="top" wrapText="1"/>
    </xf>
    <xf numFmtId="3" fontId="2" fillId="2" borderId="51" xfId="2" applyNumberFormat="1" applyFont="1" applyFill="1" applyBorder="1"/>
    <xf numFmtId="3" fontId="2" fillId="2" borderId="33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54" xfId="6" applyFont="1" applyFill="1" applyBorder="1" applyAlignment="1">
      <alignment horizontal="right"/>
    </xf>
    <xf numFmtId="9" fontId="2" fillId="2" borderId="55" xfId="6" applyFont="1" applyFill="1" applyBorder="1" applyAlignment="1">
      <alignment horizontal="right"/>
    </xf>
    <xf numFmtId="9" fontId="2" fillId="2" borderId="9" xfId="6" applyFont="1" applyFill="1" applyBorder="1"/>
    <xf numFmtId="9" fontId="2" fillId="2" borderId="29" xfId="6" applyFont="1" applyFill="1" applyBorder="1" applyAlignment="1">
      <alignment horizontal="right"/>
    </xf>
    <xf numFmtId="9" fontId="2" fillId="2" borderId="20" xfId="6" applyFont="1" applyFill="1" applyBorder="1"/>
    <xf numFmtId="0" fontId="4" fillId="2" borderId="10" xfId="1" applyFont="1" applyFill="1" applyBorder="1" applyAlignment="1">
      <alignment horizontal="center" vertical="center" wrapText="1"/>
    </xf>
    <xf numFmtId="3" fontId="2" fillId="2" borderId="53" xfId="2" applyNumberFormat="1" applyFont="1" applyFill="1" applyBorder="1"/>
    <xf numFmtId="3" fontId="2" fillId="2" borderId="55" xfId="2" applyNumberFormat="1" applyFont="1" applyFill="1" applyBorder="1"/>
    <xf numFmtId="3" fontId="2" fillId="2" borderId="54" xfId="2" applyNumberFormat="1" applyFont="1" applyFill="1" applyBorder="1" applyAlignment="1">
      <alignment horizontal="right"/>
    </xf>
    <xf numFmtId="3" fontId="2" fillId="2" borderId="56" xfId="2" applyNumberFormat="1" applyFont="1" applyFill="1" applyBorder="1" applyAlignment="1">
      <alignment horizontal="right"/>
    </xf>
    <xf numFmtId="3" fontId="2" fillId="2" borderId="57" xfId="2" applyNumberFormat="1" applyFont="1" applyFill="1" applyBorder="1" applyAlignment="1">
      <alignment horizontal="right"/>
    </xf>
    <xf numFmtId="3" fontId="2" fillId="2" borderId="30" xfId="2" applyNumberFormat="1" applyFont="1" applyFill="1" applyBorder="1"/>
    <xf numFmtId="3" fontId="2" fillId="2" borderId="15" xfId="2" applyNumberFormat="1" applyFont="1" applyFill="1" applyBorder="1"/>
    <xf numFmtId="0" fontId="2" fillId="2" borderId="30" xfId="6" applyNumberFormat="1" applyFont="1" applyFill="1" applyBorder="1"/>
    <xf numFmtId="3" fontId="2" fillId="2" borderId="46" xfId="2" applyNumberFormat="1" applyFont="1" applyFill="1" applyBorder="1" applyAlignment="1">
      <alignment horizontal="right"/>
    </xf>
    <xf numFmtId="3" fontId="2" fillId="2" borderId="45" xfId="2" applyNumberFormat="1" applyFont="1" applyFill="1" applyBorder="1"/>
    <xf numFmtId="1" fontId="4" fillId="2" borderId="30" xfId="2" applyNumberFormat="1" applyFont="1" applyFill="1" applyBorder="1"/>
    <xf numFmtId="1" fontId="4" fillId="2" borderId="9" xfId="2" applyNumberFormat="1" applyFont="1" applyFill="1" applyBorder="1"/>
    <xf numFmtId="1" fontId="4" fillId="2" borderId="52" xfId="2" applyNumberFormat="1" applyFont="1" applyFill="1" applyBorder="1"/>
    <xf numFmtId="1" fontId="4" fillId="2" borderId="15" xfId="2" applyNumberFormat="1" applyFont="1" applyFill="1" applyBorder="1"/>
    <xf numFmtId="3" fontId="2" fillId="2" borderId="48" xfId="2" applyNumberFormat="1" applyFont="1" applyFill="1" applyBorder="1" applyAlignment="1">
      <alignment horizontal="right"/>
    </xf>
    <xf numFmtId="3" fontId="2" fillId="2" borderId="59" xfId="2" applyNumberFormat="1" applyFont="1" applyFill="1" applyBorder="1" applyAlignment="1">
      <alignment horizontal="right"/>
    </xf>
    <xf numFmtId="3" fontId="2" fillId="2" borderId="40" xfId="1" applyNumberFormat="1" applyFont="1" applyFill="1" applyBorder="1" applyAlignment="1">
      <alignment horizontal="right"/>
    </xf>
    <xf numFmtId="3" fontId="2" fillId="2" borderId="60" xfId="1" applyNumberFormat="1" applyFont="1" applyFill="1" applyBorder="1" applyAlignment="1">
      <alignment horizontal="right"/>
    </xf>
    <xf numFmtId="3" fontId="2" fillId="2" borderId="61" xfId="1" applyNumberFormat="1" applyFont="1" applyFill="1" applyBorder="1"/>
    <xf numFmtId="17" fontId="4" fillId="2" borderId="15" xfId="1" applyNumberFormat="1" applyFont="1" applyFill="1" applyBorder="1"/>
    <xf numFmtId="9" fontId="2" fillId="2" borderId="40" xfId="6" applyFont="1" applyFill="1" applyBorder="1" applyAlignment="1">
      <alignment horizontal="right"/>
    </xf>
    <xf numFmtId="9" fontId="2" fillId="2" borderId="56" xfId="6" applyFont="1" applyFill="1" applyBorder="1" applyAlignment="1">
      <alignment horizontal="right"/>
    </xf>
    <xf numFmtId="9" fontId="2" fillId="2" borderId="52" xfId="6" applyFont="1" applyFill="1" applyBorder="1" applyAlignment="1">
      <alignment horizontal="right"/>
    </xf>
    <xf numFmtId="0" fontId="18" fillId="2" borderId="0" xfId="1" applyFont="1" applyFill="1" applyBorder="1"/>
    <xf numFmtId="0" fontId="19" fillId="2" borderId="0" xfId="1" applyFont="1" applyFill="1" applyBorder="1"/>
    <xf numFmtId="3" fontId="1" fillId="2" borderId="53" xfId="2" applyNumberFormat="1" applyFont="1" applyFill="1" applyBorder="1" applyAlignment="1">
      <alignment horizontal="center" vertical="center"/>
    </xf>
    <xf numFmtId="3" fontId="1" fillId="2" borderId="55" xfId="2" applyNumberFormat="1" applyFont="1" applyFill="1" applyBorder="1" applyAlignment="1">
      <alignment horizontal="center" vertical="center"/>
    </xf>
    <xf numFmtId="3" fontId="1" fillId="2" borderId="56" xfId="2" applyNumberFormat="1" applyFont="1" applyFill="1" applyBorder="1" applyAlignment="1">
      <alignment horizontal="center" vertical="center"/>
    </xf>
    <xf numFmtId="3" fontId="2" fillId="2" borderId="53" xfId="2" applyNumberFormat="1" applyFont="1" applyFill="1" applyBorder="1" applyAlignment="1">
      <alignment horizontal="center" vertical="center"/>
    </xf>
    <xf numFmtId="3" fontId="2" fillId="2" borderId="54" xfId="2" applyNumberFormat="1" applyFont="1" applyFill="1" applyBorder="1" applyAlignment="1">
      <alignment horizontal="center" vertical="center"/>
    </xf>
    <xf numFmtId="0" fontId="2" fillId="2" borderId="9" xfId="6" applyNumberFormat="1" applyFont="1" applyFill="1" applyBorder="1"/>
    <xf numFmtId="3" fontId="2" fillId="2" borderId="52" xfId="2" applyNumberFormat="1" applyFont="1" applyFill="1" applyBorder="1"/>
    <xf numFmtId="0" fontId="1" fillId="2" borderId="11" xfId="1" applyFont="1" applyFill="1" applyBorder="1" applyAlignment="1">
      <alignment vertical="top" wrapText="1"/>
    </xf>
    <xf numFmtId="1" fontId="4" fillId="2" borderId="15" xfId="1" applyNumberFormat="1" applyFont="1" applyFill="1" applyBorder="1"/>
    <xf numFmtId="0" fontId="1" fillId="2" borderId="12" xfId="1" applyFont="1" applyFill="1" applyBorder="1" applyAlignment="1">
      <alignment vertical="top" wrapText="1"/>
    </xf>
    <xf numFmtId="17" fontId="4" fillId="2" borderId="62" xfId="2" applyNumberFormat="1" applyFont="1" applyFill="1" applyBorder="1"/>
    <xf numFmtId="3" fontId="2" fillId="2" borderId="26" xfId="2" applyNumberFormat="1" applyFont="1" applyFill="1" applyBorder="1" applyAlignment="1">
      <alignment horizontal="right"/>
    </xf>
    <xf numFmtId="3" fontId="2" fillId="2" borderId="27" xfId="2" applyNumberFormat="1" applyFont="1" applyFill="1" applyBorder="1" applyAlignment="1">
      <alignment horizontal="right"/>
    </xf>
    <xf numFmtId="17" fontId="4" fillId="2" borderId="13" xfId="2" applyNumberFormat="1" applyFont="1" applyFill="1" applyBorder="1"/>
    <xf numFmtId="17" fontId="4" fillId="2" borderId="38" xfId="2" applyNumberFormat="1" applyFont="1" applyFill="1" applyBorder="1"/>
    <xf numFmtId="17" fontId="4" fillId="2" borderId="30" xfId="2" applyNumberFormat="1" applyFont="1" applyFill="1" applyBorder="1"/>
    <xf numFmtId="3" fontId="2" fillId="2" borderId="63" xfId="2" applyNumberFormat="1" applyFont="1" applyFill="1" applyBorder="1" applyAlignment="1">
      <alignment horizontal="right"/>
    </xf>
    <xf numFmtId="3" fontId="2" fillId="2" borderId="64" xfId="2" applyNumberFormat="1" applyFont="1" applyFill="1" applyBorder="1" applyAlignment="1">
      <alignment horizontal="right"/>
    </xf>
    <xf numFmtId="17" fontId="4" fillId="2" borderId="9" xfId="2" applyNumberFormat="1" applyFont="1" applyFill="1" applyBorder="1"/>
    <xf numFmtId="17" fontId="4" fillId="2" borderId="15" xfId="2" applyNumberFormat="1" applyFont="1" applyFill="1" applyBorder="1"/>
    <xf numFmtId="17" fontId="4" fillId="2" borderId="30" xfId="1" applyNumberFormat="1" applyFont="1" applyFill="1" applyBorder="1"/>
    <xf numFmtId="3" fontId="2" fillId="2" borderId="27" xfId="1" applyNumberFormat="1" applyFont="1" applyFill="1" applyBorder="1" applyAlignment="1">
      <alignment horizontal="right"/>
    </xf>
    <xf numFmtId="3" fontId="2" fillId="2" borderId="65" xfId="1" applyNumberFormat="1" applyFont="1" applyFill="1" applyBorder="1" applyAlignment="1">
      <alignment horizontal="right"/>
    </xf>
    <xf numFmtId="17" fontId="4" fillId="2" borderId="9" xfId="1" applyNumberFormat="1" applyFont="1" applyFill="1" applyBorder="1"/>
    <xf numFmtId="3" fontId="2" fillId="2" borderId="4" xfId="1" applyNumberFormat="1" applyFont="1" applyFill="1" applyBorder="1" applyAlignment="1">
      <alignment horizontal="right"/>
    </xf>
    <xf numFmtId="9" fontId="2" fillId="2" borderId="9" xfId="6" applyFont="1" applyFill="1" applyBorder="1" applyAlignment="1">
      <alignment horizontal="right"/>
    </xf>
    <xf numFmtId="1" fontId="4" fillId="2" borderId="52" xfId="1" applyNumberFormat="1" applyFont="1" applyFill="1" applyBorder="1"/>
    <xf numFmtId="9" fontId="2" fillId="2" borderId="27" xfId="6" applyFont="1" applyFill="1" applyBorder="1" applyAlignment="1">
      <alignment horizontal="right"/>
    </xf>
    <xf numFmtId="9" fontId="2" fillId="2" borderId="64" xfId="6" applyFont="1" applyFill="1" applyBorder="1" applyAlignment="1">
      <alignment horizontal="right"/>
    </xf>
    <xf numFmtId="9" fontId="2" fillId="2" borderId="30" xfId="6" applyFont="1" applyFill="1" applyBorder="1" applyAlignment="1">
      <alignment horizontal="right"/>
    </xf>
    <xf numFmtId="3" fontId="1" fillId="2" borderId="36" xfId="1" applyNumberFormat="1" applyFont="1" applyFill="1" applyBorder="1" applyAlignment="1">
      <alignment horizontal="right"/>
    </xf>
    <xf numFmtId="17" fontId="4" fillId="2" borderId="32" xfId="2" applyNumberFormat="1" applyFont="1" applyFill="1" applyBorder="1"/>
    <xf numFmtId="17" fontId="4" fillId="2" borderId="52" xfId="2" applyNumberFormat="1" applyFont="1" applyFill="1" applyBorder="1"/>
    <xf numFmtId="17" fontId="4" fillId="2" borderId="52" xfId="1" applyNumberFormat="1" applyFont="1" applyFill="1" applyBorder="1"/>
    <xf numFmtId="0" fontId="22" fillId="5" borderId="0" xfId="1" applyFont="1" applyFill="1" applyAlignment="1">
      <alignment wrapText="1"/>
    </xf>
    <xf numFmtId="0" fontId="23" fillId="5" borderId="0" xfId="1" applyFont="1" applyFill="1" applyAlignment="1"/>
    <xf numFmtId="0" fontId="22" fillId="5" borderId="0" xfId="1" applyFont="1" applyFill="1" applyAlignment="1">
      <alignment horizontal="left"/>
    </xf>
    <xf numFmtId="0" fontId="22" fillId="5" borderId="0" xfId="1" applyFont="1" applyFill="1" applyAlignment="1">
      <alignment horizontal="left" vertical="center"/>
    </xf>
    <xf numFmtId="0" fontId="24" fillId="6" borderId="0" xfId="0" applyFont="1" applyFill="1" applyAlignment="1"/>
    <xf numFmtId="0" fontId="9" fillId="7" borderId="0" xfId="1" applyFont="1" applyFill="1" applyBorder="1" applyAlignment="1">
      <alignment wrapText="1"/>
    </xf>
    <xf numFmtId="0" fontId="22" fillId="5" borderId="0" xfId="1" applyFont="1" applyFill="1" applyAlignment="1" applyProtection="1">
      <alignment wrapText="1"/>
      <protection locked="0"/>
    </xf>
    <xf numFmtId="0" fontId="18" fillId="5" borderId="0" xfId="1" applyFont="1" applyFill="1" applyAlignment="1">
      <alignment vertical="top" wrapText="1"/>
    </xf>
    <xf numFmtId="3" fontId="18" fillId="5" borderId="0" xfId="1" applyNumberFormat="1" applyFont="1" applyFill="1" applyAlignment="1">
      <alignment vertical="top" wrapText="1"/>
    </xf>
    <xf numFmtId="3" fontId="18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21" fillId="8" borderId="2" xfId="1" applyFont="1" applyFill="1" applyBorder="1" applyAlignment="1">
      <alignment horizontal="center" vertical="center" wrapText="1"/>
    </xf>
    <xf numFmtId="0" fontId="21" fillId="8" borderId="7" xfId="1" applyFont="1" applyFill="1" applyBorder="1" applyAlignment="1">
      <alignment horizontal="center" vertical="center" wrapText="1"/>
    </xf>
    <xf numFmtId="0" fontId="21" fillId="8" borderId="10" xfId="1" applyFont="1" applyFill="1" applyBorder="1" applyAlignment="1">
      <alignment horizontal="center" vertical="top" wrapText="1"/>
    </xf>
    <xf numFmtId="0" fontId="1" fillId="9" borderId="18" xfId="1" applyFont="1" applyFill="1" applyBorder="1" applyAlignment="1">
      <alignment vertical="center" wrapText="1"/>
    </xf>
    <xf numFmtId="0" fontId="1" fillId="9" borderId="13" xfId="1" applyFont="1" applyFill="1" applyBorder="1" applyAlignment="1">
      <alignment vertical="center" wrapText="1"/>
    </xf>
    <xf numFmtId="0" fontId="25" fillId="2" borderId="0" xfId="1" applyFont="1" applyFill="1" applyAlignment="1">
      <alignment vertical="top"/>
    </xf>
    <xf numFmtId="0" fontId="26" fillId="2" borderId="0" xfId="1" applyFont="1" applyFill="1" applyAlignment="1">
      <alignment vertical="top"/>
    </xf>
    <xf numFmtId="0" fontId="26" fillId="2" borderId="8" xfId="1" applyFont="1" applyFill="1" applyBorder="1"/>
    <xf numFmtId="0" fontId="18" fillId="5" borderId="0" xfId="1" applyFont="1" applyFill="1" applyAlignment="1" applyProtection="1">
      <alignment vertical="top" wrapText="1"/>
      <protection locked="0"/>
    </xf>
    <xf numFmtId="0" fontId="18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3" fontId="2" fillId="10" borderId="53" xfId="1" applyNumberFormat="1" applyFont="1" applyFill="1" applyBorder="1" applyAlignment="1">
      <alignment horizontal="center"/>
    </xf>
    <xf numFmtId="3" fontId="2" fillId="10" borderId="54" xfId="1" applyNumberFormat="1" applyFont="1" applyFill="1" applyBorder="1" applyAlignment="1">
      <alignment horizontal="center"/>
    </xf>
    <xf numFmtId="0" fontId="25" fillId="2" borderId="0" xfId="1" applyFont="1" applyFill="1" applyBorder="1"/>
    <xf numFmtId="0" fontId="26" fillId="2" borderId="0" xfId="1" applyFont="1" applyFill="1" applyBorder="1"/>
    <xf numFmtId="9" fontId="26" fillId="2" borderId="0" xfId="6" applyFont="1" applyFill="1" applyBorder="1"/>
    <xf numFmtId="3" fontId="26" fillId="2" borderId="0" xfId="1" applyNumberFormat="1" applyFont="1" applyFill="1" applyBorder="1"/>
    <xf numFmtId="0" fontId="26" fillId="2" borderId="0" xfId="1" applyFont="1" applyFill="1" applyBorder="1" applyProtection="1">
      <protection locked="0"/>
    </xf>
    <xf numFmtId="17" fontId="26" fillId="2" borderId="0" xfId="1" applyNumberFormat="1" applyFont="1" applyFill="1" applyBorder="1"/>
    <xf numFmtId="3" fontId="26" fillId="2" borderId="0" xfId="1" applyNumberFormat="1" applyFont="1" applyFill="1" applyBorder="1" applyAlignment="1">
      <alignment horizontal="right"/>
    </xf>
    <xf numFmtId="0" fontId="26" fillId="2" borderId="0" xfId="1" applyFont="1" applyFill="1" applyAlignment="1">
      <alignment horizontal="right" vertical="top"/>
    </xf>
    <xf numFmtId="0" fontId="18" fillId="5" borderId="0" xfId="1" applyFont="1" applyFill="1" applyBorder="1" applyProtection="1">
      <protection locked="0"/>
    </xf>
    <xf numFmtId="0" fontId="18" fillId="5" borderId="0" xfId="2" applyFont="1" applyFill="1" applyBorder="1"/>
    <xf numFmtId="0" fontId="1" fillId="7" borderId="0" xfId="2" applyFont="1" applyFill="1" applyBorder="1"/>
    <xf numFmtId="3" fontId="2" fillId="11" borderId="58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53" xfId="2" applyNumberFormat="1" applyFont="1" applyFill="1" applyBorder="1" applyAlignment="1">
      <alignment horizontal="center"/>
    </xf>
    <xf numFmtId="0" fontId="25" fillId="2" borderId="0" xfId="2" applyFont="1" applyFill="1" applyBorder="1"/>
    <xf numFmtId="0" fontId="26" fillId="2" borderId="0" xfId="2" applyFont="1" applyFill="1" applyBorder="1"/>
    <xf numFmtId="17" fontId="26" fillId="2" borderId="0" xfId="2" applyNumberFormat="1" applyFont="1" applyFill="1" applyBorder="1"/>
    <xf numFmtId="0" fontId="18" fillId="5" borderId="0" xfId="2" applyFont="1" applyFill="1" applyBorder="1" applyProtection="1">
      <protection locked="0"/>
    </xf>
    <xf numFmtId="0" fontId="18" fillId="5" borderId="0" xfId="1" applyFont="1" applyFill="1"/>
    <xf numFmtId="0" fontId="0" fillId="7" borderId="0" xfId="1" applyFont="1" applyFill="1"/>
    <xf numFmtId="0" fontId="0" fillId="4" borderId="0" xfId="0" applyFill="1"/>
    <xf numFmtId="0" fontId="18" fillId="5" borderId="0" xfId="0" applyFont="1" applyFill="1"/>
    <xf numFmtId="0" fontId="0" fillId="8" borderId="0" xfId="0" applyFill="1"/>
    <xf numFmtId="3" fontId="1" fillId="2" borderId="40" xfId="1" applyNumberFormat="1" applyFont="1" applyFill="1" applyBorder="1" applyAlignment="1">
      <alignment horizontal="right"/>
    </xf>
    <xf numFmtId="0" fontId="1" fillId="4" borderId="0" xfId="1" applyFont="1" applyFill="1" applyBorder="1"/>
    <xf numFmtId="17" fontId="4" fillId="12" borderId="52" xfId="1" applyNumberFormat="1" applyFont="1" applyFill="1" applyBorder="1"/>
    <xf numFmtId="9" fontId="1" fillId="12" borderId="40" xfId="6" applyFont="1" applyFill="1" applyBorder="1" applyAlignment="1">
      <alignment horizontal="right"/>
    </xf>
    <xf numFmtId="9" fontId="1" fillId="12" borderId="56" xfId="6" applyFont="1" applyFill="1" applyBorder="1" applyAlignment="1">
      <alignment horizontal="right"/>
    </xf>
    <xf numFmtId="9" fontId="1" fillId="12" borderId="52" xfId="6" applyFont="1" applyFill="1" applyBorder="1" applyAlignment="1">
      <alignment horizontal="right"/>
    </xf>
    <xf numFmtId="17" fontId="4" fillId="12" borderId="15" xfId="1" applyNumberFormat="1" applyFont="1" applyFill="1" applyBorder="1"/>
    <xf numFmtId="9" fontId="1" fillId="12" borderId="36" xfId="6" applyFont="1" applyFill="1" applyBorder="1" applyAlignment="1">
      <alignment horizontal="right"/>
    </xf>
    <xf numFmtId="9" fontId="1" fillId="12" borderId="57" xfId="6" applyFont="1" applyFill="1" applyBorder="1" applyAlignment="1">
      <alignment horizontal="right"/>
    </xf>
    <xf numFmtId="9" fontId="1" fillId="12" borderId="15" xfId="6" applyFont="1" applyFill="1" applyBorder="1" applyAlignment="1">
      <alignment horizontal="right"/>
    </xf>
    <xf numFmtId="3" fontId="1" fillId="2" borderId="46" xfId="2" applyNumberFormat="1" applyFont="1" applyFill="1" applyBorder="1" applyAlignment="1">
      <alignment horizontal="right"/>
    </xf>
    <xf numFmtId="3" fontId="1" fillId="2" borderId="36" xfId="2" applyNumberFormat="1" applyFont="1" applyFill="1" applyBorder="1" applyAlignment="1">
      <alignment horizontal="right"/>
    </xf>
    <xf numFmtId="3" fontId="1" fillId="2" borderId="57" xfId="2" applyNumberFormat="1" applyFont="1" applyFill="1" applyBorder="1" applyAlignment="1">
      <alignment horizontal="right"/>
    </xf>
    <xf numFmtId="3" fontId="1" fillId="2" borderId="15" xfId="2" applyNumberFormat="1" applyFont="1" applyFill="1" applyBorder="1"/>
    <xf numFmtId="3" fontId="1" fillId="2" borderId="0" xfId="1" applyNumberFormat="1" applyFont="1" applyFill="1" applyBorder="1"/>
    <xf numFmtId="9" fontId="18" fillId="2" borderId="0" xfId="6" applyFont="1" applyFill="1" applyBorder="1"/>
    <xf numFmtId="0" fontId="18" fillId="4" borderId="0" xfId="1" applyFont="1" applyFill="1" applyBorder="1"/>
    <xf numFmtId="0" fontId="20" fillId="4" borderId="0" xfId="1" applyFont="1" applyFill="1" applyBorder="1" applyAlignment="1"/>
    <xf numFmtId="0" fontId="20" fillId="2" borderId="0" xfId="1" applyFont="1" applyFill="1" applyBorder="1" applyAlignment="1"/>
    <xf numFmtId="0" fontId="21" fillId="4" borderId="0" xfId="1" applyFont="1" applyFill="1" applyBorder="1" applyAlignment="1">
      <alignment horizontal="center" vertical="center" wrapText="1"/>
    </xf>
    <xf numFmtId="0" fontId="21" fillId="4" borderId="0" xfId="1" applyFont="1" applyFill="1" applyBorder="1" applyAlignment="1">
      <alignment horizontal="center" vertical="center"/>
    </xf>
    <xf numFmtId="1" fontId="21" fillId="4" borderId="0" xfId="1" applyNumberFormat="1" applyFont="1" applyFill="1" applyBorder="1"/>
    <xf numFmtId="3" fontId="18" fillId="4" borderId="0" xfId="1" applyNumberFormat="1" applyFont="1" applyFill="1" applyBorder="1"/>
    <xf numFmtId="3" fontId="18" fillId="4" borderId="0" xfId="1" applyNumberFormat="1" applyFont="1" applyFill="1" applyBorder="1" applyAlignment="1">
      <alignment horizontal="center"/>
    </xf>
    <xf numFmtId="3" fontId="18" fillId="4" borderId="0" xfId="1" applyNumberFormat="1" applyFont="1" applyFill="1" applyBorder="1" applyAlignment="1">
      <alignment horizontal="right"/>
    </xf>
    <xf numFmtId="17" fontId="21" fillId="4" borderId="0" xfId="1" applyNumberFormat="1" applyFont="1" applyFill="1" applyBorder="1"/>
    <xf numFmtId="0" fontId="1" fillId="2" borderId="0" xfId="1" applyFont="1" applyFill="1" applyAlignment="1">
      <alignment vertical="top" wrapText="1"/>
    </xf>
    <xf numFmtId="3" fontId="1" fillId="2" borderId="0" xfId="1" applyNumberFormat="1" applyFont="1" applyFill="1" applyAlignment="1">
      <alignment vertical="top" wrapText="1"/>
    </xf>
    <xf numFmtId="0" fontId="1" fillId="2" borderId="0" xfId="1" applyFont="1" applyFill="1" applyBorder="1" applyAlignment="1">
      <alignment vertical="top" wrapText="1"/>
    </xf>
    <xf numFmtId="0" fontId="0" fillId="4" borderId="0" xfId="1" applyFont="1" applyFill="1"/>
    <xf numFmtId="0" fontId="21" fillId="8" borderId="71" xfId="1" applyFont="1" applyFill="1" applyBorder="1" applyAlignment="1">
      <alignment horizontal="right" vertical="center"/>
    </xf>
    <xf numFmtId="0" fontId="1" fillId="0" borderId="1" xfId="1" applyFont="1" applyBorder="1" applyAlignment="1">
      <alignment horizontal="right" vertical="center"/>
    </xf>
    <xf numFmtId="0" fontId="4" fillId="9" borderId="72" xfId="1" applyFont="1" applyFill="1" applyBorder="1" applyAlignment="1">
      <alignment horizontal="right" vertical="center"/>
    </xf>
    <xf numFmtId="0" fontId="1" fillId="2" borderId="1" xfId="1" applyFont="1" applyFill="1" applyBorder="1" applyAlignment="1">
      <alignment horizontal="right" vertical="center"/>
    </xf>
    <xf numFmtId="17" fontId="21" fillId="8" borderId="71" xfId="1" applyNumberFormat="1" applyFont="1" applyFill="1" applyBorder="1" applyAlignment="1">
      <alignment horizontal="right" vertical="center"/>
    </xf>
    <xf numFmtId="0" fontId="1" fillId="0" borderId="1" xfId="1" applyFont="1" applyFill="1" applyBorder="1" applyAlignment="1">
      <alignment horizontal="right" vertical="center"/>
    </xf>
    <xf numFmtId="17" fontId="21" fillId="8" borderId="73" xfId="1" applyNumberFormat="1" applyFont="1" applyFill="1" applyBorder="1" applyAlignment="1">
      <alignment horizontal="right" vertical="center"/>
    </xf>
    <xf numFmtId="0" fontId="1" fillId="0" borderId="74" xfId="1" applyFont="1" applyFill="1" applyBorder="1" applyAlignment="1">
      <alignment horizontal="right" vertical="center"/>
    </xf>
    <xf numFmtId="0" fontId="4" fillId="9" borderId="75" xfId="1" applyFont="1" applyFill="1" applyBorder="1" applyAlignment="1">
      <alignment horizontal="right" vertical="center"/>
    </xf>
    <xf numFmtId="3" fontId="1" fillId="0" borderId="1" xfId="1" applyNumberFormat="1" applyFont="1" applyBorder="1" applyAlignment="1">
      <alignment horizontal="right"/>
    </xf>
    <xf numFmtId="0" fontId="1" fillId="0" borderId="1" xfId="1" applyFont="1" applyBorder="1" applyAlignment="1">
      <alignment horizontal="right"/>
    </xf>
    <xf numFmtId="0" fontId="1" fillId="4" borderId="1" xfId="1" applyFont="1" applyFill="1" applyBorder="1" applyAlignment="1">
      <alignment horizontal="right"/>
    </xf>
    <xf numFmtId="3" fontId="1" fillId="2" borderId="1" xfId="1" applyNumberFormat="1" applyFont="1" applyFill="1" applyBorder="1" applyAlignment="1">
      <alignment horizontal="right"/>
    </xf>
    <xf numFmtId="0" fontId="1" fillId="2" borderId="1" xfId="1" applyFont="1" applyFill="1" applyBorder="1" applyAlignment="1">
      <alignment horizontal="right"/>
    </xf>
    <xf numFmtId="3" fontId="1" fillId="0" borderId="1" xfId="1" applyNumberFormat="1" applyFont="1" applyFill="1" applyBorder="1" applyAlignment="1">
      <alignment horizontal="right"/>
    </xf>
    <xf numFmtId="0" fontId="1" fillId="0" borderId="1" xfId="1" applyFont="1" applyFill="1" applyBorder="1" applyAlignment="1">
      <alignment horizontal="right"/>
    </xf>
    <xf numFmtId="17" fontId="21" fillId="8" borderId="71" xfId="1" applyNumberFormat="1" applyFont="1" applyFill="1" applyBorder="1" applyAlignment="1">
      <alignment horizontal="right"/>
    </xf>
    <xf numFmtId="17" fontId="21" fillId="8" borderId="73" xfId="1" applyNumberFormat="1" applyFont="1" applyFill="1" applyBorder="1" applyAlignment="1">
      <alignment horizontal="right"/>
    </xf>
    <xf numFmtId="0" fontId="21" fillId="8" borderId="71" xfId="1" applyFont="1" applyFill="1" applyBorder="1" applyAlignment="1">
      <alignment horizontal="right"/>
    </xf>
    <xf numFmtId="3" fontId="4" fillId="9" borderId="72" xfId="1" applyNumberFormat="1" applyFont="1" applyFill="1" applyBorder="1" applyAlignment="1">
      <alignment horizontal="right"/>
    </xf>
    <xf numFmtId="0" fontId="1" fillId="2" borderId="74" xfId="1" applyFont="1" applyFill="1" applyBorder="1" applyAlignment="1">
      <alignment horizontal="right"/>
    </xf>
    <xf numFmtId="0" fontId="1" fillId="0" borderId="74" xfId="1" applyFont="1" applyFill="1" applyBorder="1" applyAlignment="1">
      <alignment horizontal="right"/>
    </xf>
    <xf numFmtId="0" fontId="1" fillId="4" borderId="74" xfId="1" applyFont="1" applyFill="1" applyBorder="1" applyAlignment="1">
      <alignment horizontal="right"/>
    </xf>
    <xf numFmtId="3" fontId="4" fillId="9" borderId="75" xfId="1" applyNumberFormat="1" applyFont="1" applyFill="1" applyBorder="1" applyAlignment="1">
      <alignment horizontal="right"/>
    </xf>
    <xf numFmtId="0" fontId="21" fillId="8" borderId="76" xfId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9" borderId="77" xfId="1" applyFont="1" applyFill="1" applyBorder="1" applyAlignment="1">
      <alignment horizontal="center" vertical="center"/>
    </xf>
    <xf numFmtId="0" fontId="21" fillId="8" borderId="68" xfId="1" applyFont="1" applyFill="1" applyBorder="1" applyAlignment="1">
      <alignment horizontal="center" vertical="center"/>
    </xf>
    <xf numFmtId="0" fontId="4" fillId="0" borderId="69" xfId="1" applyFont="1" applyBorder="1" applyAlignment="1">
      <alignment horizontal="center" vertical="center"/>
    </xf>
    <xf numFmtId="0" fontId="4" fillId="4" borderId="69" xfId="1" applyFont="1" applyFill="1" applyBorder="1" applyAlignment="1">
      <alignment horizontal="center" vertical="center"/>
    </xf>
    <xf numFmtId="0" fontId="4" fillId="9" borderId="70" xfId="1" applyFont="1" applyFill="1" applyBorder="1" applyAlignment="1">
      <alignment horizontal="center" vertical="center"/>
    </xf>
    <xf numFmtId="0" fontId="4" fillId="0" borderId="69" xfId="1" applyFont="1" applyBorder="1" applyAlignment="1">
      <alignment horizontal="center" vertical="center" wrapText="1"/>
    </xf>
    <xf numFmtId="0" fontId="18" fillId="2" borderId="0" xfId="1" applyFont="1" applyFill="1" applyBorder="1" applyAlignment="1">
      <alignment vertical="top" wrapText="1"/>
    </xf>
    <xf numFmtId="0" fontId="1" fillId="9" borderId="32" xfId="1" applyFont="1" applyFill="1" applyBorder="1" applyAlignment="1">
      <alignment horizontal="left" vertical="center" wrapText="1"/>
    </xf>
    <xf numFmtId="0" fontId="1" fillId="9" borderId="37" xfId="1" applyFont="1" applyFill="1" applyBorder="1" applyAlignment="1">
      <alignment horizontal="left" vertical="center" wrapText="1"/>
    </xf>
    <xf numFmtId="0" fontId="1" fillId="9" borderId="31" xfId="1" applyFont="1" applyFill="1" applyBorder="1" applyAlignment="1">
      <alignment horizontal="left" vertical="center" wrapText="1"/>
    </xf>
    <xf numFmtId="0" fontId="21" fillId="8" borderId="19" xfId="1" applyFont="1" applyFill="1" applyBorder="1" applyAlignment="1">
      <alignment horizontal="center" vertical="top" wrapText="1"/>
    </xf>
    <xf numFmtId="0" fontId="21" fillId="8" borderId="44" xfId="1" applyFont="1" applyFill="1" applyBorder="1" applyAlignment="1">
      <alignment horizontal="center" vertical="top" wrapText="1"/>
    </xf>
    <xf numFmtId="3" fontId="2" fillId="2" borderId="66" xfId="1" applyNumberFormat="1" applyFont="1" applyFill="1" applyBorder="1" applyAlignment="1">
      <alignment horizontal="center"/>
    </xf>
    <xf numFmtId="3" fontId="2" fillId="2" borderId="67" xfId="1" applyNumberFormat="1" applyFont="1" applyFill="1" applyBorder="1" applyAlignment="1">
      <alignment horizontal="center"/>
    </xf>
    <xf numFmtId="9" fontId="1" fillId="12" borderId="38" xfId="6" applyFont="1" applyFill="1" applyBorder="1" applyAlignment="1">
      <alignment horizontal="center"/>
    </xf>
    <xf numFmtId="9" fontId="1" fillId="12" borderId="46" xfId="6" applyFont="1" applyFill="1" applyBorder="1" applyAlignment="1">
      <alignment horizontal="center"/>
    </xf>
    <xf numFmtId="9" fontId="1" fillId="12" borderId="57" xfId="6" applyFont="1" applyFill="1" applyBorder="1" applyAlignment="1">
      <alignment horizontal="center"/>
    </xf>
    <xf numFmtId="3" fontId="18" fillId="4" borderId="0" xfId="1" applyNumberFormat="1" applyFont="1" applyFill="1" applyBorder="1" applyAlignment="1">
      <alignment horizontal="center"/>
    </xf>
    <xf numFmtId="9" fontId="2" fillId="2" borderId="62" xfId="6" applyFont="1" applyFill="1" applyBorder="1" applyAlignment="1">
      <alignment horizontal="center"/>
    </xf>
    <xf numFmtId="9" fontId="2" fillId="2" borderId="63" xfId="6" applyFont="1" applyFill="1" applyBorder="1" applyAlignment="1">
      <alignment horizontal="center"/>
    </xf>
    <xf numFmtId="9" fontId="2" fillId="2" borderId="64" xfId="6" applyFont="1" applyFill="1" applyBorder="1" applyAlignment="1">
      <alignment horizontal="center"/>
    </xf>
    <xf numFmtId="9" fontId="1" fillId="12" borderId="32" xfId="6" applyFont="1" applyFill="1" applyBorder="1" applyAlignment="1">
      <alignment horizontal="center"/>
    </xf>
    <xf numFmtId="9" fontId="1" fillId="12" borderId="59" xfId="6" applyFont="1" applyFill="1" applyBorder="1" applyAlignment="1">
      <alignment horizontal="center"/>
    </xf>
    <xf numFmtId="9" fontId="1" fillId="12" borderId="56" xfId="6" applyFont="1" applyFill="1" applyBorder="1" applyAlignment="1">
      <alignment horizontal="center"/>
    </xf>
    <xf numFmtId="9" fontId="2" fillId="2" borderId="13" xfId="6" applyFont="1" applyFill="1" applyBorder="1" applyAlignment="1">
      <alignment horizontal="center"/>
    </xf>
    <xf numFmtId="9" fontId="2" fillId="2" borderId="48" xfId="6" applyFont="1" applyFill="1" applyBorder="1" applyAlignment="1">
      <alignment horizontal="center"/>
    </xf>
    <xf numFmtId="9" fontId="2" fillId="2" borderId="54" xfId="6" applyFont="1" applyFill="1" applyBorder="1" applyAlignment="1">
      <alignment horizontal="center"/>
    </xf>
    <xf numFmtId="9" fontId="2" fillId="2" borderId="32" xfId="6" applyFont="1" applyFill="1" applyBorder="1" applyAlignment="1">
      <alignment horizontal="center"/>
    </xf>
    <xf numFmtId="9" fontId="2" fillId="2" borderId="59" xfId="6" applyFont="1" applyFill="1" applyBorder="1" applyAlignment="1">
      <alignment horizontal="center"/>
    </xf>
    <xf numFmtId="0" fontId="20" fillId="4" borderId="0" xfId="1" applyFont="1" applyFill="1" applyBorder="1" applyAlignment="1">
      <alignment horizontal="center"/>
    </xf>
    <xf numFmtId="0" fontId="20" fillId="8" borderId="2" xfId="1" applyFont="1" applyFill="1" applyBorder="1" applyAlignment="1">
      <alignment horizontal="center"/>
    </xf>
    <xf numFmtId="0" fontId="20" fillId="8" borderId="47" xfId="1" applyFont="1" applyFill="1" applyBorder="1" applyAlignment="1">
      <alignment horizontal="center"/>
    </xf>
    <xf numFmtId="0" fontId="20" fillId="8" borderId="10" xfId="1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20" fillId="8" borderId="49" xfId="1" applyFont="1" applyFill="1" applyBorder="1" applyAlignment="1">
      <alignment horizontal="center"/>
    </xf>
    <xf numFmtId="0" fontId="20" fillId="8" borderId="50" xfId="1" applyFont="1" applyFill="1" applyBorder="1" applyAlignment="1">
      <alignment horizontal="center"/>
    </xf>
    <xf numFmtId="0" fontId="20" fillId="8" borderId="25" xfId="1" applyFont="1" applyFill="1" applyBorder="1" applyAlignment="1">
      <alignment horizontal="center"/>
    </xf>
    <xf numFmtId="3" fontId="2" fillId="2" borderId="37" xfId="1" applyNumberFormat="1" applyFont="1" applyFill="1" applyBorder="1" applyAlignment="1">
      <alignment horizontal="center"/>
    </xf>
    <xf numFmtId="3" fontId="2" fillId="2" borderId="45" xfId="1" applyNumberFormat="1" applyFont="1" applyFill="1" applyBorder="1" applyAlignment="1">
      <alignment horizontal="center"/>
    </xf>
    <xf numFmtId="3" fontId="2" fillId="2" borderId="2" xfId="1" applyNumberFormat="1" applyFont="1" applyFill="1" applyBorder="1" applyAlignment="1">
      <alignment horizontal="center"/>
    </xf>
    <xf numFmtId="3" fontId="2" fillId="2" borderId="32" xfId="1" applyNumberFormat="1" applyFont="1" applyFill="1" applyBorder="1" applyAlignment="1">
      <alignment horizontal="center"/>
    </xf>
    <xf numFmtId="3" fontId="2" fillId="2" borderId="59" xfId="1" applyNumberFormat="1" applyFont="1" applyFill="1" applyBorder="1" applyAlignment="1">
      <alignment horizontal="center"/>
    </xf>
    <xf numFmtId="3" fontId="2" fillId="2" borderId="56" xfId="1" applyNumberFormat="1" applyFont="1" applyFill="1" applyBorder="1" applyAlignment="1">
      <alignment horizontal="center"/>
    </xf>
    <xf numFmtId="3" fontId="2" fillId="2" borderId="62" xfId="1" applyNumberFormat="1" applyFont="1" applyFill="1" applyBorder="1" applyAlignment="1">
      <alignment horizontal="center"/>
    </xf>
    <xf numFmtId="3" fontId="2" fillId="2" borderId="63" xfId="1" applyNumberFormat="1" applyFont="1" applyFill="1" applyBorder="1" applyAlignment="1">
      <alignment horizontal="center"/>
    </xf>
    <xf numFmtId="3" fontId="2" fillId="2" borderId="64" xfId="1" applyNumberFormat="1" applyFont="1" applyFill="1" applyBorder="1" applyAlignment="1">
      <alignment horizontal="center"/>
    </xf>
    <xf numFmtId="3" fontId="2" fillId="2" borderId="57" xfId="1" applyNumberFormat="1" applyFont="1" applyFill="1" applyBorder="1" applyAlignment="1">
      <alignment horizontal="center"/>
    </xf>
    <xf numFmtId="3" fontId="2" fillId="2" borderId="46" xfId="1" applyNumberFormat="1" applyFont="1" applyFill="1" applyBorder="1" applyAlignment="1">
      <alignment horizontal="center"/>
    </xf>
    <xf numFmtId="3" fontId="2" fillId="2" borderId="38" xfId="1" applyNumberFormat="1" applyFont="1" applyFill="1" applyBorder="1" applyAlignment="1">
      <alignment horizontal="center"/>
    </xf>
    <xf numFmtId="9" fontId="2" fillId="2" borderId="56" xfId="6" applyFont="1" applyFill="1" applyBorder="1" applyAlignment="1">
      <alignment horizontal="center"/>
    </xf>
    <xf numFmtId="3" fontId="2" fillId="2" borderId="13" xfId="1" applyNumberFormat="1" applyFont="1" applyFill="1" applyBorder="1" applyAlignment="1">
      <alignment horizontal="center"/>
    </xf>
    <xf numFmtId="3" fontId="2" fillId="2" borderId="48" xfId="1" applyNumberFormat="1" applyFont="1" applyFill="1" applyBorder="1" applyAlignment="1">
      <alignment horizontal="center"/>
    </xf>
    <xf numFmtId="3" fontId="2" fillId="2" borderId="54" xfId="1" applyNumberFormat="1" applyFont="1" applyFill="1" applyBorder="1" applyAlignment="1">
      <alignment horizontal="center"/>
    </xf>
    <xf numFmtId="9" fontId="2" fillId="2" borderId="37" xfId="6" applyFont="1" applyFill="1" applyBorder="1" applyAlignment="1">
      <alignment horizontal="center"/>
    </xf>
    <xf numFmtId="9" fontId="2" fillId="2" borderId="45" xfId="6" applyFont="1" applyFill="1" applyBorder="1" applyAlignment="1">
      <alignment horizontal="center"/>
    </xf>
    <xf numFmtId="17" fontId="26" fillId="2" borderId="0" xfId="1" applyNumberFormat="1" applyFont="1" applyFill="1" applyBorder="1" applyAlignment="1">
      <alignment horizontal="left" vertical="center" wrapText="1"/>
    </xf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20" fillId="8" borderId="2" xfId="2" applyFont="1" applyFill="1" applyBorder="1" applyAlignment="1">
      <alignment horizontal="center"/>
    </xf>
    <xf numFmtId="0" fontId="20" fillId="8" borderId="47" xfId="2" applyFont="1" applyFill="1" applyBorder="1" applyAlignment="1">
      <alignment horizontal="center"/>
    </xf>
    <xf numFmtId="0" fontId="23" fillId="8" borderId="41" xfId="1" applyFont="1" applyFill="1" applyBorder="1" applyAlignment="1">
      <alignment horizontal="center"/>
    </xf>
    <xf numFmtId="0" fontId="23" fillId="8" borderId="42" xfId="1" applyFont="1" applyFill="1" applyBorder="1" applyAlignment="1">
      <alignment horizontal="center"/>
    </xf>
    <xf numFmtId="0" fontId="23" fillId="8" borderId="43" xfId="1" applyFont="1" applyFill="1" applyBorder="1" applyAlignment="1">
      <alignment horizontal="center"/>
    </xf>
    <xf numFmtId="0" fontId="23" fillId="8" borderId="78" xfId="1" applyFont="1" applyFill="1" applyBorder="1" applyAlignment="1">
      <alignment horizontal="center" vertical="center"/>
    </xf>
    <xf numFmtId="0" fontId="23" fillId="8" borderId="79" xfId="1" applyFont="1" applyFill="1" applyBorder="1" applyAlignment="1">
      <alignment horizontal="center" vertical="center"/>
    </xf>
    <xf numFmtId="0" fontId="23" fillId="8" borderId="80" xfId="1" applyFont="1" applyFill="1" applyBorder="1" applyAlignment="1">
      <alignment horizontal="center" vertical="center"/>
    </xf>
  </cellXfs>
  <cellStyles count="7">
    <cellStyle name="=C:\WINNT\SYSTEM32\COMMAND.COM" xfId="1"/>
    <cellStyle name="=C:\WINNT\SYSTEM32\COMMAND.COM_43-Recurso Numérico Fijo PTFN_DGP_PT_PA_Mar10" xfId="2"/>
    <cellStyle name="ANCLAS,REZONES Y SUS PARTES,DE FUNDICION,DE HIERRO O DE ACERO" xfId="3"/>
    <cellStyle name="Euro" xfId="4"/>
    <cellStyle name="Hipervínculo" xfId="5" builtinId="8"/>
    <cellStyle name="Normal" xfId="0" builtinId="0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2452130682894667"/>
                  <c:y val="3.26143501725205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FIJO
4,113,696  números asignados
7 %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4397490015384265"/>
                  <c:y val="-4.662055883443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FIJO
51,886,304 números libres </a:t>
                    </a:r>
                  </a:p>
                  <a:p>
                    <a:r>
                      <a:rPr lang="en-US"/>
                      <a:t>93 %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38100" tIns="19050" rIns="38100" bIns="19050">
                <a:spAutoFit/>
              </a:bodyPr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'2-PTFN'!$B$60:$B$61</c:f>
              <c:numCache>
                <c:formatCode>#,##0</c:formatCode>
                <c:ptCount val="2"/>
                <c:pt idx="0">
                  <c:v>4278796</c:v>
                </c:pt>
                <c:pt idx="1">
                  <c:v>51721204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 2.214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2.997.937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38100" tIns="19050" rIns="38100" bIns="19050">
                <a:spAutoFit/>
              </a:bodyPr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'2-PTFN'!$D$66:$D$67</c:f>
              <c:numCache>
                <c:formatCode>#,##0</c:formatCode>
                <c:ptCount val="2"/>
                <c:pt idx="0" formatCode="General">
                  <c:v>2214</c:v>
                </c:pt>
                <c:pt idx="1">
                  <c:v>2997786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 b="1">
                        <a:solidFill>
                          <a:srgbClr val="C00000"/>
                        </a:solidFill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1XY
261 números asignados
 24 %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030A0"/>
                        </a:solidFill>
                      </a:rPr>
                      <a:t>1XY
806 números libres
76 %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38100" tIns="19050" rIns="38100" bIns="19050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'2-PTFN'!$E$69:$E$70</c:f>
              <c:numCache>
                <c:formatCode>#,##0</c:formatCode>
                <c:ptCount val="2"/>
                <c:pt idx="0">
                  <c:v>261</c:v>
                </c:pt>
                <c:pt idx="1">
                  <c:v>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(CA)'!$B$61:$G$61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('4-Fijo (CA)'!$A$87:$A$96,'4-Fijo (CA)'!$A$107)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 formatCode="mmm\-yy">
                  <c:v>41548</c:v>
                </c:pt>
              </c:numCache>
            </c:numRef>
          </c:cat>
          <c:val>
            <c:numRef>
              <c:f>('4-Fijo (CA)'!$I$63:$I$72,'4-Fijo (CA)'!$I$82)</c:f>
              <c:numCache>
                <c:formatCode>General</c:formatCode>
                <c:ptCount val="11"/>
                <c:pt idx="7" formatCode="#,##0">
                  <c:v>2528912</c:v>
                </c:pt>
                <c:pt idx="8" formatCode="#,##0">
                  <c:v>2820479</c:v>
                </c:pt>
                <c:pt idx="9" formatCode="#,##0">
                  <c:v>3020896</c:v>
                </c:pt>
                <c:pt idx="10" formatCode="#,##0">
                  <c:v>3188051</c:v>
                </c:pt>
              </c:numCache>
            </c:numRef>
          </c:val>
        </c:ser>
        <c:ser>
          <c:idx val="3"/>
          <c:order val="2"/>
          <c:tx>
            <c:strRef>
              <c:f>'4-Fijo (CA)'!$B$36:$G$36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('4-Fijo (CA)'!$A$87:$A$96,'4-Fijo (CA)'!$A$107)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 formatCode="mmm\-yy">
                  <c:v>41548</c:v>
                </c:pt>
              </c:numCache>
            </c:numRef>
          </c:cat>
          <c:val>
            <c:numRef>
              <c:f>('3-Fijo'!$L$14:$L$23,'3-Fijo'!$L$33)</c:f>
              <c:numCache>
                <c:formatCode>#,##0</c:formatCode>
                <c:ptCount val="11"/>
                <c:pt idx="0">
                  <c:v>1949814</c:v>
                </c:pt>
                <c:pt idx="1">
                  <c:v>2066034</c:v>
                </c:pt>
                <c:pt idx="2">
                  <c:v>2165510</c:v>
                </c:pt>
                <c:pt idx="3">
                  <c:v>2390309</c:v>
                </c:pt>
                <c:pt idx="4">
                  <c:v>2549563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4278796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190208"/>
        <c:axId val="285190768"/>
      </c:barChart>
      <c:lineChart>
        <c:grouping val="standard"/>
        <c:varyColors val="0"/>
        <c:ser>
          <c:idx val="2"/>
          <c:order val="1"/>
          <c:tx>
            <c:strRef>
              <c:f>'4-Fijo (CA)'!$B$85:$G$85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2.0671833503735783E-2"/>
                  <c:y val="5.4237288135593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293711270153436E-2"/>
                  <c:y val="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403100102241478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537466802988638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56244467164772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453055839559661E-2"/>
                  <c:y val="3.6158192090395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074933605977172E-2"/>
                  <c:y val="4.2937853107344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7915590980655611E-2"/>
                  <c:y val="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('4-Fijo (CA)'!$A$87:$A$96,'4-Fijo (CA)'!$A$107)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 formatCode="mmm\-yy">
                  <c:v>41548</c:v>
                </c:pt>
              </c:numCache>
            </c:numRef>
          </c:cat>
          <c:val>
            <c:numRef>
              <c:f>('4-Fijo (CA)'!$I$87:$I$96,'4-Fijo (CA)'!$I$107)</c:f>
              <c:numCache>
                <c:formatCode>#,##0</c:formatCode>
                <c:ptCount val="11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2393803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90208"/>
        <c:axId val="285190768"/>
      </c:lineChart>
      <c:catAx>
        <c:axId val="2851902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285190768"/>
        <c:crosses val="autoZero"/>
        <c:auto val="1"/>
        <c:lblAlgn val="ctr"/>
        <c:lblOffset val="100"/>
        <c:tickLblSkip val="1"/>
        <c:noMultiLvlLbl val="0"/>
      </c:catAx>
      <c:valAx>
        <c:axId val="285190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85190208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'5-RI'!$G$14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'5-RI'!$F$15:$F$22</c:f>
              <c:strCache>
                <c:ptCount val="8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</c:strCache>
            </c:strRef>
          </c:cat>
          <c:val>
            <c:numRef>
              <c:f>('5-RI'!$G$15:$G$22,'5-RI'!$G$32)</c:f>
              <c:numCache>
                <c:formatCode>General</c:formatCode>
                <c:ptCount val="9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266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'5-RI'!$H$14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'5-RI'!$F$15:$F$22</c:f>
              <c:strCache>
                <c:ptCount val="8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</c:strCache>
            </c:strRef>
          </c:cat>
          <c:val>
            <c:numRef>
              <c:f>('5-RI'!$H$15:$H$22,'5-RI'!$H$32)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285188528"/>
        <c:axId val="285187968"/>
      </c:barChart>
      <c:lineChart>
        <c:grouping val="standard"/>
        <c:varyColors val="0"/>
        <c:ser>
          <c:idx val="2"/>
          <c:order val="2"/>
          <c:marker>
            <c:symbol val="none"/>
          </c:marker>
          <c:val>
            <c:numRef>
              <c:f>('5-RI'!$I$15:$I$22,'5-RI'!$I$32)</c:f>
              <c:numCache>
                <c:formatCode>General</c:formatCode>
                <c:ptCount val="9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213</c:v>
                </c:pt>
                <c:pt idx="6">
                  <c:v>221</c:v>
                </c:pt>
                <c:pt idx="7">
                  <c:v>252</c:v>
                </c:pt>
                <c:pt idx="8">
                  <c:v>269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274704"/>
        <c:axId val="411271904"/>
      </c:lineChart>
      <c:catAx>
        <c:axId val="28518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85187968"/>
        <c:crosses val="autoZero"/>
        <c:auto val="1"/>
        <c:lblAlgn val="ctr"/>
        <c:lblOffset val="100"/>
        <c:noMultiLvlLbl val="0"/>
      </c:catAx>
      <c:valAx>
        <c:axId val="28518796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85188528"/>
        <c:crosses val="autoZero"/>
        <c:crossBetween val="between"/>
      </c:valAx>
      <c:valAx>
        <c:axId val="4112719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11274704"/>
        <c:crosses val="max"/>
        <c:crossBetween val="between"/>
      </c:valAx>
      <c:catAx>
        <c:axId val="411274704"/>
        <c:scaling>
          <c:orientation val="minMax"/>
        </c:scaling>
        <c:delete val="1"/>
        <c:axPos val="b"/>
        <c:majorTickMark val="out"/>
        <c:minorTickMark val="none"/>
        <c:tickLblPos val="nextTo"/>
        <c:crossAx val="411271904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18385826771654"/>
          <c:y val="0.92790568144870578"/>
          <c:w val="0.3142614577024026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'5-RI'!$D$35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2415784408084673E-2"/>
                  <c:y val="0.43108863685617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24863650946423E-2"/>
                  <c:y val="0.36723619639288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815206929740089E-2"/>
                  <c:y val="0.32324072334994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396535129932632E-2"/>
                  <c:y val="0.276297719665775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948347770291948E-2"/>
                  <c:y val="0.23708483228587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9098492139878089E-2"/>
                  <c:y val="0.20782258181030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1665062560154087E-2"/>
                  <c:y val="0.179106070456789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4231632980429809E-2"/>
                  <c:y val="0.1470428856943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2627526467757459E-2"/>
                  <c:y val="0.149667557610344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('5-RI'!$C$36:$C$43,'5-RI'!$C$53)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oct-13</c:v>
                </c:pt>
              </c:strCache>
            </c:strRef>
          </c:cat>
          <c:val>
            <c:numRef>
              <c:f>('5-RI'!$D$36:$D$43,'5-RI'!$D$53)</c:f>
              <c:numCache>
                <c:formatCode>#,##0</c:formatCode>
                <c:ptCount val="9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 formatCode="General">
                  <c:v>1832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'5-RI'!$E$35</c:f>
              <c:strCache>
                <c:ptCount val="1"/>
                <c:pt idx="0">
                  <c:v>ETAPA E.P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('5-RI'!$C$36:$C$43,'5-RI'!$C$53)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oct-13</c:v>
                </c:pt>
              </c:strCache>
            </c:strRef>
          </c:cat>
          <c:val>
            <c:numRef>
              <c:f>('5-RI'!$E$36:$E$43,'5-RI'!$E$53)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 formatCode="General">
                  <c:v>18</c:v>
                </c:pt>
              </c:numCache>
            </c:numRef>
          </c:val>
          <c:extLst/>
        </c:ser>
        <c:ser>
          <c:idx val="2"/>
          <c:order val="2"/>
          <c:tx>
            <c:strRef>
              <c:f>'5-RI'!$F$35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('5-RI'!$C$36:$C$43,'5-RI'!$C$53)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oct-13</c:v>
                </c:pt>
              </c:strCache>
            </c:strRef>
          </c:cat>
          <c:val>
            <c:numRef>
              <c:f>('5-RI'!#REF!,'5-RI'!#REF!)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/>
        </c:ser>
        <c:ser>
          <c:idx val="3"/>
          <c:order val="3"/>
          <c:tx>
            <c:strRef>
              <c:f>'5-RI'!$G$35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('5-RI'!$C$36:$C$43,'5-RI'!$C$53)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oct-13</c:v>
                </c:pt>
              </c:strCache>
            </c:strRef>
          </c:cat>
          <c:val>
            <c:numRef>
              <c:f>('5-RI'!$G$36:$G$43,'5-RI'!$G$53)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</c:numCache>
            </c:numRef>
          </c:val>
          <c:extLst/>
        </c:ser>
        <c:ser>
          <c:idx val="4"/>
          <c:order val="4"/>
          <c:tx>
            <c:strRef>
              <c:f>'5-RI'!$H$35</c:f>
              <c:strCache>
                <c:ptCount val="1"/>
                <c:pt idx="0">
                  <c:v>LEVEL 3 
ECUADOR LVLT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('5-RI'!$C$36:$C$43,'5-RI'!$C$53)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oct-13</c:v>
                </c:pt>
              </c:strCache>
            </c:strRef>
          </c:cat>
          <c:val>
            <c:numRef>
              <c:f>('5-RI'!$H$36:$H$43,'5-RI'!$H$53)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/>
        </c:ser>
        <c:ser>
          <c:idx val="5"/>
          <c:order val="5"/>
          <c:tx>
            <c:strRef>
              <c:f>'5-RI'!$I$35</c:f>
              <c:strCache>
                <c:ptCount val="1"/>
                <c:pt idx="0">
                  <c:v>GRUPO
 CORIPAR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('5-RI'!$C$36:$C$43,'5-RI'!$C$53)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oct-13</c:v>
                </c:pt>
              </c:strCache>
            </c:strRef>
          </c:cat>
          <c:val>
            <c:numRef>
              <c:f>('5-RI'!$I$36:$I$43,'5-RI'!$I$53)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/>
        </c:ser>
        <c:ser>
          <c:idx val="6"/>
          <c:order val="6"/>
          <c:tx>
            <c:strRef>
              <c:f>'5-RI'!$J$35</c:f>
              <c:strCache>
                <c:ptCount val="1"/>
                <c:pt idx="0">
                  <c:v>CONECEL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('5-RI'!$C$36:$C$43,'5-RI'!$C$53)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oct-13</c:v>
                </c:pt>
              </c:strCache>
            </c:strRef>
          </c:cat>
          <c:val>
            <c:numRef>
              <c:f>('5-RI'!$J$36:$J$43,'5-RI'!$J$53)</c:f>
              <c:numCache>
                <c:formatCode>General</c:formatCode>
                <c:ptCount val="9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extLst/>
        </c:ser>
        <c:ser>
          <c:idx val="7"/>
          <c:order val="7"/>
          <c:tx>
            <c:strRef>
              <c:f>'5-RI'!$K$35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('5-RI'!$C$36:$C$43,'5-RI'!$C$53)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oct-13</c:v>
                </c:pt>
              </c:strCache>
            </c:strRef>
          </c:cat>
          <c:val>
            <c:numRef>
              <c:f>('5-RI'!$K$36:$K$43,'5-RI'!$K$53)</c:f>
              <c:numCache>
                <c:formatCode>General</c:formatCode>
                <c:ptCount val="9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734640"/>
        <c:axId val="294734080"/>
      </c:barChart>
      <c:catAx>
        <c:axId val="29473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94734080"/>
        <c:crosses val="autoZero"/>
        <c:auto val="1"/>
        <c:lblAlgn val="ctr"/>
        <c:lblOffset val="100"/>
        <c:noMultiLvlLbl val="0"/>
      </c:catAx>
      <c:valAx>
        <c:axId val="294734080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947346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3981450</xdr:colOff>
      <xdr:row>1</xdr:row>
      <xdr:rowOff>190513</xdr:rowOff>
    </xdr:from>
    <xdr:to>
      <xdr:col>3</xdr:col>
      <xdr:colOff>979875</xdr:colOff>
      <xdr:row>5</xdr:row>
      <xdr:rowOff>143861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371488"/>
          <a:ext cx="1980000" cy="7248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90562"/>
        </a:xfrm>
        <a:prstGeom prst="rect">
          <a:avLst/>
        </a:prstGeom>
      </xdr:spPr>
    </xdr:pic>
    <xdr:clientData/>
  </xdr:twoCellAnchor>
  <xdr:absoluteAnchor>
    <xdr:pos x="762000" y="1943100"/>
    <xdr:ext cx="9896475" cy="51911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175</xdr:row>
      <xdr:rowOff>85725</xdr:rowOff>
    </xdr:from>
    <xdr:to>
      <xdr:col>9</xdr:col>
      <xdr:colOff>581025</xdr:colOff>
      <xdr:row>180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9146500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781050</xdr:colOff>
      <xdr:row>2</xdr:row>
      <xdr:rowOff>76213</xdr:rowOff>
    </xdr:from>
    <xdr:to>
      <xdr:col>4</xdr:col>
      <xdr:colOff>646500</xdr:colOff>
      <xdr:row>6</xdr:row>
      <xdr:rowOff>77186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466738"/>
          <a:ext cx="1980000" cy="724873"/>
        </a:xfrm>
        <a:prstGeom prst="rect">
          <a:avLst/>
        </a:prstGeom>
      </xdr:spPr>
    </xdr:pic>
    <xdr:clientData/>
  </xdr:twoCellAnchor>
  <xdr:twoCellAnchor>
    <xdr:from>
      <xdr:col>1</xdr:col>
      <xdr:colOff>809625</xdr:colOff>
      <xdr:row>31</xdr:row>
      <xdr:rowOff>133350</xdr:rowOff>
    </xdr:from>
    <xdr:to>
      <xdr:col>2</xdr:col>
      <xdr:colOff>710142</xdr:colOff>
      <xdr:row>33</xdr:row>
      <xdr:rowOff>76200</xdr:rowOff>
    </xdr:to>
    <xdr:sp macro="" textlink="">
      <xdr:nvSpPr>
        <xdr:cNvPr id="6" name="4 Rectángulo redondeado">
          <a:hlinkClick xmlns:r="http://schemas.openxmlformats.org/officeDocument/2006/relationships" r:id="rId4"/>
        </xdr:cNvPr>
        <xdr:cNvSpPr/>
      </xdr:nvSpPr>
      <xdr:spPr>
        <a:xfrm>
          <a:off x="3838575" y="5924550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583406</xdr:colOff>
      <xdr:row>2</xdr:row>
      <xdr:rowOff>47639</xdr:rowOff>
    </xdr:from>
    <xdr:to>
      <xdr:col>11</xdr:col>
      <xdr:colOff>539344</xdr:colOff>
      <xdr:row>6</xdr:row>
      <xdr:rowOff>58138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0" y="440545"/>
          <a:ext cx="1980000" cy="724874"/>
        </a:xfrm>
        <a:prstGeom prst="rect">
          <a:avLst/>
        </a:prstGeom>
      </xdr:spPr>
    </xdr:pic>
    <xdr:clientData/>
  </xdr:twoCellAnchor>
  <xdr:twoCellAnchor>
    <xdr:from>
      <xdr:col>4</xdr:col>
      <xdr:colOff>95250</xdr:colOff>
      <xdr:row>67</xdr:row>
      <xdr:rowOff>47625</xdr:rowOff>
    </xdr:from>
    <xdr:to>
      <xdr:col>6</xdr:col>
      <xdr:colOff>110067</xdr:colOff>
      <xdr:row>68</xdr:row>
      <xdr:rowOff>152400</xdr:rowOff>
    </xdr:to>
    <xdr:sp macro="" textlink="">
      <xdr:nvSpPr>
        <xdr:cNvPr id="3" name="4 Rectángulo redondeado">
          <a:hlinkClick xmlns:r="http://schemas.openxmlformats.org/officeDocument/2006/relationships" r:id="rId2"/>
        </xdr:cNvPr>
        <xdr:cNvSpPr/>
      </xdr:nvSpPr>
      <xdr:spPr>
        <a:xfrm>
          <a:off x="3619500" y="12334875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962025</xdr:colOff>
      <xdr:row>2</xdr:row>
      <xdr:rowOff>47639</xdr:rowOff>
    </xdr:from>
    <xdr:to>
      <xdr:col>8</xdr:col>
      <xdr:colOff>846525</xdr:colOff>
      <xdr:row>6</xdr:row>
      <xdr:rowOff>48614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438164"/>
          <a:ext cx="1980000" cy="724875"/>
        </a:xfrm>
        <a:prstGeom prst="rect">
          <a:avLst/>
        </a:prstGeom>
      </xdr:spPr>
    </xdr:pic>
    <xdr:clientData/>
  </xdr:twoCellAnchor>
  <xdr:twoCellAnchor>
    <xdr:from>
      <xdr:col>3</xdr:col>
      <xdr:colOff>657225</xdr:colOff>
      <xdr:row>114</xdr:row>
      <xdr:rowOff>9525</xdr:rowOff>
    </xdr:from>
    <xdr:to>
      <xdr:col>5</xdr:col>
      <xdr:colOff>500592</xdr:colOff>
      <xdr:row>115</xdr:row>
      <xdr:rowOff>114300</xdr:rowOff>
    </xdr:to>
    <xdr:sp macro="" textlink="">
      <xdr:nvSpPr>
        <xdr:cNvPr id="3" name="4 Rectángulo redondeado">
          <a:hlinkClick xmlns:r="http://schemas.openxmlformats.org/officeDocument/2006/relationships" r:id="rId2"/>
        </xdr:cNvPr>
        <xdr:cNvSpPr/>
      </xdr:nvSpPr>
      <xdr:spPr>
        <a:xfrm>
          <a:off x="3409950" y="20193000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50863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77186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24873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0.56834</cdr:x>
      <cdr:y>0.53573</cdr:y>
    </cdr:from>
    <cdr:to>
      <cdr:x>0.62659</cdr:x>
      <cdr:y>0.55001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24554" y="2852458"/>
          <a:ext cx="576470" cy="7603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23887"/>
        </a:xfrm>
        <a:prstGeom prst="rect">
          <a:avLst/>
        </a:prstGeom>
      </xdr:spPr>
    </xdr:pic>
    <xdr:clientData/>
  </xdr:twoCellAnchor>
  <xdr:absoluteAnchor>
    <xdr:pos x="762000" y="1943100"/>
    <xdr:ext cx="9896475" cy="5353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JUNIO 2013  - 7,2 % asignado - 58 %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142875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90562"/>
        </a:xfrm>
        <a:prstGeom prst="rect">
          <a:avLst/>
        </a:prstGeom>
      </xdr:spPr>
    </xdr:pic>
    <xdr:clientData/>
  </xdr:twoCellAnchor>
  <xdr:absoluteAnchor>
    <xdr:pos x="762000" y="1933575"/>
    <xdr:ext cx="9906000" cy="53054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F9" sqref="F9"/>
    </sheetView>
  </sheetViews>
  <sheetFormatPr baseColWidth="10" defaultRowHeight="14.25" x14ac:dyDescent="0.2"/>
  <cols>
    <col min="1" max="1" width="32.5703125" style="26" customWidth="1"/>
    <col min="2" max="2" width="19.140625" style="27" customWidth="1"/>
    <col min="3" max="3" width="74.7109375" style="27" customWidth="1"/>
    <col min="4" max="4" width="18.140625" style="27" customWidth="1"/>
    <col min="5" max="26" width="11.42578125" style="26"/>
    <col min="27" max="16384" width="11.42578125" style="27"/>
  </cols>
  <sheetData>
    <row r="1" spans="1:26" x14ac:dyDescent="0.2">
      <c r="B1" s="191"/>
      <c r="C1" s="191"/>
      <c r="D1" s="197"/>
    </row>
    <row r="2" spans="1:26" ht="18" x14ac:dyDescent="0.25">
      <c r="B2" s="192" t="s">
        <v>99</v>
      </c>
      <c r="C2" s="191"/>
      <c r="D2" s="191"/>
    </row>
    <row r="3" spans="1:26" x14ac:dyDescent="0.2">
      <c r="B3" s="194" t="s">
        <v>100</v>
      </c>
      <c r="C3" s="191"/>
      <c r="D3" s="191"/>
    </row>
    <row r="4" spans="1:26" x14ac:dyDescent="0.2">
      <c r="B4" s="191"/>
      <c r="C4" s="191"/>
      <c r="D4" s="191"/>
    </row>
    <row r="5" spans="1:26" x14ac:dyDescent="0.2">
      <c r="B5" s="191"/>
      <c r="C5" s="191"/>
      <c r="D5" s="191"/>
    </row>
    <row r="6" spans="1:26" x14ac:dyDescent="0.2">
      <c r="B6" s="191"/>
      <c r="C6" s="191"/>
      <c r="D6" s="191"/>
    </row>
    <row r="7" spans="1:26" x14ac:dyDescent="0.2">
      <c r="B7" s="191"/>
      <c r="C7" s="191"/>
      <c r="D7" s="191"/>
    </row>
    <row r="8" spans="1:26" x14ac:dyDescent="0.2">
      <c r="B8" s="195" t="s">
        <v>109</v>
      </c>
      <c r="C8" s="195"/>
      <c r="D8" s="191"/>
    </row>
    <row r="9" spans="1:26" x14ac:dyDescent="0.2">
      <c r="B9" s="191"/>
      <c r="C9" s="191"/>
      <c r="D9" s="191"/>
    </row>
    <row r="10" spans="1:26" x14ac:dyDescent="0.2">
      <c r="B10" s="191"/>
      <c r="C10" s="191"/>
      <c r="D10" s="191"/>
    </row>
    <row r="11" spans="1:26" s="25" customFormat="1" x14ac:dyDescent="0.2">
      <c r="A11" s="24"/>
      <c r="B11" s="196"/>
      <c r="C11" s="196"/>
      <c r="D11" s="196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s="25" customFormat="1" x14ac:dyDescent="0.2">
      <c r="A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s="25" customFormat="1" x14ac:dyDescent="0.2">
      <c r="A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x14ac:dyDescent="0.2">
      <c r="C14" s="25"/>
    </row>
    <row r="15" spans="1:26" ht="57" x14ac:dyDescent="0.2">
      <c r="C15" s="28" t="s">
        <v>50</v>
      </c>
    </row>
    <row r="16" spans="1:26" ht="7.5" customHeight="1" x14ac:dyDescent="0.2">
      <c r="C16" s="28"/>
    </row>
    <row r="17" spans="2:4" ht="42.75" x14ac:dyDescent="0.2">
      <c r="C17" s="28" t="s">
        <v>51</v>
      </c>
    </row>
    <row r="18" spans="2:4" ht="8.25" customHeight="1" x14ac:dyDescent="0.2">
      <c r="C18" s="28"/>
    </row>
    <row r="19" spans="2:4" ht="28.5" x14ac:dyDescent="0.2">
      <c r="C19" s="29" t="s">
        <v>61</v>
      </c>
    </row>
    <row r="20" spans="2:4" ht="8.25" customHeight="1" x14ac:dyDescent="0.2">
      <c r="C20" s="29"/>
    </row>
    <row r="21" spans="2:4" ht="42.75" x14ac:dyDescent="0.2">
      <c r="C21" s="31" t="s">
        <v>49</v>
      </c>
    </row>
    <row r="22" spans="2:4" x14ac:dyDescent="0.2">
      <c r="C22" s="31"/>
    </row>
    <row r="23" spans="2:4" ht="25.5" customHeight="1" x14ac:dyDescent="0.2">
      <c r="B23" s="25"/>
      <c r="C23" s="32" t="s">
        <v>48</v>
      </c>
      <c r="D23" s="25"/>
    </row>
    <row r="24" spans="2:4" ht="25.5" customHeight="1" x14ac:dyDescent="0.2">
      <c r="B24" s="25"/>
      <c r="C24" s="32" t="s">
        <v>60</v>
      </c>
      <c r="D24" s="25"/>
    </row>
    <row r="25" spans="2:4" ht="25.5" customHeight="1" x14ac:dyDescent="0.2">
      <c r="B25" s="25"/>
      <c r="C25" s="32" t="s">
        <v>81</v>
      </c>
      <c r="D25" s="25"/>
    </row>
    <row r="26" spans="2:4" ht="15" customHeight="1" x14ac:dyDescent="0.2">
      <c r="C26" s="32" t="s">
        <v>82</v>
      </c>
    </row>
    <row r="28" spans="2:4" x14ac:dyDescent="0.2">
      <c r="C28" s="25"/>
    </row>
    <row r="30" spans="2:4" x14ac:dyDescent="0.2">
      <c r="C30" s="59"/>
    </row>
    <row r="32" spans="2:4" x14ac:dyDescent="0.2">
      <c r="D32" s="59"/>
    </row>
    <row r="54" spans="2:4" x14ac:dyDescent="0.2">
      <c r="B54" s="26"/>
      <c r="C54" s="26"/>
      <c r="D54" s="26"/>
    </row>
    <row r="55" spans="2:4" x14ac:dyDescent="0.2">
      <c r="B55" s="26"/>
      <c r="C55" s="26"/>
      <c r="D55" s="26"/>
    </row>
    <row r="56" spans="2:4" s="26" customFormat="1" x14ac:dyDescent="0.2"/>
    <row r="57" spans="2:4" s="26" customFormat="1" x14ac:dyDescent="0.2"/>
    <row r="58" spans="2:4" s="26" customFormat="1" x14ac:dyDescent="0.2"/>
    <row r="59" spans="2:4" s="26" customFormat="1" x14ac:dyDescent="0.2"/>
    <row r="60" spans="2:4" s="26" customFormat="1" x14ac:dyDescent="0.2"/>
    <row r="61" spans="2:4" s="26" customFormat="1" x14ac:dyDescent="0.2"/>
    <row r="62" spans="2:4" s="26" customFormat="1" x14ac:dyDescent="0.2"/>
    <row r="63" spans="2:4" s="26" customFormat="1" x14ac:dyDescent="0.2"/>
    <row r="64" spans="2:4" s="26" customFormat="1" x14ac:dyDescent="0.2"/>
    <row r="65" s="26" customFormat="1" x14ac:dyDescent="0.2"/>
    <row r="66" s="26" customFormat="1" x14ac:dyDescent="0.2"/>
    <row r="67" s="26" customFormat="1" x14ac:dyDescent="0.2"/>
    <row r="68" s="26" customFormat="1" x14ac:dyDescent="0.2"/>
    <row r="69" s="26" customFormat="1" x14ac:dyDescent="0.2"/>
    <row r="70" s="26" customFormat="1" x14ac:dyDescent="0.2"/>
    <row r="71" s="26" customFormat="1" x14ac:dyDescent="0.2"/>
    <row r="72" s="26" customFormat="1" x14ac:dyDescent="0.2"/>
    <row r="73" s="26" customFormat="1" x14ac:dyDescent="0.2"/>
    <row r="74" s="26" customFormat="1" x14ac:dyDescent="0.2"/>
    <row r="75" s="26" customFormat="1" x14ac:dyDescent="0.2"/>
    <row r="76" s="26" customFormat="1" x14ac:dyDescent="0.2"/>
    <row r="77" s="26" customFormat="1" x14ac:dyDescent="0.2"/>
    <row r="78" s="26" customFormat="1" x14ac:dyDescent="0.2"/>
    <row r="79" s="26" customFormat="1" x14ac:dyDescent="0.2"/>
    <row r="80" s="26" customFormat="1" x14ac:dyDescent="0.2"/>
    <row r="81" s="26" customFormat="1" x14ac:dyDescent="0.2"/>
    <row r="82" s="26" customFormat="1" x14ac:dyDescent="0.2"/>
    <row r="83" s="26" customFormat="1" x14ac:dyDescent="0.2"/>
    <row r="84" s="26" customFormat="1" x14ac:dyDescent="0.2"/>
    <row r="85" s="26" customFormat="1" x14ac:dyDescent="0.2"/>
    <row r="86" s="26" customFormat="1" x14ac:dyDescent="0.2"/>
    <row r="87" s="26" customFormat="1" x14ac:dyDescent="0.2"/>
    <row r="88" s="26" customFormat="1" x14ac:dyDescent="0.2"/>
    <row r="89" s="26" customFormat="1" x14ac:dyDescent="0.2"/>
    <row r="90" s="26" customFormat="1" x14ac:dyDescent="0.2"/>
    <row r="91" s="26" customFormat="1" x14ac:dyDescent="0.2"/>
    <row r="92" s="26" customFormat="1" x14ac:dyDescent="0.2"/>
    <row r="93" s="26" customFormat="1" x14ac:dyDescent="0.2"/>
    <row r="94" s="26" customFormat="1" x14ac:dyDescent="0.2"/>
    <row r="95" s="26" customFormat="1" x14ac:dyDescent="0.2"/>
    <row r="96" s="26" customFormat="1" x14ac:dyDescent="0.2"/>
    <row r="97" s="26" customFormat="1" x14ac:dyDescent="0.2"/>
    <row r="98" s="26" customFormat="1" x14ac:dyDescent="0.2"/>
    <row r="99" s="26" customFormat="1" x14ac:dyDescent="0.2"/>
    <row r="100" s="26" customFormat="1" x14ac:dyDescent="0.2"/>
    <row r="101" s="26" customFormat="1" x14ac:dyDescent="0.2"/>
    <row r="102" s="26" customFormat="1" x14ac:dyDescent="0.2"/>
    <row r="103" s="26" customFormat="1" x14ac:dyDescent="0.2"/>
    <row r="104" s="26" customFormat="1" x14ac:dyDescent="0.2"/>
    <row r="105" s="26" customFormat="1" x14ac:dyDescent="0.2"/>
    <row r="106" s="26" customFormat="1" x14ac:dyDescent="0.2"/>
    <row r="107" s="26" customFormat="1" x14ac:dyDescent="0.2"/>
    <row r="108" s="26" customFormat="1" x14ac:dyDescent="0.2"/>
    <row r="109" s="26" customFormat="1" x14ac:dyDescent="0.2"/>
    <row r="110" s="26" customFormat="1" x14ac:dyDescent="0.2"/>
    <row r="111" s="26" customFormat="1" x14ac:dyDescent="0.2"/>
    <row r="112" s="26" customFormat="1" x14ac:dyDescent="0.2"/>
    <row r="113" s="26" customFormat="1" x14ac:dyDescent="0.2"/>
    <row r="114" s="26" customFormat="1" x14ac:dyDescent="0.2"/>
    <row r="115" s="26" customFormat="1" x14ac:dyDescent="0.2"/>
    <row r="116" s="26" customFormat="1" x14ac:dyDescent="0.2"/>
    <row r="117" s="26" customFormat="1" x14ac:dyDescent="0.2"/>
    <row r="118" s="26" customFormat="1" x14ac:dyDescent="0.2"/>
    <row r="119" s="26" customFormat="1" x14ac:dyDescent="0.2"/>
    <row r="120" s="26" customFormat="1" x14ac:dyDescent="0.2"/>
    <row r="121" s="26" customFormat="1" x14ac:dyDescent="0.2"/>
    <row r="122" s="26" customFormat="1" x14ac:dyDescent="0.2"/>
    <row r="123" s="26" customFormat="1" x14ac:dyDescent="0.2"/>
    <row r="124" s="26" customFormat="1" x14ac:dyDescent="0.2"/>
    <row r="125" s="26" customFormat="1" x14ac:dyDescent="0.2"/>
    <row r="126" s="26" customFormat="1" x14ac:dyDescent="0.2"/>
    <row r="127" s="26" customFormat="1" x14ac:dyDescent="0.2"/>
    <row r="128" s="26" customFormat="1" x14ac:dyDescent="0.2"/>
    <row r="129" s="26" customFormat="1" x14ac:dyDescent="0.2"/>
    <row r="130" s="26" customFormat="1" x14ac:dyDescent="0.2"/>
    <row r="131" s="26" customFormat="1" x14ac:dyDescent="0.2"/>
    <row r="132" s="26" customFormat="1" x14ac:dyDescent="0.2"/>
    <row r="133" s="26" customFormat="1" x14ac:dyDescent="0.2"/>
    <row r="134" s="26" customFormat="1" x14ac:dyDescent="0.2"/>
    <row r="135" s="26" customFormat="1" x14ac:dyDescent="0.2"/>
    <row r="136" s="26" customFormat="1" x14ac:dyDescent="0.2"/>
    <row r="137" s="26" customFormat="1" x14ac:dyDescent="0.2"/>
    <row r="138" s="26" customFormat="1" x14ac:dyDescent="0.2"/>
    <row r="139" s="26" customFormat="1" x14ac:dyDescent="0.2"/>
    <row r="140" s="26" customFormat="1" x14ac:dyDescent="0.2"/>
    <row r="141" s="26" customFormat="1" x14ac:dyDescent="0.2"/>
    <row r="142" s="26" customFormat="1" x14ac:dyDescent="0.2"/>
    <row r="143" s="26" customFormat="1" x14ac:dyDescent="0.2"/>
    <row r="144" s="26" customFormat="1" x14ac:dyDescent="0.2"/>
    <row r="145" s="26" customFormat="1" x14ac:dyDescent="0.2"/>
    <row r="146" s="26" customFormat="1" x14ac:dyDescent="0.2"/>
    <row r="147" s="26" customFormat="1" x14ac:dyDescent="0.2"/>
    <row r="148" s="26" customFormat="1" x14ac:dyDescent="0.2"/>
    <row r="149" s="26" customFormat="1" x14ac:dyDescent="0.2"/>
    <row r="150" s="26" customFormat="1" x14ac:dyDescent="0.2"/>
    <row r="151" s="26" customFormat="1" x14ac:dyDescent="0.2"/>
    <row r="152" s="26" customFormat="1" x14ac:dyDescent="0.2"/>
    <row r="153" s="26" customFormat="1" x14ac:dyDescent="0.2"/>
    <row r="154" s="26" customFormat="1" x14ac:dyDescent="0.2"/>
    <row r="155" s="26" customFormat="1" x14ac:dyDescent="0.2"/>
    <row r="156" s="26" customFormat="1" x14ac:dyDescent="0.2"/>
    <row r="157" s="26" customFormat="1" x14ac:dyDescent="0.2"/>
    <row r="158" s="26" customFormat="1" x14ac:dyDescent="0.2"/>
    <row r="159" s="26" customFormat="1" x14ac:dyDescent="0.2"/>
    <row r="160" s="26" customFormat="1" x14ac:dyDescent="0.2"/>
    <row r="161" s="26" customFormat="1" x14ac:dyDescent="0.2"/>
    <row r="162" s="26" customFormat="1" x14ac:dyDescent="0.2"/>
    <row r="163" s="26" customFormat="1" x14ac:dyDescent="0.2"/>
    <row r="164" s="26" customFormat="1" x14ac:dyDescent="0.2"/>
    <row r="165" s="26" customFormat="1" x14ac:dyDescent="0.2"/>
    <row r="166" s="26" customFormat="1" x14ac:dyDescent="0.2"/>
    <row r="167" s="26" customFormat="1" x14ac:dyDescent="0.2"/>
    <row r="168" s="26" customFormat="1" x14ac:dyDescent="0.2"/>
    <row r="169" s="26" customFormat="1" x14ac:dyDescent="0.2"/>
    <row r="170" s="26" customFormat="1" x14ac:dyDescent="0.2"/>
    <row r="171" s="26" customFormat="1" x14ac:dyDescent="0.2"/>
    <row r="172" s="26" customFormat="1" x14ac:dyDescent="0.2"/>
    <row r="173" s="26" customFormat="1" x14ac:dyDescent="0.2"/>
    <row r="174" s="26" customFormat="1" x14ac:dyDescent="0.2"/>
    <row r="175" s="26" customFormat="1" x14ac:dyDescent="0.2"/>
    <row r="176" s="26" customFormat="1" x14ac:dyDescent="0.2"/>
    <row r="177" s="26" customFormat="1" x14ac:dyDescent="0.2"/>
    <row r="178" s="26" customFormat="1" x14ac:dyDescent="0.2"/>
    <row r="179" s="26" customFormat="1" x14ac:dyDescent="0.2"/>
    <row r="180" s="26" customFormat="1" x14ac:dyDescent="0.2"/>
    <row r="181" s="26" customFormat="1" x14ac:dyDescent="0.2"/>
    <row r="182" s="26" customFormat="1" x14ac:dyDescent="0.2"/>
    <row r="183" s="26" customFormat="1" x14ac:dyDescent="0.2"/>
    <row r="184" s="26" customFormat="1" x14ac:dyDescent="0.2"/>
    <row r="185" s="26" customFormat="1" x14ac:dyDescent="0.2"/>
    <row r="186" s="26" customFormat="1" x14ac:dyDescent="0.2"/>
    <row r="187" s="26" customFormat="1" x14ac:dyDescent="0.2"/>
    <row r="188" s="26" customFormat="1" x14ac:dyDescent="0.2"/>
    <row r="189" s="26" customFormat="1" x14ac:dyDescent="0.2"/>
    <row r="190" s="26" customFormat="1" x14ac:dyDescent="0.2"/>
    <row r="191" s="26" customFormat="1" x14ac:dyDescent="0.2"/>
    <row r="192" s="26" customFormat="1" x14ac:dyDescent="0.2"/>
    <row r="193" s="26" customFormat="1" x14ac:dyDescent="0.2"/>
    <row r="194" s="26" customFormat="1" x14ac:dyDescent="0.2"/>
    <row r="195" s="26" customFormat="1" x14ac:dyDescent="0.2"/>
    <row r="196" s="26" customFormat="1" x14ac:dyDescent="0.2"/>
    <row r="197" s="26" customFormat="1" x14ac:dyDescent="0.2"/>
    <row r="198" s="26" customFormat="1" x14ac:dyDescent="0.2"/>
    <row r="199" s="26" customFormat="1" x14ac:dyDescent="0.2"/>
    <row r="200" s="26" customFormat="1" x14ac:dyDescent="0.2"/>
    <row r="201" s="26" customFormat="1" x14ac:dyDescent="0.2"/>
    <row r="202" s="26" customFormat="1" x14ac:dyDescent="0.2"/>
    <row r="203" s="26" customFormat="1" x14ac:dyDescent="0.2"/>
    <row r="204" s="26" customFormat="1" x14ac:dyDescent="0.2"/>
    <row r="205" s="26" customFormat="1" x14ac:dyDescent="0.2"/>
    <row r="206" s="26" customFormat="1" x14ac:dyDescent="0.2"/>
    <row r="207" s="26" customFormat="1" x14ac:dyDescent="0.2"/>
    <row r="208" s="26" customFormat="1" x14ac:dyDescent="0.2"/>
    <row r="209" s="26" customFormat="1" x14ac:dyDescent="0.2"/>
    <row r="210" s="26" customFormat="1" x14ac:dyDescent="0.2"/>
    <row r="211" s="26" customFormat="1" x14ac:dyDescent="0.2"/>
    <row r="212" s="26" customFormat="1" x14ac:dyDescent="0.2"/>
    <row r="213" s="26" customFormat="1" x14ac:dyDescent="0.2"/>
    <row r="214" s="26" customFormat="1" x14ac:dyDescent="0.2"/>
    <row r="215" s="26" customFormat="1" x14ac:dyDescent="0.2"/>
    <row r="216" s="26" customFormat="1" x14ac:dyDescent="0.2"/>
    <row r="217" s="26" customFormat="1" x14ac:dyDescent="0.2"/>
    <row r="218" s="26" customFormat="1" x14ac:dyDescent="0.2"/>
    <row r="219" s="26" customFormat="1" x14ac:dyDescent="0.2"/>
    <row r="220" s="26" customFormat="1" x14ac:dyDescent="0.2"/>
    <row r="221" s="26" customFormat="1" x14ac:dyDescent="0.2"/>
    <row r="222" s="26" customFormat="1" x14ac:dyDescent="0.2"/>
    <row r="223" s="26" customFormat="1" x14ac:dyDescent="0.2"/>
    <row r="224" s="26" customFormat="1" x14ac:dyDescent="0.2"/>
    <row r="225" s="26" customFormat="1" x14ac:dyDescent="0.2"/>
    <row r="226" s="26" customFormat="1" x14ac:dyDescent="0.2"/>
  </sheetData>
  <sheetProtection algorithmName="SHA-512" hashValue="NaQ8kepaWkfbgK0CnZ96iDqJmcdwDofi0h/dmFyhzVi2kAb9DiK3AqReHytrXo1zuWNAesf4KFhc7Om3n0/UuA==" saltValue="8+XUiWRefN322dmth55zyQ==" spinCount="100000" sheet="1" objects="1" scenarios="1"/>
  <phoneticPr fontId="11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80"/>
  <sheetViews>
    <sheetView zoomScaleNormal="100" workbookViewId="0">
      <selection activeCell="F6" sqref="F6"/>
    </sheetView>
  </sheetViews>
  <sheetFormatPr baseColWidth="10" defaultRowHeight="12.75" x14ac:dyDescent="0.2"/>
  <cols>
    <col min="1" max="1" width="45.42578125" style="17" bestFit="1" customWidth="1"/>
    <col min="2" max="2" width="30.5703125" style="17" customWidth="1"/>
    <col min="3" max="3" width="11.42578125" style="18"/>
    <col min="4" max="4" width="31.7109375" style="17" bestFit="1" customWidth="1"/>
    <col min="5" max="5" width="12.42578125" style="17" bestFit="1" customWidth="1"/>
    <col min="6" max="6" width="15" style="20" bestFit="1" customWidth="1"/>
    <col min="7" max="7" width="11.5703125" style="20" bestFit="1" customWidth="1"/>
    <col min="8" max="21" width="11.42578125" style="20"/>
    <col min="22" max="16384" width="11.42578125" style="17"/>
  </cols>
  <sheetData>
    <row r="1" spans="1:21" x14ac:dyDescent="0.2">
      <c r="A1" s="198"/>
      <c r="B1" s="198"/>
      <c r="C1" s="199"/>
      <c r="D1" s="198"/>
      <c r="E1" s="211"/>
    </row>
    <row r="2" spans="1:21" ht="18" x14ac:dyDescent="0.25">
      <c r="A2" s="192" t="s">
        <v>99</v>
      </c>
      <c r="B2" s="198"/>
      <c r="C2" s="199"/>
      <c r="D2" s="198"/>
      <c r="E2" s="198"/>
    </row>
    <row r="3" spans="1:21" ht="14.25" x14ac:dyDescent="0.2">
      <c r="A3" s="194" t="s">
        <v>101</v>
      </c>
      <c r="B3" s="198"/>
      <c r="C3" s="199"/>
      <c r="D3" s="198"/>
      <c r="E3" s="198"/>
    </row>
    <row r="4" spans="1:21" ht="14.25" x14ac:dyDescent="0.2">
      <c r="A4" s="191"/>
      <c r="B4" s="198"/>
      <c r="C4" s="199"/>
      <c r="D4" s="198"/>
      <c r="E4" s="198"/>
    </row>
    <row r="5" spans="1:21" ht="14.25" x14ac:dyDescent="0.2">
      <c r="A5" s="191"/>
      <c r="B5" s="198"/>
      <c r="C5" s="199"/>
      <c r="D5" s="198"/>
      <c r="E5" s="198"/>
    </row>
    <row r="6" spans="1:21" ht="14.25" x14ac:dyDescent="0.2">
      <c r="A6" s="191"/>
      <c r="B6" s="198"/>
      <c r="C6" s="200"/>
      <c r="D6" s="198"/>
      <c r="E6" s="198"/>
    </row>
    <row r="7" spans="1:21" ht="14.25" x14ac:dyDescent="0.2">
      <c r="A7" s="191"/>
      <c r="B7" s="198"/>
      <c r="C7" s="199"/>
      <c r="D7" s="198"/>
      <c r="E7" s="198"/>
    </row>
    <row r="8" spans="1:21" x14ac:dyDescent="0.2">
      <c r="A8" s="195" t="s">
        <v>110</v>
      </c>
      <c r="B8" s="198"/>
      <c r="C8" s="199"/>
      <c r="D8" s="198"/>
      <c r="E8" s="198"/>
    </row>
    <row r="9" spans="1:21" x14ac:dyDescent="0.2">
      <c r="A9" s="198"/>
      <c r="B9" s="198"/>
      <c r="C9" s="199"/>
      <c r="D9" s="198"/>
      <c r="E9" s="198"/>
    </row>
    <row r="10" spans="1:21" x14ac:dyDescent="0.2">
      <c r="A10" s="198"/>
      <c r="B10" s="198"/>
      <c r="C10" s="199"/>
      <c r="D10" s="198"/>
      <c r="E10" s="198"/>
    </row>
    <row r="11" spans="1:21" ht="13.5" thickBot="1" x14ac:dyDescent="0.25">
      <c r="A11" s="201"/>
      <c r="B11" s="201"/>
      <c r="C11" s="202"/>
      <c r="D11" s="201"/>
      <c r="E11" s="201"/>
    </row>
    <row r="12" spans="1:21" s="22" customFormat="1" ht="27" thickTop="1" thickBot="1" x14ac:dyDescent="0.25">
      <c r="A12" s="203" t="s">
        <v>13</v>
      </c>
      <c r="B12" s="308" t="s">
        <v>58</v>
      </c>
      <c r="C12" s="309"/>
      <c r="D12" s="204" t="s">
        <v>59</v>
      </c>
      <c r="E12" s="205" t="s">
        <v>14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ht="26.25" thickTop="1" x14ac:dyDescent="0.2">
      <c r="A13" s="206" t="s">
        <v>8</v>
      </c>
      <c r="B13" s="164" t="s">
        <v>93</v>
      </c>
      <c r="C13" s="48">
        <f>8000000*7</f>
        <v>56000000</v>
      </c>
      <c r="D13" s="49">
        <f>+'3-Fijo'!L33</f>
        <v>4278796</v>
      </c>
      <c r="E13" s="50">
        <f>+D13/C13</f>
        <v>7.6407071428571435E-2</v>
      </c>
      <c r="F13" s="60"/>
      <c r="G13" s="57"/>
    </row>
    <row r="14" spans="1:21" ht="25.5" x14ac:dyDescent="0.2">
      <c r="A14" s="207" t="s">
        <v>9</v>
      </c>
      <c r="B14" s="33" t="s">
        <v>10</v>
      </c>
      <c r="C14" s="51">
        <f>3*1000000</f>
        <v>3000000</v>
      </c>
      <c r="D14" s="63">
        <f>+'5-RI'!I32+'5-RI'!L53</f>
        <v>2214</v>
      </c>
      <c r="E14" s="38">
        <f>+D14/C14</f>
        <v>7.3800000000000005E-4</v>
      </c>
      <c r="F14" s="60"/>
      <c r="G14" s="57"/>
    </row>
    <row r="15" spans="1:21" ht="25.5" customHeight="1" x14ac:dyDescent="0.2">
      <c r="A15" s="305" t="s">
        <v>12</v>
      </c>
      <c r="B15" s="34" t="s">
        <v>11</v>
      </c>
      <c r="C15" s="35">
        <f>SUM(C16:C26)</f>
        <v>1067</v>
      </c>
      <c r="D15" s="63">
        <f>SUM(D16:D26)</f>
        <v>261</v>
      </c>
      <c r="E15" s="38">
        <f>+D15/C15</f>
        <v>0.24461105904404873</v>
      </c>
      <c r="F15" s="60"/>
      <c r="G15" s="62"/>
    </row>
    <row r="16" spans="1:21" x14ac:dyDescent="0.2">
      <c r="A16" s="306"/>
      <c r="B16" s="166" t="s">
        <v>98</v>
      </c>
      <c r="C16" s="51">
        <v>97</v>
      </c>
      <c r="D16" s="52">
        <v>36</v>
      </c>
      <c r="E16" s="38">
        <f t="shared" ref="E16:E26" si="0">+D16/C16</f>
        <v>0.37113402061855671</v>
      </c>
      <c r="F16" s="56"/>
      <c r="G16" s="56"/>
    </row>
    <row r="17" spans="1:9" x14ac:dyDescent="0.2">
      <c r="A17" s="306"/>
      <c r="B17" s="36" t="s">
        <v>4</v>
      </c>
      <c r="C17" s="51">
        <v>97</v>
      </c>
      <c r="D17" s="52">
        <v>39</v>
      </c>
      <c r="E17" s="38">
        <f t="shared" si="0"/>
        <v>0.40206185567010311</v>
      </c>
      <c r="G17" s="57"/>
    </row>
    <row r="18" spans="1:9" ht="13.5" customHeight="1" x14ac:dyDescent="0.2">
      <c r="A18" s="306"/>
      <c r="B18" s="36" t="s">
        <v>69</v>
      </c>
      <c r="C18" s="51">
        <v>97</v>
      </c>
      <c r="D18" s="52">
        <v>18</v>
      </c>
      <c r="E18" s="38">
        <f>+D18/C18</f>
        <v>0.18556701030927836</v>
      </c>
      <c r="G18" s="57"/>
    </row>
    <row r="19" spans="1:9" x14ac:dyDescent="0.2">
      <c r="A19" s="306"/>
      <c r="B19" s="36" t="s">
        <v>28</v>
      </c>
      <c r="C19" s="51">
        <v>97</v>
      </c>
      <c r="D19" s="52">
        <v>17</v>
      </c>
      <c r="E19" s="38">
        <f t="shared" si="0"/>
        <v>0.17525773195876287</v>
      </c>
      <c r="G19" s="57"/>
    </row>
    <row r="20" spans="1:9" x14ac:dyDescent="0.2">
      <c r="A20" s="306"/>
      <c r="B20" s="36" t="s">
        <v>29</v>
      </c>
      <c r="C20" s="51">
        <v>97</v>
      </c>
      <c r="D20" s="52">
        <v>27</v>
      </c>
      <c r="E20" s="38">
        <f t="shared" si="0"/>
        <v>0.27835051546391754</v>
      </c>
      <c r="G20" s="57"/>
    </row>
    <row r="21" spans="1:9" x14ac:dyDescent="0.2">
      <c r="A21" s="306"/>
      <c r="B21" s="36" t="s">
        <v>30</v>
      </c>
      <c r="C21" s="51">
        <v>97</v>
      </c>
      <c r="D21" s="52">
        <v>23</v>
      </c>
      <c r="E21" s="38">
        <f t="shared" si="0"/>
        <v>0.23711340206185566</v>
      </c>
      <c r="G21" s="124" t="s">
        <v>65</v>
      </c>
    </row>
    <row r="22" spans="1:9" x14ac:dyDescent="0.2">
      <c r="A22" s="306"/>
      <c r="B22" s="166" t="s">
        <v>96</v>
      </c>
      <c r="C22" s="51">
        <v>97</v>
      </c>
      <c r="D22" s="52">
        <v>15</v>
      </c>
      <c r="E22" s="38">
        <f t="shared" si="0"/>
        <v>0.15463917525773196</v>
      </c>
      <c r="G22" s="57"/>
      <c r="I22" s="20" t="s">
        <v>65</v>
      </c>
    </row>
    <row r="23" spans="1:9" x14ac:dyDescent="0.2">
      <c r="A23" s="306"/>
      <c r="B23" s="166" t="s">
        <v>94</v>
      </c>
      <c r="C23" s="51">
        <v>97</v>
      </c>
      <c r="D23" s="52">
        <v>15</v>
      </c>
      <c r="E23" s="38">
        <f t="shared" si="0"/>
        <v>0.15463917525773196</v>
      </c>
      <c r="G23" s="57"/>
    </row>
    <row r="24" spans="1:9" x14ac:dyDescent="0.2">
      <c r="A24" s="306"/>
      <c r="B24" s="36" t="s">
        <v>31</v>
      </c>
      <c r="C24" s="51">
        <v>97</v>
      </c>
      <c r="D24" s="52">
        <v>22</v>
      </c>
      <c r="E24" s="38">
        <f t="shared" si="0"/>
        <v>0.22680412371134021</v>
      </c>
      <c r="G24" s="57"/>
    </row>
    <row r="25" spans="1:9" x14ac:dyDescent="0.2">
      <c r="A25" s="306"/>
      <c r="B25" s="36" t="s">
        <v>32</v>
      </c>
      <c r="C25" s="51">
        <v>97</v>
      </c>
      <c r="D25" s="52">
        <v>23</v>
      </c>
      <c r="E25" s="38">
        <f t="shared" si="0"/>
        <v>0.23711340206185566</v>
      </c>
      <c r="G25" s="57"/>
    </row>
    <row r="26" spans="1:9" ht="13.5" thickBot="1" x14ac:dyDescent="0.25">
      <c r="A26" s="307"/>
      <c r="B26" s="37" t="s">
        <v>67</v>
      </c>
      <c r="C26" s="53">
        <v>97</v>
      </c>
      <c r="D26" s="54">
        <v>26</v>
      </c>
      <c r="E26" s="55">
        <f t="shared" si="0"/>
        <v>0.26804123711340205</v>
      </c>
      <c r="G26" s="57"/>
    </row>
    <row r="27" spans="1:9" ht="13.5" thickTop="1" x14ac:dyDescent="0.2">
      <c r="D27" s="18"/>
    </row>
    <row r="28" spans="1:9" x14ac:dyDescent="0.2">
      <c r="A28" s="208" t="s">
        <v>52</v>
      </c>
    </row>
    <row r="29" spans="1:9" ht="4.5" customHeight="1" x14ac:dyDescent="0.2">
      <c r="A29" s="209"/>
    </row>
    <row r="30" spans="1:9" x14ac:dyDescent="0.2">
      <c r="A30" s="209" t="s">
        <v>53</v>
      </c>
      <c r="E30" s="19"/>
    </row>
    <row r="31" spans="1:9" x14ac:dyDescent="0.2">
      <c r="A31" s="210"/>
    </row>
    <row r="36" spans="1:12" x14ac:dyDescent="0.2">
      <c r="A36" s="268"/>
      <c r="B36" s="268"/>
      <c r="C36" s="269"/>
      <c r="D36" s="268"/>
      <c r="E36" s="268"/>
      <c r="F36" s="270"/>
      <c r="G36" s="270"/>
      <c r="H36" s="270"/>
      <c r="I36" s="270"/>
      <c r="J36" s="270"/>
      <c r="K36" s="270"/>
      <c r="L36" s="270"/>
    </row>
    <row r="37" spans="1:12" x14ac:dyDescent="0.2">
      <c r="A37" s="268"/>
      <c r="B37" s="268"/>
      <c r="C37" s="269"/>
      <c r="D37" s="268"/>
      <c r="E37" s="268"/>
      <c r="F37" s="270"/>
      <c r="G37" s="270"/>
      <c r="H37" s="270"/>
      <c r="I37" s="270"/>
      <c r="J37" s="270"/>
      <c r="K37" s="270"/>
      <c r="L37" s="270"/>
    </row>
    <row r="38" spans="1:12" x14ac:dyDescent="0.2">
      <c r="A38" s="268"/>
      <c r="B38" s="268"/>
      <c r="C38" s="269"/>
      <c r="D38" s="268"/>
      <c r="E38" s="268"/>
      <c r="F38" s="270"/>
      <c r="G38" s="270"/>
      <c r="H38" s="270"/>
      <c r="I38" s="270"/>
      <c r="J38" s="270"/>
      <c r="K38" s="270"/>
      <c r="L38" s="270"/>
    </row>
    <row r="39" spans="1:12" x14ac:dyDescent="0.2">
      <c r="A39" s="268"/>
      <c r="B39" s="268"/>
      <c r="C39" s="269"/>
      <c r="D39" s="268"/>
      <c r="E39" s="268"/>
      <c r="F39" s="270"/>
      <c r="G39" s="270"/>
      <c r="H39" s="270"/>
      <c r="I39" s="270"/>
      <c r="J39" s="270"/>
      <c r="K39" s="270"/>
      <c r="L39" s="270"/>
    </row>
    <row r="40" spans="1:12" x14ac:dyDescent="0.2">
      <c r="A40" s="268"/>
      <c r="B40" s="268"/>
      <c r="C40" s="269"/>
      <c r="D40" s="268"/>
      <c r="E40" s="268"/>
      <c r="F40" s="270"/>
      <c r="G40" s="270"/>
      <c r="H40" s="270"/>
      <c r="I40" s="270"/>
      <c r="J40" s="270"/>
      <c r="K40" s="270"/>
      <c r="L40" s="270"/>
    </row>
    <row r="41" spans="1:12" x14ac:dyDescent="0.2">
      <c r="A41" s="268"/>
      <c r="B41" s="268"/>
      <c r="C41" s="269"/>
      <c r="D41" s="268"/>
      <c r="E41" s="268"/>
      <c r="F41" s="270"/>
      <c r="G41" s="270"/>
      <c r="H41" s="270"/>
      <c r="I41" s="270"/>
      <c r="J41" s="270"/>
      <c r="K41" s="270"/>
      <c r="L41" s="270"/>
    </row>
    <row r="42" spans="1:12" x14ac:dyDescent="0.2">
      <c r="A42" s="268"/>
      <c r="B42" s="268"/>
      <c r="C42" s="269"/>
      <c r="D42" s="268"/>
      <c r="E42" s="268"/>
      <c r="F42" s="270"/>
      <c r="G42" s="270"/>
      <c r="H42" s="270"/>
      <c r="I42" s="270"/>
      <c r="J42" s="270"/>
      <c r="K42" s="270"/>
      <c r="L42" s="270"/>
    </row>
    <row r="43" spans="1:12" x14ac:dyDescent="0.2">
      <c r="A43" s="268"/>
      <c r="B43" s="268"/>
      <c r="C43" s="269"/>
      <c r="D43" s="268"/>
      <c r="E43" s="268"/>
      <c r="F43" s="270"/>
      <c r="G43" s="270"/>
      <c r="H43" s="270"/>
      <c r="I43" s="270"/>
      <c r="J43" s="270"/>
      <c r="K43" s="270"/>
      <c r="L43" s="270"/>
    </row>
    <row r="44" spans="1:12" x14ac:dyDescent="0.2">
      <c r="A44" s="268"/>
      <c r="B44" s="268"/>
      <c r="C44" s="269"/>
      <c r="D44" s="268"/>
      <c r="E44" s="268"/>
      <c r="F44" s="270"/>
      <c r="G44" s="270"/>
      <c r="H44" s="270"/>
      <c r="I44" s="270"/>
      <c r="J44" s="270"/>
      <c r="K44" s="270"/>
      <c r="L44" s="270"/>
    </row>
    <row r="45" spans="1:12" x14ac:dyDescent="0.2">
      <c r="A45" s="268"/>
      <c r="B45" s="268"/>
      <c r="C45" s="269"/>
      <c r="D45" s="268"/>
      <c r="E45" s="268"/>
      <c r="F45" s="270"/>
      <c r="G45" s="270"/>
      <c r="H45" s="270"/>
      <c r="I45" s="270"/>
      <c r="J45" s="270"/>
      <c r="K45" s="270"/>
      <c r="L45" s="270"/>
    </row>
    <row r="46" spans="1:12" x14ac:dyDescent="0.2">
      <c r="A46" s="268"/>
      <c r="B46" s="268"/>
      <c r="C46" s="269"/>
      <c r="D46" s="268"/>
      <c r="E46" s="268"/>
      <c r="F46" s="270"/>
      <c r="G46" s="270"/>
      <c r="H46" s="270"/>
      <c r="I46" s="270"/>
      <c r="J46" s="270"/>
      <c r="K46" s="270"/>
      <c r="L46" s="270"/>
    </row>
    <row r="47" spans="1:12" x14ac:dyDescent="0.2">
      <c r="A47" s="268"/>
      <c r="B47" s="268"/>
      <c r="C47" s="269"/>
      <c r="D47" s="268"/>
      <c r="E47" s="268"/>
      <c r="F47" s="270"/>
      <c r="G47" s="270"/>
      <c r="H47" s="270"/>
      <c r="I47" s="270"/>
      <c r="J47" s="270"/>
      <c r="K47" s="270"/>
      <c r="L47" s="270"/>
    </row>
    <row r="48" spans="1:12" x14ac:dyDescent="0.2">
      <c r="A48" s="268"/>
      <c r="B48" s="268"/>
      <c r="C48" s="269"/>
      <c r="D48" s="268"/>
      <c r="E48" s="268"/>
      <c r="F48" s="270"/>
      <c r="G48" s="270"/>
      <c r="H48" s="270"/>
      <c r="I48" s="270"/>
      <c r="J48" s="270"/>
      <c r="K48" s="270"/>
      <c r="L48" s="270"/>
    </row>
    <row r="49" spans="1:12" x14ac:dyDescent="0.2">
      <c r="A49" s="268"/>
      <c r="B49" s="268"/>
      <c r="C49" s="269"/>
      <c r="D49" s="268"/>
      <c r="E49" s="268"/>
      <c r="F49" s="270"/>
      <c r="G49" s="270"/>
      <c r="H49" s="270"/>
      <c r="I49" s="270"/>
      <c r="J49" s="270"/>
      <c r="K49" s="270"/>
      <c r="L49" s="270"/>
    </row>
    <row r="50" spans="1:12" x14ac:dyDescent="0.2">
      <c r="A50" s="268"/>
      <c r="B50" s="268"/>
      <c r="C50" s="269"/>
      <c r="D50" s="268"/>
      <c r="E50" s="268"/>
      <c r="F50" s="270"/>
      <c r="G50" s="270"/>
      <c r="H50" s="270"/>
      <c r="I50" s="270"/>
      <c r="J50" s="270"/>
      <c r="K50" s="270"/>
      <c r="L50" s="270"/>
    </row>
    <row r="51" spans="1:12" x14ac:dyDescent="0.2">
      <c r="A51" s="268"/>
      <c r="B51" s="268"/>
      <c r="C51" s="269"/>
      <c r="D51" s="268"/>
      <c r="E51" s="268"/>
      <c r="F51" s="270"/>
      <c r="G51" s="270"/>
      <c r="H51" s="270"/>
      <c r="I51" s="270"/>
      <c r="J51" s="270"/>
      <c r="K51" s="270"/>
      <c r="L51" s="270"/>
    </row>
    <row r="52" spans="1:12" x14ac:dyDescent="0.2">
      <c r="A52" s="268"/>
      <c r="B52" s="268"/>
      <c r="C52" s="269"/>
      <c r="D52" s="268"/>
      <c r="E52" s="268"/>
      <c r="F52" s="270"/>
      <c r="G52" s="270"/>
      <c r="H52" s="270"/>
      <c r="I52" s="270"/>
      <c r="J52" s="270"/>
      <c r="K52" s="270"/>
      <c r="L52" s="270"/>
    </row>
    <row r="53" spans="1:12" ht="13.5" customHeight="1" x14ac:dyDescent="0.2">
      <c r="A53" s="268"/>
      <c r="B53" s="268"/>
      <c r="C53" s="269"/>
      <c r="D53" s="268"/>
      <c r="E53" s="268"/>
      <c r="F53" s="270"/>
      <c r="G53" s="270"/>
      <c r="H53" s="270"/>
      <c r="I53" s="270"/>
      <c r="J53" s="270"/>
      <c r="K53" s="270"/>
      <c r="L53" s="270"/>
    </row>
    <row r="54" spans="1:12" x14ac:dyDescent="0.2">
      <c r="A54" s="268"/>
      <c r="B54" s="268"/>
      <c r="C54" s="269"/>
      <c r="D54" s="268"/>
      <c r="E54" s="268"/>
      <c r="F54" s="270"/>
      <c r="G54" s="270"/>
      <c r="H54" s="270"/>
      <c r="I54" s="270"/>
      <c r="J54" s="270"/>
      <c r="K54" s="270"/>
      <c r="L54" s="270"/>
    </row>
    <row r="55" spans="1:12" x14ac:dyDescent="0.2">
      <c r="A55" s="268"/>
      <c r="B55" s="268"/>
      <c r="C55" s="269"/>
      <c r="D55" s="268"/>
      <c r="E55" s="268"/>
      <c r="F55" s="270"/>
      <c r="G55" s="270"/>
      <c r="H55" s="270"/>
      <c r="I55" s="270"/>
      <c r="J55" s="270"/>
      <c r="K55" s="270"/>
      <c r="L55" s="270"/>
    </row>
    <row r="56" spans="1:12" ht="8.25" customHeight="1" x14ac:dyDescent="0.2">
      <c r="A56" s="119"/>
      <c r="B56" s="119"/>
      <c r="C56" s="120"/>
      <c r="D56" s="119"/>
      <c r="E56" s="119"/>
      <c r="F56" s="304"/>
      <c r="G56" s="304"/>
      <c r="H56" s="270"/>
      <c r="I56" s="270"/>
      <c r="J56" s="270"/>
      <c r="K56" s="270"/>
      <c r="L56" s="270"/>
    </row>
    <row r="57" spans="1:12" x14ac:dyDescent="0.2">
      <c r="A57" s="119"/>
      <c r="B57" s="119"/>
      <c r="C57" s="120"/>
      <c r="D57" s="119"/>
      <c r="E57" s="119"/>
      <c r="F57" s="304"/>
      <c r="G57" s="304"/>
      <c r="H57" s="270"/>
      <c r="I57" s="270"/>
      <c r="J57" s="270"/>
      <c r="K57" s="270"/>
      <c r="L57" s="270"/>
    </row>
    <row r="58" spans="1:12" x14ac:dyDescent="0.2">
      <c r="A58" s="119"/>
      <c r="B58" s="119"/>
      <c r="C58" s="120"/>
      <c r="D58" s="119"/>
      <c r="E58" s="119"/>
      <c r="F58" s="304"/>
      <c r="G58" s="304"/>
      <c r="H58" s="270"/>
      <c r="I58" s="270"/>
      <c r="J58" s="270"/>
      <c r="K58" s="270"/>
      <c r="L58" s="270"/>
    </row>
    <row r="59" spans="1:12" x14ac:dyDescent="0.2">
      <c r="A59" s="119" t="s">
        <v>36</v>
      </c>
      <c r="B59" s="120">
        <f>+C13</f>
        <v>56000000</v>
      </c>
      <c r="C59" s="120"/>
      <c r="D59" s="119"/>
      <c r="E59" s="119"/>
      <c r="F59" s="304"/>
      <c r="G59" s="304"/>
      <c r="H59" s="270"/>
      <c r="I59" s="270"/>
      <c r="J59" s="270"/>
      <c r="K59" s="270"/>
      <c r="L59" s="270"/>
    </row>
    <row r="60" spans="1:12" x14ac:dyDescent="0.2">
      <c r="A60" s="119" t="s">
        <v>37</v>
      </c>
      <c r="B60" s="120">
        <f>+D13</f>
        <v>4278796</v>
      </c>
      <c r="C60" s="120"/>
      <c r="D60" s="119"/>
      <c r="E60" s="119"/>
      <c r="F60" s="304"/>
      <c r="G60" s="304"/>
      <c r="H60" s="270"/>
      <c r="I60" s="270"/>
      <c r="J60" s="270"/>
      <c r="K60" s="270"/>
      <c r="L60" s="270"/>
    </row>
    <row r="61" spans="1:12" x14ac:dyDescent="0.2">
      <c r="A61" s="119" t="s">
        <v>38</v>
      </c>
      <c r="B61" s="120">
        <f>+B59-B60</f>
        <v>51721204</v>
      </c>
      <c r="C61" s="120"/>
      <c r="D61" s="119"/>
      <c r="E61" s="119"/>
      <c r="F61" s="304"/>
      <c r="G61" s="304"/>
      <c r="H61" s="270"/>
      <c r="I61" s="270"/>
      <c r="J61" s="270"/>
      <c r="K61" s="270"/>
      <c r="L61" s="270"/>
    </row>
    <row r="62" spans="1:12" x14ac:dyDescent="0.2">
      <c r="A62" s="119" t="s">
        <v>39</v>
      </c>
      <c r="B62" s="119"/>
      <c r="C62" s="120" t="e">
        <f>+#REF!</f>
        <v>#REF!</v>
      </c>
      <c r="D62" s="119"/>
      <c r="E62" s="119"/>
      <c r="F62" s="304"/>
      <c r="G62" s="304"/>
      <c r="H62" s="270"/>
      <c r="I62" s="270"/>
      <c r="J62" s="270"/>
      <c r="K62" s="270"/>
      <c r="L62" s="270"/>
    </row>
    <row r="63" spans="1:12" x14ac:dyDescent="0.2">
      <c r="A63" s="119" t="s">
        <v>40</v>
      </c>
      <c r="B63" s="119"/>
      <c r="C63" s="120" t="e">
        <f>+#REF!</f>
        <v>#REF!</v>
      </c>
      <c r="D63" s="119"/>
      <c r="E63" s="119"/>
      <c r="F63" s="304"/>
      <c r="G63" s="304"/>
      <c r="H63" s="270"/>
      <c r="I63" s="270"/>
      <c r="J63" s="270"/>
      <c r="K63" s="270"/>
      <c r="L63" s="270"/>
    </row>
    <row r="64" spans="1:12" x14ac:dyDescent="0.2">
      <c r="A64" s="119" t="s">
        <v>41</v>
      </c>
      <c r="B64" s="119"/>
      <c r="C64" s="120" t="e">
        <f>+C62-C63</f>
        <v>#REF!</v>
      </c>
      <c r="D64" s="119"/>
      <c r="E64" s="119"/>
      <c r="F64" s="304"/>
      <c r="G64" s="304"/>
      <c r="H64" s="270"/>
      <c r="I64" s="270"/>
      <c r="J64" s="270"/>
      <c r="K64" s="270"/>
      <c r="L64" s="270"/>
    </row>
    <row r="65" spans="1:12" x14ac:dyDescent="0.2">
      <c r="A65" s="119" t="s">
        <v>42</v>
      </c>
      <c r="B65" s="119"/>
      <c r="C65" s="120"/>
      <c r="D65" s="120">
        <f>+C14</f>
        <v>3000000</v>
      </c>
      <c r="E65" s="119"/>
      <c r="F65" s="304"/>
      <c r="G65" s="304"/>
      <c r="H65" s="270"/>
      <c r="I65" s="270"/>
      <c r="J65" s="270"/>
      <c r="K65" s="270"/>
      <c r="L65" s="270"/>
    </row>
    <row r="66" spans="1:12" x14ac:dyDescent="0.2">
      <c r="A66" s="119" t="s">
        <v>43</v>
      </c>
      <c r="B66" s="119"/>
      <c r="C66" s="120"/>
      <c r="D66" s="119">
        <f>+D14</f>
        <v>2214</v>
      </c>
      <c r="E66" s="119"/>
      <c r="F66" s="304"/>
      <c r="G66" s="304"/>
      <c r="H66" s="270"/>
      <c r="I66" s="270"/>
      <c r="J66" s="270"/>
      <c r="K66" s="270"/>
      <c r="L66" s="270"/>
    </row>
    <row r="67" spans="1:12" x14ac:dyDescent="0.2">
      <c r="A67" s="119" t="s">
        <v>44</v>
      </c>
      <c r="B67" s="119"/>
      <c r="C67" s="120"/>
      <c r="D67" s="120">
        <f>+D65-D66</f>
        <v>2997786</v>
      </c>
      <c r="E67" s="119"/>
      <c r="F67" s="304"/>
      <c r="G67" s="304"/>
      <c r="H67" s="270"/>
      <c r="I67" s="270"/>
      <c r="J67" s="270"/>
      <c r="K67" s="270"/>
      <c r="L67" s="270"/>
    </row>
    <row r="68" spans="1:12" x14ac:dyDescent="0.2">
      <c r="A68" s="119" t="s">
        <v>45</v>
      </c>
      <c r="B68" s="119"/>
      <c r="C68" s="120"/>
      <c r="D68" s="119"/>
      <c r="E68" s="120">
        <f>+C15</f>
        <v>1067</v>
      </c>
      <c r="F68" s="304"/>
      <c r="G68" s="304"/>
      <c r="H68" s="270"/>
      <c r="I68" s="270"/>
      <c r="J68" s="270"/>
      <c r="K68" s="270"/>
      <c r="L68" s="270"/>
    </row>
    <row r="69" spans="1:12" x14ac:dyDescent="0.2">
      <c r="A69" s="119" t="s">
        <v>46</v>
      </c>
      <c r="B69" s="119"/>
      <c r="C69" s="120"/>
      <c r="D69" s="119"/>
      <c r="E69" s="120">
        <f>+D15</f>
        <v>261</v>
      </c>
      <c r="F69" s="304"/>
      <c r="G69" s="304"/>
      <c r="H69" s="270"/>
      <c r="I69" s="270"/>
      <c r="J69" s="270"/>
      <c r="K69" s="270"/>
      <c r="L69" s="270"/>
    </row>
    <row r="70" spans="1:12" x14ac:dyDescent="0.2">
      <c r="A70" s="119" t="s">
        <v>47</v>
      </c>
      <c r="B70" s="119"/>
      <c r="C70" s="120"/>
      <c r="D70" s="119"/>
      <c r="E70" s="120">
        <f>+E68-E69</f>
        <v>806</v>
      </c>
      <c r="F70" s="304"/>
      <c r="G70" s="304"/>
      <c r="H70" s="270"/>
      <c r="I70" s="270"/>
      <c r="J70" s="270"/>
      <c r="K70" s="270"/>
      <c r="L70" s="270"/>
    </row>
    <row r="71" spans="1:12" x14ac:dyDescent="0.2">
      <c r="A71" s="119"/>
      <c r="B71" s="119"/>
      <c r="C71" s="120"/>
      <c r="D71" s="119"/>
      <c r="E71" s="119"/>
      <c r="F71" s="304"/>
      <c r="G71" s="304"/>
      <c r="H71" s="270"/>
      <c r="I71" s="270"/>
      <c r="J71" s="270"/>
      <c r="K71" s="270"/>
      <c r="L71" s="270"/>
    </row>
    <row r="72" spans="1:12" x14ac:dyDescent="0.2">
      <c r="A72" s="119"/>
      <c r="B72" s="119"/>
      <c r="C72" s="120"/>
      <c r="D72" s="119"/>
      <c r="E72" s="119"/>
      <c r="F72" s="304"/>
      <c r="G72" s="304"/>
      <c r="H72" s="270"/>
      <c r="I72" s="270"/>
      <c r="J72" s="270"/>
      <c r="K72" s="270"/>
      <c r="L72" s="270"/>
    </row>
    <row r="73" spans="1:12" x14ac:dyDescent="0.2">
      <c r="A73" s="119"/>
      <c r="B73" s="119"/>
      <c r="C73" s="120"/>
      <c r="D73" s="119"/>
      <c r="E73" s="119"/>
      <c r="F73" s="304"/>
      <c r="G73" s="304"/>
      <c r="H73" s="270"/>
      <c r="I73" s="270"/>
      <c r="J73" s="270"/>
      <c r="K73" s="270"/>
      <c r="L73" s="270"/>
    </row>
    <row r="74" spans="1:12" x14ac:dyDescent="0.2">
      <c r="A74" s="119"/>
      <c r="B74" s="119"/>
      <c r="C74" s="120"/>
      <c r="D74" s="119"/>
      <c r="E74" s="119"/>
      <c r="F74" s="304"/>
      <c r="G74" s="304"/>
      <c r="H74" s="270"/>
      <c r="I74" s="270"/>
      <c r="J74" s="270"/>
      <c r="K74" s="270"/>
      <c r="L74" s="270"/>
    </row>
    <row r="75" spans="1:12" x14ac:dyDescent="0.2">
      <c r="A75" s="119"/>
      <c r="B75" s="119"/>
      <c r="C75" s="120"/>
      <c r="D75" s="119"/>
      <c r="E75" s="119"/>
      <c r="F75" s="304"/>
      <c r="G75" s="304"/>
      <c r="H75" s="270"/>
      <c r="I75" s="270"/>
      <c r="J75" s="270"/>
      <c r="K75" s="270"/>
      <c r="L75" s="270"/>
    </row>
    <row r="76" spans="1:12" x14ac:dyDescent="0.2">
      <c r="A76" s="119"/>
      <c r="B76" s="119"/>
      <c r="C76" s="120"/>
      <c r="D76" s="119"/>
      <c r="E76" s="119"/>
      <c r="F76" s="304"/>
      <c r="G76" s="304"/>
      <c r="H76" s="270"/>
      <c r="I76" s="270"/>
      <c r="J76" s="270"/>
      <c r="K76" s="270"/>
      <c r="L76" s="270"/>
    </row>
    <row r="77" spans="1:12" x14ac:dyDescent="0.2">
      <c r="A77" s="119"/>
      <c r="B77" s="119"/>
      <c r="C77" s="120"/>
      <c r="D77" s="119"/>
      <c r="E77" s="119"/>
      <c r="F77" s="304"/>
      <c r="G77" s="304"/>
      <c r="H77" s="270"/>
      <c r="I77" s="270"/>
      <c r="J77" s="270"/>
      <c r="K77" s="270"/>
      <c r="L77" s="270"/>
    </row>
    <row r="78" spans="1:12" x14ac:dyDescent="0.2">
      <c r="A78" s="119"/>
      <c r="B78" s="119"/>
      <c r="C78" s="120"/>
      <c r="D78" s="119"/>
      <c r="E78" s="119"/>
      <c r="F78" s="304"/>
      <c r="G78" s="304"/>
      <c r="H78" s="270"/>
      <c r="I78" s="270"/>
      <c r="J78" s="270"/>
      <c r="K78" s="270"/>
      <c r="L78" s="270"/>
    </row>
    <row r="79" spans="1:12" x14ac:dyDescent="0.2">
      <c r="A79" s="119"/>
      <c r="B79" s="119"/>
      <c r="C79" s="120"/>
      <c r="D79" s="119"/>
      <c r="E79" s="119"/>
      <c r="F79" s="304"/>
      <c r="G79" s="304"/>
    </row>
    <row r="80" spans="1:12" x14ac:dyDescent="0.2">
      <c r="A80" s="119"/>
      <c r="B80" s="119"/>
      <c r="C80" s="120"/>
      <c r="D80" s="119"/>
      <c r="E80" s="119"/>
      <c r="F80" s="304"/>
      <c r="G80" s="304"/>
    </row>
  </sheetData>
  <sheetProtection algorithmName="SHA-512" hashValue="1w5AouuzRe2fkklQn1dm1GS34J4hMlGr0x7L6VUS+M6RuxHgXcFKnv1usUt5WVl5YpJ2X8CqyjhsEP0TeRqQGQ==" saltValue="PZAyvYkxLvvaHj9UBSNPwA==" spinCount="100000" sheet="1" objects="1" scenarios="1"/>
  <mergeCells count="2">
    <mergeCell ref="A15:A26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U111"/>
  <sheetViews>
    <sheetView zoomScaleNormal="100" workbookViewId="0">
      <selection activeCell="F5" sqref="F5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5" style="1" customWidth="1"/>
    <col min="12" max="12" width="11.42578125" style="1" customWidth="1"/>
    <col min="13" max="16384" width="11.42578125" style="1"/>
  </cols>
  <sheetData>
    <row r="1" spans="1:13" x14ac:dyDescent="0.2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27"/>
    </row>
    <row r="2" spans="1:13" ht="18" x14ac:dyDescent="0.25">
      <c r="A2" s="192" t="s">
        <v>99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3" ht="14.25" x14ac:dyDescent="0.2">
      <c r="A3" s="194" t="s">
        <v>102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</row>
    <row r="4" spans="1:13" ht="14.25" x14ac:dyDescent="0.2">
      <c r="A4" s="191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3" ht="14.25" x14ac:dyDescent="0.2">
      <c r="A5" s="191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3" ht="14.25" x14ac:dyDescent="0.2">
      <c r="A6" s="191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3" ht="14.25" x14ac:dyDescent="0.2">
      <c r="A7" s="191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</row>
    <row r="8" spans="1:13" x14ac:dyDescent="0.2">
      <c r="A8" s="195" t="s">
        <v>110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</row>
    <row r="9" spans="1:13" x14ac:dyDescent="0.2">
      <c r="A9" s="212"/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</row>
    <row r="10" spans="1:13" x14ac:dyDescent="0.2">
      <c r="A10" s="212"/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</row>
    <row r="11" spans="1:13" ht="13.5" thickBot="1" x14ac:dyDescent="0.25">
      <c r="A11" s="213"/>
      <c r="B11" s="213"/>
      <c r="C11" s="213"/>
      <c r="D11" s="213"/>
      <c r="E11" s="213"/>
      <c r="F11" s="213"/>
      <c r="G11" s="213"/>
      <c r="H11" s="214"/>
      <c r="I11" s="213"/>
      <c r="J11" s="213"/>
      <c r="K11" s="213"/>
      <c r="L11" s="213"/>
    </row>
    <row r="12" spans="1:13" ht="17.25" thickTop="1" thickBot="1" x14ac:dyDescent="0.3">
      <c r="B12" s="328" t="s">
        <v>7</v>
      </c>
      <c r="C12" s="329"/>
      <c r="D12" s="329"/>
      <c r="E12" s="329"/>
      <c r="F12" s="329"/>
      <c r="G12" s="329"/>
      <c r="H12" s="329"/>
      <c r="I12" s="329"/>
      <c r="J12" s="329"/>
      <c r="K12" s="330"/>
      <c r="L12" s="14"/>
      <c r="M12" s="14"/>
    </row>
    <row r="13" spans="1:13" s="4" customFormat="1" ht="54.75" customHeight="1" thickTop="1" thickBot="1" x14ac:dyDescent="0.25">
      <c r="A13" s="8" t="s">
        <v>0</v>
      </c>
      <c r="B13" s="64" t="s">
        <v>86</v>
      </c>
      <c r="C13" s="65" t="s">
        <v>87</v>
      </c>
      <c r="D13" s="66" t="s">
        <v>84</v>
      </c>
      <c r="E13" s="65" t="s">
        <v>85</v>
      </c>
      <c r="F13" s="66" t="s">
        <v>28</v>
      </c>
      <c r="G13" s="66" t="s">
        <v>29</v>
      </c>
      <c r="H13" s="65" t="s">
        <v>34</v>
      </c>
      <c r="I13" s="65" t="s">
        <v>35</v>
      </c>
      <c r="J13" s="65" t="s">
        <v>94</v>
      </c>
      <c r="K13" s="67" t="s">
        <v>54</v>
      </c>
      <c r="L13" s="30" t="s">
        <v>3</v>
      </c>
    </row>
    <row r="14" spans="1:13" ht="13.5" thickTop="1" x14ac:dyDescent="0.2">
      <c r="A14" s="43">
        <v>2003</v>
      </c>
      <c r="B14" s="68">
        <v>863523</v>
      </c>
      <c r="C14" s="69">
        <v>946391</v>
      </c>
      <c r="D14" s="69">
        <v>121800</v>
      </c>
      <c r="E14" s="69">
        <v>0</v>
      </c>
      <c r="F14" s="69">
        <v>3100</v>
      </c>
      <c r="G14" s="69">
        <v>15000</v>
      </c>
      <c r="H14" s="69">
        <v>0</v>
      </c>
      <c r="I14" s="69">
        <v>0</v>
      </c>
      <c r="J14" s="69">
        <v>0</v>
      </c>
      <c r="K14" s="70">
        <v>0</v>
      </c>
      <c r="L14" s="42">
        <f t="shared" ref="L14:L21" si="0">SUM(B14:K14)</f>
        <v>1949814</v>
      </c>
    </row>
    <row r="15" spans="1:13" x14ac:dyDescent="0.2">
      <c r="A15" s="39">
        <v>2004</v>
      </c>
      <c r="B15" s="41">
        <v>1082320</v>
      </c>
      <c r="C15" s="6">
        <v>839614</v>
      </c>
      <c r="D15" s="11">
        <v>123100</v>
      </c>
      <c r="E15" s="11">
        <v>400</v>
      </c>
      <c r="F15" s="11">
        <v>5600</v>
      </c>
      <c r="G15" s="11">
        <v>15000</v>
      </c>
      <c r="H15" s="11">
        <v>0</v>
      </c>
      <c r="I15" s="11">
        <v>0</v>
      </c>
      <c r="J15" s="11">
        <v>0</v>
      </c>
      <c r="K15" s="71">
        <v>0</v>
      </c>
      <c r="L15" s="13">
        <f t="shared" si="0"/>
        <v>2066034</v>
      </c>
    </row>
    <row r="16" spans="1:13" x14ac:dyDescent="0.2">
      <c r="A16" s="39">
        <v>2005</v>
      </c>
      <c r="B16" s="41">
        <v>1117452</v>
      </c>
      <c r="C16" s="11">
        <v>851058</v>
      </c>
      <c r="D16" s="11">
        <v>131500</v>
      </c>
      <c r="E16" s="11">
        <v>400</v>
      </c>
      <c r="F16" s="11">
        <v>14100</v>
      </c>
      <c r="G16" s="11">
        <v>21000</v>
      </c>
      <c r="H16" s="11">
        <v>30000</v>
      </c>
      <c r="I16" s="6">
        <v>0</v>
      </c>
      <c r="J16" s="6">
        <v>0</v>
      </c>
      <c r="K16" s="72">
        <v>0</v>
      </c>
      <c r="L16" s="13">
        <f t="shared" si="0"/>
        <v>2165510</v>
      </c>
    </row>
    <row r="17" spans="1:12" x14ac:dyDescent="0.2">
      <c r="A17" s="39">
        <v>2006</v>
      </c>
      <c r="B17" s="41">
        <v>1175613</v>
      </c>
      <c r="C17" s="11">
        <v>960896</v>
      </c>
      <c r="D17" s="11">
        <v>131100</v>
      </c>
      <c r="E17" s="11">
        <v>400</v>
      </c>
      <c r="F17" s="11">
        <v>14100</v>
      </c>
      <c r="G17" s="11">
        <v>65000</v>
      </c>
      <c r="H17" s="11">
        <v>40000</v>
      </c>
      <c r="I17" s="11">
        <v>3200</v>
      </c>
      <c r="J17" s="6">
        <v>0</v>
      </c>
      <c r="K17" s="72">
        <v>0</v>
      </c>
      <c r="L17" s="13">
        <f t="shared" si="0"/>
        <v>2390309</v>
      </c>
    </row>
    <row r="18" spans="1:12" x14ac:dyDescent="0.2">
      <c r="A18" s="39">
        <v>2007</v>
      </c>
      <c r="B18" s="41">
        <v>1200005</v>
      </c>
      <c r="C18" s="11">
        <v>978758</v>
      </c>
      <c r="D18" s="11">
        <v>175800</v>
      </c>
      <c r="E18" s="11">
        <v>5700</v>
      </c>
      <c r="F18" s="11">
        <v>14100</v>
      </c>
      <c r="G18" s="11">
        <v>112000</v>
      </c>
      <c r="H18" s="11">
        <v>40000</v>
      </c>
      <c r="I18" s="11">
        <v>8200</v>
      </c>
      <c r="J18" s="11">
        <v>10000</v>
      </c>
      <c r="K18" s="71">
        <v>5000</v>
      </c>
      <c r="L18" s="13">
        <f t="shared" si="0"/>
        <v>2549563</v>
      </c>
    </row>
    <row r="19" spans="1:12" x14ac:dyDescent="0.2">
      <c r="A19" s="39">
        <v>2008</v>
      </c>
      <c r="B19" s="331">
        <v>2333334</v>
      </c>
      <c r="C19" s="332"/>
      <c r="D19" s="11">
        <v>179800</v>
      </c>
      <c r="E19" s="11">
        <v>9300</v>
      </c>
      <c r="F19" s="11">
        <v>14100</v>
      </c>
      <c r="G19" s="11">
        <v>112000</v>
      </c>
      <c r="H19" s="11">
        <v>110000</v>
      </c>
      <c r="I19" s="11">
        <v>8200</v>
      </c>
      <c r="J19" s="11">
        <v>10000</v>
      </c>
      <c r="K19" s="71">
        <v>5000</v>
      </c>
      <c r="L19" s="13">
        <f t="shared" si="0"/>
        <v>2781734</v>
      </c>
    </row>
    <row r="20" spans="1:12" x14ac:dyDescent="0.2">
      <c r="A20" s="39">
        <v>2009</v>
      </c>
      <c r="B20" s="331">
        <v>2329068</v>
      </c>
      <c r="C20" s="332"/>
      <c r="D20" s="11">
        <v>182000</v>
      </c>
      <c r="E20" s="11">
        <v>10600</v>
      </c>
      <c r="F20" s="11">
        <v>15100</v>
      </c>
      <c r="G20" s="11">
        <v>139000</v>
      </c>
      <c r="H20" s="11">
        <v>110000</v>
      </c>
      <c r="I20" s="11">
        <v>8200</v>
      </c>
      <c r="J20" s="11">
        <v>10000</v>
      </c>
      <c r="K20" s="71">
        <v>5000</v>
      </c>
      <c r="L20" s="13">
        <f t="shared" si="0"/>
        <v>2808968</v>
      </c>
    </row>
    <row r="21" spans="1:12" x14ac:dyDescent="0.2">
      <c r="A21" s="74">
        <v>2010</v>
      </c>
      <c r="B21" s="336">
        <v>2559276</v>
      </c>
      <c r="C21" s="337"/>
      <c r="D21" s="75">
        <v>218500</v>
      </c>
      <c r="E21" s="75">
        <v>10600</v>
      </c>
      <c r="F21" s="75">
        <v>20800</v>
      </c>
      <c r="G21" s="75">
        <v>139000</v>
      </c>
      <c r="H21" s="75">
        <v>110000</v>
      </c>
      <c r="I21" s="75">
        <v>8200</v>
      </c>
      <c r="J21" s="75">
        <v>10000</v>
      </c>
      <c r="K21" s="76">
        <v>5000</v>
      </c>
      <c r="L21" s="77">
        <f t="shared" si="0"/>
        <v>3081376</v>
      </c>
    </row>
    <row r="22" spans="1:12" x14ac:dyDescent="0.2">
      <c r="A22" s="74">
        <v>2011</v>
      </c>
      <c r="B22" s="339">
        <v>3026484</v>
      </c>
      <c r="C22" s="340"/>
      <c r="D22" s="341">
        <v>259800</v>
      </c>
      <c r="E22" s="340"/>
      <c r="F22" s="148">
        <v>20800</v>
      </c>
      <c r="G22" s="148">
        <v>139000</v>
      </c>
      <c r="H22" s="148">
        <v>125000</v>
      </c>
      <c r="I22" s="148">
        <v>8200</v>
      </c>
      <c r="J22" s="148">
        <v>10000</v>
      </c>
      <c r="K22" s="149">
        <v>5000</v>
      </c>
      <c r="L22" s="150">
        <f t="shared" ref="L22:L28" si="1">SUM(B22:K22)</f>
        <v>3594284</v>
      </c>
    </row>
    <row r="23" spans="1:12" ht="13.5" thickBot="1" x14ac:dyDescent="0.25">
      <c r="A23" s="165">
        <v>2012</v>
      </c>
      <c r="B23" s="347">
        <v>3336796</v>
      </c>
      <c r="C23" s="346"/>
      <c r="D23" s="345">
        <v>259800</v>
      </c>
      <c r="E23" s="346"/>
      <c r="F23" s="78">
        <v>20800</v>
      </c>
      <c r="G23" s="78">
        <v>139000</v>
      </c>
      <c r="H23" s="78">
        <v>185000</v>
      </c>
      <c r="I23" s="78">
        <v>8200</v>
      </c>
      <c r="J23" s="78">
        <v>20000</v>
      </c>
      <c r="K23" s="79">
        <v>5000</v>
      </c>
      <c r="L23" s="80">
        <f t="shared" si="1"/>
        <v>3974596</v>
      </c>
    </row>
    <row r="24" spans="1:12" ht="13.5" thickTop="1" x14ac:dyDescent="0.2">
      <c r="A24" s="177">
        <v>41275</v>
      </c>
      <c r="B24" s="342">
        <v>3342496</v>
      </c>
      <c r="C24" s="343"/>
      <c r="D24" s="344">
        <v>259800</v>
      </c>
      <c r="E24" s="343"/>
      <c r="F24" s="178">
        <v>20800</v>
      </c>
      <c r="G24" s="178">
        <v>139000</v>
      </c>
      <c r="H24" s="178">
        <v>185000</v>
      </c>
      <c r="I24" s="178">
        <v>8200</v>
      </c>
      <c r="J24" s="178">
        <v>20000</v>
      </c>
      <c r="K24" s="179">
        <v>5000</v>
      </c>
      <c r="L24" s="70">
        <f t="shared" si="1"/>
        <v>3980296</v>
      </c>
    </row>
    <row r="25" spans="1:12" x14ac:dyDescent="0.2">
      <c r="A25" s="180">
        <v>41306</v>
      </c>
      <c r="B25" s="349">
        <v>3385896</v>
      </c>
      <c r="C25" s="350"/>
      <c r="D25" s="351">
        <v>259800</v>
      </c>
      <c r="E25" s="350"/>
      <c r="F25" s="11">
        <v>20800</v>
      </c>
      <c r="G25" s="11">
        <v>139000</v>
      </c>
      <c r="H25" s="11">
        <v>185000</v>
      </c>
      <c r="I25" s="11">
        <v>8200</v>
      </c>
      <c r="J25" s="11">
        <v>20000</v>
      </c>
      <c r="K25" s="181">
        <v>5000</v>
      </c>
      <c r="L25" s="72">
        <f t="shared" si="1"/>
        <v>4023696</v>
      </c>
    </row>
    <row r="26" spans="1:12" x14ac:dyDescent="0.2">
      <c r="A26" s="190">
        <v>41334</v>
      </c>
      <c r="B26" s="339">
        <v>3394696</v>
      </c>
      <c r="C26" s="340"/>
      <c r="D26" s="341">
        <v>259800</v>
      </c>
      <c r="E26" s="340"/>
      <c r="F26" s="148">
        <v>20800</v>
      </c>
      <c r="G26" s="148">
        <v>139000</v>
      </c>
      <c r="H26" s="148">
        <v>185000</v>
      </c>
      <c r="I26" s="148">
        <v>8200</v>
      </c>
      <c r="J26" s="148">
        <v>20000</v>
      </c>
      <c r="K26" s="149">
        <v>5000</v>
      </c>
      <c r="L26" s="150">
        <f t="shared" si="1"/>
        <v>4032496</v>
      </c>
    </row>
    <row r="27" spans="1:12" x14ac:dyDescent="0.2">
      <c r="A27" s="190">
        <v>41365</v>
      </c>
      <c r="B27" s="339">
        <v>3406996</v>
      </c>
      <c r="C27" s="340"/>
      <c r="D27" s="341">
        <v>259800</v>
      </c>
      <c r="E27" s="340"/>
      <c r="F27" s="148">
        <v>20800</v>
      </c>
      <c r="G27" s="148">
        <v>139000</v>
      </c>
      <c r="H27" s="148">
        <v>185000</v>
      </c>
      <c r="I27" s="242" t="s">
        <v>91</v>
      </c>
      <c r="J27" s="148">
        <v>20000</v>
      </c>
      <c r="K27" s="149">
        <v>5000</v>
      </c>
      <c r="L27" s="150">
        <f t="shared" si="1"/>
        <v>4036596</v>
      </c>
    </row>
    <row r="28" spans="1:12" ht="13.5" thickBot="1" x14ac:dyDescent="0.25">
      <c r="A28" s="151">
        <v>41395</v>
      </c>
      <c r="B28" s="347">
        <v>3421396</v>
      </c>
      <c r="C28" s="346"/>
      <c r="D28" s="345">
        <v>264800</v>
      </c>
      <c r="E28" s="346"/>
      <c r="F28" s="78">
        <v>21900</v>
      </c>
      <c r="G28" s="78">
        <v>139000</v>
      </c>
      <c r="H28" s="78">
        <v>185000</v>
      </c>
      <c r="I28" s="187" t="s">
        <v>91</v>
      </c>
      <c r="J28" s="78">
        <v>20000</v>
      </c>
      <c r="K28" s="79">
        <v>5000</v>
      </c>
      <c r="L28" s="80">
        <f t="shared" si="1"/>
        <v>4057096</v>
      </c>
    </row>
    <row r="29" spans="1:12" ht="14.25" thickTop="1" thickBot="1" x14ac:dyDescent="0.25">
      <c r="A29" s="151">
        <v>41426</v>
      </c>
      <c r="B29" s="338">
        <v>3477996</v>
      </c>
      <c r="C29" s="311"/>
      <c r="D29" s="310">
        <v>264800</v>
      </c>
      <c r="E29" s="311"/>
      <c r="F29" s="78">
        <v>21900</v>
      </c>
      <c r="G29" s="78">
        <v>139000</v>
      </c>
      <c r="H29" s="78">
        <v>185000</v>
      </c>
      <c r="I29" s="187" t="s">
        <v>91</v>
      </c>
      <c r="J29" s="78">
        <v>20000</v>
      </c>
      <c r="K29" s="79">
        <v>5000</v>
      </c>
      <c r="L29" s="80">
        <f t="shared" ref="L29" si="2">SUM(B29:K29)</f>
        <v>4113696</v>
      </c>
    </row>
    <row r="30" spans="1:12" ht="14.25" thickTop="1" thickBot="1" x14ac:dyDescent="0.25">
      <c r="A30" s="151">
        <v>41456</v>
      </c>
      <c r="B30" s="338">
        <v>3477996</v>
      </c>
      <c r="C30" s="311"/>
      <c r="D30" s="310">
        <v>264800</v>
      </c>
      <c r="E30" s="311"/>
      <c r="F30" s="78">
        <v>21900</v>
      </c>
      <c r="G30" s="78">
        <v>139000</v>
      </c>
      <c r="H30" s="78">
        <v>185000</v>
      </c>
      <c r="I30" s="187" t="s">
        <v>91</v>
      </c>
      <c r="J30" s="78">
        <v>20000</v>
      </c>
      <c r="K30" s="79">
        <v>5000</v>
      </c>
      <c r="L30" s="80">
        <f t="shared" ref="L30:L33" si="3">SUM(B30:K30)</f>
        <v>4113696</v>
      </c>
    </row>
    <row r="31" spans="1:12" ht="14.25" thickTop="1" thickBot="1" x14ac:dyDescent="0.25">
      <c r="A31" s="151">
        <v>41487</v>
      </c>
      <c r="B31" s="338">
        <v>3498196</v>
      </c>
      <c r="C31" s="311"/>
      <c r="D31" s="310">
        <v>264800</v>
      </c>
      <c r="E31" s="311"/>
      <c r="F31" s="78">
        <v>21900</v>
      </c>
      <c r="G31" s="78">
        <v>139000</v>
      </c>
      <c r="H31" s="78">
        <v>189000</v>
      </c>
      <c r="I31" s="187" t="s">
        <v>91</v>
      </c>
      <c r="J31" s="78">
        <v>20000</v>
      </c>
      <c r="K31" s="79">
        <v>5000</v>
      </c>
      <c r="L31" s="80">
        <f t="shared" ref="L31:L32" si="4">SUM(B31:K31)</f>
        <v>4137896</v>
      </c>
    </row>
    <row r="32" spans="1:12" ht="14.25" thickTop="1" thickBot="1" x14ac:dyDescent="0.25">
      <c r="A32" s="151">
        <v>41518</v>
      </c>
      <c r="B32" s="338">
        <v>3544696</v>
      </c>
      <c r="C32" s="311"/>
      <c r="D32" s="310">
        <v>264800</v>
      </c>
      <c r="E32" s="311"/>
      <c r="F32" s="78">
        <v>21900</v>
      </c>
      <c r="G32" s="78">
        <v>139000</v>
      </c>
      <c r="H32" s="78">
        <v>190000</v>
      </c>
      <c r="I32" s="187" t="s">
        <v>91</v>
      </c>
      <c r="J32" s="78">
        <v>20000</v>
      </c>
      <c r="K32" s="79">
        <v>5000</v>
      </c>
      <c r="L32" s="80">
        <f t="shared" si="4"/>
        <v>4185396</v>
      </c>
    </row>
    <row r="33" spans="1:14" ht="14.25" thickTop="1" thickBot="1" x14ac:dyDescent="0.25">
      <c r="A33" s="151">
        <v>41548</v>
      </c>
      <c r="B33" s="338">
        <v>3637096</v>
      </c>
      <c r="C33" s="311"/>
      <c r="D33" s="310">
        <v>264800</v>
      </c>
      <c r="E33" s="311"/>
      <c r="F33" s="78">
        <v>21900</v>
      </c>
      <c r="G33" s="78">
        <v>140000</v>
      </c>
      <c r="H33" s="78">
        <v>190000</v>
      </c>
      <c r="I33" s="187" t="s">
        <v>91</v>
      </c>
      <c r="J33" s="78">
        <v>20000</v>
      </c>
      <c r="K33" s="79">
        <v>5000</v>
      </c>
      <c r="L33" s="80">
        <f t="shared" si="3"/>
        <v>4278796</v>
      </c>
    </row>
    <row r="34" spans="1:14" ht="13.5" thickTop="1" x14ac:dyDescent="0.2">
      <c r="A34" s="5"/>
      <c r="B34" s="125"/>
      <c r="C34" s="125"/>
      <c r="D34" s="10"/>
      <c r="E34" s="10"/>
      <c r="F34" s="10"/>
      <c r="G34" s="10"/>
      <c r="H34" s="10"/>
      <c r="I34" s="10"/>
      <c r="J34" s="10"/>
      <c r="K34" s="10"/>
      <c r="L34" s="12"/>
    </row>
    <row r="35" spans="1:14" x14ac:dyDescent="0.2">
      <c r="A35" s="5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40"/>
      <c r="M35" s="10"/>
      <c r="N35" s="2"/>
    </row>
    <row r="36" spans="1:14" ht="13.5" thickBot="1" x14ac:dyDescent="0.25">
      <c r="A36" s="5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40"/>
      <c r="M36" s="10"/>
      <c r="N36" s="2"/>
    </row>
    <row r="37" spans="1:14" ht="17.25" thickTop="1" thickBot="1" x14ac:dyDescent="0.3">
      <c r="B37" s="333" t="s">
        <v>62</v>
      </c>
      <c r="C37" s="334"/>
      <c r="D37" s="334"/>
      <c r="E37" s="334"/>
      <c r="F37" s="334"/>
      <c r="G37" s="334"/>
      <c r="H37" s="334"/>
      <c r="I37" s="334"/>
      <c r="J37" s="334"/>
      <c r="K37" s="335"/>
      <c r="L37" s="14"/>
      <c r="M37" s="14"/>
    </row>
    <row r="38" spans="1:14" s="4" customFormat="1" ht="45" customHeight="1" thickTop="1" thickBot="1" x14ac:dyDescent="0.25">
      <c r="A38" s="8" t="s">
        <v>0</v>
      </c>
      <c r="B38" s="44" t="s">
        <v>86</v>
      </c>
      <c r="C38" s="9" t="s">
        <v>87</v>
      </c>
      <c r="D38" s="45" t="s">
        <v>84</v>
      </c>
      <c r="E38" s="9" t="s">
        <v>85</v>
      </c>
      <c r="F38" s="45" t="s">
        <v>28</v>
      </c>
      <c r="G38" s="45" t="s">
        <v>29</v>
      </c>
      <c r="H38" s="9" t="s">
        <v>34</v>
      </c>
      <c r="I38" s="9" t="s">
        <v>35</v>
      </c>
      <c r="J38" s="9" t="s">
        <v>94</v>
      </c>
      <c r="K38" s="131" t="s">
        <v>54</v>
      </c>
      <c r="L38" s="30" t="s">
        <v>3</v>
      </c>
    </row>
    <row r="39" spans="1:14" ht="13.5" thickTop="1" x14ac:dyDescent="0.2">
      <c r="A39" s="43">
        <v>2003</v>
      </c>
      <c r="B39" s="46">
        <f t="shared" ref="B39:D43" si="5">+B85/B14</f>
        <v>0.95240080461087895</v>
      </c>
      <c r="C39" s="16">
        <f t="shared" si="5"/>
        <v>0.66783813455537933</v>
      </c>
      <c r="D39" s="16">
        <f t="shared" si="5"/>
        <v>0.77660098522167487</v>
      </c>
      <c r="E39" s="215" t="s">
        <v>6</v>
      </c>
      <c r="F39" s="215" t="s">
        <v>6</v>
      </c>
      <c r="G39" s="215" t="s">
        <v>6</v>
      </c>
      <c r="H39" s="215" t="s">
        <v>6</v>
      </c>
      <c r="I39" s="215" t="s">
        <v>6</v>
      </c>
      <c r="J39" s="215" t="s">
        <v>6</v>
      </c>
      <c r="K39" s="217" t="s">
        <v>6</v>
      </c>
      <c r="L39" s="130">
        <f t="shared" ref="L39:L52" si="6">+L85/L14</f>
        <v>0.79445834320606989</v>
      </c>
    </row>
    <row r="40" spans="1:14" x14ac:dyDescent="0.2">
      <c r="A40" s="39">
        <v>2004</v>
      </c>
      <c r="B40" s="47">
        <f t="shared" si="5"/>
        <v>0.79758204597531224</v>
      </c>
      <c r="C40" s="3">
        <f t="shared" si="5"/>
        <v>0.77157122201392547</v>
      </c>
      <c r="D40" s="3">
        <f t="shared" si="5"/>
        <v>0.81937449228269699</v>
      </c>
      <c r="E40" s="216" t="s">
        <v>6</v>
      </c>
      <c r="F40" s="15">
        <f t="shared" ref="F40:F52" si="7">+F86/F15</f>
        <v>5.9821428571428574E-2</v>
      </c>
      <c r="G40" s="216" t="s">
        <v>6</v>
      </c>
      <c r="H40" s="216" t="s">
        <v>6</v>
      </c>
      <c r="I40" s="216" t="s">
        <v>6</v>
      </c>
      <c r="J40" s="216" t="s">
        <v>6</v>
      </c>
      <c r="K40" s="218" t="s">
        <v>6</v>
      </c>
      <c r="L40" s="128">
        <f t="shared" si="6"/>
        <v>0.78036518276078715</v>
      </c>
    </row>
    <row r="41" spans="1:14" x14ac:dyDescent="0.2">
      <c r="A41" s="39">
        <v>2005</v>
      </c>
      <c r="B41" s="47">
        <f t="shared" si="5"/>
        <v>0.80596213528634786</v>
      </c>
      <c r="C41" s="3">
        <f t="shared" si="5"/>
        <v>0.81637914219712404</v>
      </c>
      <c r="D41" s="3">
        <f t="shared" si="5"/>
        <v>0.79782509505703425</v>
      </c>
      <c r="E41" s="216" t="s">
        <v>6</v>
      </c>
      <c r="F41" s="15">
        <f t="shared" si="7"/>
        <v>8.3120567375886523E-2</v>
      </c>
      <c r="G41" s="216" t="s">
        <v>6</v>
      </c>
      <c r="H41" s="216" t="s">
        <v>6</v>
      </c>
      <c r="I41" s="216" t="s">
        <v>6</v>
      </c>
      <c r="J41" s="216" t="s">
        <v>6</v>
      </c>
      <c r="K41" s="218" t="s">
        <v>6</v>
      </c>
      <c r="L41" s="128">
        <f t="shared" si="6"/>
        <v>0.7857253025846106</v>
      </c>
    </row>
    <row r="42" spans="1:14" x14ac:dyDescent="0.2">
      <c r="A42" s="39">
        <v>2006</v>
      </c>
      <c r="B42" s="47">
        <f t="shared" si="5"/>
        <v>0.81433856209483901</v>
      </c>
      <c r="C42" s="3">
        <f t="shared" si="5"/>
        <v>0.73050257259890772</v>
      </c>
      <c r="D42" s="3">
        <f t="shared" si="5"/>
        <v>0.80707093821510301</v>
      </c>
      <c r="E42" s="15">
        <f>+E88/E17</f>
        <v>0.83250000000000002</v>
      </c>
      <c r="F42" s="15">
        <f t="shared" si="7"/>
        <v>0.15148936170212765</v>
      </c>
      <c r="G42" s="15">
        <f t="shared" ref="G42:I50" si="8">+G88/G17</f>
        <v>0.10850769230769231</v>
      </c>
      <c r="H42" s="15">
        <f t="shared" si="8"/>
        <v>1.5474999999999999E-2</v>
      </c>
      <c r="I42" s="15">
        <f t="shared" si="8"/>
        <v>0</v>
      </c>
      <c r="J42" s="15"/>
      <c r="K42" s="126"/>
      <c r="L42" s="128">
        <f t="shared" si="6"/>
        <v>0.74267887540899524</v>
      </c>
    </row>
    <row r="43" spans="1:14" x14ac:dyDescent="0.2">
      <c r="A43" s="39">
        <v>2007</v>
      </c>
      <c r="B43" s="47">
        <f t="shared" si="5"/>
        <v>0.81738826088224636</v>
      </c>
      <c r="C43" s="3">
        <f t="shared" si="5"/>
        <v>0.73189491171464238</v>
      </c>
      <c r="D43" s="3">
        <f t="shared" si="5"/>
        <v>0.60841296928327648</v>
      </c>
      <c r="E43" s="15">
        <f>+E89/E18</f>
        <v>0.1119298245614035</v>
      </c>
      <c r="F43" s="15">
        <f t="shared" si="7"/>
        <v>0.2652482269503546</v>
      </c>
      <c r="G43" s="15">
        <f t="shared" si="8"/>
        <v>0.12261607142857144</v>
      </c>
      <c r="H43" s="15">
        <f t="shared" si="8"/>
        <v>2.0799999999999999E-2</v>
      </c>
      <c r="I43" s="15">
        <f t="shared" si="8"/>
        <v>0</v>
      </c>
      <c r="J43" s="15">
        <f t="shared" ref="J43:K52" si="9">+J89/J18</f>
        <v>0</v>
      </c>
      <c r="K43" s="126">
        <f t="shared" si="9"/>
        <v>0</v>
      </c>
      <c r="L43" s="128">
        <f t="shared" si="6"/>
        <v>0.71507156324436771</v>
      </c>
    </row>
    <row r="44" spans="1:14" x14ac:dyDescent="0.2">
      <c r="A44" s="39">
        <v>2008</v>
      </c>
      <c r="B44" s="322">
        <f t="shared" ref="B44:B53" si="10">(+B90+C90)/B19</f>
        <v>0.74159721668650946</v>
      </c>
      <c r="C44" s="323"/>
      <c r="D44" s="3">
        <f t="shared" ref="D44:D55" si="11">+D90/D19</f>
        <v>0.72414905450500555</v>
      </c>
      <c r="E44" s="15">
        <f>+E90/E19</f>
        <v>0.22688172043010751</v>
      </c>
      <c r="F44" s="15">
        <f t="shared" si="7"/>
        <v>0.37709219858156029</v>
      </c>
      <c r="G44" s="15">
        <f t="shared" si="8"/>
        <v>0.30005357142857142</v>
      </c>
      <c r="H44" s="15">
        <f t="shared" si="8"/>
        <v>7.5745454545454546E-2</v>
      </c>
      <c r="I44" s="15">
        <f t="shared" si="8"/>
        <v>0</v>
      </c>
      <c r="J44" s="15">
        <f t="shared" si="9"/>
        <v>0</v>
      </c>
      <c r="K44" s="126">
        <f t="shared" si="9"/>
        <v>0</v>
      </c>
      <c r="L44" s="128">
        <f t="shared" si="6"/>
        <v>0.68660806532903573</v>
      </c>
    </row>
    <row r="45" spans="1:14" x14ac:dyDescent="0.2">
      <c r="A45" s="39">
        <v>2009</v>
      </c>
      <c r="B45" s="322">
        <f t="shared" si="10"/>
        <v>0.77854017143338017</v>
      </c>
      <c r="C45" s="323"/>
      <c r="D45" s="3">
        <f t="shared" si="11"/>
        <v>0.74695054945054951</v>
      </c>
      <c r="E45" s="15">
        <f>+E91/E20</f>
        <v>0.25424528301886795</v>
      </c>
      <c r="F45" s="15">
        <f t="shared" si="7"/>
        <v>0.45</v>
      </c>
      <c r="G45" s="15">
        <f t="shared" si="8"/>
        <v>0.27402158273381294</v>
      </c>
      <c r="H45" s="15">
        <f t="shared" si="8"/>
        <v>0.1227</v>
      </c>
      <c r="I45" s="15">
        <f t="shared" si="8"/>
        <v>0</v>
      </c>
      <c r="J45" s="15">
        <f t="shared" si="9"/>
        <v>9.1399999999999995E-2</v>
      </c>
      <c r="K45" s="126">
        <f t="shared" si="9"/>
        <v>4.0000000000000001E-3</v>
      </c>
      <c r="L45" s="128">
        <f t="shared" si="6"/>
        <v>0.71600246069018947</v>
      </c>
    </row>
    <row r="46" spans="1:14" x14ac:dyDescent="0.2">
      <c r="A46" s="39">
        <v>2010</v>
      </c>
      <c r="B46" s="352">
        <f t="shared" si="10"/>
        <v>0.72595218335185419</v>
      </c>
      <c r="C46" s="353"/>
      <c r="D46" s="81">
        <f t="shared" si="11"/>
        <v>0.64157437070938217</v>
      </c>
      <c r="E46" s="82">
        <f>+E92/E21</f>
        <v>0.23254716981132076</v>
      </c>
      <c r="F46" s="82">
        <f t="shared" si="7"/>
        <v>0.32783653846153848</v>
      </c>
      <c r="G46" s="82">
        <f t="shared" si="8"/>
        <v>0.29584172661870506</v>
      </c>
      <c r="H46" s="82">
        <f t="shared" si="8"/>
        <v>0.32144545454545453</v>
      </c>
      <c r="I46" s="82">
        <f t="shared" si="8"/>
        <v>0</v>
      </c>
      <c r="J46" s="82">
        <f t="shared" si="9"/>
        <v>0.18779999999999999</v>
      </c>
      <c r="K46" s="127">
        <f t="shared" si="9"/>
        <v>3.8E-3</v>
      </c>
      <c r="L46" s="129">
        <f t="shared" si="6"/>
        <v>0.67689175225613496</v>
      </c>
    </row>
    <row r="47" spans="1:14" x14ac:dyDescent="0.2">
      <c r="A47" s="74">
        <v>2011</v>
      </c>
      <c r="B47" s="325">
        <f t="shared" si="10"/>
        <v>0.64395681589593734</v>
      </c>
      <c r="C47" s="326"/>
      <c r="D47" s="348">
        <f t="shared" si="11"/>
        <v>0.56033872209391844</v>
      </c>
      <c r="E47" s="326"/>
      <c r="F47" s="152">
        <f t="shared" si="7"/>
        <v>0.41528846153846155</v>
      </c>
      <c r="G47" s="152">
        <f t="shared" si="8"/>
        <v>0.3406043165467626</v>
      </c>
      <c r="H47" s="152">
        <f t="shared" si="8"/>
        <v>0.52148000000000005</v>
      </c>
      <c r="I47" s="152">
        <f t="shared" si="8"/>
        <v>0</v>
      </c>
      <c r="J47" s="152">
        <f t="shared" si="9"/>
        <v>0.24990000000000001</v>
      </c>
      <c r="K47" s="153">
        <f t="shared" si="9"/>
        <v>2E-3</v>
      </c>
      <c r="L47" s="154">
        <f t="shared" si="6"/>
        <v>0.61757473811195773</v>
      </c>
    </row>
    <row r="48" spans="1:14" ht="13.5" thickBot="1" x14ac:dyDescent="0.25">
      <c r="A48" s="183">
        <v>2012</v>
      </c>
      <c r="B48" s="325">
        <f t="shared" si="10"/>
        <v>0.60157288608593396</v>
      </c>
      <c r="C48" s="326"/>
      <c r="D48" s="348">
        <f t="shared" si="11"/>
        <v>0.57899923017705923</v>
      </c>
      <c r="E48" s="326"/>
      <c r="F48" s="152">
        <f t="shared" si="7"/>
        <v>0.32855769230769233</v>
      </c>
      <c r="G48" s="152">
        <f t="shared" si="8"/>
        <v>0.38789208633093525</v>
      </c>
      <c r="H48" s="152">
        <f t="shared" si="8"/>
        <v>0.46134054054054052</v>
      </c>
      <c r="I48" s="152">
        <f t="shared" si="8"/>
        <v>0</v>
      </c>
      <c r="J48" s="152">
        <f t="shared" si="9"/>
        <v>0.16355</v>
      </c>
      <c r="K48" s="153">
        <f t="shared" si="9"/>
        <v>2E-3</v>
      </c>
      <c r="L48" s="154">
        <f t="shared" si="6"/>
        <v>0.58046905899366874</v>
      </c>
    </row>
    <row r="49" spans="1:14" ht="13.5" thickTop="1" x14ac:dyDescent="0.2">
      <c r="A49" s="177">
        <v>41275</v>
      </c>
      <c r="B49" s="316">
        <f t="shared" si="10"/>
        <v>0.60263976381721918</v>
      </c>
      <c r="C49" s="317"/>
      <c r="D49" s="318">
        <f t="shared" si="11"/>
        <v>0.57971901462663589</v>
      </c>
      <c r="E49" s="317"/>
      <c r="F49" s="184">
        <f t="shared" si="7"/>
        <v>0.32802884615384614</v>
      </c>
      <c r="G49" s="184">
        <f t="shared" si="8"/>
        <v>0.39</v>
      </c>
      <c r="H49" s="184">
        <f t="shared" si="8"/>
        <v>0.51845945945945948</v>
      </c>
      <c r="I49" s="184">
        <f t="shared" si="8"/>
        <v>0</v>
      </c>
      <c r="J49" s="184">
        <f t="shared" si="9"/>
        <v>0.16075</v>
      </c>
      <c r="K49" s="185">
        <f t="shared" si="9"/>
        <v>2E-3</v>
      </c>
      <c r="L49" s="186">
        <f t="shared" si="6"/>
        <v>0.58415379157730984</v>
      </c>
    </row>
    <row r="50" spans="1:14" x14ac:dyDescent="0.2">
      <c r="A50" s="180">
        <v>41306</v>
      </c>
      <c r="B50" s="322">
        <f t="shared" si="10"/>
        <v>0.59603632243872817</v>
      </c>
      <c r="C50" s="323"/>
      <c r="D50" s="324">
        <f t="shared" si="11"/>
        <v>0.58068899153194764</v>
      </c>
      <c r="E50" s="323"/>
      <c r="F50" s="15">
        <f t="shared" si="7"/>
        <v>0.31725961538461539</v>
      </c>
      <c r="G50" s="15">
        <f t="shared" si="8"/>
        <v>0.40171942446043163</v>
      </c>
      <c r="H50" s="15">
        <f t="shared" si="8"/>
        <v>0.52348648648648644</v>
      </c>
      <c r="I50" s="15">
        <f t="shared" si="8"/>
        <v>0</v>
      </c>
      <c r="J50" s="15">
        <f t="shared" si="9"/>
        <v>0.17374999999999999</v>
      </c>
      <c r="K50" s="126">
        <f t="shared" si="9"/>
        <v>2E-3</v>
      </c>
      <c r="L50" s="182">
        <f t="shared" si="6"/>
        <v>0.57950401819620567</v>
      </c>
    </row>
    <row r="51" spans="1:14" x14ac:dyDescent="0.2">
      <c r="A51" s="244">
        <v>41334</v>
      </c>
      <c r="B51" s="319">
        <f t="shared" si="10"/>
        <v>0.59607693884813251</v>
      </c>
      <c r="C51" s="320"/>
      <c r="D51" s="321">
        <f t="shared" si="11"/>
        <v>0.58190531177829097</v>
      </c>
      <c r="E51" s="320"/>
      <c r="F51" s="245">
        <f t="shared" si="7"/>
        <v>0.31730769230769229</v>
      </c>
      <c r="G51" s="245">
        <f>+G97/G26</f>
        <v>0.40731654676258994</v>
      </c>
      <c r="H51" s="245">
        <f>+H97/H26</f>
        <v>0.53607027027027032</v>
      </c>
      <c r="I51" s="245">
        <v>0</v>
      </c>
      <c r="J51" s="245">
        <f t="shared" si="9"/>
        <v>0.18140000000000001</v>
      </c>
      <c r="K51" s="246">
        <f t="shared" si="9"/>
        <v>2E-3</v>
      </c>
      <c r="L51" s="247">
        <f t="shared" si="6"/>
        <v>0.58046108415234632</v>
      </c>
    </row>
    <row r="52" spans="1:14" x14ac:dyDescent="0.2">
      <c r="A52" s="244">
        <v>41365</v>
      </c>
      <c r="B52" s="319">
        <f t="shared" si="10"/>
        <v>0.59526691548801347</v>
      </c>
      <c r="C52" s="320"/>
      <c r="D52" s="321">
        <f t="shared" si="11"/>
        <v>0.58304080061585839</v>
      </c>
      <c r="E52" s="320"/>
      <c r="F52" s="245">
        <f t="shared" si="7"/>
        <v>0.31658653846153845</v>
      </c>
      <c r="G52" s="245">
        <f>+G98/G27</f>
        <v>0.41478417266187051</v>
      </c>
      <c r="H52" s="245">
        <f>+H98/H27</f>
        <v>0.54218378378378373</v>
      </c>
      <c r="I52" s="245" t="s">
        <v>91</v>
      </c>
      <c r="J52" s="245">
        <f t="shared" si="9"/>
        <v>0.16830000000000001</v>
      </c>
      <c r="K52" s="246">
        <f t="shared" si="9"/>
        <v>2E-3</v>
      </c>
      <c r="L52" s="247">
        <f t="shared" si="6"/>
        <v>0.58154593622943684</v>
      </c>
    </row>
    <row r="53" spans="1:14" ht="13.5" thickBot="1" x14ac:dyDescent="0.25">
      <c r="A53" s="248">
        <v>41395</v>
      </c>
      <c r="B53" s="312">
        <f t="shared" si="10"/>
        <v>0.59492967198184599</v>
      </c>
      <c r="C53" s="313"/>
      <c r="D53" s="314">
        <f t="shared" si="11"/>
        <v>0.57209969788519632</v>
      </c>
      <c r="E53" s="313"/>
      <c r="F53" s="249">
        <f t="shared" ref="F53:H56" si="12">+F98/F28</f>
        <v>0.30068493150684933</v>
      </c>
      <c r="G53" s="249">
        <f t="shared" si="12"/>
        <v>0.41478417266187051</v>
      </c>
      <c r="H53" s="249">
        <f t="shared" si="12"/>
        <v>0.54218378378378373</v>
      </c>
      <c r="I53" s="249" t="s">
        <v>91</v>
      </c>
      <c r="J53" s="249">
        <f t="shared" ref="J53:L56" si="13">+J98/J28</f>
        <v>0.16830000000000001</v>
      </c>
      <c r="K53" s="250">
        <f t="shared" si="13"/>
        <v>2E-3</v>
      </c>
      <c r="L53" s="251">
        <f t="shared" si="13"/>
        <v>0.57860745715654749</v>
      </c>
    </row>
    <row r="54" spans="1:14" ht="14.25" thickTop="1" thickBot="1" x14ac:dyDescent="0.25">
      <c r="A54" s="248">
        <v>41426</v>
      </c>
      <c r="B54" s="312">
        <f t="shared" ref="B54" si="14">(+B100+C100)/B29</f>
        <v>0.58636927702044506</v>
      </c>
      <c r="C54" s="313"/>
      <c r="D54" s="314">
        <f t="shared" si="11"/>
        <v>0.57286631419939582</v>
      </c>
      <c r="E54" s="313"/>
      <c r="F54" s="249">
        <f t="shared" si="12"/>
        <v>0.30073059360730592</v>
      </c>
      <c r="G54" s="249">
        <f t="shared" si="12"/>
        <v>0.42121582733812951</v>
      </c>
      <c r="H54" s="249">
        <f t="shared" si="12"/>
        <v>0.55097297297297299</v>
      </c>
      <c r="I54" s="249" t="s">
        <v>91</v>
      </c>
      <c r="J54" s="249">
        <f t="shared" si="13"/>
        <v>0.17330000000000001</v>
      </c>
      <c r="K54" s="250">
        <f t="shared" si="13"/>
        <v>2E-3</v>
      </c>
      <c r="L54" s="251">
        <f t="shared" si="13"/>
        <v>0.5730912055727988</v>
      </c>
    </row>
    <row r="55" spans="1:14" ht="14.25" thickTop="1" thickBot="1" x14ac:dyDescent="0.25">
      <c r="A55" s="248">
        <v>41456</v>
      </c>
      <c r="B55" s="312">
        <f>(+B101+C101)/B30</f>
        <v>0.58636927702044506</v>
      </c>
      <c r="C55" s="313"/>
      <c r="D55" s="314">
        <f t="shared" si="11"/>
        <v>0.57286631419939582</v>
      </c>
      <c r="E55" s="313"/>
      <c r="F55" s="249">
        <f t="shared" si="12"/>
        <v>0.30054794520547945</v>
      </c>
      <c r="G55" s="249">
        <f t="shared" si="12"/>
        <v>0.43462589928057555</v>
      </c>
      <c r="H55" s="249">
        <f t="shared" si="12"/>
        <v>0.56162162162162166</v>
      </c>
      <c r="I55" s="249" t="s">
        <v>91</v>
      </c>
      <c r="J55" s="249">
        <f t="shared" si="13"/>
        <v>0.17549999999999999</v>
      </c>
      <c r="K55" s="250">
        <f t="shared" si="13"/>
        <v>2E-3</v>
      </c>
      <c r="L55" s="251">
        <f t="shared" si="13"/>
        <v>0.57503033768173439</v>
      </c>
    </row>
    <row r="56" spans="1:14" ht="14.25" thickTop="1" thickBot="1" x14ac:dyDescent="0.25">
      <c r="A56" s="248">
        <v>41487</v>
      </c>
      <c r="B56" s="312">
        <f t="shared" ref="B56" si="15">(+B101+C101)/B31</f>
        <v>0.58298334341472002</v>
      </c>
      <c r="C56" s="313"/>
      <c r="D56" s="314">
        <f>+D101/D31</f>
        <v>0.57286631419939582</v>
      </c>
      <c r="E56" s="313"/>
      <c r="F56" s="249">
        <f t="shared" si="12"/>
        <v>0.30054794520547945</v>
      </c>
      <c r="G56" s="249">
        <f t="shared" si="12"/>
        <v>0.43462589928057555</v>
      </c>
      <c r="H56" s="249">
        <f t="shared" si="12"/>
        <v>0.54973544973544974</v>
      </c>
      <c r="I56" s="249" t="s">
        <v>91</v>
      </c>
      <c r="J56" s="249">
        <f t="shared" si="13"/>
        <v>0.17549999999999999</v>
      </c>
      <c r="K56" s="250">
        <f t="shared" si="13"/>
        <v>2E-3</v>
      </c>
      <c r="L56" s="251">
        <f t="shared" si="13"/>
        <v>0.57166734011681297</v>
      </c>
    </row>
    <row r="57" spans="1:14" ht="14.25" thickTop="1" thickBot="1" x14ac:dyDescent="0.25">
      <c r="A57" s="248">
        <v>41518</v>
      </c>
      <c r="B57" s="312">
        <f t="shared" ref="B57" si="16">(+B101+C101)/B32</f>
        <v>0.57533565642864715</v>
      </c>
      <c r="C57" s="313"/>
      <c r="D57" s="314">
        <f t="shared" ref="D57:D58" si="17">+D101/D32</f>
        <v>0.57286631419939582</v>
      </c>
      <c r="E57" s="313"/>
      <c r="F57" s="249">
        <f t="shared" ref="F57:H58" si="18">+F101/F32</f>
        <v>0.30054794520547945</v>
      </c>
      <c r="G57" s="249">
        <f t="shared" si="18"/>
        <v>0.43462589928057555</v>
      </c>
      <c r="H57" s="249">
        <f t="shared" si="18"/>
        <v>0.54684210526315791</v>
      </c>
      <c r="I57" s="249" t="s">
        <v>91</v>
      </c>
      <c r="J57" s="249">
        <f t="shared" ref="J57:L58" si="19">+J101/J32</f>
        <v>0.17549999999999999</v>
      </c>
      <c r="K57" s="250">
        <f t="shared" si="19"/>
        <v>2E-3</v>
      </c>
      <c r="L57" s="251">
        <f t="shared" si="19"/>
        <v>0.56517949556027669</v>
      </c>
    </row>
    <row r="58" spans="1:14" ht="14.25" thickTop="1" thickBot="1" x14ac:dyDescent="0.25">
      <c r="A58" s="248">
        <v>41548</v>
      </c>
      <c r="B58" s="312">
        <f t="shared" ref="B58" si="20">(+B102+C102)/B33</f>
        <v>0.56368019980775874</v>
      </c>
      <c r="C58" s="313"/>
      <c r="D58" s="314">
        <f t="shared" si="17"/>
        <v>0.57606117824773417</v>
      </c>
      <c r="E58" s="313"/>
      <c r="F58" s="249">
        <f t="shared" si="18"/>
        <v>0.29881278538812783</v>
      </c>
      <c r="G58" s="249">
        <f t="shared" si="18"/>
        <v>0.44845000000000002</v>
      </c>
      <c r="H58" s="249">
        <f t="shared" si="18"/>
        <v>0.55420000000000003</v>
      </c>
      <c r="I58" s="249" t="s">
        <v>91</v>
      </c>
      <c r="J58" s="249">
        <f t="shared" si="19"/>
        <v>0.18579999999999999</v>
      </c>
      <c r="K58" s="250">
        <f t="shared" si="19"/>
        <v>1.4E-3</v>
      </c>
      <c r="L58" s="251">
        <f t="shared" si="19"/>
        <v>0.55647616759480933</v>
      </c>
    </row>
    <row r="59" spans="1:14" ht="13.5" thickTop="1" x14ac:dyDescent="0.2">
      <c r="A59" s="61">
        <v>2010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2"/>
    </row>
    <row r="60" spans="1:14" x14ac:dyDescent="0.2">
      <c r="A60" s="219" t="s">
        <v>52</v>
      </c>
      <c r="B60" s="220"/>
      <c r="C60" s="220"/>
      <c r="D60" s="220"/>
      <c r="E60" s="220"/>
      <c r="F60" s="220"/>
      <c r="G60" s="220"/>
      <c r="H60" s="220"/>
      <c r="I60" s="220"/>
      <c r="J60" s="220"/>
      <c r="K60" s="220"/>
      <c r="L60" s="220"/>
    </row>
    <row r="61" spans="1:14" ht="3" customHeight="1" x14ac:dyDescent="0.2">
      <c r="A61" s="220"/>
      <c r="B61" s="220"/>
      <c r="C61" s="220"/>
      <c r="D61" s="220"/>
      <c r="E61" s="220"/>
      <c r="F61" s="220"/>
      <c r="G61" s="220"/>
      <c r="H61" s="220"/>
      <c r="I61" s="220"/>
      <c r="J61" s="220"/>
      <c r="K61" s="220"/>
      <c r="L61" s="220"/>
    </row>
    <row r="62" spans="1:14" x14ac:dyDescent="0.2">
      <c r="A62" s="220" t="s">
        <v>56</v>
      </c>
      <c r="B62" s="220"/>
      <c r="C62" s="220"/>
      <c r="D62" s="221"/>
      <c r="E62" s="222"/>
      <c r="F62" s="220"/>
      <c r="G62" s="220"/>
      <c r="H62" s="220"/>
      <c r="I62" s="223"/>
      <c r="J62" s="222"/>
      <c r="K62" s="222"/>
      <c r="L62" s="222"/>
      <c r="M62" s="2"/>
    </row>
    <row r="63" spans="1:14" ht="15.75" customHeight="1" x14ac:dyDescent="0.2">
      <c r="A63" s="354" t="s">
        <v>88</v>
      </c>
      <c r="B63" s="354"/>
      <c r="C63" s="354"/>
      <c r="D63" s="354"/>
      <c r="E63" s="354"/>
      <c r="F63" s="354"/>
      <c r="G63" s="354"/>
      <c r="H63" s="354"/>
      <c r="I63" s="354"/>
      <c r="J63" s="354"/>
      <c r="K63" s="354"/>
      <c r="L63" s="354"/>
      <c r="M63" s="10"/>
    </row>
    <row r="64" spans="1:14" x14ac:dyDescent="0.2">
      <c r="A64" s="224" t="s">
        <v>57</v>
      </c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220"/>
    </row>
    <row r="65" spans="1:15" x14ac:dyDescent="0.2">
      <c r="A65" s="224" t="s">
        <v>55</v>
      </c>
      <c r="B65" s="225"/>
      <c r="C65" s="222"/>
      <c r="D65" s="225"/>
      <c r="E65" s="225"/>
      <c r="F65" s="225"/>
      <c r="G65" s="225"/>
      <c r="H65" s="225"/>
      <c r="I65" s="225"/>
      <c r="J65" s="225"/>
      <c r="K65" s="225"/>
      <c r="L65" s="225"/>
      <c r="M65" s="10"/>
    </row>
    <row r="66" spans="1:15" x14ac:dyDescent="0.2">
      <c r="A66" s="224" t="s">
        <v>97</v>
      </c>
      <c r="B66" s="225"/>
      <c r="C66" s="222"/>
      <c r="D66" s="225"/>
      <c r="E66" s="225"/>
      <c r="F66" s="225"/>
      <c r="G66" s="225"/>
      <c r="H66" s="225"/>
      <c r="I66" s="225"/>
      <c r="J66" s="225"/>
      <c r="K66" s="225"/>
      <c r="L66" s="225"/>
      <c r="M66" s="10"/>
    </row>
    <row r="67" spans="1:15" x14ac:dyDescent="0.2">
      <c r="A67" s="220"/>
      <c r="B67" s="220"/>
      <c r="C67" s="220"/>
      <c r="D67" s="220"/>
      <c r="E67" s="220"/>
      <c r="F67" s="220"/>
      <c r="G67" s="220"/>
      <c r="H67" s="220"/>
      <c r="I67" s="220"/>
      <c r="J67" s="220"/>
      <c r="K67" s="220"/>
      <c r="L67" s="226"/>
    </row>
    <row r="68" spans="1:15" x14ac:dyDescent="0.2">
      <c r="A68" s="123"/>
    </row>
    <row r="76" spans="1:15" x14ac:dyDescent="0.2">
      <c r="A76" s="155"/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18"/>
      <c r="N76" s="58"/>
      <c r="O76" s="58"/>
    </row>
    <row r="77" spans="1:15" x14ac:dyDescent="0.2">
      <c r="A77" s="155"/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18"/>
      <c r="N77" s="58"/>
      <c r="O77" s="58"/>
    </row>
    <row r="78" spans="1:15" x14ac:dyDescent="0.2">
      <c r="A78" s="123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56"/>
      <c r="O78" s="58"/>
    </row>
    <row r="79" spans="1:15" ht="12" customHeight="1" x14ac:dyDescent="0.2">
      <c r="A79" s="123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18"/>
      <c r="O79" s="58"/>
    </row>
    <row r="80" spans="1:15" x14ac:dyDescent="0.2">
      <c r="A80" s="123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18"/>
      <c r="O80" s="58"/>
    </row>
    <row r="81" spans="1:21" ht="10.5" customHeight="1" x14ac:dyDescent="0.2">
      <c r="A81" s="123"/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18"/>
      <c r="O81" s="58"/>
    </row>
    <row r="82" spans="1:21" s="118" customFormat="1" x14ac:dyDescent="0.2">
      <c r="A82" s="258"/>
      <c r="B82" s="258"/>
      <c r="C82" s="258"/>
      <c r="D82" s="258"/>
      <c r="E82" s="258"/>
      <c r="F82" s="258"/>
      <c r="G82" s="258"/>
      <c r="H82" s="258"/>
      <c r="I82" s="258"/>
      <c r="J82" s="258"/>
      <c r="K82" s="258"/>
      <c r="L82" s="258"/>
      <c r="M82" s="155"/>
      <c r="N82" s="123"/>
      <c r="O82" s="123"/>
      <c r="P82" s="123"/>
      <c r="Q82" s="123"/>
      <c r="R82" s="123"/>
      <c r="S82" s="123"/>
      <c r="T82" s="123"/>
      <c r="U82" s="123"/>
    </row>
    <row r="83" spans="1:21" s="118" customFormat="1" ht="15.75" x14ac:dyDescent="0.25">
      <c r="A83" s="258"/>
      <c r="B83" s="327" t="s">
        <v>5</v>
      </c>
      <c r="C83" s="327"/>
      <c r="D83" s="327"/>
      <c r="E83" s="327"/>
      <c r="F83" s="327"/>
      <c r="G83" s="327"/>
      <c r="H83" s="327"/>
      <c r="I83" s="327"/>
      <c r="J83" s="327"/>
      <c r="K83" s="327"/>
      <c r="L83" s="259"/>
      <c r="M83" s="260"/>
      <c r="N83" s="123"/>
      <c r="O83" s="123"/>
      <c r="P83" s="123"/>
      <c r="Q83" s="123"/>
      <c r="R83" s="123"/>
      <c r="S83" s="123"/>
      <c r="T83" s="123"/>
      <c r="U83" s="123"/>
    </row>
    <row r="84" spans="1:21" s="118" customFormat="1" ht="26.25" customHeight="1" x14ac:dyDescent="0.2">
      <c r="A84" s="261" t="s">
        <v>0</v>
      </c>
      <c r="B84" s="261" t="s">
        <v>26</v>
      </c>
      <c r="C84" s="261" t="s">
        <v>27</v>
      </c>
      <c r="D84" s="262" t="s">
        <v>4</v>
      </c>
      <c r="E84" s="261" t="s">
        <v>33</v>
      </c>
      <c r="F84" s="262" t="s">
        <v>28</v>
      </c>
      <c r="G84" s="262" t="s">
        <v>29</v>
      </c>
      <c r="H84" s="261" t="s">
        <v>34</v>
      </c>
      <c r="I84" s="261" t="s">
        <v>35</v>
      </c>
      <c r="J84" s="261" t="s">
        <v>94</v>
      </c>
      <c r="K84" s="261" t="s">
        <v>54</v>
      </c>
      <c r="L84" s="262" t="s">
        <v>3</v>
      </c>
      <c r="M84" s="155"/>
      <c r="N84" s="123"/>
      <c r="O84" s="123"/>
      <c r="P84" s="123"/>
      <c r="Q84" s="123"/>
      <c r="R84" s="123"/>
      <c r="S84" s="123"/>
      <c r="T84" s="123"/>
      <c r="U84" s="123"/>
    </row>
    <row r="85" spans="1:21" s="118" customFormat="1" x14ac:dyDescent="0.2">
      <c r="A85" s="263">
        <v>2003</v>
      </c>
      <c r="B85" s="264">
        <v>822420</v>
      </c>
      <c r="C85" s="264">
        <v>632036</v>
      </c>
      <c r="D85" s="264">
        <v>94590</v>
      </c>
      <c r="E85" s="265" t="s">
        <v>6</v>
      </c>
      <c r="F85" s="265" t="s">
        <v>6</v>
      </c>
      <c r="G85" s="265" t="s">
        <v>6</v>
      </c>
      <c r="H85" s="265" t="s">
        <v>6</v>
      </c>
      <c r="I85" s="265" t="s">
        <v>6</v>
      </c>
      <c r="J85" s="265" t="s">
        <v>6</v>
      </c>
      <c r="K85" s="265" t="s">
        <v>6</v>
      </c>
      <c r="L85" s="264">
        <f t="shared" ref="L85:L92" si="21">SUM(B85:K85)</f>
        <v>1549046</v>
      </c>
      <c r="M85" s="155"/>
      <c r="N85" s="256"/>
      <c r="O85" s="123"/>
      <c r="P85" s="123"/>
      <c r="Q85" s="123"/>
      <c r="R85" s="123"/>
      <c r="S85" s="123"/>
      <c r="T85" s="123"/>
      <c r="U85" s="123"/>
    </row>
    <row r="86" spans="1:21" s="118" customFormat="1" x14ac:dyDescent="0.2">
      <c r="A86" s="263">
        <v>2004</v>
      </c>
      <c r="B86" s="266">
        <v>863239</v>
      </c>
      <c r="C86" s="264">
        <v>647822</v>
      </c>
      <c r="D86" s="266">
        <v>100865</v>
      </c>
      <c r="E86" s="265" t="s">
        <v>6</v>
      </c>
      <c r="F86" s="266">
        <v>335</v>
      </c>
      <c r="G86" s="265" t="s">
        <v>6</v>
      </c>
      <c r="H86" s="265" t="s">
        <v>6</v>
      </c>
      <c r="I86" s="265" t="s">
        <v>6</v>
      </c>
      <c r="J86" s="265" t="s">
        <v>6</v>
      </c>
      <c r="K86" s="265" t="s">
        <v>6</v>
      </c>
      <c r="L86" s="264">
        <f t="shared" si="21"/>
        <v>1612261</v>
      </c>
      <c r="M86" s="155"/>
      <c r="N86" s="256"/>
      <c r="O86" s="123"/>
      <c r="P86" s="123"/>
      <c r="Q86" s="123"/>
      <c r="R86" s="123"/>
      <c r="S86" s="123"/>
      <c r="T86" s="123"/>
      <c r="U86" s="123"/>
    </row>
    <row r="87" spans="1:21" s="118" customFormat="1" x14ac:dyDescent="0.2">
      <c r="A87" s="263">
        <v>2005</v>
      </c>
      <c r="B87" s="266">
        <v>900624</v>
      </c>
      <c r="C87" s="266">
        <v>694786</v>
      </c>
      <c r="D87" s="266">
        <v>104914</v>
      </c>
      <c r="E87" s="265" t="s">
        <v>6</v>
      </c>
      <c r="F87" s="266">
        <v>1172</v>
      </c>
      <c r="G87" s="265" t="s">
        <v>6</v>
      </c>
      <c r="H87" s="265" t="s">
        <v>6</v>
      </c>
      <c r="I87" s="265" t="s">
        <v>6</v>
      </c>
      <c r="J87" s="265" t="s">
        <v>6</v>
      </c>
      <c r="K87" s="265" t="s">
        <v>6</v>
      </c>
      <c r="L87" s="264">
        <f t="shared" si="21"/>
        <v>1701496</v>
      </c>
      <c r="M87" s="155"/>
      <c r="N87" s="256"/>
      <c r="O87" s="123"/>
      <c r="P87" s="123"/>
      <c r="Q87" s="123"/>
      <c r="R87" s="123"/>
      <c r="S87" s="123"/>
      <c r="T87" s="123"/>
      <c r="U87" s="123"/>
    </row>
    <row r="88" spans="1:21" s="118" customFormat="1" x14ac:dyDescent="0.2">
      <c r="A88" s="263">
        <v>2006</v>
      </c>
      <c r="B88" s="266">
        <v>957347</v>
      </c>
      <c r="C88" s="266">
        <v>701937</v>
      </c>
      <c r="D88" s="266">
        <v>105807</v>
      </c>
      <c r="E88" s="266">
        <v>333</v>
      </c>
      <c r="F88" s="266">
        <v>2136</v>
      </c>
      <c r="G88" s="266">
        <v>7053</v>
      </c>
      <c r="H88" s="266">
        <v>619</v>
      </c>
      <c r="I88" s="266">
        <v>0</v>
      </c>
      <c r="J88" s="264">
        <v>0</v>
      </c>
      <c r="K88" s="264">
        <v>0</v>
      </c>
      <c r="L88" s="264">
        <f t="shared" si="21"/>
        <v>1775232</v>
      </c>
      <c r="M88" s="155"/>
      <c r="N88" s="256"/>
      <c r="O88" s="123"/>
      <c r="P88" s="123"/>
      <c r="Q88" s="123"/>
      <c r="R88" s="123"/>
      <c r="S88" s="123"/>
      <c r="T88" s="123"/>
      <c r="U88" s="123"/>
    </row>
    <row r="89" spans="1:21" s="118" customFormat="1" x14ac:dyDescent="0.2">
      <c r="A89" s="263">
        <v>2007</v>
      </c>
      <c r="B89" s="266">
        <v>980870</v>
      </c>
      <c r="C89" s="266">
        <v>716348</v>
      </c>
      <c r="D89" s="266">
        <v>106959</v>
      </c>
      <c r="E89" s="266">
        <v>638</v>
      </c>
      <c r="F89" s="266">
        <v>3740</v>
      </c>
      <c r="G89" s="266">
        <v>13733</v>
      </c>
      <c r="H89" s="266">
        <v>832</v>
      </c>
      <c r="I89" s="266">
        <v>0</v>
      </c>
      <c r="J89" s="264">
        <v>0</v>
      </c>
      <c r="K89" s="264">
        <v>0</v>
      </c>
      <c r="L89" s="264">
        <f t="shared" si="21"/>
        <v>1823120</v>
      </c>
      <c r="M89" s="155"/>
      <c r="N89" s="256"/>
      <c r="O89" s="123"/>
      <c r="P89" s="123"/>
      <c r="Q89" s="123"/>
      <c r="R89" s="123"/>
      <c r="S89" s="123"/>
      <c r="T89" s="123"/>
      <c r="U89" s="123"/>
    </row>
    <row r="90" spans="1:21" s="118" customFormat="1" x14ac:dyDescent="0.2">
      <c r="A90" s="263">
        <v>2008</v>
      </c>
      <c r="B90" s="266">
        <v>1011022</v>
      </c>
      <c r="C90" s="264">
        <v>719372</v>
      </c>
      <c r="D90" s="266">
        <v>130202</v>
      </c>
      <c r="E90" s="266">
        <v>2110</v>
      </c>
      <c r="F90" s="266">
        <v>5317</v>
      </c>
      <c r="G90" s="266">
        <v>33606</v>
      </c>
      <c r="H90" s="266">
        <v>8332</v>
      </c>
      <c r="I90" s="266">
        <v>0</v>
      </c>
      <c r="J90" s="264">
        <v>0</v>
      </c>
      <c r="K90" s="264">
        <v>0</v>
      </c>
      <c r="L90" s="264">
        <f t="shared" si="21"/>
        <v>1909961</v>
      </c>
      <c r="M90" s="155"/>
      <c r="N90" s="256"/>
      <c r="O90" s="123"/>
      <c r="P90" s="123"/>
      <c r="Q90" s="123"/>
      <c r="R90" s="123"/>
      <c r="S90" s="123"/>
      <c r="T90" s="123"/>
      <c r="U90" s="123"/>
    </row>
    <row r="91" spans="1:21" s="118" customFormat="1" x14ac:dyDescent="0.2">
      <c r="A91" s="263">
        <v>2009</v>
      </c>
      <c r="B91" s="315">
        <v>1813273</v>
      </c>
      <c r="C91" s="315"/>
      <c r="D91" s="266">
        <v>135945</v>
      </c>
      <c r="E91" s="266">
        <v>2695</v>
      </c>
      <c r="F91" s="266">
        <v>6795</v>
      </c>
      <c r="G91" s="266">
        <v>38089</v>
      </c>
      <c r="H91" s="266">
        <v>13497</v>
      </c>
      <c r="I91" s="266">
        <v>0</v>
      </c>
      <c r="J91" s="266">
        <v>914</v>
      </c>
      <c r="K91" s="266">
        <v>20</v>
      </c>
      <c r="L91" s="264">
        <f t="shared" si="21"/>
        <v>2011228</v>
      </c>
      <c r="M91" s="155"/>
      <c r="N91" s="256"/>
      <c r="O91" s="123"/>
      <c r="P91" s="123"/>
      <c r="Q91" s="123"/>
      <c r="R91" s="123"/>
      <c r="S91" s="123"/>
      <c r="T91" s="123"/>
      <c r="U91" s="123"/>
    </row>
    <row r="92" spans="1:21" s="118" customFormat="1" x14ac:dyDescent="0.2">
      <c r="A92" s="263">
        <v>2010</v>
      </c>
      <c r="B92" s="315">
        <v>1857912</v>
      </c>
      <c r="C92" s="315"/>
      <c r="D92" s="266">
        <v>140184</v>
      </c>
      <c r="E92" s="266">
        <v>2465</v>
      </c>
      <c r="F92" s="266">
        <v>6819</v>
      </c>
      <c r="G92" s="266">
        <v>41122</v>
      </c>
      <c r="H92" s="266">
        <v>35359</v>
      </c>
      <c r="I92" s="266">
        <v>0</v>
      </c>
      <c r="J92" s="266">
        <v>1878</v>
      </c>
      <c r="K92" s="266">
        <v>19</v>
      </c>
      <c r="L92" s="264">
        <f t="shared" si="21"/>
        <v>2085758</v>
      </c>
      <c r="M92" s="257"/>
      <c r="N92" s="256"/>
      <c r="O92" s="123"/>
      <c r="P92" s="123"/>
      <c r="Q92" s="123"/>
      <c r="R92" s="123"/>
      <c r="S92" s="123"/>
      <c r="T92" s="123"/>
      <c r="U92" s="123"/>
    </row>
    <row r="93" spans="1:21" s="118" customFormat="1" x14ac:dyDescent="0.2">
      <c r="A93" s="263">
        <v>2011</v>
      </c>
      <c r="B93" s="315">
        <v>1948925</v>
      </c>
      <c r="C93" s="315"/>
      <c r="D93" s="266">
        <v>145576</v>
      </c>
      <c r="E93" s="266">
        <v>1562</v>
      </c>
      <c r="F93" s="266">
        <v>8638</v>
      </c>
      <c r="G93" s="266">
        <v>47344</v>
      </c>
      <c r="H93" s="266">
        <v>65185</v>
      </c>
      <c r="I93" s="266">
        <v>0</v>
      </c>
      <c r="J93" s="266">
        <v>2499</v>
      </c>
      <c r="K93" s="266">
        <v>10</v>
      </c>
      <c r="L93" s="264">
        <f t="shared" ref="L93:L94" si="22">SUM(B93:K93)</f>
        <v>2219739</v>
      </c>
      <c r="M93" s="257"/>
      <c r="N93" s="256"/>
      <c r="O93" s="123"/>
      <c r="P93" s="123"/>
      <c r="Q93" s="123"/>
      <c r="R93" s="123"/>
      <c r="S93" s="123"/>
      <c r="T93" s="123"/>
      <c r="U93" s="123"/>
    </row>
    <row r="94" spans="1:21" s="118" customFormat="1" x14ac:dyDescent="0.2">
      <c r="A94" s="263">
        <v>2012</v>
      </c>
      <c r="B94" s="315">
        <v>2007326</v>
      </c>
      <c r="C94" s="315"/>
      <c r="D94" s="315">
        <v>150424</v>
      </c>
      <c r="E94" s="315"/>
      <c r="F94" s="266">
        <v>6834</v>
      </c>
      <c r="G94" s="266">
        <v>53917</v>
      </c>
      <c r="H94" s="266">
        <v>85348</v>
      </c>
      <c r="I94" s="266">
        <v>0</v>
      </c>
      <c r="J94" s="266">
        <v>3271</v>
      </c>
      <c r="K94" s="266">
        <v>10</v>
      </c>
      <c r="L94" s="264">
        <f t="shared" si="22"/>
        <v>2307130</v>
      </c>
      <c r="M94" s="257"/>
      <c r="N94" s="256"/>
      <c r="O94" s="123"/>
      <c r="P94" s="123"/>
      <c r="Q94" s="123"/>
      <c r="R94" s="123"/>
      <c r="S94" s="123"/>
      <c r="T94" s="123"/>
      <c r="U94" s="123"/>
    </row>
    <row r="95" spans="1:21" s="118" customFormat="1" x14ac:dyDescent="0.2">
      <c r="A95" s="267">
        <v>41275</v>
      </c>
      <c r="B95" s="315">
        <v>2014321</v>
      </c>
      <c r="C95" s="315"/>
      <c r="D95" s="315">
        <v>150611</v>
      </c>
      <c r="E95" s="315"/>
      <c r="F95" s="266">
        <v>6823</v>
      </c>
      <c r="G95" s="266">
        <v>54210</v>
      </c>
      <c r="H95" s="266">
        <v>95915</v>
      </c>
      <c r="I95" s="266">
        <v>0</v>
      </c>
      <c r="J95" s="266">
        <v>3215</v>
      </c>
      <c r="K95" s="266">
        <v>10</v>
      </c>
      <c r="L95" s="264">
        <f t="shared" ref="L95:L99" si="23">SUM(B95:K95)</f>
        <v>2325105</v>
      </c>
      <c r="M95" s="257"/>
      <c r="N95" s="256"/>
      <c r="O95" s="123"/>
      <c r="P95" s="123"/>
      <c r="Q95" s="123"/>
      <c r="R95" s="123"/>
      <c r="S95" s="123"/>
      <c r="T95" s="123"/>
      <c r="U95" s="123"/>
    </row>
    <row r="96" spans="1:21" s="118" customFormat="1" x14ac:dyDescent="0.2">
      <c r="A96" s="267">
        <v>41306</v>
      </c>
      <c r="B96" s="315">
        <v>2018117</v>
      </c>
      <c r="C96" s="315"/>
      <c r="D96" s="315">
        <v>150863</v>
      </c>
      <c r="E96" s="315"/>
      <c r="F96" s="266">
        <v>6599</v>
      </c>
      <c r="G96" s="266">
        <v>55839</v>
      </c>
      <c r="H96" s="266">
        <v>96845</v>
      </c>
      <c r="I96" s="266">
        <v>0</v>
      </c>
      <c r="J96" s="266">
        <v>3475</v>
      </c>
      <c r="K96" s="266">
        <v>10</v>
      </c>
      <c r="L96" s="264">
        <f t="shared" si="23"/>
        <v>2331748</v>
      </c>
      <c r="M96" s="257"/>
      <c r="N96" s="256"/>
      <c r="O96" s="123"/>
      <c r="P96" s="123"/>
      <c r="Q96" s="123"/>
      <c r="R96" s="123"/>
      <c r="S96" s="123"/>
      <c r="T96" s="123"/>
      <c r="U96" s="123"/>
    </row>
    <row r="97" spans="1:21" s="118" customFormat="1" x14ac:dyDescent="0.2">
      <c r="A97" s="267">
        <v>41334</v>
      </c>
      <c r="B97" s="315">
        <v>2023500</v>
      </c>
      <c r="C97" s="315"/>
      <c r="D97" s="315">
        <v>151179</v>
      </c>
      <c r="E97" s="315"/>
      <c r="F97" s="266">
        <v>6600</v>
      </c>
      <c r="G97" s="266">
        <v>56617</v>
      </c>
      <c r="H97" s="266">
        <v>99173</v>
      </c>
      <c r="I97" s="266">
        <v>0</v>
      </c>
      <c r="J97" s="266">
        <v>3628</v>
      </c>
      <c r="K97" s="266">
        <v>10</v>
      </c>
      <c r="L97" s="264">
        <f t="shared" si="23"/>
        <v>2340707</v>
      </c>
      <c r="M97" s="257"/>
      <c r="N97" s="256"/>
      <c r="O97" s="123"/>
      <c r="P97" s="123"/>
      <c r="Q97" s="123"/>
      <c r="R97" s="123"/>
      <c r="S97" s="123"/>
      <c r="T97" s="123"/>
      <c r="U97" s="123"/>
    </row>
    <row r="98" spans="1:21" s="118" customFormat="1" x14ac:dyDescent="0.2">
      <c r="A98" s="267">
        <v>41365</v>
      </c>
      <c r="B98" s="315">
        <v>2028072</v>
      </c>
      <c r="C98" s="315"/>
      <c r="D98" s="315">
        <v>151474</v>
      </c>
      <c r="E98" s="315"/>
      <c r="F98" s="266">
        <v>6585</v>
      </c>
      <c r="G98" s="266">
        <v>57655</v>
      </c>
      <c r="H98" s="266">
        <v>100304</v>
      </c>
      <c r="I98" s="266">
        <v>0</v>
      </c>
      <c r="J98" s="266">
        <v>3366</v>
      </c>
      <c r="K98" s="266">
        <v>10</v>
      </c>
      <c r="L98" s="264">
        <f t="shared" si="23"/>
        <v>2347466</v>
      </c>
      <c r="M98" s="257"/>
      <c r="N98" s="256"/>
      <c r="O98" s="123"/>
      <c r="P98" s="123"/>
      <c r="Q98" s="123"/>
      <c r="R98" s="123"/>
      <c r="S98" s="123"/>
      <c r="T98" s="123"/>
      <c r="U98" s="123"/>
    </row>
    <row r="99" spans="1:21" s="118" customFormat="1" x14ac:dyDescent="0.2">
      <c r="A99" s="267">
        <v>41395</v>
      </c>
      <c r="B99" s="315">
        <v>2035490</v>
      </c>
      <c r="C99" s="315"/>
      <c r="D99" s="315">
        <v>151492</v>
      </c>
      <c r="E99" s="315"/>
      <c r="F99" s="266">
        <v>6586</v>
      </c>
      <c r="G99" s="266">
        <v>58549</v>
      </c>
      <c r="H99" s="266">
        <v>101930</v>
      </c>
      <c r="I99" s="266">
        <v>0</v>
      </c>
      <c r="J99" s="266">
        <v>3466</v>
      </c>
      <c r="K99" s="266">
        <v>10</v>
      </c>
      <c r="L99" s="264">
        <f t="shared" si="23"/>
        <v>2357523</v>
      </c>
      <c r="M99" s="257"/>
      <c r="N99" s="256"/>
      <c r="O99" s="123"/>
      <c r="P99" s="123"/>
      <c r="Q99" s="123"/>
      <c r="R99" s="123"/>
      <c r="S99" s="123"/>
      <c r="T99" s="123"/>
      <c r="U99" s="123"/>
    </row>
    <row r="100" spans="1:21" s="118" customFormat="1" x14ac:dyDescent="0.2">
      <c r="A100" s="267">
        <v>41426</v>
      </c>
      <c r="B100" s="315">
        <v>2039390</v>
      </c>
      <c r="C100" s="315"/>
      <c r="D100" s="315">
        <v>151695</v>
      </c>
      <c r="E100" s="315"/>
      <c r="F100" s="266">
        <v>6582</v>
      </c>
      <c r="G100" s="266">
        <v>60413</v>
      </c>
      <c r="H100" s="266">
        <v>103900</v>
      </c>
      <c r="I100" s="266">
        <v>0</v>
      </c>
      <c r="J100" s="266">
        <v>3510</v>
      </c>
      <c r="K100" s="266">
        <v>10</v>
      </c>
      <c r="L100" s="264">
        <f t="shared" ref="L100" si="24">SUM(B100:K100)</f>
        <v>2365500</v>
      </c>
      <c r="M100" s="257"/>
      <c r="N100" s="256"/>
      <c r="O100" s="123"/>
      <c r="P100" s="123"/>
      <c r="Q100" s="123"/>
      <c r="R100" s="123"/>
      <c r="S100" s="123"/>
      <c r="T100" s="123"/>
      <c r="U100" s="123"/>
    </row>
    <row r="101" spans="1:21" s="118" customFormat="1" x14ac:dyDescent="0.2">
      <c r="A101" s="267">
        <v>41456</v>
      </c>
      <c r="B101" s="315">
        <v>2039390</v>
      </c>
      <c r="C101" s="315"/>
      <c r="D101" s="315">
        <v>151695</v>
      </c>
      <c r="E101" s="315"/>
      <c r="F101" s="266">
        <v>6582</v>
      </c>
      <c r="G101" s="266">
        <v>60413</v>
      </c>
      <c r="H101" s="266">
        <v>103900</v>
      </c>
      <c r="I101" s="266">
        <v>0</v>
      </c>
      <c r="J101" s="266">
        <v>3510</v>
      </c>
      <c r="K101" s="266">
        <v>10</v>
      </c>
      <c r="L101" s="264">
        <f t="shared" ref="L101:L102" si="25">SUM(B101:K101)</f>
        <v>2365500</v>
      </c>
      <c r="M101" s="257"/>
      <c r="N101" s="256"/>
      <c r="O101" s="123"/>
      <c r="P101" s="123"/>
      <c r="Q101" s="123"/>
      <c r="R101" s="123"/>
      <c r="S101" s="123"/>
      <c r="T101" s="123"/>
      <c r="U101" s="123"/>
    </row>
    <row r="102" spans="1:21" s="118" customFormat="1" x14ac:dyDescent="0.2">
      <c r="A102" s="267">
        <v>41487</v>
      </c>
      <c r="B102" s="315">
        <v>2050159</v>
      </c>
      <c r="C102" s="315"/>
      <c r="D102" s="315">
        <v>152541</v>
      </c>
      <c r="E102" s="315"/>
      <c r="F102" s="266">
        <v>6544</v>
      </c>
      <c r="G102" s="266">
        <v>62783</v>
      </c>
      <c r="H102" s="266">
        <v>105298</v>
      </c>
      <c r="I102" s="266">
        <v>0</v>
      </c>
      <c r="J102" s="266">
        <v>3716</v>
      </c>
      <c r="K102" s="266">
        <v>7</v>
      </c>
      <c r="L102" s="264">
        <f t="shared" si="25"/>
        <v>2381048</v>
      </c>
      <c r="M102" s="257"/>
      <c r="N102" s="256"/>
      <c r="O102" s="123"/>
      <c r="P102" s="123"/>
      <c r="Q102" s="123"/>
      <c r="R102" s="123"/>
      <c r="S102" s="123"/>
      <c r="T102" s="123"/>
      <c r="U102" s="123"/>
    </row>
    <row r="103" spans="1:21" x14ac:dyDescent="0.2">
      <c r="A103" s="258"/>
      <c r="B103" s="258"/>
      <c r="C103" s="258"/>
      <c r="D103" s="258"/>
      <c r="E103" s="258"/>
      <c r="F103" s="258"/>
      <c r="G103" s="258"/>
      <c r="H103" s="258"/>
      <c r="I103" s="258"/>
      <c r="J103" s="258"/>
      <c r="K103" s="258"/>
      <c r="L103" s="155"/>
      <c r="M103" s="155"/>
      <c r="N103" s="123"/>
      <c r="O103" s="123"/>
      <c r="P103" s="123"/>
      <c r="Q103" s="123"/>
      <c r="R103" s="123"/>
      <c r="S103" s="123"/>
      <c r="T103" s="123"/>
      <c r="U103" s="123"/>
    </row>
    <row r="104" spans="1:21" x14ac:dyDescent="0.2">
      <c r="A104" s="243"/>
      <c r="B104" s="243"/>
      <c r="C104" s="243"/>
      <c r="D104" s="243"/>
      <c r="E104" s="243"/>
      <c r="F104" s="243"/>
      <c r="G104" s="243"/>
      <c r="H104" s="243"/>
      <c r="I104" s="243"/>
      <c r="J104" s="243"/>
      <c r="K104" s="24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</row>
    <row r="105" spans="1:21" x14ac:dyDescent="0.2">
      <c r="A105" s="243"/>
      <c r="B105" s="243"/>
      <c r="C105" s="243"/>
      <c r="D105" s="243"/>
      <c r="E105" s="243"/>
      <c r="F105" s="243"/>
      <c r="G105" s="243"/>
      <c r="H105" s="243"/>
      <c r="I105" s="243"/>
      <c r="J105" s="243"/>
      <c r="K105" s="24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</row>
    <row r="106" spans="1:21" x14ac:dyDescent="0.2">
      <c r="A106" s="243"/>
      <c r="B106" s="243"/>
      <c r="C106" s="243"/>
      <c r="D106" s="243"/>
      <c r="E106" s="243"/>
      <c r="F106" s="243"/>
      <c r="G106" s="243"/>
      <c r="H106" s="243"/>
      <c r="I106" s="243"/>
      <c r="J106" s="243"/>
      <c r="K106" s="24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</row>
    <row r="107" spans="1:21" x14ac:dyDescent="0.2">
      <c r="A107" s="243"/>
      <c r="B107" s="243"/>
      <c r="C107" s="243"/>
      <c r="D107" s="243"/>
      <c r="E107" s="243"/>
      <c r="F107" s="243"/>
      <c r="G107" s="243"/>
      <c r="H107" s="243"/>
      <c r="I107" s="243"/>
      <c r="J107" s="243"/>
      <c r="K107" s="24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</row>
    <row r="108" spans="1:21" x14ac:dyDescent="0.2">
      <c r="A108" s="123"/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</row>
    <row r="109" spans="1:21" x14ac:dyDescent="0.2">
      <c r="A109" s="123"/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</row>
    <row r="110" spans="1:21" x14ac:dyDescent="0.2">
      <c r="A110" s="123"/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</row>
    <row r="111" spans="1:21" x14ac:dyDescent="0.2">
      <c r="A111" s="123"/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</row>
  </sheetData>
  <sheetProtection algorithmName="SHA-512" hashValue="hEPc1RGxqfu3/gT1Zfce3OiTrQENyzkWG8JXvttBoo37rV2oqPNz6LeA5uwg6RCFZJoLgE1QSOAEHCBjM0tjuw==" saltValue="m5R8JG/SaMGX7NBGG0z+9g==" spinCount="100000" sheet="1" objects="1" scenarios="1"/>
  <mergeCells count="79">
    <mergeCell ref="B101:C101"/>
    <mergeCell ref="D101:E101"/>
    <mergeCell ref="B102:C102"/>
    <mergeCell ref="D102:E102"/>
    <mergeCell ref="B48:C48"/>
    <mergeCell ref="D48:E48"/>
    <mergeCell ref="B52:C52"/>
    <mergeCell ref="D52:E52"/>
    <mergeCell ref="B95:C95"/>
    <mergeCell ref="D95:E95"/>
    <mergeCell ref="A63:L63"/>
    <mergeCell ref="D94:E94"/>
    <mergeCell ref="B54:C54"/>
    <mergeCell ref="B92:C92"/>
    <mergeCell ref="D54:E54"/>
    <mergeCell ref="B55:C55"/>
    <mergeCell ref="B23:C23"/>
    <mergeCell ref="D47:E47"/>
    <mergeCell ref="B25:C25"/>
    <mergeCell ref="D25:E25"/>
    <mergeCell ref="B46:C46"/>
    <mergeCell ref="B27:C27"/>
    <mergeCell ref="D27:E27"/>
    <mergeCell ref="B28:C28"/>
    <mergeCell ref="D28:E28"/>
    <mergeCell ref="B30:C30"/>
    <mergeCell ref="D30:E30"/>
    <mergeCell ref="B33:C33"/>
    <mergeCell ref="D33:E33"/>
    <mergeCell ref="B31:C31"/>
    <mergeCell ref="D31:E31"/>
    <mergeCell ref="B32:C32"/>
    <mergeCell ref="B12:K12"/>
    <mergeCell ref="B45:C45"/>
    <mergeCell ref="B20:C20"/>
    <mergeCell ref="B19:C19"/>
    <mergeCell ref="B37:K37"/>
    <mergeCell ref="B44:C44"/>
    <mergeCell ref="B21:C21"/>
    <mergeCell ref="B29:C29"/>
    <mergeCell ref="B22:C22"/>
    <mergeCell ref="D22:E22"/>
    <mergeCell ref="D29:E29"/>
    <mergeCell ref="B26:C26"/>
    <mergeCell ref="D26:E26"/>
    <mergeCell ref="B24:C24"/>
    <mergeCell ref="D24:E24"/>
    <mergeCell ref="D23:E23"/>
    <mergeCell ref="B100:C100"/>
    <mergeCell ref="D100:E100"/>
    <mergeCell ref="B53:C53"/>
    <mergeCell ref="D53:E53"/>
    <mergeCell ref="D97:E97"/>
    <mergeCell ref="B94:C94"/>
    <mergeCell ref="B93:C93"/>
    <mergeCell ref="B83:K83"/>
    <mergeCell ref="B91:C91"/>
    <mergeCell ref="B99:C99"/>
    <mergeCell ref="D99:E99"/>
    <mergeCell ref="B98:C98"/>
    <mergeCell ref="D55:E55"/>
    <mergeCell ref="B58:C58"/>
    <mergeCell ref="D58:E58"/>
    <mergeCell ref="B56:C56"/>
    <mergeCell ref="D32:E32"/>
    <mergeCell ref="B57:C57"/>
    <mergeCell ref="D57:E57"/>
    <mergeCell ref="D98:E98"/>
    <mergeCell ref="B97:C97"/>
    <mergeCell ref="B96:C96"/>
    <mergeCell ref="D96:E96"/>
    <mergeCell ref="B49:C49"/>
    <mergeCell ref="D49:E49"/>
    <mergeCell ref="B51:C51"/>
    <mergeCell ref="D51:E51"/>
    <mergeCell ref="B50:C50"/>
    <mergeCell ref="D50:E50"/>
    <mergeCell ref="D56:E56"/>
    <mergeCell ref="B47:C47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L88:L90 L29 L14:L2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"/>
  <sheetViews>
    <sheetView zoomScaleNormal="100" workbookViewId="0">
      <selection activeCell="E6" sqref="E6"/>
    </sheetView>
  </sheetViews>
  <sheetFormatPr baseColWidth="10" defaultRowHeight="12.75" x14ac:dyDescent="0.2"/>
  <cols>
    <col min="1" max="1" width="9.85546875" style="83" customWidth="1"/>
    <col min="2" max="9" width="15.7109375" style="83" customWidth="1"/>
    <col min="10" max="16384" width="11.42578125" style="83"/>
  </cols>
  <sheetData>
    <row r="1" spans="1:9" x14ac:dyDescent="0.2">
      <c r="A1" s="228"/>
      <c r="B1" s="228"/>
      <c r="C1" s="228"/>
      <c r="D1" s="228"/>
      <c r="E1" s="228"/>
      <c r="F1" s="228"/>
      <c r="G1" s="228"/>
      <c r="H1" s="228"/>
      <c r="I1" s="236"/>
    </row>
    <row r="2" spans="1:9" ht="18" x14ac:dyDescent="0.25">
      <c r="A2" s="192" t="s">
        <v>99</v>
      </c>
      <c r="B2" s="228"/>
      <c r="C2" s="228"/>
      <c r="D2" s="228"/>
      <c r="E2" s="228"/>
      <c r="F2" s="228"/>
      <c r="G2" s="228"/>
      <c r="H2" s="228"/>
      <c r="I2" s="228"/>
    </row>
    <row r="3" spans="1:9" ht="14.25" x14ac:dyDescent="0.2">
      <c r="A3" s="194" t="s">
        <v>102</v>
      </c>
      <c r="B3" s="228"/>
      <c r="C3" s="228"/>
      <c r="D3" s="228"/>
      <c r="E3" s="228"/>
      <c r="F3" s="228"/>
      <c r="G3" s="228"/>
      <c r="H3" s="228"/>
      <c r="I3" s="228"/>
    </row>
    <row r="4" spans="1:9" ht="14.25" x14ac:dyDescent="0.2">
      <c r="A4" s="191"/>
      <c r="B4" s="228"/>
      <c r="C4" s="228"/>
      <c r="D4" s="228"/>
      <c r="E4" s="228"/>
      <c r="F4" s="228"/>
      <c r="G4" s="228"/>
      <c r="H4" s="228"/>
      <c r="I4" s="228"/>
    </row>
    <row r="5" spans="1:9" ht="14.25" x14ac:dyDescent="0.2">
      <c r="A5" s="191"/>
      <c r="B5" s="228"/>
      <c r="C5" s="228"/>
      <c r="D5" s="228"/>
      <c r="E5" s="228"/>
      <c r="F5" s="228"/>
      <c r="G5" s="228"/>
      <c r="H5" s="228"/>
      <c r="I5" s="228"/>
    </row>
    <row r="6" spans="1:9" ht="14.25" x14ac:dyDescent="0.2">
      <c r="A6" s="191"/>
      <c r="B6" s="228"/>
      <c r="C6" s="228"/>
      <c r="D6" s="228"/>
      <c r="E6" s="228"/>
      <c r="F6" s="228"/>
      <c r="G6" s="228"/>
      <c r="H6" s="228"/>
      <c r="I6" s="228"/>
    </row>
    <row r="7" spans="1:9" ht="14.25" x14ac:dyDescent="0.2">
      <c r="A7" s="191"/>
      <c r="B7" s="228"/>
      <c r="C7" s="228"/>
      <c r="D7" s="228"/>
      <c r="E7" s="228"/>
      <c r="F7" s="228"/>
      <c r="G7" s="228"/>
      <c r="H7" s="228"/>
      <c r="I7" s="228"/>
    </row>
    <row r="8" spans="1:9" x14ac:dyDescent="0.2">
      <c r="A8" s="195" t="s">
        <v>110</v>
      </c>
      <c r="B8" s="228"/>
      <c r="C8" s="228"/>
      <c r="D8" s="228"/>
      <c r="E8" s="228"/>
      <c r="F8" s="228"/>
      <c r="G8" s="228"/>
      <c r="H8" s="228"/>
      <c r="I8" s="228"/>
    </row>
    <row r="9" spans="1:9" x14ac:dyDescent="0.2">
      <c r="A9" s="228"/>
      <c r="B9" s="228"/>
      <c r="C9" s="228"/>
      <c r="D9" s="228"/>
      <c r="E9" s="228"/>
      <c r="F9" s="228"/>
      <c r="G9" s="228"/>
      <c r="H9" s="228"/>
      <c r="I9" s="228"/>
    </row>
    <row r="10" spans="1:9" x14ac:dyDescent="0.2">
      <c r="A10" s="228"/>
      <c r="B10" s="228"/>
      <c r="C10" s="228"/>
      <c r="D10" s="228"/>
      <c r="E10" s="228"/>
      <c r="F10" s="228"/>
      <c r="G10" s="228"/>
      <c r="H10" s="228"/>
      <c r="I10" s="228"/>
    </row>
    <row r="11" spans="1:9" ht="13.5" thickBot="1" x14ac:dyDescent="0.25">
      <c r="A11" s="229"/>
      <c r="B11" s="229"/>
      <c r="C11" s="229"/>
      <c r="D11" s="229"/>
      <c r="E11" s="229"/>
      <c r="F11" s="229"/>
      <c r="G11" s="229"/>
      <c r="H11" s="229"/>
      <c r="I11" s="229"/>
    </row>
    <row r="12" spans="1:9" ht="17.25" thickTop="1" thickBot="1" x14ac:dyDescent="0.3">
      <c r="B12" s="358" t="s">
        <v>70</v>
      </c>
      <c r="C12" s="359"/>
      <c r="D12" s="359"/>
      <c r="E12" s="359"/>
      <c r="F12" s="359"/>
      <c r="G12" s="359"/>
      <c r="H12" s="359"/>
    </row>
    <row r="13" spans="1:9" s="87" customFormat="1" ht="26.25" customHeight="1" thickTop="1" thickBot="1" x14ac:dyDescent="0.25">
      <c r="A13" s="84" t="s">
        <v>0</v>
      </c>
      <c r="B13" s="85" t="s">
        <v>71</v>
      </c>
      <c r="C13" s="85" t="s">
        <v>72</v>
      </c>
      <c r="D13" s="85" t="s">
        <v>73</v>
      </c>
      <c r="E13" s="85" t="s">
        <v>74</v>
      </c>
      <c r="F13" s="85" t="s">
        <v>75</v>
      </c>
      <c r="G13" s="85" t="s">
        <v>76</v>
      </c>
      <c r="H13" s="85" t="s">
        <v>90</v>
      </c>
      <c r="I13" s="86" t="s">
        <v>3</v>
      </c>
    </row>
    <row r="14" spans="1:9" ht="13.5" thickTop="1" x14ac:dyDescent="0.2">
      <c r="A14" s="88">
        <v>2003</v>
      </c>
      <c r="B14" s="89">
        <v>8000000</v>
      </c>
      <c r="C14" s="90">
        <v>8000000</v>
      </c>
      <c r="D14" s="90">
        <v>8000000</v>
      </c>
      <c r="E14" s="90">
        <v>8000000</v>
      </c>
      <c r="F14" s="90">
        <v>8000000</v>
      </c>
      <c r="G14" s="132">
        <v>8000000</v>
      </c>
      <c r="H14" s="132">
        <v>8000000</v>
      </c>
      <c r="I14" s="137">
        <f t="shared" ref="I14:I29" si="0">SUM(B14:H14)</f>
        <v>56000000</v>
      </c>
    </row>
    <row r="15" spans="1:9" x14ac:dyDescent="0.2">
      <c r="A15" s="91">
        <v>2004</v>
      </c>
      <c r="B15" s="89">
        <v>8000000</v>
      </c>
      <c r="C15" s="90">
        <v>8000000</v>
      </c>
      <c r="D15" s="90">
        <v>8000000</v>
      </c>
      <c r="E15" s="90">
        <v>8000000</v>
      </c>
      <c r="F15" s="90">
        <v>8000000</v>
      </c>
      <c r="G15" s="132">
        <v>8000000</v>
      </c>
      <c r="H15" s="132">
        <v>8000000</v>
      </c>
      <c r="I15" s="92">
        <f t="shared" si="0"/>
        <v>56000000</v>
      </c>
    </row>
    <row r="16" spans="1:9" x14ac:dyDescent="0.2">
      <c r="A16" s="91">
        <v>2005</v>
      </c>
      <c r="B16" s="89">
        <v>8000000</v>
      </c>
      <c r="C16" s="90">
        <v>8000000</v>
      </c>
      <c r="D16" s="90">
        <v>8000000</v>
      </c>
      <c r="E16" s="90">
        <v>8000000</v>
      </c>
      <c r="F16" s="90">
        <v>8000000</v>
      </c>
      <c r="G16" s="132">
        <v>8000000</v>
      </c>
      <c r="H16" s="132">
        <v>8000000</v>
      </c>
      <c r="I16" s="92">
        <f t="shared" si="0"/>
        <v>56000000</v>
      </c>
    </row>
    <row r="17" spans="1:9" x14ac:dyDescent="0.2">
      <c r="A17" s="91">
        <v>2006</v>
      </c>
      <c r="B17" s="89">
        <v>8000000</v>
      </c>
      <c r="C17" s="90">
        <v>8000000</v>
      </c>
      <c r="D17" s="90">
        <v>8000000</v>
      </c>
      <c r="E17" s="90">
        <v>8000000</v>
      </c>
      <c r="F17" s="90">
        <v>8000000</v>
      </c>
      <c r="G17" s="132">
        <v>8000000</v>
      </c>
      <c r="H17" s="157" t="s">
        <v>91</v>
      </c>
      <c r="I17" s="92">
        <f t="shared" si="0"/>
        <v>48000000</v>
      </c>
    </row>
    <row r="18" spans="1:9" x14ac:dyDescent="0.2">
      <c r="A18" s="91">
        <v>2007</v>
      </c>
      <c r="B18" s="89">
        <v>8000000</v>
      </c>
      <c r="C18" s="90">
        <v>8000000</v>
      </c>
      <c r="D18" s="90">
        <v>8000000</v>
      </c>
      <c r="E18" s="90">
        <v>8000000</v>
      </c>
      <c r="F18" s="90">
        <v>8000000</v>
      </c>
      <c r="G18" s="132">
        <v>8000000</v>
      </c>
      <c r="H18" s="157" t="s">
        <v>91</v>
      </c>
      <c r="I18" s="92">
        <f t="shared" si="0"/>
        <v>48000000</v>
      </c>
    </row>
    <row r="19" spans="1:9" x14ac:dyDescent="0.2">
      <c r="A19" s="91">
        <v>2008</v>
      </c>
      <c r="B19" s="89">
        <v>8000000</v>
      </c>
      <c r="C19" s="90">
        <v>8000000</v>
      </c>
      <c r="D19" s="90">
        <v>8000000</v>
      </c>
      <c r="E19" s="90">
        <v>8000000</v>
      </c>
      <c r="F19" s="90">
        <v>8000000</v>
      </c>
      <c r="G19" s="132">
        <v>8000000</v>
      </c>
      <c r="H19" s="157" t="s">
        <v>91</v>
      </c>
      <c r="I19" s="92">
        <f t="shared" si="0"/>
        <v>48000000</v>
      </c>
    </row>
    <row r="20" spans="1:9" x14ac:dyDescent="0.2">
      <c r="A20" s="91">
        <v>2009</v>
      </c>
      <c r="B20" s="89">
        <v>8000000</v>
      </c>
      <c r="C20" s="90">
        <v>8000000</v>
      </c>
      <c r="D20" s="90">
        <v>8000000</v>
      </c>
      <c r="E20" s="90">
        <v>8000000</v>
      </c>
      <c r="F20" s="90">
        <v>8000000</v>
      </c>
      <c r="G20" s="132">
        <v>8000000</v>
      </c>
      <c r="H20" s="157" t="s">
        <v>91</v>
      </c>
      <c r="I20" s="92">
        <f t="shared" si="0"/>
        <v>48000000</v>
      </c>
    </row>
    <row r="21" spans="1:9" x14ac:dyDescent="0.2">
      <c r="A21" s="111">
        <v>2010</v>
      </c>
      <c r="B21" s="121">
        <v>7000000</v>
      </c>
      <c r="C21" s="122">
        <v>7000000</v>
      </c>
      <c r="D21" s="122">
        <v>7000000</v>
      </c>
      <c r="E21" s="122">
        <v>7000000</v>
      </c>
      <c r="F21" s="122">
        <v>7000000</v>
      </c>
      <c r="G21" s="133">
        <v>7000000</v>
      </c>
      <c r="H21" s="158" t="s">
        <v>91</v>
      </c>
      <c r="I21" s="92">
        <f t="shared" si="0"/>
        <v>42000000</v>
      </c>
    </row>
    <row r="22" spans="1:9" x14ac:dyDescent="0.2">
      <c r="A22" s="111">
        <v>2011</v>
      </c>
      <c r="B22" s="112">
        <v>7000000</v>
      </c>
      <c r="C22" s="113">
        <v>7000000</v>
      </c>
      <c r="D22" s="113">
        <v>7000000</v>
      </c>
      <c r="E22" s="113">
        <v>7000000</v>
      </c>
      <c r="F22" s="113">
        <v>7000000</v>
      </c>
      <c r="G22" s="135">
        <v>7000000</v>
      </c>
      <c r="H22" s="159" t="s">
        <v>91</v>
      </c>
      <c r="I22" s="163">
        <f t="shared" si="0"/>
        <v>42000000</v>
      </c>
    </row>
    <row r="23" spans="1:9" ht="13.5" thickBot="1" x14ac:dyDescent="0.25">
      <c r="A23" s="111">
        <v>2012</v>
      </c>
      <c r="B23" s="100">
        <v>8000000</v>
      </c>
      <c r="C23" s="101">
        <v>8000000</v>
      </c>
      <c r="D23" s="101">
        <v>8000000</v>
      </c>
      <c r="E23" s="101">
        <v>8000000</v>
      </c>
      <c r="F23" s="101">
        <v>8000000</v>
      </c>
      <c r="G23" s="101">
        <v>8000000</v>
      </c>
      <c r="H23" s="101">
        <v>8000000</v>
      </c>
      <c r="I23" s="138">
        <f t="shared" si="0"/>
        <v>56000000</v>
      </c>
    </row>
    <row r="24" spans="1:9" ht="13.5" thickTop="1" x14ac:dyDescent="0.2">
      <c r="A24" s="167">
        <v>41275</v>
      </c>
      <c r="B24" s="168">
        <v>8000000</v>
      </c>
      <c r="C24" s="169">
        <v>8000000</v>
      </c>
      <c r="D24" s="169">
        <v>8000000</v>
      </c>
      <c r="E24" s="169">
        <v>8000000</v>
      </c>
      <c r="F24" s="169">
        <v>8000000</v>
      </c>
      <c r="G24" s="169">
        <v>8000000</v>
      </c>
      <c r="H24" s="169">
        <v>8000000</v>
      </c>
      <c r="I24" s="137">
        <f t="shared" si="0"/>
        <v>56000000</v>
      </c>
    </row>
    <row r="25" spans="1:9" x14ac:dyDescent="0.2">
      <c r="A25" s="170">
        <v>41306</v>
      </c>
      <c r="B25" s="97">
        <v>8000000</v>
      </c>
      <c r="C25" s="99">
        <v>8000000</v>
      </c>
      <c r="D25" s="99">
        <v>8000000</v>
      </c>
      <c r="E25" s="99">
        <v>8000000</v>
      </c>
      <c r="F25" s="99">
        <v>8000000</v>
      </c>
      <c r="G25" s="99">
        <v>8000000</v>
      </c>
      <c r="H25" s="99">
        <v>8000000</v>
      </c>
      <c r="I25" s="92">
        <f t="shared" si="0"/>
        <v>56000000</v>
      </c>
    </row>
    <row r="26" spans="1:9" x14ac:dyDescent="0.2">
      <c r="A26" s="188">
        <v>41334</v>
      </c>
      <c r="B26" s="112">
        <v>8000000</v>
      </c>
      <c r="C26" s="113">
        <v>8000000</v>
      </c>
      <c r="D26" s="113">
        <v>8000000</v>
      </c>
      <c r="E26" s="113">
        <v>8000000</v>
      </c>
      <c r="F26" s="113">
        <v>8000000</v>
      </c>
      <c r="G26" s="113">
        <v>8000000</v>
      </c>
      <c r="H26" s="113">
        <v>8000000</v>
      </c>
      <c r="I26" s="163">
        <f t="shared" ref="I26:I28" si="1">SUM(B26:H26)</f>
        <v>56000000</v>
      </c>
    </row>
    <row r="27" spans="1:9" x14ac:dyDescent="0.2">
      <c r="A27" s="188">
        <v>41365</v>
      </c>
      <c r="B27" s="112">
        <v>8000000</v>
      </c>
      <c r="C27" s="113">
        <v>8000000</v>
      </c>
      <c r="D27" s="113">
        <v>8000000</v>
      </c>
      <c r="E27" s="113">
        <v>8000000</v>
      </c>
      <c r="F27" s="113">
        <v>8000000</v>
      </c>
      <c r="G27" s="113">
        <v>8000000</v>
      </c>
      <c r="H27" s="113">
        <v>8000000</v>
      </c>
      <c r="I27" s="163">
        <f t="shared" si="1"/>
        <v>56000000</v>
      </c>
    </row>
    <row r="28" spans="1:9" ht="13.5" thickBot="1" x14ac:dyDescent="0.25">
      <c r="A28" s="171">
        <v>41395</v>
      </c>
      <c r="B28" s="100">
        <v>8000000</v>
      </c>
      <c r="C28" s="101">
        <v>8000000</v>
      </c>
      <c r="D28" s="101">
        <v>8000000</v>
      </c>
      <c r="E28" s="101">
        <v>8000000</v>
      </c>
      <c r="F28" s="101">
        <v>8000000</v>
      </c>
      <c r="G28" s="101">
        <v>8000000</v>
      </c>
      <c r="H28" s="101">
        <v>8000000</v>
      </c>
      <c r="I28" s="138">
        <f t="shared" si="1"/>
        <v>56000000</v>
      </c>
    </row>
    <row r="29" spans="1:9" ht="14.25" thickTop="1" thickBot="1" x14ac:dyDescent="0.25">
      <c r="A29" s="171">
        <v>41426</v>
      </c>
      <c r="B29" s="100">
        <v>8000000</v>
      </c>
      <c r="C29" s="101">
        <v>8000000</v>
      </c>
      <c r="D29" s="101">
        <v>8000000</v>
      </c>
      <c r="E29" s="101">
        <v>8000000</v>
      </c>
      <c r="F29" s="101">
        <v>8000000</v>
      </c>
      <c r="G29" s="101">
        <v>8000000</v>
      </c>
      <c r="H29" s="101">
        <v>8000000</v>
      </c>
      <c r="I29" s="138">
        <f t="shared" si="0"/>
        <v>56000000</v>
      </c>
    </row>
    <row r="30" spans="1:9" ht="14.25" thickTop="1" thickBot="1" x14ac:dyDescent="0.25">
      <c r="A30" s="171">
        <v>41456</v>
      </c>
      <c r="B30" s="100">
        <v>8000000</v>
      </c>
      <c r="C30" s="101">
        <v>8000000</v>
      </c>
      <c r="D30" s="101">
        <v>8000000</v>
      </c>
      <c r="E30" s="101">
        <v>8000000</v>
      </c>
      <c r="F30" s="101">
        <v>8000000</v>
      </c>
      <c r="G30" s="101">
        <v>8000000</v>
      </c>
      <c r="H30" s="101">
        <v>8000000</v>
      </c>
      <c r="I30" s="138">
        <f t="shared" ref="I30:I33" si="2">SUM(B30:H30)</f>
        <v>56000000</v>
      </c>
    </row>
    <row r="31" spans="1:9" ht="14.25" thickTop="1" thickBot="1" x14ac:dyDescent="0.25">
      <c r="A31" s="171">
        <v>41487</v>
      </c>
      <c r="B31" s="100">
        <v>8000000</v>
      </c>
      <c r="C31" s="101">
        <v>8000000</v>
      </c>
      <c r="D31" s="101">
        <v>8000000</v>
      </c>
      <c r="E31" s="101">
        <v>8000000</v>
      </c>
      <c r="F31" s="101">
        <v>8000000</v>
      </c>
      <c r="G31" s="101">
        <v>8000000</v>
      </c>
      <c r="H31" s="101">
        <v>8000000</v>
      </c>
      <c r="I31" s="138">
        <f t="shared" ref="I31:I32" si="3">SUM(B31:H31)</f>
        <v>56000000</v>
      </c>
    </row>
    <row r="32" spans="1:9" ht="14.25" thickTop="1" thickBot="1" x14ac:dyDescent="0.25">
      <c r="A32" s="171">
        <v>41518</v>
      </c>
      <c r="B32" s="100">
        <v>8000000</v>
      </c>
      <c r="C32" s="101">
        <v>8000000</v>
      </c>
      <c r="D32" s="101">
        <v>8000000</v>
      </c>
      <c r="E32" s="101">
        <v>8000000</v>
      </c>
      <c r="F32" s="101">
        <v>8000000</v>
      </c>
      <c r="G32" s="101">
        <v>8000000</v>
      </c>
      <c r="H32" s="101">
        <v>8000000</v>
      </c>
      <c r="I32" s="138">
        <f t="shared" si="3"/>
        <v>56000000</v>
      </c>
    </row>
    <row r="33" spans="1:9" ht="14.25" thickTop="1" thickBot="1" x14ac:dyDescent="0.25">
      <c r="A33" s="171">
        <v>41548</v>
      </c>
      <c r="B33" s="100">
        <v>8000000</v>
      </c>
      <c r="C33" s="101">
        <v>8000000</v>
      </c>
      <c r="D33" s="101">
        <v>8000000</v>
      </c>
      <c r="E33" s="101">
        <v>8000000</v>
      </c>
      <c r="F33" s="101">
        <v>8000000</v>
      </c>
      <c r="G33" s="101">
        <v>8000000</v>
      </c>
      <c r="H33" s="101">
        <v>8000000</v>
      </c>
      <c r="I33" s="138">
        <f t="shared" si="2"/>
        <v>56000000</v>
      </c>
    </row>
    <row r="34" spans="1:9" ht="13.5" thickTop="1" x14ac:dyDescent="0.2">
      <c r="A34" s="93"/>
      <c r="B34" s="94"/>
      <c r="C34" s="94"/>
      <c r="D34" s="94"/>
      <c r="E34" s="94"/>
      <c r="F34" s="94"/>
      <c r="G34" s="94"/>
      <c r="H34" s="95"/>
      <c r="I34" s="96"/>
    </row>
    <row r="35" spans="1:9" ht="13.5" thickBot="1" x14ac:dyDescent="0.25">
      <c r="A35" s="93"/>
      <c r="B35" s="94"/>
      <c r="C35" s="94"/>
      <c r="D35" s="94"/>
      <c r="E35" s="94"/>
      <c r="F35" s="94"/>
      <c r="G35" s="94"/>
      <c r="H35" s="95"/>
      <c r="I35" s="96"/>
    </row>
    <row r="36" spans="1:9" ht="17.25" thickTop="1" thickBot="1" x14ac:dyDescent="0.3">
      <c r="B36" s="358" t="s">
        <v>77</v>
      </c>
      <c r="C36" s="359"/>
      <c r="D36" s="359"/>
      <c r="E36" s="359"/>
      <c r="F36" s="359"/>
      <c r="G36" s="359"/>
      <c r="H36" s="359"/>
    </row>
    <row r="37" spans="1:9" s="87" customFormat="1" ht="26.25" customHeight="1" thickTop="1" thickBot="1" x14ac:dyDescent="0.25">
      <c r="A37" s="84" t="s">
        <v>0</v>
      </c>
      <c r="B37" s="85" t="s">
        <v>71</v>
      </c>
      <c r="C37" s="85" t="s">
        <v>72</v>
      </c>
      <c r="D37" s="85" t="s">
        <v>73</v>
      </c>
      <c r="E37" s="85" t="s">
        <v>74</v>
      </c>
      <c r="F37" s="85" t="s">
        <v>75</v>
      </c>
      <c r="G37" s="85" t="s">
        <v>76</v>
      </c>
      <c r="H37" s="85" t="s">
        <v>90</v>
      </c>
      <c r="I37" s="86" t="s">
        <v>3</v>
      </c>
    </row>
    <row r="38" spans="1:9" ht="13.5" thickTop="1" x14ac:dyDescent="0.2">
      <c r="A38" s="91">
        <v>2003</v>
      </c>
      <c r="B38" s="89">
        <v>737811</v>
      </c>
      <c r="C38" s="90">
        <v>131712</v>
      </c>
      <c r="D38" s="90">
        <v>571399</v>
      </c>
      <c r="E38" s="90">
        <v>135536</v>
      </c>
      <c r="F38" s="90">
        <v>94692</v>
      </c>
      <c r="G38" s="132">
        <v>276664</v>
      </c>
      <c r="H38" s="160">
        <v>0</v>
      </c>
      <c r="I38" s="137">
        <f t="shared" ref="I38:I49" si="4">SUM(B38:H38)</f>
        <v>1947814</v>
      </c>
    </row>
    <row r="39" spans="1:9" x14ac:dyDescent="0.2">
      <c r="A39" s="91">
        <v>2004</v>
      </c>
      <c r="B39" s="97">
        <v>761920</v>
      </c>
      <c r="C39" s="98">
        <v>189555</v>
      </c>
      <c r="D39" s="99">
        <v>567710</v>
      </c>
      <c r="E39" s="99">
        <v>135848</v>
      </c>
      <c r="F39" s="99">
        <v>136845</v>
      </c>
      <c r="G39" s="134">
        <v>274156</v>
      </c>
      <c r="H39" s="161">
        <v>0</v>
      </c>
      <c r="I39" s="92">
        <f t="shared" si="4"/>
        <v>2066034</v>
      </c>
    </row>
    <row r="40" spans="1:9" x14ac:dyDescent="0.2">
      <c r="A40" s="91">
        <v>2005</v>
      </c>
      <c r="B40" s="97">
        <v>804452</v>
      </c>
      <c r="C40" s="99">
        <v>191455</v>
      </c>
      <c r="D40" s="99">
        <v>599454</v>
      </c>
      <c r="E40" s="99">
        <v>136548</v>
      </c>
      <c r="F40" s="99">
        <v>137545</v>
      </c>
      <c r="G40" s="134">
        <v>296056</v>
      </c>
      <c r="H40" s="161">
        <v>0</v>
      </c>
      <c r="I40" s="92">
        <f t="shared" si="4"/>
        <v>2165510</v>
      </c>
    </row>
    <row r="41" spans="1:9" x14ac:dyDescent="0.2">
      <c r="A41" s="91">
        <v>2006</v>
      </c>
      <c r="B41" s="97">
        <v>845031</v>
      </c>
      <c r="C41" s="99">
        <v>204757</v>
      </c>
      <c r="D41" s="99">
        <v>721696</v>
      </c>
      <c r="E41" s="99">
        <v>159376</v>
      </c>
      <c r="F41" s="99">
        <v>141825</v>
      </c>
      <c r="G41" s="134">
        <v>314424</v>
      </c>
      <c r="H41" s="157" t="s">
        <v>91</v>
      </c>
      <c r="I41" s="92">
        <f t="shared" si="4"/>
        <v>2387109</v>
      </c>
    </row>
    <row r="42" spans="1:9" x14ac:dyDescent="0.2">
      <c r="A42" s="91">
        <v>2007</v>
      </c>
      <c r="B42" s="97">
        <v>913823</v>
      </c>
      <c r="C42" s="99">
        <v>214557</v>
      </c>
      <c r="D42" s="99">
        <v>727100</v>
      </c>
      <c r="E42" s="99">
        <v>175376</v>
      </c>
      <c r="F42" s="99">
        <v>150325</v>
      </c>
      <c r="G42" s="134">
        <v>363382</v>
      </c>
      <c r="H42" s="157" t="s">
        <v>91</v>
      </c>
      <c r="I42" s="92">
        <f t="shared" si="4"/>
        <v>2544563</v>
      </c>
    </row>
    <row r="43" spans="1:9" x14ac:dyDescent="0.2">
      <c r="A43" s="91">
        <v>2008</v>
      </c>
      <c r="B43" s="97">
        <v>1034791</v>
      </c>
      <c r="C43" s="99">
        <v>243757</v>
      </c>
      <c r="D43" s="99">
        <v>782400</v>
      </c>
      <c r="E43" s="99">
        <v>176176</v>
      </c>
      <c r="F43" s="99">
        <v>168328</v>
      </c>
      <c r="G43" s="134">
        <v>376282</v>
      </c>
      <c r="H43" s="157" t="s">
        <v>91</v>
      </c>
      <c r="I43" s="92">
        <f t="shared" si="4"/>
        <v>2781734</v>
      </c>
    </row>
    <row r="44" spans="1:9" x14ac:dyDescent="0.2">
      <c r="A44" s="91">
        <v>2009</v>
      </c>
      <c r="B44" s="97">
        <v>1057887</v>
      </c>
      <c r="C44" s="99">
        <v>251757</v>
      </c>
      <c r="D44" s="99">
        <v>728900</v>
      </c>
      <c r="E44" s="99">
        <v>174264</v>
      </c>
      <c r="F44" s="99">
        <v>174928</v>
      </c>
      <c r="G44" s="134">
        <v>421232</v>
      </c>
      <c r="H44" s="157" t="s">
        <v>91</v>
      </c>
      <c r="I44" s="92">
        <f t="shared" si="4"/>
        <v>2808968</v>
      </c>
    </row>
    <row r="45" spans="1:9" x14ac:dyDescent="0.2">
      <c r="A45" s="111">
        <v>2010</v>
      </c>
      <c r="B45" s="112">
        <v>1113695</v>
      </c>
      <c r="C45" s="113">
        <v>282957</v>
      </c>
      <c r="D45" s="113">
        <v>776000</v>
      </c>
      <c r="E45" s="113">
        <v>209064</v>
      </c>
      <c r="F45" s="113">
        <v>209528</v>
      </c>
      <c r="G45" s="135">
        <v>490132</v>
      </c>
      <c r="H45" s="158" t="s">
        <v>91</v>
      </c>
      <c r="I45" s="92">
        <f t="shared" si="4"/>
        <v>3081376</v>
      </c>
    </row>
    <row r="46" spans="1:9" x14ac:dyDescent="0.2">
      <c r="A46" s="111">
        <v>2011</v>
      </c>
      <c r="B46" s="112">
        <v>1191995</v>
      </c>
      <c r="C46" s="113">
        <v>324357</v>
      </c>
      <c r="D46" s="113">
        <v>983700</v>
      </c>
      <c r="E46" s="113">
        <v>252764</v>
      </c>
      <c r="F46" s="113">
        <v>237928</v>
      </c>
      <c r="G46" s="135">
        <v>603540</v>
      </c>
      <c r="H46" s="159" t="s">
        <v>91</v>
      </c>
      <c r="I46" s="163">
        <f t="shared" si="4"/>
        <v>3594284</v>
      </c>
    </row>
    <row r="47" spans="1:9" ht="13.5" thickBot="1" x14ac:dyDescent="0.25">
      <c r="A47" s="111">
        <v>2012</v>
      </c>
      <c r="B47" s="100">
        <v>1267047</v>
      </c>
      <c r="C47" s="101">
        <v>372857</v>
      </c>
      <c r="D47" s="101">
        <v>1072100</v>
      </c>
      <c r="E47" s="101">
        <v>286564</v>
      </c>
      <c r="F47" s="101">
        <v>302528</v>
      </c>
      <c r="G47" s="136">
        <v>673500</v>
      </c>
      <c r="H47" s="101">
        <v>0</v>
      </c>
      <c r="I47" s="138">
        <f t="shared" si="4"/>
        <v>3974596</v>
      </c>
    </row>
    <row r="48" spans="1:9" ht="13.5" thickTop="1" x14ac:dyDescent="0.2">
      <c r="A48" s="172">
        <v>41275</v>
      </c>
      <c r="B48" s="168">
        <v>1268147</v>
      </c>
      <c r="C48" s="169">
        <v>373457</v>
      </c>
      <c r="D48" s="169">
        <v>1072600</v>
      </c>
      <c r="E48" s="169">
        <v>288664</v>
      </c>
      <c r="F48" s="169">
        <v>303528</v>
      </c>
      <c r="G48" s="174">
        <v>673900</v>
      </c>
      <c r="H48" s="169">
        <v>0</v>
      </c>
      <c r="I48" s="137">
        <f t="shared" si="4"/>
        <v>3980296</v>
      </c>
    </row>
    <row r="49" spans="1:9" x14ac:dyDescent="0.2">
      <c r="A49" s="175">
        <v>41306</v>
      </c>
      <c r="B49" s="97">
        <v>1279547</v>
      </c>
      <c r="C49" s="99">
        <v>376457</v>
      </c>
      <c r="D49" s="99">
        <v>1087400</v>
      </c>
      <c r="E49" s="99">
        <v>289664</v>
      </c>
      <c r="F49" s="99">
        <v>304128</v>
      </c>
      <c r="G49" s="134">
        <v>686500</v>
      </c>
      <c r="H49" s="99">
        <v>0</v>
      </c>
      <c r="I49" s="92">
        <f t="shared" si="4"/>
        <v>4023696</v>
      </c>
    </row>
    <row r="50" spans="1:9" x14ac:dyDescent="0.2">
      <c r="A50" s="189">
        <v>41334</v>
      </c>
      <c r="B50" s="112">
        <v>1280147</v>
      </c>
      <c r="C50" s="113">
        <v>380157</v>
      </c>
      <c r="D50" s="113">
        <v>1088700</v>
      </c>
      <c r="E50" s="113">
        <v>291264</v>
      </c>
      <c r="F50" s="113">
        <v>304128</v>
      </c>
      <c r="G50" s="135">
        <v>688100</v>
      </c>
      <c r="H50" s="113">
        <v>0</v>
      </c>
      <c r="I50" s="163">
        <f t="shared" ref="I50:I52" si="5">SUM(B50:H50)</f>
        <v>4032496</v>
      </c>
    </row>
    <row r="51" spans="1:9" x14ac:dyDescent="0.2">
      <c r="A51" s="189">
        <v>41365</v>
      </c>
      <c r="B51" s="112">
        <v>1285847</v>
      </c>
      <c r="C51" s="113">
        <v>380057</v>
      </c>
      <c r="D51" s="113">
        <v>1089600</v>
      </c>
      <c r="E51" s="113">
        <v>289764</v>
      </c>
      <c r="F51" s="113">
        <v>304028</v>
      </c>
      <c r="G51" s="135">
        <v>687300</v>
      </c>
      <c r="H51" s="113">
        <v>0</v>
      </c>
      <c r="I51" s="163">
        <f t="shared" si="5"/>
        <v>4036596</v>
      </c>
    </row>
    <row r="52" spans="1:9" ht="13.5" thickBot="1" x14ac:dyDescent="0.25">
      <c r="A52" s="176">
        <v>41395</v>
      </c>
      <c r="B52" s="100">
        <v>1288447</v>
      </c>
      <c r="C52" s="101">
        <v>380657</v>
      </c>
      <c r="D52" s="101">
        <v>1091800</v>
      </c>
      <c r="E52" s="101">
        <v>297564</v>
      </c>
      <c r="F52" s="101">
        <v>306028</v>
      </c>
      <c r="G52" s="136">
        <v>692600</v>
      </c>
      <c r="H52" s="101">
        <v>0</v>
      </c>
      <c r="I52" s="138">
        <f t="shared" si="5"/>
        <v>4057096</v>
      </c>
    </row>
    <row r="53" spans="1:9" ht="14.25" thickTop="1" thickBot="1" x14ac:dyDescent="0.25">
      <c r="A53" s="176">
        <v>41426</v>
      </c>
      <c r="B53" s="100">
        <v>1294547</v>
      </c>
      <c r="C53" s="101">
        <v>381257</v>
      </c>
      <c r="D53" s="101">
        <v>1136100</v>
      </c>
      <c r="E53" s="101">
        <v>300864</v>
      </c>
      <c r="F53" s="101">
        <v>307228</v>
      </c>
      <c r="G53" s="136">
        <v>693700</v>
      </c>
      <c r="H53" s="101">
        <v>0</v>
      </c>
      <c r="I53" s="138">
        <f>SUM(B53:H53)</f>
        <v>4113696</v>
      </c>
    </row>
    <row r="54" spans="1:9" ht="14.25" thickTop="1" thickBot="1" x14ac:dyDescent="0.25">
      <c r="A54" s="176">
        <v>41456</v>
      </c>
      <c r="B54" s="100">
        <v>1294547</v>
      </c>
      <c r="C54" s="101">
        <v>381257</v>
      </c>
      <c r="D54" s="101">
        <v>1136100</v>
      </c>
      <c r="E54" s="101">
        <v>300864</v>
      </c>
      <c r="F54" s="101">
        <v>307228</v>
      </c>
      <c r="G54" s="136">
        <v>693700</v>
      </c>
      <c r="H54" s="101">
        <v>0</v>
      </c>
      <c r="I54" s="138">
        <f>SUM(B54:H54)</f>
        <v>4113696</v>
      </c>
    </row>
    <row r="55" spans="1:9" ht="14.25" thickTop="1" thickBot="1" x14ac:dyDescent="0.25">
      <c r="A55" s="176">
        <v>41487</v>
      </c>
      <c r="B55" s="100">
        <v>1297847</v>
      </c>
      <c r="C55" s="101">
        <v>383257</v>
      </c>
      <c r="D55" s="101">
        <v>1145400</v>
      </c>
      <c r="E55" s="101">
        <v>304764</v>
      </c>
      <c r="F55" s="101">
        <v>310828</v>
      </c>
      <c r="G55" s="136">
        <v>695800</v>
      </c>
      <c r="H55" s="101">
        <v>0</v>
      </c>
      <c r="I55" s="138">
        <f>SUM(B55:H55)</f>
        <v>4137896</v>
      </c>
    </row>
    <row r="56" spans="1:9" ht="14.25" thickTop="1" thickBot="1" x14ac:dyDescent="0.25">
      <c r="A56" s="176">
        <v>41518</v>
      </c>
      <c r="B56" s="100">
        <v>1301847</v>
      </c>
      <c r="C56" s="101">
        <v>383757</v>
      </c>
      <c r="D56" s="101">
        <v>1177500</v>
      </c>
      <c r="E56" s="101">
        <v>309564</v>
      </c>
      <c r="F56" s="101">
        <v>311728</v>
      </c>
      <c r="G56" s="136">
        <v>701000</v>
      </c>
      <c r="H56" s="101">
        <v>0</v>
      </c>
      <c r="I56" s="138">
        <f>SUM(B56:H56)</f>
        <v>4185396</v>
      </c>
    </row>
    <row r="57" spans="1:9" ht="14.25" thickTop="1" thickBot="1" x14ac:dyDescent="0.25">
      <c r="A57" s="176">
        <v>41548</v>
      </c>
      <c r="B57" s="100">
        <v>1347847</v>
      </c>
      <c r="C57" s="101">
        <v>395657</v>
      </c>
      <c r="D57" s="101">
        <v>1190200</v>
      </c>
      <c r="E57" s="101">
        <v>310864</v>
      </c>
      <c r="F57" s="101">
        <v>322128</v>
      </c>
      <c r="G57" s="136">
        <v>712100</v>
      </c>
      <c r="H57" s="101">
        <v>0</v>
      </c>
      <c r="I57" s="138">
        <f>SUM(B57:H57)</f>
        <v>4278796</v>
      </c>
    </row>
    <row r="58" spans="1:9" ht="13.5" thickTop="1" x14ac:dyDescent="0.2"/>
    <row r="59" spans="1:9" x14ac:dyDescent="0.2">
      <c r="A59" s="93"/>
      <c r="B59" s="94"/>
      <c r="C59" s="94"/>
      <c r="D59" s="94"/>
      <c r="E59" s="94"/>
      <c r="F59" s="94"/>
      <c r="G59" s="94"/>
      <c r="H59" s="95"/>
      <c r="I59" s="96"/>
    </row>
    <row r="60" spans="1:9" ht="13.5" thickBot="1" x14ac:dyDescent="0.25">
      <c r="A60" s="93"/>
      <c r="B60" s="94"/>
      <c r="C60" s="94"/>
      <c r="D60" s="94"/>
      <c r="E60" s="94"/>
      <c r="F60" s="94"/>
      <c r="G60" s="94"/>
      <c r="H60" s="95"/>
      <c r="I60" s="96"/>
    </row>
    <row r="61" spans="1:9" ht="17.25" thickTop="1" thickBot="1" x14ac:dyDescent="0.3">
      <c r="B61" s="358" t="s">
        <v>78</v>
      </c>
      <c r="C61" s="359"/>
      <c r="D61" s="359"/>
      <c r="E61" s="359"/>
      <c r="F61" s="359"/>
      <c r="G61" s="359"/>
      <c r="H61" s="359"/>
    </row>
    <row r="62" spans="1:9" s="87" customFormat="1" ht="26.25" customHeight="1" thickTop="1" thickBot="1" x14ac:dyDescent="0.25">
      <c r="A62" s="84" t="s">
        <v>0</v>
      </c>
      <c r="B62" s="85" t="s">
        <v>71</v>
      </c>
      <c r="C62" s="85" t="s">
        <v>72</v>
      </c>
      <c r="D62" s="85" t="s">
        <v>73</v>
      </c>
      <c r="E62" s="85" t="s">
        <v>74</v>
      </c>
      <c r="F62" s="85" t="s">
        <v>75</v>
      </c>
      <c r="G62" s="85" t="s">
        <v>76</v>
      </c>
      <c r="H62" s="85" t="s">
        <v>90</v>
      </c>
      <c r="I62" s="86" t="s">
        <v>3</v>
      </c>
    </row>
    <row r="63" spans="1:9" ht="13.5" thickTop="1" x14ac:dyDescent="0.2">
      <c r="A63" s="142">
        <v>2003</v>
      </c>
      <c r="B63" s="230" t="s">
        <v>6</v>
      </c>
      <c r="C63" s="231" t="s">
        <v>6</v>
      </c>
      <c r="D63" s="231" t="s">
        <v>6</v>
      </c>
      <c r="E63" s="231" t="s">
        <v>6</v>
      </c>
      <c r="F63" s="231" t="s">
        <v>6</v>
      </c>
      <c r="G63" s="232" t="s">
        <v>6</v>
      </c>
      <c r="H63" s="160">
        <v>0</v>
      </c>
      <c r="I63" s="139"/>
    </row>
    <row r="64" spans="1:9" x14ac:dyDescent="0.2">
      <c r="A64" s="143">
        <v>2004</v>
      </c>
      <c r="B64" s="230" t="s">
        <v>6</v>
      </c>
      <c r="C64" s="231" t="s">
        <v>6</v>
      </c>
      <c r="D64" s="231" t="s">
        <v>6</v>
      </c>
      <c r="E64" s="231" t="s">
        <v>6</v>
      </c>
      <c r="F64" s="231" t="s">
        <v>6</v>
      </c>
      <c r="G64" s="232" t="s">
        <v>6</v>
      </c>
      <c r="H64" s="161">
        <v>0</v>
      </c>
      <c r="I64" s="162"/>
    </row>
    <row r="65" spans="1:9" x14ac:dyDescent="0.2">
      <c r="A65" s="143">
        <v>2005</v>
      </c>
      <c r="B65" s="230" t="s">
        <v>6</v>
      </c>
      <c r="C65" s="231" t="s">
        <v>6</v>
      </c>
      <c r="D65" s="231" t="s">
        <v>6</v>
      </c>
      <c r="E65" s="231" t="s">
        <v>6</v>
      </c>
      <c r="F65" s="231" t="s">
        <v>6</v>
      </c>
      <c r="G65" s="232" t="s">
        <v>6</v>
      </c>
      <c r="H65" s="161">
        <v>0</v>
      </c>
      <c r="I65" s="162"/>
    </row>
    <row r="66" spans="1:9" x14ac:dyDescent="0.2">
      <c r="A66" s="143">
        <v>2006</v>
      </c>
      <c r="B66" s="230" t="s">
        <v>6</v>
      </c>
      <c r="C66" s="231" t="s">
        <v>6</v>
      </c>
      <c r="D66" s="231" t="s">
        <v>6</v>
      </c>
      <c r="E66" s="231" t="s">
        <v>6</v>
      </c>
      <c r="F66" s="231" t="s">
        <v>6</v>
      </c>
      <c r="G66" s="232" t="s">
        <v>6</v>
      </c>
      <c r="H66" s="157" t="s">
        <v>91</v>
      </c>
      <c r="I66" s="162"/>
    </row>
    <row r="67" spans="1:9" x14ac:dyDescent="0.2">
      <c r="A67" s="143">
        <v>2007</v>
      </c>
      <c r="B67" s="230" t="s">
        <v>6</v>
      </c>
      <c r="C67" s="231" t="s">
        <v>6</v>
      </c>
      <c r="D67" s="231" t="s">
        <v>6</v>
      </c>
      <c r="E67" s="231" t="s">
        <v>6</v>
      </c>
      <c r="F67" s="231" t="s">
        <v>6</v>
      </c>
      <c r="G67" s="232" t="s">
        <v>6</v>
      </c>
      <c r="H67" s="157" t="s">
        <v>91</v>
      </c>
      <c r="I67" s="162"/>
    </row>
    <row r="68" spans="1:9" x14ac:dyDescent="0.2">
      <c r="A68" s="143">
        <v>2008</v>
      </c>
      <c r="B68" s="230" t="s">
        <v>6</v>
      </c>
      <c r="C68" s="231" t="s">
        <v>6</v>
      </c>
      <c r="D68" s="231" t="s">
        <v>6</v>
      </c>
      <c r="E68" s="231" t="s">
        <v>6</v>
      </c>
      <c r="F68" s="231" t="s">
        <v>6</v>
      </c>
      <c r="G68" s="232" t="s">
        <v>6</v>
      </c>
      <c r="H68" s="157" t="s">
        <v>91</v>
      </c>
      <c r="I68" s="162"/>
    </row>
    <row r="69" spans="1:9" x14ac:dyDescent="0.2">
      <c r="A69" s="143">
        <v>2009</v>
      </c>
      <c r="B69" s="230" t="s">
        <v>6</v>
      </c>
      <c r="C69" s="231" t="s">
        <v>6</v>
      </c>
      <c r="D69" s="231" t="s">
        <v>6</v>
      </c>
      <c r="E69" s="231" t="s">
        <v>6</v>
      </c>
      <c r="F69" s="231" t="s">
        <v>6</v>
      </c>
      <c r="G69" s="232" t="s">
        <v>6</v>
      </c>
      <c r="H69" s="157" t="s">
        <v>91</v>
      </c>
      <c r="I69" s="162"/>
    </row>
    <row r="70" spans="1:9" x14ac:dyDescent="0.2">
      <c r="A70" s="144">
        <v>2010</v>
      </c>
      <c r="B70" s="141">
        <v>949365</v>
      </c>
      <c r="C70" s="122">
        <v>266224</v>
      </c>
      <c r="D70" s="122">
        <v>657298</v>
      </c>
      <c r="E70" s="122">
        <v>143770</v>
      </c>
      <c r="F70" s="122">
        <v>202143</v>
      </c>
      <c r="G70" s="133">
        <v>310112</v>
      </c>
      <c r="H70" s="158" t="s">
        <v>91</v>
      </c>
      <c r="I70" s="92">
        <f t="shared" ref="I70:I82" si="6">SUM(B70:H70)</f>
        <v>2528912</v>
      </c>
    </row>
    <row r="71" spans="1:9" x14ac:dyDescent="0.2">
      <c r="A71" s="144">
        <v>2011</v>
      </c>
      <c r="B71" s="147">
        <v>1011926</v>
      </c>
      <c r="C71" s="113">
        <v>290986</v>
      </c>
      <c r="D71" s="113">
        <v>731205</v>
      </c>
      <c r="E71" s="113">
        <v>180479</v>
      </c>
      <c r="F71" s="113">
        <v>225211</v>
      </c>
      <c r="G71" s="135">
        <v>380672</v>
      </c>
      <c r="H71" s="159" t="s">
        <v>91</v>
      </c>
      <c r="I71" s="163">
        <f t="shared" si="6"/>
        <v>2820479</v>
      </c>
    </row>
    <row r="72" spans="1:9" ht="13.5" thickBot="1" x14ac:dyDescent="0.25">
      <c r="A72" s="144">
        <v>2012</v>
      </c>
      <c r="B72" s="140">
        <v>1062927</v>
      </c>
      <c r="C72" s="101">
        <v>303818</v>
      </c>
      <c r="D72" s="101">
        <v>838426</v>
      </c>
      <c r="E72" s="101">
        <v>183005</v>
      </c>
      <c r="F72" s="101">
        <v>232752</v>
      </c>
      <c r="G72" s="136">
        <v>399968</v>
      </c>
      <c r="H72" s="101">
        <v>0</v>
      </c>
      <c r="I72" s="138">
        <f t="shared" si="6"/>
        <v>3020896</v>
      </c>
    </row>
    <row r="73" spans="1:9" ht="13.5" thickTop="1" x14ac:dyDescent="0.2">
      <c r="A73" s="172">
        <v>41275</v>
      </c>
      <c r="B73" s="173">
        <v>1063025</v>
      </c>
      <c r="C73" s="169">
        <v>304142</v>
      </c>
      <c r="D73" s="169">
        <v>841390</v>
      </c>
      <c r="E73" s="169">
        <v>182668</v>
      </c>
      <c r="F73" s="169">
        <v>232866</v>
      </c>
      <c r="G73" s="174">
        <v>399845</v>
      </c>
      <c r="H73" s="169">
        <v>0</v>
      </c>
      <c r="I73" s="137">
        <f t="shared" si="6"/>
        <v>3023936</v>
      </c>
    </row>
    <row r="74" spans="1:9" x14ac:dyDescent="0.2">
      <c r="A74" s="175">
        <v>41306</v>
      </c>
      <c r="B74" s="146">
        <v>1064283</v>
      </c>
      <c r="C74" s="99">
        <v>304138</v>
      </c>
      <c r="D74" s="99">
        <v>839512</v>
      </c>
      <c r="E74" s="99">
        <v>184063</v>
      </c>
      <c r="F74" s="99">
        <v>233017</v>
      </c>
      <c r="G74" s="134">
        <v>400581</v>
      </c>
      <c r="H74" s="99">
        <v>0</v>
      </c>
      <c r="I74" s="92">
        <f t="shared" si="6"/>
        <v>3025594</v>
      </c>
    </row>
    <row r="75" spans="1:9" x14ac:dyDescent="0.2">
      <c r="A75" s="189">
        <v>41334</v>
      </c>
      <c r="B75" s="147">
        <v>1066344</v>
      </c>
      <c r="C75" s="113">
        <v>305034</v>
      </c>
      <c r="D75" s="113">
        <v>843458</v>
      </c>
      <c r="E75" s="113">
        <v>186498</v>
      </c>
      <c r="F75" s="113">
        <v>233163</v>
      </c>
      <c r="G75" s="135">
        <v>403057</v>
      </c>
      <c r="H75" s="113">
        <v>0</v>
      </c>
      <c r="I75" s="163">
        <f t="shared" ref="I75:I76" si="7">SUM(B75:H75)</f>
        <v>3037554</v>
      </c>
    </row>
    <row r="76" spans="1:9" ht="13.5" thickBot="1" x14ac:dyDescent="0.25">
      <c r="A76" s="176">
        <v>41365</v>
      </c>
      <c r="B76" s="140">
        <v>1067642</v>
      </c>
      <c r="C76" s="101">
        <v>306611</v>
      </c>
      <c r="D76" s="101">
        <v>847523</v>
      </c>
      <c r="E76" s="101">
        <v>191835</v>
      </c>
      <c r="F76" s="101">
        <v>233302</v>
      </c>
      <c r="G76" s="136">
        <v>410919</v>
      </c>
      <c r="H76" s="101">
        <v>0</v>
      </c>
      <c r="I76" s="138">
        <f t="shared" si="7"/>
        <v>3057832</v>
      </c>
    </row>
    <row r="77" spans="1:9" ht="14.25" thickTop="1" thickBot="1" x14ac:dyDescent="0.25">
      <c r="A77" s="176">
        <v>41395</v>
      </c>
      <c r="B77" s="140">
        <v>1069309</v>
      </c>
      <c r="C77" s="101">
        <v>306610</v>
      </c>
      <c r="D77" s="101">
        <v>849455</v>
      </c>
      <c r="E77" s="101">
        <v>193005</v>
      </c>
      <c r="F77" s="101">
        <v>233422</v>
      </c>
      <c r="G77" s="136">
        <v>415341</v>
      </c>
      <c r="H77" s="101">
        <v>0</v>
      </c>
      <c r="I77" s="138">
        <f t="shared" si="6"/>
        <v>3067142</v>
      </c>
    </row>
    <row r="78" spans="1:9" ht="14.25" thickTop="1" thickBot="1" x14ac:dyDescent="0.25">
      <c r="A78" s="176">
        <v>41426</v>
      </c>
      <c r="B78" s="252">
        <v>1038465</v>
      </c>
      <c r="C78" s="253">
        <v>306115</v>
      </c>
      <c r="D78" s="253">
        <v>855949</v>
      </c>
      <c r="E78" s="253">
        <v>207669</v>
      </c>
      <c r="F78" s="253">
        <v>219012</v>
      </c>
      <c r="G78" s="254">
        <v>521570</v>
      </c>
      <c r="H78" s="253">
        <v>0</v>
      </c>
      <c r="I78" s="255">
        <f t="shared" ref="I78:I81" si="8">SUM(B78:H78)</f>
        <v>3148780</v>
      </c>
    </row>
    <row r="79" spans="1:9" ht="14.25" thickTop="1" thickBot="1" x14ac:dyDescent="0.25">
      <c r="A79" s="176">
        <v>41456</v>
      </c>
      <c r="B79" s="252">
        <v>1038465</v>
      </c>
      <c r="C79" s="253">
        <v>306115</v>
      </c>
      <c r="D79" s="253">
        <v>855949</v>
      </c>
      <c r="E79" s="253">
        <v>207669</v>
      </c>
      <c r="F79" s="253">
        <v>219012</v>
      </c>
      <c r="G79" s="254">
        <v>521570</v>
      </c>
      <c r="H79" s="253">
        <v>0</v>
      </c>
      <c r="I79" s="255">
        <f t="shared" si="8"/>
        <v>3148780</v>
      </c>
    </row>
    <row r="80" spans="1:9" ht="14.25" thickTop="1" thickBot="1" x14ac:dyDescent="0.25">
      <c r="A80" s="176">
        <v>41487</v>
      </c>
      <c r="B80" s="252">
        <v>1049324</v>
      </c>
      <c r="C80" s="253">
        <v>305174</v>
      </c>
      <c r="D80" s="253">
        <v>870638</v>
      </c>
      <c r="E80" s="253">
        <v>219455</v>
      </c>
      <c r="F80" s="253">
        <v>223091</v>
      </c>
      <c r="G80" s="254">
        <v>481380</v>
      </c>
      <c r="H80" s="253">
        <v>0</v>
      </c>
      <c r="I80" s="255">
        <f t="shared" si="8"/>
        <v>3149062</v>
      </c>
    </row>
    <row r="81" spans="1:11" ht="14.25" thickTop="1" thickBot="1" x14ac:dyDescent="0.25">
      <c r="A81" s="176">
        <v>41518</v>
      </c>
      <c r="B81" s="252">
        <v>1053970</v>
      </c>
      <c r="C81" s="253">
        <v>310920</v>
      </c>
      <c r="D81" s="253">
        <v>877561</v>
      </c>
      <c r="E81" s="253">
        <v>221187</v>
      </c>
      <c r="F81" s="253">
        <v>224779</v>
      </c>
      <c r="G81" s="254">
        <v>482933</v>
      </c>
      <c r="H81" s="253">
        <v>0</v>
      </c>
      <c r="I81" s="255">
        <f t="shared" si="8"/>
        <v>3171350</v>
      </c>
    </row>
    <row r="82" spans="1:11" ht="14.25" thickTop="1" thickBot="1" x14ac:dyDescent="0.25">
      <c r="A82" s="176">
        <v>41548</v>
      </c>
      <c r="B82" s="252">
        <v>1058859</v>
      </c>
      <c r="C82" s="253">
        <v>305784</v>
      </c>
      <c r="D82" s="253">
        <v>888063</v>
      </c>
      <c r="E82" s="253">
        <v>224793</v>
      </c>
      <c r="F82" s="253">
        <v>226384</v>
      </c>
      <c r="G82" s="254">
        <v>484168</v>
      </c>
      <c r="H82" s="253">
        <v>0</v>
      </c>
      <c r="I82" s="255">
        <f t="shared" si="6"/>
        <v>3188051</v>
      </c>
    </row>
    <row r="83" spans="1:11" ht="13.5" thickTop="1" x14ac:dyDescent="0.2">
      <c r="A83" s="93"/>
      <c r="B83" s="94"/>
      <c r="C83" s="94"/>
      <c r="D83" s="94"/>
      <c r="E83" s="94"/>
      <c r="F83" s="94"/>
      <c r="G83" s="94"/>
      <c r="H83" s="95"/>
      <c r="I83" s="96"/>
    </row>
    <row r="84" spans="1:11" ht="13.5" thickBot="1" x14ac:dyDescent="0.25">
      <c r="A84" s="93"/>
      <c r="B84" s="94"/>
      <c r="C84" s="94"/>
      <c r="D84" s="94"/>
      <c r="E84" s="94"/>
      <c r="F84" s="94"/>
      <c r="G84" s="94"/>
      <c r="H84" s="95"/>
      <c r="I84" s="96"/>
    </row>
    <row r="85" spans="1:11" ht="17.25" thickTop="1" thickBot="1" x14ac:dyDescent="0.3">
      <c r="B85" s="358" t="s">
        <v>79</v>
      </c>
      <c r="C85" s="359"/>
      <c r="D85" s="359"/>
      <c r="E85" s="359"/>
      <c r="F85" s="359"/>
      <c r="G85" s="359"/>
      <c r="H85" s="359"/>
    </row>
    <row r="86" spans="1:11" s="87" customFormat="1" ht="26.25" customHeight="1" thickTop="1" thickBot="1" x14ac:dyDescent="0.25">
      <c r="A86" s="84" t="s">
        <v>0</v>
      </c>
      <c r="B86" s="85" t="s">
        <v>71</v>
      </c>
      <c r="C86" s="85" t="s">
        <v>72</v>
      </c>
      <c r="D86" s="85" t="s">
        <v>73</v>
      </c>
      <c r="E86" s="85" t="s">
        <v>74</v>
      </c>
      <c r="F86" s="85" t="s">
        <v>75</v>
      </c>
      <c r="G86" s="85" t="s">
        <v>76</v>
      </c>
      <c r="H86" s="85" t="s">
        <v>90</v>
      </c>
      <c r="I86" s="86" t="s">
        <v>3</v>
      </c>
    </row>
    <row r="87" spans="1:11" ht="13.5" thickTop="1" x14ac:dyDescent="0.2">
      <c r="A87" s="142">
        <v>2003</v>
      </c>
      <c r="B87" s="230" t="s">
        <v>6</v>
      </c>
      <c r="C87" s="231" t="s">
        <v>6</v>
      </c>
      <c r="D87" s="231" t="s">
        <v>6</v>
      </c>
      <c r="E87" s="231" t="s">
        <v>6</v>
      </c>
      <c r="F87" s="231" t="s">
        <v>6</v>
      </c>
      <c r="G87" s="232" t="s">
        <v>6</v>
      </c>
      <c r="H87" s="160">
        <v>0</v>
      </c>
      <c r="I87" s="137">
        <v>1549046</v>
      </c>
      <c r="K87" s="73"/>
    </row>
    <row r="88" spans="1:11" x14ac:dyDescent="0.2">
      <c r="A88" s="143">
        <v>2004</v>
      </c>
      <c r="B88" s="230" t="s">
        <v>6</v>
      </c>
      <c r="C88" s="231" t="s">
        <v>6</v>
      </c>
      <c r="D88" s="231" t="s">
        <v>6</v>
      </c>
      <c r="E88" s="231" t="s">
        <v>6</v>
      </c>
      <c r="F88" s="231" t="s">
        <v>6</v>
      </c>
      <c r="G88" s="232" t="s">
        <v>6</v>
      </c>
      <c r="H88" s="161">
        <v>0</v>
      </c>
      <c r="I88" s="92">
        <v>1612261</v>
      </c>
      <c r="K88" s="73"/>
    </row>
    <row r="89" spans="1:11" x14ac:dyDescent="0.2">
      <c r="A89" s="143">
        <v>2005</v>
      </c>
      <c r="B89" s="230" t="s">
        <v>6</v>
      </c>
      <c r="C89" s="231" t="s">
        <v>6</v>
      </c>
      <c r="D89" s="231" t="s">
        <v>6</v>
      </c>
      <c r="E89" s="231" t="s">
        <v>6</v>
      </c>
      <c r="F89" s="231" t="s">
        <v>6</v>
      </c>
      <c r="G89" s="232" t="s">
        <v>6</v>
      </c>
      <c r="H89" s="161">
        <v>0</v>
      </c>
      <c r="I89" s="92">
        <v>1701496</v>
      </c>
      <c r="K89" s="73"/>
    </row>
    <row r="90" spans="1:11" x14ac:dyDescent="0.2">
      <c r="A90" s="143">
        <v>2006</v>
      </c>
      <c r="B90" s="230" t="s">
        <v>6</v>
      </c>
      <c r="C90" s="231" t="s">
        <v>6</v>
      </c>
      <c r="D90" s="231" t="s">
        <v>6</v>
      </c>
      <c r="E90" s="231" t="s">
        <v>6</v>
      </c>
      <c r="F90" s="231" t="s">
        <v>6</v>
      </c>
      <c r="G90" s="232" t="s">
        <v>6</v>
      </c>
      <c r="H90" s="157" t="s">
        <v>91</v>
      </c>
      <c r="I90" s="92">
        <v>1775232</v>
      </c>
      <c r="K90" s="73"/>
    </row>
    <row r="91" spans="1:11" x14ac:dyDescent="0.2">
      <c r="A91" s="143">
        <v>2007</v>
      </c>
      <c r="B91" s="230" t="s">
        <v>6</v>
      </c>
      <c r="C91" s="231" t="s">
        <v>6</v>
      </c>
      <c r="D91" s="231" t="s">
        <v>6</v>
      </c>
      <c r="E91" s="231" t="s">
        <v>6</v>
      </c>
      <c r="F91" s="231" t="s">
        <v>6</v>
      </c>
      <c r="G91" s="232" t="s">
        <v>6</v>
      </c>
      <c r="H91" s="157" t="s">
        <v>91</v>
      </c>
      <c r="I91" s="92">
        <v>1823120</v>
      </c>
      <c r="K91" s="58"/>
    </row>
    <row r="92" spans="1:11" x14ac:dyDescent="0.2">
      <c r="A92" s="143">
        <v>2008</v>
      </c>
      <c r="B92" s="230" t="s">
        <v>6</v>
      </c>
      <c r="C92" s="231" t="s">
        <v>6</v>
      </c>
      <c r="D92" s="231" t="s">
        <v>6</v>
      </c>
      <c r="E92" s="231" t="s">
        <v>6</v>
      </c>
      <c r="F92" s="231" t="s">
        <v>6</v>
      </c>
      <c r="G92" s="232" t="s">
        <v>6</v>
      </c>
      <c r="H92" s="157" t="s">
        <v>91</v>
      </c>
      <c r="I92" s="92">
        <v>1909961</v>
      </c>
    </row>
    <row r="93" spans="1:11" x14ac:dyDescent="0.2">
      <c r="A93" s="143">
        <v>2009</v>
      </c>
      <c r="B93" s="230" t="s">
        <v>6</v>
      </c>
      <c r="C93" s="231" t="s">
        <v>6</v>
      </c>
      <c r="D93" s="231" t="s">
        <v>6</v>
      </c>
      <c r="E93" s="231" t="s">
        <v>6</v>
      </c>
      <c r="F93" s="231" t="s">
        <v>6</v>
      </c>
      <c r="G93" s="232" t="s">
        <v>6</v>
      </c>
      <c r="H93" s="157" t="s">
        <v>91</v>
      </c>
      <c r="I93" s="92">
        <v>2011228</v>
      </c>
    </row>
    <row r="94" spans="1:11" x14ac:dyDescent="0.2">
      <c r="A94" s="143">
        <v>2010</v>
      </c>
      <c r="B94" s="146">
        <v>810431</v>
      </c>
      <c r="C94" s="99">
        <v>197536</v>
      </c>
      <c r="D94" s="99">
        <v>516715</v>
      </c>
      <c r="E94" s="99">
        <v>117233</v>
      </c>
      <c r="F94" s="99">
        <v>143356</v>
      </c>
      <c r="G94" s="134">
        <v>300487</v>
      </c>
      <c r="H94" s="158" t="s">
        <v>91</v>
      </c>
      <c r="I94" s="92">
        <f t="shared" ref="I94:I101" si="9">SUM(B94:H94)</f>
        <v>2085758</v>
      </c>
    </row>
    <row r="95" spans="1:11" x14ac:dyDescent="0.2">
      <c r="A95" s="144">
        <v>2011</v>
      </c>
      <c r="B95" s="147">
        <v>817393</v>
      </c>
      <c r="C95" s="113">
        <v>207241</v>
      </c>
      <c r="D95" s="113">
        <v>545270</v>
      </c>
      <c r="E95" s="113">
        <v>137285</v>
      </c>
      <c r="F95" s="113">
        <v>156600</v>
      </c>
      <c r="G95" s="135">
        <v>355950</v>
      </c>
      <c r="H95" s="159" t="s">
        <v>91</v>
      </c>
      <c r="I95" s="163">
        <f t="shared" si="9"/>
        <v>2219739</v>
      </c>
    </row>
    <row r="96" spans="1:11" ht="13.5" thickBot="1" x14ac:dyDescent="0.25">
      <c r="A96" s="145">
        <v>2012</v>
      </c>
      <c r="B96" s="140">
        <v>842206</v>
      </c>
      <c r="C96" s="101">
        <v>218436</v>
      </c>
      <c r="D96" s="101">
        <v>575432</v>
      </c>
      <c r="E96" s="101">
        <v>140569</v>
      </c>
      <c r="F96" s="101">
        <v>160446</v>
      </c>
      <c r="G96" s="136">
        <v>370041</v>
      </c>
      <c r="H96" s="101">
        <v>0</v>
      </c>
      <c r="I96" s="138">
        <f t="shared" si="9"/>
        <v>2307130</v>
      </c>
    </row>
    <row r="97" spans="1:9" ht="13.5" thickTop="1" x14ac:dyDescent="0.2">
      <c r="A97" s="172">
        <v>41275</v>
      </c>
      <c r="B97" s="173">
        <v>848368</v>
      </c>
      <c r="C97" s="169">
        <v>220233</v>
      </c>
      <c r="D97" s="169">
        <v>578672</v>
      </c>
      <c r="E97" s="169">
        <v>142136</v>
      </c>
      <c r="F97" s="169">
        <v>162985</v>
      </c>
      <c r="G97" s="174">
        <v>372711</v>
      </c>
      <c r="H97" s="169">
        <v>0</v>
      </c>
      <c r="I97" s="137">
        <f t="shared" si="9"/>
        <v>2325105</v>
      </c>
    </row>
    <row r="98" spans="1:9" x14ac:dyDescent="0.2">
      <c r="A98" s="175">
        <v>41306</v>
      </c>
      <c r="B98" s="146">
        <v>849772</v>
      </c>
      <c r="C98" s="99">
        <v>221656</v>
      </c>
      <c r="D98" s="99">
        <v>579842</v>
      </c>
      <c r="E98" s="99">
        <v>142710</v>
      </c>
      <c r="F98" s="99">
        <v>163853</v>
      </c>
      <c r="G98" s="134">
        <v>373915</v>
      </c>
      <c r="H98" s="99">
        <v>0</v>
      </c>
      <c r="I98" s="92">
        <f t="shared" si="9"/>
        <v>2331748</v>
      </c>
    </row>
    <row r="99" spans="1:9" x14ac:dyDescent="0.2">
      <c r="A99" s="189">
        <v>41334</v>
      </c>
      <c r="B99" s="147">
        <v>853623</v>
      </c>
      <c r="C99" s="113">
        <v>223227</v>
      </c>
      <c r="D99" s="113">
        <v>580266</v>
      </c>
      <c r="E99" s="113">
        <v>143099</v>
      </c>
      <c r="F99" s="113">
        <v>163083</v>
      </c>
      <c r="G99" s="135">
        <v>375498</v>
      </c>
      <c r="H99" s="113">
        <v>0</v>
      </c>
      <c r="I99" s="163">
        <f t="shared" ref="I99:I100" si="10">SUM(B99:H99)</f>
        <v>2338796</v>
      </c>
    </row>
    <row r="100" spans="1:9" ht="13.5" thickBot="1" x14ac:dyDescent="0.25">
      <c r="A100" s="176">
        <v>41365</v>
      </c>
      <c r="B100" s="140">
        <v>855044</v>
      </c>
      <c r="C100" s="101">
        <v>225082</v>
      </c>
      <c r="D100" s="101">
        <v>580937</v>
      </c>
      <c r="E100" s="101">
        <v>143621</v>
      </c>
      <c r="F100" s="101">
        <v>165588</v>
      </c>
      <c r="G100" s="136">
        <v>377194</v>
      </c>
      <c r="H100" s="101">
        <v>0</v>
      </c>
      <c r="I100" s="138">
        <f t="shared" si="10"/>
        <v>2347466</v>
      </c>
    </row>
    <row r="101" spans="1:9" ht="14.25" thickTop="1" thickBot="1" x14ac:dyDescent="0.25">
      <c r="A101" s="176">
        <v>41395</v>
      </c>
      <c r="B101" s="140">
        <v>858826</v>
      </c>
      <c r="C101" s="101">
        <v>225864</v>
      </c>
      <c r="D101" s="101">
        <v>583250</v>
      </c>
      <c r="E101" s="101">
        <v>145257</v>
      </c>
      <c r="F101" s="101">
        <v>165696</v>
      </c>
      <c r="G101" s="136">
        <v>378630</v>
      </c>
      <c r="H101" s="101">
        <v>0</v>
      </c>
      <c r="I101" s="138">
        <f t="shared" si="9"/>
        <v>2357523</v>
      </c>
    </row>
    <row r="102" spans="1:9" ht="14.25" thickTop="1" thickBot="1" x14ac:dyDescent="0.25">
      <c r="A102" s="176">
        <v>41395</v>
      </c>
      <c r="B102" s="140">
        <v>858826</v>
      </c>
      <c r="C102" s="101">
        <v>225864</v>
      </c>
      <c r="D102" s="101">
        <v>583250</v>
      </c>
      <c r="E102" s="101">
        <v>145257</v>
      </c>
      <c r="F102" s="101">
        <v>165696</v>
      </c>
      <c r="G102" s="136">
        <v>378630</v>
      </c>
      <c r="H102" s="101">
        <v>0</v>
      </c>
      <c r="I102" s="138">
        <f t="shared" ref="I102:I107" si="11">SUM(B102:H102)</f>
        <v>2357523</v>
      </c>
    </row>
    <row r="103" spans="1:9" ht="14.25" thickTop="1" thickBot="1" x14ac:dyDescent="0.25">
      <c r="A103" s="176">
        <v>41426</v>
      </c>
      <c r="B103" s="252">
        <v>860975</v>
      </c>
      <c r="C103" s="253">
        <v>226747</v>
      </c>
      <c r="D103" s="253">
        <v>585158</v>
      </c>
      <c r="E103" s="253">
        <v>130783</v>
      </c>
      <c r="F103" s="253">
        <v>166334</v>
      </c>
      <c r="G103" s="254">
        <v>379157</v>
      </c>
      <c r="H103" s="253">
        <v>0</v>
      </c>
      <c r="I103" s="255">
        <f t="shared" ref="I103:I106" si="12">SUM(B103:H103)</f>
        <v>2349154</v>
      </c>
    </row>
    <row r="104" spans="1:9" ht="14.25" thickTop="1" thickBot="1" x14ac:dyDescent="0.25">
      <c r="A104" s="176">
        <v>41456</v>
      </c>
      <c r="B104" s="252">
        <v>860975</v>
      </c>
      <c r="C104" s="253">
        <v>226747</v>
      </c>
      <c r="D104" s="253">
        <v>585158</v>
      </c>
      <c r="E104" s="253">
        <v>130783</v>
      </c>
      <c r="F104" s="253">
        <v>166334</v>
      </c>
      <c r="G104" s="254">
        <v>379157</v>
      </c>
      <c r="H104" s="253">
        <v>0</v>
      </c>
      <c r="I104" s="255">
        <f t="shared" si="12"/>
        <v>2349154</v>
      </c>
    </row>
    <row r="105" spans="1:9" ht="14.25" thickTop="1" thickBot="1" x14ac:dyDescent="0.25">
      <c r="A105" s="176">
        <v>41487</v>
      </c>
      <c r="B105" s="252">
        <v>865146</v>
      </c>
      <c r="C105" s="253">
        <v>228029</v>
      </c>
      <c r="D105" s="253">
        <v>589275</v>
      </c>
      <c r="E105" s="253">
        <v>149092</v>
      </c>
      <c r="F105" s="253">
        <v>168021</v>
      </c>
      <c r="G105" s="254">
        <v>381485</v>
      </c>
      <c r="H105" s="253">
        <v>0</v>
      </c>
      <c r="I105" s="255">
        <f t="shared" si="12"/>
        <v>2381048</v>
      </c>
    </row>
    <row r="106" spans="1:9" ht="14.25" thickTop="1" thickBot="1" x14ac:dyDescent="0.25">
      <c r="A106" s="176">
        <v>41518</v>
      </c>
      <c r="B106" s="252">
        <v>867360</v>
      </c>
      <c r="C106" s="253">
        <v>228264</v>
      </c>
      <c r="D106" s="253">
        <v>589758</v>
      </c>
      <c r="E106" s="253">
        <v>148978</v>
      </c>
      <c r="F106" s="253">
        <v>169079</v>
      </c>
      <c r="G106" s="254">
        <v>381974</v>
      </c>
      <c r="H106" s="253">
        <v>0</v>
      </c>
      <c r="I106" s="255">
        <f t="shared" si="12"/>
        <v>2385413</v>
      </c>
    </row>
    <row r="107" spans="1:9" ht="14.25" thickTop="1" thickBot="1" x14ac:dyDescent="0.25">
      <c r="A107" s="176">
        <v>41548</v>
      </c>
      <c r="B107" s="252">
        <v>870604</v>
      </c>
      <c r="C107" s="253">
        <v>229109</v>
      </c>
      <c r="D107" s="253">
        <v>591620</v>
      </c>
      <c r="E107" s="253">
        <v>149731</v>
      </c>
      <c r="F107" s="253">
        <v>170042</v>
      </c>
      <c r="G107" s="254">
        <v>382697</v>
      </c>
      <c r="H107" s="253">
        <v>0</v>
      </c>
      <c r="I107" s="255">
        <f t="shared" si="11"/>
        <v>2393803</v>
      </c>
    </row>
    <row r="108" spans="1:9" ht="12" customHeight="1" thickTop="1" x14ac:dyDescent="0.2"/>
    <row r="109" spans="1:9" x14ac:dyDescent="0.2">
      <c r="A109" s="233" t="s">
        <v>52</v>
      </c>
    </row>
    <row r="110" spans="1:9" x14ac:dyDescent="0.2">
      <c r="A110" s="234" t="s">
        <v>56</v>
      </c>
      <c r="D110" s="7"/>
      <c r="G110" s="96"/>
      <c r="H110" s="96"/>
    </row>
    <row r="111" spans="1:9" x14ac:dyDescent="0.2">
      <c r="A111" s="235" t="s">
        <v>80</v>
      </c>
      <c r="B111" s="94"/>
      <c r="C111" s="102"/>
      <c r="D111" s="94"/>
      <c r="E111" s="94"/>
      <c r="F111" s="94"/>
      <c r="G111" s="94"/>
      <c r="H111" s="94"/>
    </row>
    <row r="112" spans="1:9" x14ac:dyDescent="0.2">
      <c r="A112" s="235" t="s">
        <v>83</v>
      </c>
      <c r="B112" s="94"/>
      <c r="C112" s="102"/>
      <c r="D112" s="94"/>
      <c r="E112" s="94"/>
      <c r="F112" s="94"/>
      <c r="G112" s="94"/>
      <c r="H112" s="94"/>
    </row>
    <row r="113" spans="1:10" x14ac:dyDescent="0.2">
      <c r="A113" s="235" t="s">
        <v>92</v>
      </c>
      <c r="B113" s="94"/>
      <c r="C113" s="102"/>
      <c r="D113" s="94"/>
      <c r="E113" s="94"/>
      <c r="F113" s="94"/>
      <c r="G113" s="94"/>
      <c r="H113" s="94"/>
    </row>
    <row r="114" spans="1:10" x14ac:dyDescent="0.2">
      <c r="A114" s="234"/>
      <c r="H114" s="103"/>
    </row>
    <row r="115" spans="1:10" x14ac:dyDescent="0.2">
      <c r="A115" s="123"/>
    </row>
    <row r="116" spans="1:10" x14ac:dyDescent="0.2">
      <c r="A116" s="123"/>
    </row>
    <row r="123" spans="1:10" x14ac:dyDescent="0.2">
      <c r="A123" s="104"/>
      <c r="B123" s="104"/>
      <c r="C123" s="104"/>
      <c r="D123" s="104"/>
      <c r="E123" s="104"/>
      <c r="F123" s="104"/>
      <c r="G123" s="104"/>
      <c r="H123" s="104"/>
    </row>
    <row r="124" spans="1:10" x14ac:dyDescent="0.2">
      <c r="A124" s="104"/>
      <c r="B124" s="104"/>
      <c r="C124" s="104"/>
      <c r="D124" s="104"/>
      <c r="E124" s="104"/>
      <c r="F124" s="104"/>
      <c r="G124" s="104"/>
      <c r="H124" s="104"/>
    </row>
    <row r="125" spans="1:10" x14ac:dyDescent="0.2">
      <c r="A125" s="104"/>
      <c r="B125" s="104"/>
      <c r="C125" s="104"/>
      <c r="D125" s="104"/>
      <c r="E125" s="104"/>
      <c r="F125" s="104"/>
      <c r="G125" s="104"/>
      <c r="H125" s="104"/>
    </row>
    <row r="126" spans="1:10" x14ac:dyDescent="0.2">
      <c r="A126" s="104"/>
      <c r="B126" s="104"/>
      <c r="C126" s="104"/>
      <c r="D126" s="104"/>
      <c r="E126" s="104"/>
      <c r="F126" s="104"/>
      <c r="G126" s="104"/>
      <c r="H126" s="104"/>
      <c r="J126" s="104"/>
    </row>
    <row r="127" spans="1:10" x14ac:dyDescent="0.2">
      <c r="A127" s="104"/>
      <c r="B127" s="104"/>
      <c r="C127" s="104"/>
      <c r="D127" s="104"/>
      <c r="E127" s="104"/>
      <c r="F127" s="104"/>
      <c r="G127" s="104"/>
      <c r="H127" s="104"/>
      <c r="I127" s="104"/>
      <c r="J127" s="104"/>
    </row>
    <row r="128" spans="1:10" x14ac:dyDescent="0.2">
      <c r="A128" s="104"/>
      <c r="B128" s="104"/>
      <c r="C128" s="104"/>
      <c r="D128" s="104"/>
      <c r="E128" s="104"/>
      <c r="F128" s="104"/>
      <c r="G128" s="104"/>
      <c r="H128" s="104"/>
      <c r="I128" s="104"/>
      <c r="J128" s="104"/>
    </row>
    <row r="129" spans="1:10" x14ac:dyDescent="0.2">
      <c r="A129" s="104"/>
      <c r="B129" s="104"/>
      <c r="C129" s="104"/>
      <c r="D129" s="104"/>
      <c r="E129" s="104"/>
      <c r="F129" s="104"/>
      <c r="G129" s="104"/>
      <c r="H129" s="104"/>
      <c r="I129" s="104"/>
      <c r="J129" s="104"/>
    </row>
    <row r="130" spans="1:10" s="105" customFormat="1" x14ac:dyDescent="0.2">
      <c r="A130" s="104"/>
      <c r="B130" s="104"/>
      <c r="C130" s="104"/>
      <c r="D130" s="104"/>
      <c r="E130" s="104"/>
      <c r="F130" s="104"/>
      <c r="G130" s="104"/>
      <c r="H130" s="104"/>
      <c r="I130" s="104"/>
      <c r="J130" s="104"/>
    </row>
    <row r="131" spans="1:10" s="105" customFormat="1" ht="26.25" customHeight="1" x14ac:dyDescent="0.25">
      <c r="A131" s="104"/>
      <c r="B131" s="357"/>
      <c r="C131" s="357"/>
      <c r="D131" s="357"/>
      <c r="E131" s="357"/>
      <c r="F131" s="357"/>
      <c r="G131" s="357"/>
      <c r="H131" s="114"/>
      <c r="I131" s="104"/>
      <c r="J131" s="104"/>
    </row>
    <row r="132" spans="1:10" s="105" customFormat="1" x14ac:dyDescent="0.2">
      <c r="A132" s="115"/>
      <c r="B132" s="115"/>
      <c r="C132" s="115"/>
      <c r="D132" s="116"/>
      <c r="E132" s="116"/>
      <c r="F132" s="116"/>
      <c r="G132" s="115"/>
      <c r="H132" s="116"/>
      <c r="I132" s="104"/>
      <c r="J132" s="104"/>
    </row>
    <row r="133" spans="1:10" s="105" customFormat="1" x14ac:dyDescent="0.2">
      <c r="A133" s="117"/>
      <c r="B133" s="108"/>
      <c r="C133" s="108"/>
      <c r="D133" s="108"/>
      <c r="E133" s="109"/>
      <c r="F133" s="109"/>
      <c r="G133" s="109"/>
      <c r="H133" s="108"/>
      <c r="I133" s="108"/>
      <c r="J133" s="104"/>
    </row>
    <row r="134" spans="1:10" s="105" customFormat="1" x14ac:dyDescent="0.2">
      <c r="A134" s="117"/>
      <c r="B134" s="107"/>
      <c r="C134" s="108"/>
      <c r="D134" s="107"/>
      <c r="E134" s="107"/>
      <c r="F134" s="109"/>
      <c r="G134" s="109"/>
      <c r="H134" s="108"/>
      <c r="I134" s="108"/>
      <c r="J134" s="104"/>
    </row>
    <row r="135" spans="1:10" s="105" customFormat="1" x14ac:dyDescent="0.2">
      <c r="A135" s="117"/>
      <c r="B135" s="107"/>
      <c r="C135" s="107"/>
      <c r="D135" s="107"/>
      <c r="E135" s="107"/>
      <c r="F135" s="109"/>
      <c r="G135" s="109"/>
      <c r="H135" s="108"/>
      <c r="I135" s="108"/>
      <c r="J135" s="104"/>
    </row>
    <row r="136" spans="1:10" s="105" customFormat="1" x14ac:dyDescent="0.2">
      <c r="A136" s="117"/>
      <c r="B136" s="107"/>
      <c r="C136" s="107"/>
      <c r="D136" s="107"/>
      <c r="E136" s="107"/>
      <c r="F136" s="107"/>
      <c r="G136" s="107"/>
      <c r="H136" s="108"/>
      <c r="I136" s="108"/>
      <c r="J136" s="104"/>
    </row>
    <row r="137" spans="1:10" s="105" customFormat="1" x14ac:dyDescent="0.2">
      <c r="A137" s="117"/>
      <c r="B137" s="107"/>
      <c r="C137" s="107"/>
      <c r="D137" s="107"/>
      <c r="E137" s="107"/>
      <c r="F137" s="107"/>
      <c r="G137" s="107"/>
      <c r="H137" s="108"/>
      <c r="I137" s="108"/>
      <c r="J137" s="104"/>
    </row>
    <row r="138" spans="1:10" s="105" customFormat="1" x14ac:dyDescent="0.2">
      <c r="A138" s="117"/>
      <c r="B138" s="107"/>
      <c r="C138" s="108"/>
      <c r="D138" s="107"/>
      <c r="E138" s="107"/>
      <c r="F138" s="107"/>
      <c r="G138" s="107"/>
      <c r="H138" s="108"/>
      <c r="I138" s="108"/>
      <c r="J138" s="104"/>
    </row>
    <row r="139" spans="1:10" s="105" customFormat="1" x14ac:dyDescent="0.2">
      <c r="A139" s="117"/>
      <c r="B139" s="355"/>
      <c r="C139" s="355"/>
      <c r="D139" s="107"/>
      <c r="E139" s="107"/>
      <c r="F139" s="107"/>
      <c r="G139" s="107"/>
      <c r="H139" s="108"/>
      <c r="I139" s="108"/>
      <c r="J139" s="104"/>
    </row>
    <row r="140" spans="1:10" s="105" customFormat="1" x14ac:dyDescent="0.2">
      <c r="A140" s="106"/>
      <c r="B140" s="355"/>
      <c r="C140" s="355"/>
      <c r="D140" s="107"/>
      <c r="E140" s="107"/>
      <c r="F140" s="107"/>
      <c r="G140" s="107"/>
      <c r="H140" s="108"/>
      <c r="I140" s="108"/>
      <c r="J140" s="104"/>
    </row>
    <row r="141" spans="1:10" s="105" customFormat="1" x14ac:dyDescent="0.2">
      <c r="A141" s="106"/>
      <c r="B141" s="355"/>
      <c r="C141" s="355"/>
      <c r="D141" s="107"/>
      <c r="E141" s="107"/>
      <c r="F141" s="107"/>
      <c r="G141" s="107"/>
      <c r="H141" s="108"/>
      <c r="I141" s="108"/>
      <c r="J141" s="104"/>
    </row>
    <row r="142" spans="1:10" s="105" customFormat="1" x14ac:dyDescent="0.2">
      <c r="A142" s="106"/>
      <c r="B142" s="355"/>
      <c r="C142" s="355"/>
      <c r="D142" s="107"/>
      <c r="E142" s="107"/>
      <c r="F142" s="107"/>
      <c r="G142" s="107"/>
      <c r="H142" s="108"/>
      <c r="I142" s="108"/>
      <c r="J142" s="104"/>
    </row>
    <row r="143" spans="1:10" s="105" customFormat="1" x14ac:dyDescent="0.2">
      <c r="A143" s="106"/>
      <c r="B143" s="107"/>
      <c r="C143" s="107"/>
      <c r="D143" s="107"/>
      <c r="E143" s="107"/>
      <c r="F143" s="107"/>
      <c r="G143" s="107"/>
      <c r="H143" s="108"/>
      <c r="I143" s="108"/>
      <c r="J143" s="104"/>
    </row>
    <row r="144" spans="1:10" s="105" customFormat="1" x14ac:dyDescent="0.2">
      <c r="A144" s="106"/>
      <c r="B144" s="107"/>
      <c r="C144" s="107"/>
      <c r="D144" s="107"/>
      <c r="E144" s="107"/>
      <c r="F144" s="107"/>
      <c r="G144" s="107"/>
      <c r="H144" s="108"/>
      <c r="I144" s="108"/>
      <c r="J144" s="104"/>
    </row>
    <row r="145" spans="1:10" s="105" customFormat="1" x14ac:dyDescent="0.2">
      <c r="A145" s="106"/>
      <c r="B145" s="107"/>
      <c r="C145" s="107"/>
      <c r="D145" s="107"/>
      <c r="E145" s="107"/>
      <c r="F145" s="107"/>
      <c r="G145" s="107"/>
      <c r="H145" s="108"/>
      <c r="I145" s="108"/>
      <c r="J145" s="104"/>
    </row>
    <row r="146" spans="1:10" s="105" customFormat="1" x14ac:dyDescent="0.2">
      <c r="A146" s="106"/>
      <c r="B146" s="107"/>
      <c r="C146" s="107"/>
      <c r="D146" s="107"/>
      <c r="E146" s="107"/>
      <c r="F146" s="107"/>
      <c r="G146" s="107"/>
      <c r="H146" s="108"/>
      <c r="I146" s="104"/>
      <c r="J146" s="104"/>
    </row>
    <row r="147" spans="1:10" x14ac:dyDescent="0.2">
      <c r="A147" s="106"/>
      <c r="B147" s="355"/>
      <c r="C147" s="355"/>
      <c r="D147" s="107"/>
      <c r="E147" s="107"/>
      <c r="F147" s="107"/>
      <c r="G147" s="107"/>
      <c r="H147" s="108"/>
      <c r="I147" s="104"/>
    </row>
    <row r="148" spans="1:10" x14ac:dyDescent="0.2">
      <c r="A148" s="106"/>
      <c r="B148" s="355"/>
      <c r="C148" s="355"/>
      <c r="D148" s="107"/>
      <c r="E148" s="107"/>
      <c r="F148" s="107"/>
      <c r="G148" s="107"/>
      <c r="H148" s="108"/>
    </row>
    <row r="149" spans="1:10" x14ac:dyDescent="0.2">
      <c r="A149" s="106"/>
      <c r="B149" s="355"/>
      <c r="C149" s="355"/>
      <c r="D149" s="107"/>
      <c r="E149" s="107"/>
      <c r="F149" s="107"/>
      <c r="G149" s="107"/>
      <c r="H149" s="108"/>
      <c r="I149" s="104"/>
    </row>
    <row r="150" spans="1:10" x14ac:dyDescent="0.2">
      <c r="A150" s="106"/>
      <c r="B150" s="355"/>
      <c r="C150" s="355"/>
      <c r="D150" s="107"/>
      <c r="E150" s="107"/>
      <c r="F150" s="107"/>
      <c r="G150" s="107"/>
      <c r="H150" s="108"/>
      <c r="I150" s="104"/>
    </row>
    <row r="151" spans="1:10" x14ac:dyDescent="0.2">
      <c r="A151" s="106"/>
      <c r="B151" s="355"/>
      <c r="C151" s="355"/>
      <c r="D151" s="107"/>
      <c r="E151" s="107"/>
      <c r="F151" s="107"/>
      <c r="G151" s="107"/>
      <c r="H151" s="108"/>
      <c r="I151" s="104"/>
    </row>
    <row r="152" spans="1:10" x14ac:dyDescent="0.2">
      <c r="A152" s="104"/>
      <c r="B152" s="110"/>
      <c r="C152" s="110"/>
      <c r="D152" s="110"/>
      <c r="E152" s="110"/>
      <c r="F152" s="110"/>
      <c r="G152" s="110"/>
      <c r="H152" s="104"/>
      <c r="I152" s="104"/>
    </row>
    <row r="153" spans="1:10" x14ac:dyDescent="0.2">
      <c r="A153" s="104"/>
      <c r="B153" s="104"/>
      <c r="C153" s="104"/>
      <c r="D153" s="110"/>
      <c r="E153" s="110"/>
      <c r="F153" s="110"/>
      <c r="G153" s="110"/>
      <c r="H153" s="110"/>
      <c r="I153" s="104"/>
    </row>
    <row r="154" spans="1:10" x14ac:dyDescent="0.2">
      <c r="A154" s="104"/>
      <c r="B154" s="110"/>
      <c r="C154" s="110"/>
      <c r="D154" s="110"/>
      <c r="E154" s="110"/>
      <c r="F154" s="110"/>
      <c r="G154" s="110"/>
      <c r="H154" s="110"/>
      <c r="I154" s="104"/>
    </row>
    <row r="155" spans="1:10" x14ac:dyDescent="0.2">
      <c r="A155" s="104"/>
      <c r="B155" s="356"/>
      <c r="C155" s="356"/>
      <c r="D155" s="110"/>
      <c r="E155" s="110"/>
      <c r="F155" s="110"/>
      <c r="G155" s="110"/>
      <c r="H155" s="110"/>
      <c r="I155" s="104"/>
    </row>
    <row r="156" spans="1:10" x14ac:dyDescent="0.2">
      <c r="A156" s="104"/>
      <c r="B156" s="110"/>
      <c r="C156" s="110"/>
      <c r="D156" s="110"/>
      <c r="E156" s="110"/>
      <c r="F156" s="110"/>
      <c r="G156" s="110"/>
      <c r="H156" s="110"/>
      <c r="I156" s="104"/>
    </row>
    <row r="157" spans="1:10" x14ac:dyDescent="0.2">
      <c r="A157" s="104"/>
      <c r="B157" s="110"/>
      <c r="C157" s="110"/>
      <c r="D157" s="107"/>
      <c r="E157" s="107"/>
      <c r="F157" s="107"/>
      <c r="G157" s="107"/>
      <c r="H157" s="110"/>
      <c r="I157" s="104"/>
    </row>
    <row r="158" spans="1:10" x14ac:dyDescent="0.2">
      <c r="A158" s="104"/>
      <c r="B158" s="110"/>
      <c r="C158" s="110"/>
      <c r="D158" s="107"/>
      <c r="E158" s="107"/>
      <c r="F158" s="107"/>
      <c r="G158" s="107"/>
      <c r="H158" s="110"/>
      <c r="I158" s="104"/>
    </row>
    <row r="159" spans="1:10" x14ac:dyDescent="0.2">
      <c r="B159" s="110"/>
      <c r="C159" s="110"/>
      <c r="D159" s="107"/>
      <c r="E159" s="110"/>
      <c r="F159" s="110"/>
      <c r="G159" s="110"/>
      <c r="H159" s="110"/>
      <c r="I159" s="104"/>
    </row>
    <row r="160" spans="1:10" x14ac:dyDescent="0.2">
      <c r="B160" s="107"/>
      <c r="C160" s="107"/>
      <c r="D160" s="107"/>
      <c r="E160" s="107"/>
      <c r="F160" s="107"/>
      <c r="G160" s="107"/>
      <c r="H160" s="104"/>
    </row>
    <row r="161" spans="2:8" x14ac:dyDescent="0.2">
      <c r="B161" s="107"/>
      <c r="C161" s="107"/>
      <c r="D161" s="107"/>
      <c r="E161" s="107"/>
      <c r="F161" s="107"/>
      <c r="G161" s="107"/>
      <c r="H161" s="104"/>
    </row>
    <row r="162" spans="2:8" x14ac:dyDescent="0.2">
      <c r="B162" s="107"/>
      <c r="C162" s="107"/>
      <c r="D162" s="107"/>
      <c r="E162" s="107"/>
      <c r="F162" s="107"/>
      <c r="G162" s="107"/>
      <c r="H162" s="104"/>
    </row>
    <row r="163" spans="2:8" x14ac:dyDescent="0.2">
      <c r="B163" s="107"/>
      <c r="C163" s="107"/>
      <c r="D163" s="107"/>
      <c r="E163" s="107"/>
      <c r="F163" s="107"/>
      <c r="G163" s="107"/>
      <c r="H163" s="104"/>
    </row>
    <row r="164" spans="2:8" x14ac:dyDescent="0.2">
      <c r="B164" s="107"/>
      <c r="C164" s="107"/>
      <c r="D164" s="107"/>
      <c r="E164" s="107"/>
      <c r="F164" s="107"/>
      <c r="G164" s="107"/>
    </row>
    <row r="165" spans="2:8" x14ac:dyDescent="0.2">
      <c r="B165" s="107"/>
      <c r="C165" s="107"/>
      <c r="D165" s="107"/>
      <c r="E165" s="107"/>
      <c r="F165" s="107"/>
      <c r="G165" s="107"/>
    </row>
    <row r="166" spans="2:8" x14ac:dyDescent="0.2">
      <c r="B166" s="107"/>
      <c r="C166" s="107"/>
      <c r="D166" s="107"/>
      <c r="E166" s="107"/>
      <c r="F166" s="107"/>
      <c r="G166" s="107"/>
    </row>
    <row r="167" spans="2:8" x14ac:dyDescent="0.2">
      <c r="B167" s="107"/>
      <c r="C167" s="107"/>
      <c r="D167" s="107"/>
      <c r="E167" s="107"/>
      <c r="F167" s="107"/>
      <c r="G167" s="107"/>
    </row>
    <row r="168" spans="2:8" x14ac:dyDescent="0.2">
      <c r="B168" s="107"/>
      <c r="C168" s="107"/>
      <c r="D168" s="107"/>
      <c r="E168" s="107"/>
      <c r="F168" s="107"/>
      <c r="G168" s="107"/>
    </row>
    <row r="169" spans="2:8" x14ac:dyDescent="0.2">
      <c r="B169" s="110"/>
      <c r="C169" s="110"/>
      <c r="D169" s="110"/>
      <c r="E169" s="110"/>
      <c r="F169" s="110"/>
      <c r="G169" s="110"/>
    </row>
    <row r="170" spans="2:8" x14ac:dyDescent="0.2">
      <c r="B170" s="110"/>
      <c r="C170" s="110"/>
      <c r="D170" s="110"/>
      <c r="E170" s="110"/>
      <c r="F170" s="110"/>
      <c r="G170" s="110"/>
    </row>
    <row r="171" spans="2:8" x14ac:dyDescent="0.2">
      <c r="B171" s="110"/>
      <c r="C171" s="110"/>
      <c r="D171" s="110"/>
      <c r="E171" s="110"/>
      <c r="F171" s="110"/>
      <c r="G171" s="110"/>
    </row>
    <row r="172" spans="2:8" x14ac:dyDescent="0.2">
      <c r="B172" s="110"/>
      <c r="C172" s="110"/>
      <c r="D172" s="110"/>
      <c r="E172" s="110"/>
      <c r="F172" s="110"/>
      <c r="G172" s="110"/>
    </row>
  </sheetData>
  <sheetProtection algorithmName="SHA-512" hashValue="B+s28UQ/It14yJehzplNHiC53w/U+oXpSXj4d6lUeGlSXlJwaBZIB39+dWDDq2pPSgNQgPekNDYKGw7B7LMSCA==" saltValue="DTIVF89krjTuh6Zh/Pk9/g==" spinCount="100000" sheet="1" objects="1" scenarios="1"/>
  <mergeCells count="15">
    <mergeCell ref="B131:G131"/>
    <mergeCell ref="B139:C139"/>
    <mergeCell ref="B140:C140"/>
    <mergeCell ref="B12:H12"/>
    <mergeCell ref="B36:H36"/>
    <mergeCell ref="B61:H61"/>
    <mergeCell ref="B85:H85"/>
    <mergeCell ref="B149:C149"/>
    <mergeCell ref="B150:C150"/>
    <mergeCell ref="B151:C151"/>
    <mergeCell ref="B155:C155"/>
    <mergeCell ref="B141:C141"/>
    <mergeCell ref="B142:C142"/>
    <mergeCell ref="B147:C147"/>
    <mergeCell ref="B148:C148"/>
  </mergeCells>
  <phoneticPr fontId="11" type="noConversion"/>
  <pageMargins left="0.75" right="0.75" top="1" bottom="1" header="0" footer="0"/>
  <pageSetup orientation="portrait" r:id="rId1"/>
  <headerFooter alignWithMargins="0"/>
  <ignoredErrors>
    <ignoredError sqref="I72:I77 I96:I101 I14:I29 I38:I5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N53"/>
  <sheetViews>
    <sheetView topLeftCell="A25" zoomScaleNormal="100" workbookViewId="0">
      <selection activeCell="J55" sqref="J55"/>
    </sheetView>
  </sheetViews>
  <sheetFormatPr baseColWidth="10" defaultRowHeight="12.75" x14ac:dyDescent="0.2"/>
  <cols>
    <col min="1" max="1" width="11.42578125" style="23"/>
    <col min="2" max="3" width="12.42578125" style="23" customWidth="1"/>
    <col min="4" max="11" width="13" style="23" customWidth="1"/>
    <col min="12" max="13" width="12.42578125" style="23" customWidth="1"/>
    <col min="14" max="14" width="11" style="23" customWidth="1"/>
    <col min="15" max="16384" width="11.42578125" style="23"/>
  </cols>
  <sheetData>
    <row r="1" spans="2:14" x14ac:dyDescent="0.2"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9"/>
    </row>
    <row r="2" spans="2:14" ht="18" x14ac:dyDescent="0.25">
      <c r="B2" s="192" t="s">
        <v>99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9"/>
    </row>
    <row r="3" spans="2:14" ht="14.25" x14ac:dyDescent="0.2">
      <c r="B3" s="194" t="s">
        <v>103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9"/>
    </row>
    <row r="4" spans="2:14" ht="14.25" x14ac:dyDescent="0.2">
      <c r="B4" s="191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9"/>
    </row>
    <row r="5" spans="2:14" ht="14.25" x14ac:dyDescent="0.2">
      <c r="B5" s="191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9"/>
    </row>
    <row r="6" spans="2:14" ht="14.25" x14ac:dyDescent="0.2">
      <c r="B6" s="191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9"/>
    </row>
    <row r="7" spans="2:14" ht="14.25" x14ac:dyDescent="0.2">
      <c r="B7" s="191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9"/>
    </row>
    <row r="8" spans="2:14" x14ac:dyDescent="0.2">
      <c r="B8" s="195" t="s">
        <v>109</v>
      </c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9"/>
    </row>
    <row r="9" spans="2:14" x14ac:dyDescent="0.2">
      <c r="B9" s="228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9"/>
    </row>
    <row r="10" spans="2:14" x14ac:dyDescent="0.2"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9"/>
    </row>
    <row r="11" spans="2:14" x14ac:dyDescent="0.2"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9"/>
    </row>
    <row r="12" spans="2:14" ht="4.5" customHeight="1" thickBot="1" x14ac:dyDescent="0.25">
      <c r="B12" s="209"/>
      <c r="N12" s="271"/>
    </row>
    <row r="13" spans="2:14" ht="18.75" thickBot="1" x14ac:dyDescent="0.25">
      <c r="F13" s="363" t="s">
        <v>21</v>
      </c>
      <c r="G13" s="364"/>
      <c r="H13" s="364"/>
      <c r="I13" s="365"/>
      <c r="N13" s="271"/>
    </row>
    <row r="14" spans="2:14" x14ac:dyDescent="0.2">
      <c r="F14" s="296" t="s">
        <v>15</v>
      </c>
      <c r="G14" s="297" t="s">
        <v>66</v>
      </c>
      <c r="H14" s="297" t="s">
        <v>24</v>
      </c>
      <c r="I14" s="298" t="s">
        <v>20</v>
      </c>
    </row>
    <row r="15" spans="2:14" x14ac:dyDescent="0.2">
      <c r="F15" s="272" t="s">
        <v>16</v>
      </c>
      <c r="G15" s="273">
        <v>211</v>
      </c>
      <c r="H15" s="273">
        <v>0</v>
      </c>
      <c r="I15" s="274">
        <f>SUM(G15:G15)</f>
        <v>211</v>
      </c>
    </row>
    <row r="16" spans="2:14" x14ac:dyDescent="0.2">
      <c r="F16" s="272" t="s">
        <v>17</v>
      </c>
      <c r="G16" s="273">
        <v>237</v>
      </c>
      <c r="H16" s="273">
        <v>0</v>
      </c>
      <c r="I16" s="274">
        <f>SUM(G16:G16)</f>
        <v>237</v>
      </c>
    </row>
    <row r="17" spans="6:9" x14ac:dyDescent="0.2">
      <c r="F17" s="272" t="s">
        <v>18</v>
      </c>
      <c r="G17" s="273">
        <v>247</v>
      </c>
      <c r="H17" s="273">
        <v>0</v>
      </c>
      <c r="I17" s="274">
        <f>SUM(G17:G17)</f>
        <v>247</v>
      </c>
    </row>
    <row r="18" spans="6:9" x14ac:dyDescent="0.2">
      <c r="F18" s="272" t="s">
        <v>19</v>
      </c>
      <c r="G18" s="273">
        <v>276</v>
      </c>
      <c r="H18" s="273">
        <v>0</v>
      </c>
      <c r="I18" s="274">
        <f>SUM(G18:G18)</f>
        <v>276</v>
      </c>
    </row>
    <row r="19" spans="6:9" x14ac:dyDescent="0.2">
      <c r="F19" s="272" t="s">
        <v>63</v>
      </c>
      <c r="G19" s="275">
        <v>224</v>
      </c>
      <c r="H19" s="275">
        <v>1</v>
      </c>
      <c r="I19" s="274">
        <f>SUM(G19:G19)</f>
        <v>224</v>
      </c>
    </row>
    <row r="20" spans="6:9" x14ac:dyDescent="0.2">
      <c r="F20" s="276" t="s">
        <v>68</v>
      </c>
      <c r="G20" s="277">
        <v>212</v>
      </c>
      <c r="H20" s="277">
        <v>1</v>
      </c>
      <c r="I20" s="274">
        <f>SUM(G20:H20)</f>
        <v>213</v>
      </c>
    </row>
    <row r="21" spans="6:9" x14ac:dyDescent="0.2">
      <c r="F21" s="276" t="s">
        <v>89</v>
      </c>
      <c r="G21" s="277">
        <v>218</v>
      </c>
      <c r="H21" s="277">
        <v>3</v>
      </c>
      <c r="I21" s="274">
        <f>SUM(G21:H21)</f>
        <v>221</v>
      </c>
    </row>
    <row r="22" spans="6:9" x14ac:dyDescent="0.2">
      <c r="F22" s="276" t="s">
        <v>95</v>
      </c>
      <c r="G22" s="277">
        <v>249</v>
      </c>
      <c r="H22" s="277">
        <v>3</v>
      </c>
      <c r="I22" s="274">
        <f>SUM(G22:H22)</f>
        <v>252</v>
      </c>
    </row>
    <row r="23" spans="6:9" x14ac:dyDescent="0.2">
      <c r="F23" s="276">
        <v>41275</v>
      </c>
      <c r="G23" s="277">
        <v>239</v>
      </c>
      <c r="H23" s="277">
        <v>3</v>
      </c>
      <c r="I23" s="274">
        <f t="shared" ref="I23:I32" si="0">SUM(G23:H23)</f>
        <v>242</v>
      </c>
    </row>
    <row r="24" spans="6:9" x14ac:dyDescent="0.2">
      <c r="F24" s="276">
        <v>41306</v>
      </c>
      <c r="G24" s="277">
        <v>240</v>
      </c>
      <c r="H24" s="277">
        <v>3</v>
      </c>
      <c r="I24" s="274">
        <f t="shared" si="0"/>
        <v>243</v>
      </c>
    </row>
    <row r="25" spans="6:9" x14ac:dyDescent="0.2">
      <c r="F25" s="276">
        <v>41334</v>
      </c>
      <c r="G25" s="277">
        <v>246</v>
      </c>
      <c r="H25" s="277">
        <v>3</v>
      </c>
      <c r="I25" s="274">
        <f t="shared" si="0"/>
        <v>249</v>
      </c>
    </row>
    <row r="26" spans="6:9" x14ac:dyDescent="0.2">
      <c r="F26" s="276">
        <v>41365</v>
      </c>
      <c r="G26" s="277">
        <v>250</v>
      </c>
      <c r="H26" s="277">
        <v>3</v>
      </c>
      <c r="I26" s="274">
        <f t="shared" si="0"/>
        <v>253</v>
      </c>
    </row>
    <row r="27" spans="6:9" x14ac:dyDescent="0.2">
      <c r="F27" s="276">
        <v>41395</v>
      </c>
      <c r="G27" s="277">
        <v>248</v>
      </c>
      <c r="H27" s="277">
        <v>3</v>
      </c>
      <c r="I27" s="274">
        <f t="shared" si="0"/>
        <v>251</v>
      </c>
    </row>
    <row r="28" spans="6:9" x14ac:dyDescent="0.2">
      <c r="F28" s="276">
        <v>41426</v>
      </c>
      <c r="G28" s="277">
        <v>264</v>
      </c>
      <c r="H28" s="277">
        <v>3</v>
      </c>
      <c r="I28" s="274">
        <f t="shared" si="0"/>
        <v>267</v>
      </c>
    </row>
    <row r="29" spans="6:9" x14ac:dyDescent="0.2">
      <c r="F29" s="276">
        <v>41456</v>
      </c>
      <c r="G29" s="275">
        <v>260</v>
      </c>
      <c r="H29" s="275">
        <v>3</v>
      </c>
      <c r="I29" s="274">
        <f t="shared" si="0"/>
        <v>263</v>
      </c>
    </row>
    <row r="30" spans="6:9" x14ac:dyDescent="0.2">
      <c r="F30" s="276">
        <v>41487</v>
      </c>
      <c r="G30" s="277">
        <v>260</v>
      </c>
      <c r="H30" s="277">
        <v>3</v>
      </c>
      <c r="I30" s="274">
        <f t="shared" si="0"/>
        <v>263</v>
      </c>
    </row>
    <row r="31" spans="6:9" x14ac:dyDescent="0.2">
      <c r="F31" s="276">
        <v>41518</v>
      </c>
      <c r="G31" s="277">
        <v>260</v>
      </c>
      <c r="H31" s="277">
        <v>3</v>
      </c>
      <c r="I31" s="274">
        <f t="shared" si="0"/>
        <v>263</v>
      </c>
    </row>
    <row r="32" spans="6:9" ht="13.5" thickBot="1" x14ac:dyDescent="0.25">
      <c r="F32" s="278">
        <v>41548</v>
      </c>
      <c r="G32" s="279">
        <v>266</v>
      </c>
      <c r="H32" s="279">
        <v>3</v>
      </c>
      <c r="I32" s="280">
        <f t="shared" si="0"/>
        <v>269</v>
      </c>
    </row>
    <row r="33" spans="3:12" ht="13.5" thickBot="1" x14ac:dyDescent="0.25"/>
    <row r="34" spans="3:12" ht="18.75" thickBot="1" x14ac:dyDescent="0.3">
      <c r="C34" s="360" t="s">
        <v>22</v>
      </c>
      <c r="D34" s="361"/>
      <c r="E34" s="361"/>
      <c r="F34" s="361"/>
      <c r="G34" s="361"/>
      <c r="H34" s="361"/>
      <c r="I34" s="361"/>
      <c r="J34" s="361"/>
      <c r="K34" s="361"/>
      <c r="L34" s="362"/>
    </row>
    <row r="35" spans="3:12" ht="38.25" x14ac:dyDescent="0.2">
      <c r="C35" s="299" t="s">
        <v>15</v>
      </c>
      <c r="D35" s="300" t="s">
        <v>66</v>
      </c>
      <c r="E35" s="300" t="s">
        <v>64</v>
      </c>
      <c r="F35" s="300" t="s">
        <v>23</v>
      </c>
      <c r="G35" s="300" t="s">
        <v>24</v>
      </c>
      <c r="H35" s="303" t="s">
        <v>111</v>
      </c>
      <c r="I35" s="303" t="s">
        <v>112</v>
      </c>
      <c r="J35" s="300" t="s">
        <v>1</v>
      </c>
      <c r="K35" s="301" t="s">
        <v>2</v>
      </c>
      <c r="L35" s="302" t="s">
        <v>25</v>
      </c>
    </row>
    <row r="36" spans="3:12" x14ac:dyDescent="0.2">
      <c r="C36" s="290" t="s">
        <v>16</v>
      </c>
      <c r="D36" s="281">
        <v>1162</v>
      </c>
      <c r="E36" s="281">
        <v>0</v>
      </c>
      <c r="F36" s="282">
        <v>0</v>
      </c>
      <c r="G36" s="282">
        <v>0</v>
      </c>
      <c r="H36" s="282">
        <v>0</v>
      </c>
      <c r="I36" s="282">
        <v>0</v>
      </c>
      <c r="J36" s="282">
        <v>3</v>
      </c>
      <c r="K36" s="283">
        <v>9</v>
      </c>
      <c r="L36" s="291">
        <f t="shared" ref="L36:L53" si="1">SUM(D36:K36)</f>
        <v>1174</v>
      </c>
    </row>
    <row r="37" spans="3:12" x14ac:dyDescent="0.2">
      <c r="C37" s="290" t="s">
        <v>17</v>
      </c>
      <c r="D37" s="281">
        <v>1382</v>
      </c>
      <c r="E37" s="281">
        <v>0</v>
      </c>
      <c r="F37" s="282">
        <v>0</v>
      </c>
      <c r="G37" s="282">
        <v>0</v>
      </c>
      <c r="H37" s="282">
        <v>0</v>
      </c>
      <c r="I37" s="282">
        <v>0</v>
      </c>
      <c r="J37" s="282">
        <v>0</v>
      </c>
      <c r="K37" s="283">
        <v>3</v>
      </c>
      <c r="L37" s="291">
        <f t="shared" si="1"/>
        <v>1385</v>
      </c>
    </row>
    <row r="38" spans="3:12" x14ac:dyDescent="0.2">
      <c r="C38" s="290" t="s">
        <v>18</v>
      </c>
      <c r="D38" s="281">
        <v>1405</v>
      </c>
      <c r="E38" s="281">
        <v>0</v>
      </c>
      <c r="F38" s="282">
        <v>0</v>
      </c>
      <c r="G38" s="282">
        <v>0</v>
      </c>
      <c r="H38" s="282">
        <v>0</v>
      </c>
      <c r="I38" s="282">
        <v>0</v>
      </c>
      <c r="J38" s="282">
        <v>0</v>
      </c>
      <c r="K38" s="283">
        <v>5</v>
      </c>
      <c r="L38" s="291">
        <f t="shared" si="1"/>
        <v>1410</v>
      </c>
    </row>
    <row r="39" spans="3:12" x14ac:dyDescent="0.2">
      <c r="C39" s="290" t="s">
        <v>19</v>
      </c>
      <c r="D39" s="281">
        <v>1920</v>
      </c>
      <c r="E39" s="281">
        <v>0</v>
      </c>
      <c r="F39" s="282">
        <v>2</v>
      </c>
      <c r="G39" s="282">
        <v>0</v>
      </c>
      <c r="H39" s="282">
        <v>10</v>
      </c>
      <c r="I39" s="282">
        <v>0</v>
      </c>
      <c r="J39" s="282">
        <v>0</v>
      </c>
      <c r="K39" s="283">
        <v>18</v>
      </c>
      <c r="L39" s="291">
        <f t="shared" si="1"/>
        <v>1950</v>
      </c>
    </row>
    <row r="40" spans="3:12" x14ac:dyDescent="0.2">
      <c r="C40" s="290" t="s">
        <v>63</v>
      </c>
      <c r="D40" s="284">
        <v>1822</v>
      </c>
      <c r="E40" s="284">
        <v>0</v>
      </c>
      <c r="F40" s="285">
        <v>2</v>
      </c>
      <c r="G40" s="285">
        <v>2</v>
      </c>
      <c r="H40" s="285">
        <v>10</v>
      </c>
      <c r="I40" s="285">
        <v>0</v>
      </c>
      <c r="J40" s="285">
        <v>0</v>
      </c>
      <c r="K40" s="283">
        <v>22</v>
      </c>
      <c r="L40" s="291">
        <f t="shared" si="1"/>
        <v>1858</v>
      </c>
    </row>
    <row r="41" spans="3:12" x14ac:dyDescent="0.2">
      <c r="C41" s="288" t="s">
        <v>68</v>
      </c>
      <c r="D41" s="286">
        <v>1816</v>
      </c>
      <c r="E41" s="286">
        <v>3</v>
      </c>
      <c r="F41" s="287">
        <v>2</v>
      </c>
      <c r="G41" s="287">
        <v>1</v>
      </c>
      <c r="H41" s="287">
        <v>0</v>
      </c>
      <c r="I41" s="287">
        <v>1</v>
      </c>
      <c r="J41" s="287">
        <v>0</v>
      </c>
      <c r="K41" s="283">
        <v>23</v>
      </c>
      <c r="L41" s="291">
        <f t="shared" si="1"/>
        <v>1846</v>
      </c>
    </row>
    <row r="42" spans="3:12" x14ac:dyDescent="0.2">
      <c r="C42" s="288" t="s">
        <v>89</v>
      </c>
      <c r="D42" s="286">
        <v>1699</v>
      </c>
      <c r="E42" s="286">
        <v>8</v>
      </c>
      <c r="F42" s="287">
        <v>2</v>
      </c>
      <c r="G42" s="287">
        <v>63</v>
      </c>
      <c r="H42" s="287">
        <v>0</v>
      </c>
      <c r="I42" s="287">
        <v>1</v>
      </c>
      <c r="J42" s="287">
        <v>0</v>
      </c>
      <c r="K42" s="283">
        <v>23</v>
      </c>
      <c r="L42" s="291">
        <f t="shared" si="1"/>
        <v>1796</v>
      </c>
    </row>
    <row r="43" spans="3:12" x14ac:dyDescent="0.2">
      <c r="C43" s="288" t="s">
        <v>95</v>
      </c>
      <c r="D43" s="286">
        <v>1792</v>
      </c>
      <c r="E43" s="286">
        <v>11</v>
      </c>
      <c r="F43" s="287">
        <v>2</v>
      </c>
      <c r="G43" s="287">
        <v>63</v>
      </c>
      <c r="H43" s="287">
        <v>0</v>
      </c>
      <c r="I43" s="287">
        <v>1</v>
      </c>
      <c r="J43" s="287">
        <v>3</v>
      </c>
      <c r="K43" s="283">
        <v>23</v>
      </c>
      <c r="L43" s="291">
        <f t="shared" si="1"/>
        <v>1895</v>
      </c>
    </row>
    <row r="44" spans="3:12" x14ac:dyDescent="0.2">
      <c r="C44" s="288">
        <v>41275</v>
      </c>
      <c r="D44" s="286">
        <v>1787</v>
      </c>
      <c r="E44" s="286">
        <v>11</v>
      </c>
      <c r="F44" s="287">
        <v>2</v>
      </c>
      <c r="G44" s="287">
        <v>63</v>
      </c>
      <c r="H44" s="287">
        <v>0</v>
      </c>
      <c r="I44" s="287">
        <v>1</v>
      </c>
      <c r="J44" s="287">
        <v>3</v>
      </c>
      <c r="K44" s="283">
        <v>23</v>
      </c>
      <c r="L44" s="291">
        <f t="shared" si="1"/>
        <v>1890</v>
      </c>
    </row>
    <row r="45" spans="3:12" x14ac:dyDescent="0.2">
      <c r="C45" s="288">
        <v>41306</v>
      </c>
      <c r="D45" s="286">
        <v>1802</v>
      </c>
      <c r="E45" s="286">
        <v>11</v>
      </c>
      <c r="F45" s="287">
        <v>2</v>
      </c>
      <c r="G45" s="287">
        <v>63</v>
      </c>
      <c r="H45" s="287">
        <v>0</v>
      </c>
      <c r="I45" s="287">
        <v>1</v>
      </c>
      <c r="J45" s="287">
        <v>3</v>
      </c>
      <c r="K45" s="283">
        <v>23</v>
      </c>
      <c r="L45" s="291">
        <f t="shared" si="1"/>
        <v>1905</v>
      </c>
    </row>
    <row r="46" spans="3:12" x14ac:dyDescent="0.2">
      <c r="C46" s="288">
        <v>41334</v>
      </c>
      <c r="D46" s="286">
        <v>1831</v>
      </c>
      <c r="E46" s="286">
        <v>11</v>
      </c>
      <c r="F46" s="287">
        <v>2</v>
      </c>
      <c r="G46" s="287">
        <v>63</v>
      </c>
      <c r="H46" s="287">
        <v>0</v>
      </c>
      <c r="I46" s="287">
        <v>1</v>
      </c>
      <c r="J46" s="287">
        <v>3</v>
      </c>
      <c r="K46" s="283">
        <v>23</v>
      </c>
      <c r="L46" s="291">
        <f t="shared" si="1"/>
        <v>1934</v>
      </c>
    </row>
    <row r="47" spans="3:12" x14ac:dyDescent="0.2">
      <c r="C47" s="288">
        <v>41365</v>
      </c>
      <c r="D47" s="286">
        <v>1841</v>
      </c>
      <c r="E47" s="286">
        <v>16</v>
      </c>
      <c r="F47" s="287">
        <v>2</v>
      </c>
      <c r="G47" s="287">
        <v>63</v>
      </c>
      <c r="H47" s="287">
        <v>0</v>
      </c>
      <c r="I47" s="287">
        <v>1</v>
      </c>
      <c r="J47" s="287">
        <v>3</v>
      </c>
      <c r="K47" s="283">
        <v>23</v>
      </c>
      <c r="L47" s="291">
        <f t="shared" si="1"/>
        <v>1949</v>
      </c>
    </row>
    <row r="48" spans="3:12" x14ac:dyDescent="0.2">
      <c r="C48" s="288">
        <v>41395</v>
      </c>
      <c r="D48" s="286">
        <v>1704</v>
      </c>
      <c r="E48" s="286">
        <v>16</v>
      </c>
      <c r="F48" s="287">
        <v>2</v>
      </c>
      <c r="G48" s="287">
        <v>63</v>
      </c>
      <c r="H48" s="287">
        <v>0</v>
      </c>
      <c r="I48" s="287">
        <v>1</v>
      </c>
      <c r="J48" s="287">
        <v>3</v>
      </c>
      <c r="K48" s="283">
        <v>23</v>
      </c>
      <c r="L48" s="291">
        <f t="shared" si="1"/>
        <v>1812</v>
      </c>
    </row>
    <row r="49" spans="3:12" x14ac:dyDescent="0.2">
      <c r="C49" s="288">
        <v>41426</v>
      </c>
      <c r="D49" s="286">
        <v>1788</v>
      </c>
      <c r="E49" s="286">
        <v>17</v>
      </c>
      <c r="F49" s="287">
        <v>2</v>
      </c>
      <c r="G49" s="287">
        <v>63</v>
      </c>
      <c r="H49" s="287">
        <v>0</v>
      </c>
      <c r="I49" s="287">
        <v>1</v>
      </c>
      <c r="J49" s="287">
        <v>3</v>
      </c>
      <c r="K49" s="283">
        <v>23</v>
      </c>
      <c r="L49" s="291">
        <f t="shared" si="1"/>
        <v>1897</v>
      </c>
    </row>
    <row r="50" spans="3:12" x14ac:dyDescent="0.2">
      <c r="C50" s="288">
        <v>41456</v>
      </c>
      <c r="D50" s="285">
        <v>1760</v>
      </c>
      <c r="E50" s="285">
        <v>17</v>
      </c>
      <c r="F50" s="287">
        <v>2</v>
      </c>
      <c r="G50" s="287">
        <v>63</v>
      </c>
      <c r="H50" s="287">
        <v>0</v>
      </c>
      <c r="I50" s="287">
        <v>1</v>
      </c>
      <c r="J50" s="287">
        <v>3</v>
      </c>
      <c r="K50" s="283">
        <v>23</v>
      </c>
      <c r="L50" s="291">
        <f t="shared" si="1"/>
        <v>1869</v>
      </c>
    </row>
    <row r="51" spans="3:12" x14ac:dyDescent="0.2">
      <c r="C51" s="288">
        <v>41487</v>
      </c>
      <c r="D51" s="285">
        <v>1775</v>
      </c>
      <c r="E51" s="285">
        <v>17</v>
      </c>
      <c r="F51" s="287">
        <v>2</v>
      </c>
      <c r="G51" s="287">
        <v>65</v>
      </c>
      <c r="H51" s="287">
        <v>0</v>
      </c>
      <c r="I51" s="287">
        <v>1</v>
      </c>
      <c r="J51" s="287">
        <v>3</v>
      </c>
      <c r="K51" s="283">
        <v>24</v>
      </c>
      <c r="L51" s="291">
        <f t="shared" si="1"/>
        <v>1887</v>
      </c>
    </row>
    <row r="52" spans="3:12" x14ac:dyDescent="0.2">
      <c r="C52" s="288">
        <v>41518</v>
      </c>
      <c r="D52" s="285">
        <v>1775</v>
      </c>
      <c r="E52" s="285">
        <v>18</v>
      </c>
      <c r="F52" s="287">
        <v>2</v>
      </c>
      <c r="G52" s="287">
        <v>65</v>
      </c>
      <c r="H52" s="287">
        <v>0</v>
      </c>
      <c r="I52" s="287">
        <v>1</v>
      </c>
      <c r="J52" s="287">
        <v>3</v>
      </c>
      <c r="K52" s="283">
        <v>24</v>
      </c>
      <c r="L52" s="291">
        <f t="shared" si="1"/>
        <v>1888</v>
      </c>
    </row>
    <row r="53" spans="3:12" ht="13.5" thickBot="1" x14ac:dyDescent="0.25">
      <c r="C53" s="289">
        <v>41548</v>
      </c>
      <c r="D53" s="292">
        <v>1832</v>
      </c>
      <c r="E53" s="292">
        <v>18</v>
      </c>
      <c r="F53" s="293">
        <v>2</v>
      </c>
      <c r="G53" s="293">
        <v>65</v>
      </c>
      <c r="H53" s="293">
        <v>0</v>
      </c>
      <c r="I53" s="293">
        <v>1</v>
      </c>
      <c r="J53" s="293">
        <v>3</v>
      </c>
      <c r="K53" s="294">
        <v>24</v>
      </c>
      <c r="L53" s="295">
        <f t="shared" si="1"/>
        <v>1945</v>
      </c>
    </row>
  </sheetData>
  <sheetProtection algorithmName="SHA-512" hashValue="qd1dH25WH6SPI8lzzFfdTxu8g9KBJm1DcTub63TK+raNJncgWSarCynqVmaogwYR5lCoDypl4ALyFROjvl6lqw==" saltValue="SoFT0l1J9pLS6WpLUNagVw==" spinCount="100000" sheet="1" objects="1" scenarios="1"/>
  <mergeCells count="2">
    <mergeCell ref="C34:L34"/>
    <mergeCell ref="F13:I13"/>
  </mergeCells>
  <phoneticPr fontId="3" type="noConversion"/>
  <pageMargins left="0.75" right="0.75" top="1" bottom="1" header="0" footer="0"/>
  <headerFooter alignWithMargins="0"/>
  <ignoredErrors>
    <ignoredError sqref="I23:I32 L44:L5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A16" sqref="A16"/>
    </sheetView>
  </sheetViews>
  <sheetFormatPr baseColWidth="10" defaultRowHeight="12.75" x14ac:dyDescent="0.2"/>
  <cols>
    <col min="1" max="16384" width="11.42578125" style="239"/>
  </cols>
  <sheetData>
    <row r="1" spans="2:14" x14ac:dyDescent="0.2"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2:14" ht="18" x14ac:dyDescent="0.25">
      <c r="B2" s="192" t="s">
        <v>99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2:14" ht="14.25" x14ac:dyDescent="0.2">
      <c r="B3" s="194" t="s">
        <v>104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</row>
    <row r="4" spans="2:14" ht="14.25" x14ac:dyDescent="0.2">
      <c r="B4" s="191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</row>
    <row r="5" spans="2:14" ht="14.25" x14ac:dyDescent="0.2">
      <c r="B5" s="191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2:14" ht="14.25" x14ac:dyDescent="0.2">
      <c r="B6" s="191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2:14" ht="14.25" x14ac:dyDescent="0.2">
      <c r="B7" s="191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</row>
    <row r="8" spans="2:14" x14ac:dyDescent="0.2">
      <c r="B8" s="195" t="s">
        <v>110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</row>
    <row r="9" spans="2:14" x14ac:dyDescent="0.2"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</row>
    <row r="10" spans="2:14" x14ac:dyDescent="0.2"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</row>
    <row r="11" spans="2:14" x14ac:dyDescent="0.2"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8" sqref="B8"/>
    </sheetView>
  </sheetViews>
  <sheetFormatPr baseColWidth="10" defaultRowHeight="12.75" x14ac:dyDescent="0.2"/>
  <cols>
    <col min="1" max="16384" width="11.42578125" style="239"/>
  </cols>
  <sheetData>
    <row r="1" spans="2:14" x14ac:dyDescent="0.2"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2:14" ht="18" x14ac:dyDescent="0.25">
      <c r="B2" s="192" t="s">
        <v>99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2:14" ht="14.25" x14ac:dyDescent="0.2">
      <c r="B3" s="194" t="s">
        <v>105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</row>
    <row r="4" spans="2:14" ht="14.25" x14ac:dyDescent="0.2">
      <c r="B4" s="191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</row>
    <row r="5" spans="2:14" ht="14.25" x14ac:dyDescent="0.2">
      <c r="B5" s="191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2:14" ht="14.25" x14ac:dyDescent="0.2">
      <c r="B6" s="191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2:14" ht="14.25" x14ac:dyDescent="0.2">
      <c r="B7" s="191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</row>
    <row r="8" spans="2:14" x14ac:dyDescent="0.2">
      <c r="B8" s="195" t="s">
        <v>110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</row>
    <row r="9" spans="2:14" x14ac:dyDescent="0.2"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</row>
    <row r="10" spans="2:14" x14ac:dyDescent="0.2"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</row>
    <row r="11" spans="2:14" x14ac:dyDescent="0.2"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="90" zoomScaleNormal="90" workbookViewId="0">
      <selection activeCell="B8" sqref="B8"/>
    </sheetView>
  </sheetViews>
  <sheetFormatPr baseColWidth="10" defaultRowHeight="12.75" x14ac:dyDescent="0.2"/>
  <cols>
    <col min="1" max="16384" width="11.42578125" style="239"/>
  </cols>
  <sheetData>
    <row r="1" spans="2:14" x14ac:dyDescent="0.2"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2:14" ht="18" x14ac:dyDescent="0.25">
      <c r="B2" s="192" t="s">
        <v>99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2:14" ht="14.25" x14ac:dyDescent="0.2">
      <c r="B3" s="194" t="s">
        <v>106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</row>
    <row r="4" spans="2:14" ht="14.25" x14ac:dyDescent="0.2">
      <c r="B4" s="193" t="s">
        <v>107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</row>
    <row r="5" spans="2:14" ht="14.25" x14ac:dyDescent="0.2">
      <c r="B5" s="191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2:14" ht="14.25" x14ac:dyDescent="0.2">
      <c r="B6" s="191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2:14" ht="14.25" x14ac:dyDescent="0.2">
      <c r="B7" s="191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</row>
    <row r="8" spans="2:14" x14ac:dyDescent="0.2">
      <c r="B8" s="195" t="s">
        <v>110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</row>
    <row r="9" spans="2:14" x14ac:dyDescent="0.2"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</row>
    <row r="10" spans="2:14" x14ac:dyDescent="0.2"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</row>
    <row r="11" spans="2:14" x14ac:dyDescent="0.2"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="90" zoomScaleNormal="90" workbookViewId="0">
      <selection activeCell="Q39" sqref="Q39"/>
    </sheetView>
  </sheetViews>
  <sheetFormatPr baseColWidth="10" defaultRowHeight="12.75" x14ac:dyDescent="0.2"/>
  <cols>
    <col min="1" max="16384" width="11.42578125" style="239"/>
  </cols>
  <sheetData>
    <row r="1" spans="2:14" x14ac:dyDescent="0.2"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2:14" ht="18" x14ac:dyDescent="0.25">
      <c r="B2" s="192" t="s">
        <v>99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2:14" ht="14.25" x14ac:dyDescent="0.2">
      <c r="B3" s="194" t="s">
        <v>108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</row>
    <row r="4" spans="2:14" ht="14.25" x14ac:dyDescent="0.2">
      <c r="B4" s="193" t="s">
        <v>107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</row>
    <row r="5" spans="2:14" ht="14.25" x14ac:dyDescent="0.2">
      <c r="B5" s="191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2:14" ht="14.25" x14ac:dyDescent="0.2">
      <c r="B6" s="191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2:14" ht="14.25" x14ac:dyDescent="0.2">
      <c r="B7" s="191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</row>
    <row r="8" spans="2:14" x14ac:dyDescent="0.2">
      <c r="B8" s="195" t="s">
        <v>109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</row>
    <row r="9" spans="2:14" x14ac:dyDescent="0.2"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</row>
    <row r="10" spans="2:14" x14ac:dyDescent="0.2"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</row>
    <row r="11" spans="2:14" x14ac:dyDescent="0.2"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Gráfico3</vt:lpstr>
      <vt:lpstr>Gráfico4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2013-11-21T17:58:03Z</dcterms:modified>
</cp:coreProperties>
</file>