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0. OCTUBRE_13\"/>
    </mc:Choice>
  </mc:AlternateContent>
  <bookViews>
    <workbookView xWindow="-15" yWindow="6330" windowWidth="19230" windowHeight="565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6" r:id="rId9"/>
    <sheet name="Gráfico5" sheetId="57" r:id="rId10"/>
  </sheets>
  <definedNames>
    <definedName name="_xlnm.Print_Area" localSheetId="2">'3-Móvil I'!$A$12:$N$50</definedName>
    <definedName name="_xlnm.Print_Area" localSheetId="3">'4-Móvil II'!$A$12:$M$158</definedName>
    <definedName name="_xlnm.Print_Titles" localSheetId="3">'4-Móvil II'!$13:$14</definedName>
  </definedNames>
  <calcPr calcId="152511"/>
</workbook>
</file>

<file path=xl/calcChain.xml><?xml version="1.0" encoding="utf-8"?>
<calcChain xmlns="http://schemas.openxmlformats.org/spreadsheetml/2006/main">
  <c r="D14" i="35" l="1"/>
  <c r="L53" i="58"/>
  <c r="L52" i="58"/>
  <c r="L51" i="58"/>
  <c r="L50" i="58"/>
  <c r="L49" i="58"/>
  <c r="L48" i="58"/>
  <c r="L47" i="58"/>
  <c r="L46" i="58"/>
  <c r="L45" i="58"/>
  <c r="L44" i="58"/>
  <c r="L43" i="58"/>
  <c r="L42" i="58"/>
  <c r="L41" i="58"/>
  <c r="L40" i="58"/>
  <c r="L39" i="58"/>
  <c r="L38" i="58"/>
  <c r="L37" i="58"/>
  <c r="L36" i="58"/>
  <c r="I32" i="58"/>
  <c r="I31" i="58"/>
  <c r="I30" i="58"/>
  <c r="I29" i="58"/>
  <c r="I28" i="58"/>
  <c r="I27" i="58"/>
  <c r="I26" i="58"/>
  <c r="I25" i="58"/>
  <c r="I24" i="58"/>
  <c r="I23" i="58"/>
  <c r="I22" i="58"/>
  <c r="I21" i="58"/>
  <c r="I20" i="58"/>
  <c r="I19" i="58"/>
  <c r="I18" i="58"/>
  <c r="I17" i="58"/>
  <c r="I16" i="58"/>
  <c r="I15" i="58"/>
  <c r="J145" i="30" l="1"/>
  <c r="I145" i="30"/>
  <c r="H145" i="30"/>
  <c r="G145" i="30"/>
  <c r="F145" i="30"/>
  <c r="E145" i="30"/>
  <c r="D145" i="30"/>
  <c r="C145" i="30"/>
  <c r="B145" i="30"/>
  <c r="M119" i="30"/>
  <c r="L119" i="30"/>
  <c r="K119" i="30"/>
  <c r="M145" i="30" l="1"/>
  <c r="K145" i="30"/>
  <c r="L145" i="30"/>
  <c r="J144" i="30"/>
  <c r="I144" i="30"/>
  <c r="H144" i="30"/>
  <c r="G144" i="30"/>
  <c r="F144" i="30"/>
  <c r="E144" i="30"/>
  <c r="D144" i="30"/>
  <c r="C144" i="30"/>
  <c r="B144" i="30"/>
  <c r="M118" i="30"/>
  <c r="L118" i="30"/>
  <c r="K118" i="30"/>
  <c r="L146" i="30"/>
  <c r="L144" i="30" l="1"/>
  <c r="K144" i="30"/>
  <c r="M144" i="30"/>
  <c r="K146" i="30"/>
  <c r="M146" i="30"/>
  <c r="J143" i="30"/>
  <c r="I143" i="30"/>
  <c r="H143" i="30"/>
  <c r="F143" i="30"/>
  <c r="E143" i="30"/>
  <c r="D143" i="30"/>
  <c r="C143" i="30"/>
  <c r="B143" i="30"/>
  <c r="J142" i="30"/>
  <c r="I142" i="30"/>
  <c r="H142" i="30"/>
  <c r="F142" i="30"/>
  <c r="E142" i="30"/>
  <c r="D142" i="30"/>
  <c r="C142" i="30"/>
  <c r="B142" i="30"/>
  <c r="L117" i="30"/>
  <c r="K117" i="30"/>
  <c r="G117" i="30"/>
  <c r="M117" i="30" s="1"/>
  <c r="L116" i="30"/>
  <c r="K116" i="30"/>
  <c r="G116" i="30"/>
  <c r="M116" i="30" s="1"/>
  <c r="G143" i="30" l="1"/>
  <c r="G142" i="30"/>
  <c r="M142" i="30" s="1"/>
  <c r="L142" i="30"/>
  <c r="L143" i="30"/>
  <c r="M143" i="30"/>
  <c r="K142" i="30"/>
  <c r="K143" i="30"/>
  <c r="J141" i="30" l="1"/>
  <c r="I141" i="30"/>
  <c r="H141" i="30"/>
  <c r="G141" i="30"/>
  <c r="F141" i="30"/>
  <c r="E141" i="30"/>
  <c r="D141" i="30"/>
  <c r="C141" i="30"/>
  <c r="B141" i="30"/>
  <c r="M115" i="30"/>
  <c r="L115" i="30"/>
  <c r="K115" i="30"/>
  <c r="K141" i="30" l="1"/>
  <c r="L141" i="30"/>
  <c r="M141" i="30"/>
  <c r="J140" i="30"/>
  <c r="I140" i="30"/>
  <c r="H140" i="30"/>
  <c r="G140" i="30"/>
  <c r="F140" i="30"/>
  <c r="E140" i="30"/>
  <c r="D140" i="30"/>
  <c r="C140" i="30"/>
  <c r="B140" i="30"/>
  <c r="M114" i="30"/>
  <c r="L114" i="30"/>
  <c r="K114" i="30"/>
  <c r="M140" i="30" l="1"/>
  <c r="L140" i="30"/>
  <c r="K140" i="30"/>
  <c r="N17" i="29" l="1"/>
  <c r="J139" i="30" l="1"/>
  <c r="I139" i="30"/>
  <c r="H139" i="30"/>
  <c r="G139" i="30"/>
  <c r="F139" i="30"/>
  <c r="E139" i="30"/>
  <c r="D139" i="30"/>
  <c r="C139" i="30"/>
  <c r="L139" i="30" s="1"/>
  <c r="B139" i="30"/>
  <c r="M113" i="30"/>
  <c r="L113" i="30"/>
  <c r="K113" i="30"/>
  <c r="M139" i="30" l="1"/>
  <c r="K139" i="30"/>
  <c r="J138" i="30"/>
  <c r="I138" i="30"/>
  <c r="H138" i="30"/>
  <c r="G138" i="30"/>
  <c r="F138" i="30"/>
  <c r="E138" i="30"/>
  <c r="D138" i="30"/>
  <c r="C138" i="30"/>
  <c r="B138" i="30"/>
  <c r="M112" i="30"/>
  <c r="L112" i="30"/>
  <c r="K112" i="30"/>
  <c r="M138" i="30" l="1"/>
  <c r="K138" i="30"/>
  <c r="L138" i="30"/>
  <c r="J137" i="30" l="1"/>
  <c r="I137" i="30"/>
  <c r="H137" i="30"/>
  <c r="G137" i="30"/>
  <c r="F137" i="30"/>
  <c r="E137" i="30"/>
  <c r="D137" i="30"/>
  <c r="C137" i="30"/>
  <c r="L137" i="30" s="1"/>
  <c r="B137" i="30"/>
  <c r="M111" i="30"/>
  <c r="L111" i="30"/>
  <c r="K111" i="30"/>
  <c r="K137" i="30" l="1"/>
  <c r="M137" i="30"/>
  <c r="J136" i="30" l="1"/>
  <c r="I136" i="30"/>
  <c r="H136" i="30"/>
  <c r="G136" i="30"/>
  <c r="F136" i="30"/>
  <c r="E136" i="30"/>
  <c r="D136" i="30"/>
  <c r="C136" i="30"/>
  <c r="B136" i="30"/>
  <c r="M110" i="30"/>
  <c r="L110" i="30"/>
  <c r="K110" i="30"/>
  <c r="K136" i="30" l="1"/>
  <c r="L136" i="30"/>
  <c r="M136" i="30"/>
  <c r="J15" i="29"/>
  <c r="M109" i="30" l="1"/>
  <c r="L109" i="30"/>
  <c r="K109" i="30"/>
  <c r="N19" i="29" l="1"/>
  <c r="N18" i="29"/>
  <c r="N20" i="29"/>
  <c r="M108" i="30" l="1"/>
  <c r="L108" i="30"/>
  <c r="K108" i="30"/>
  <c r="M107" i="30" l="1"/>
  <c r="L107" i="30"/>
  <c r="K107" i="30"/>
  <c r="C13" i="35" l="1"/>
  <c r="L120" i="30"/>
  <c r="K120"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5" i="30" l="1"/>
  <c r="I135" i="30"/>
  <c r="H135" i="30"/>
  <c r="G135" i="30"/>
  <c r="F135" i="30"/>
  <c r="E135" i="30"/>
  <c r="D135" i="30"/>
  <c r="C135" i="30"/>
  <c r="B135" i="30"/>
  <c r="M98" i="30"/>
  <c r="L98" i="30"/>
  <c r="K98" i="30"/>
  <c r="K135" i="30" l="1"/>
  <c r="L135" i="30"/>
  <c r="M135"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4" i="30"/>
  <c r="I134" i="30"/>
  <c r="H134" i="30"/>
  <c r="G134" i="30"/>
  <c r="F134" i="30"/>
  <c r="E134" i="30"/>
  <c r="D134" i="30"/>
  <c r="C134" i="30"/>
  <c r="B134" i="30"/>
  <c r="M86" i="30"/>
  <c r="L86" i="30"/>
  <c r="K86" i="30"/>
  <c r="M85" i="30"/>
  <c r="L85" i="30"/>
  <c r="K85" i="30"/>
  <c r="G43" i="29"/>
  <c r="K46" i="29"/>
  <c r="B62" i="29" s="1"/>
  <c r="M84" i="30"/>
  <c r="L84" i="30"/>
  <c r="K84" i="30"/>
  <c r="M83" i="30"/>
  <c r="L83" i="30"/>
  <c r="K83" i="30"/>
  <c r="M120"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3" i="30"/>
  <c r="G133" i="30"/>
  <c r="J133" i="30"/>
  <c r="C133" i="30"/>
  <c r="F133" i="30"/>
  <c r="I133" i="30"/>
  <c r="B133" i="30"/>
  <c r="E133" i="30"/>
  <c r="H133"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2" i="30"/>
  <c r="F132" i="30"/>
  <c r="I132" i="30"/>
  <c r="C131" i="30"/>
  <c r="F131" i="30"/>
  <c r="I131" i="30"/>
  <c r="C130" i="30"/>
  <c r="F130" i="30"/>
  <c r="I130" i="30"/>
  <c r="C129" i="30"/>
  <c r="F129" i="30"/>
  <c r="I129" i="30"/>
  <c r="L128" i="30"/>
  <c r="L127" i="30"/>
  <c r="L126" i="30"/>
  <c r="D132" i="30"/>
  <c r="G132" i="30"/>
  <c r="J132" i="30"/>
  <c r="D131" i="30"/>
  <c r="G131" i="30"/>
  <c r="J131" i="30"/>
  <c r="D130" i="30"/>
  <c r="G130" i="30"/>
  <c r="J130" i="30"/>
  <c r="D129" i="30"/>
  <c r="G129" i="30"/>
  <c r="J129" i="30"/>
  <c r="M128" i="30"/>
  <c r="M127" i="30"/>
  <c r="M126" i="30"/>
  <c r="B132" i="30"/>
  <c r="E132" i="30"/>
  <c r="H132" i="30"/>
  <c r="B131" i="30"/>
  <c r="E131" i="30"/>
  <c r="H131" i="30"/>
  <c r="B130" i="30"/>
  <c r="E130" i="30"/>
  <c r="H130" i="30"/>
  <c r="B129" i="30"/>
  <c r="E129" i="30"/>
  <c r="H129" i="30"/>
  <c r="M125" i="30"/>
  <c r="L125" i="30"/>
  <c r="G40" i="29" l="1"/>
  <c r="G47" i="29" s="1"/>
  <c r="L132" i="30"/>
  <c r="L134" i="30"/>
  <c r="C40" i="29"/>
  <c r="C44" i="29" s="1"/>
  <c r="L133" i="30"/>
  <c r="K133" i="30"/>
  <c r="M133" i="30"/>
  <c r="M130" i="30"/>
  <c r="M132" i="30"/>
  <c r="E67" i="35"/>
  <c r="K134" i="30"/>
  <c r="E15" i="35"/>
  <c r="B66" i="29"/>
  <c r="B43" i="29"/>
  <c r="K129" i="30"/>
  <c r="K131" i="30"/>
  <c r="L129" i="30"/>
  <c r="L131" i="30"/>
  <c r="K130" i="30"/>
  <c r="K132" i="30"/>
  <c r="M129" i="30"/>
  <c r="M131" i="30"/>
  <c r="L130" i="30"/>
  <c r="M134"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<sst xmlns="http://schemas.openxmlformats.org/spreadsheetml/2006/main" count="199" uniqueCount="119">
  <si>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</si>
  <si>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</si>
  <si>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</si>
  <si>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</si>
  <si>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</si>
  <si>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</si>
  <si>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</si>
  <si>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</si>
  <si>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</si>
  <si>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</si>
  <si>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</si>
  <si>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</si>
  <si>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</si>
  <si>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</si>
  <si>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</si>
  <si>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</si>
  <si>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</si>
  <si>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</si>
  <si>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</si>
  <si>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</si>
  <si>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</si>
  <si>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</si>
  <si>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</si>
  <si>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</si>
  <si>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</si>
  <si>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</si>
  <si>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</si>
  <si>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</si>
  <si>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</si>
  <si>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</si>
  <si>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</si>
  <si>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</si>
  <si>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</si>
  <si>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</si>
  <si>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</si>
  <si>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</si>
  <si>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</si>
  <si>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</si>
  <si>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</si>
  <si>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</si>
  <si>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</si>
  <si>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</si>
  <si>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</si>
  <si>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</si>
  <si>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</si>
  <si>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</si>
  <si>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</si>
  <si>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</si>
  <si>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</si>
  <si>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</si>
  <si>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</si>
  <si>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</si>
  <si>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</si>
  <si>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</si>
  <si>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</si>
  <si>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</si>
  <si>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</si>
  <si>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</si>
  <si>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</si>
  <si>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</si>
  <si>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</si>
  <si>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</si>
  <si>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</si>
  <si>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</si>
  <si>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</si>
  <si>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</si>
  <si>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</si>
  <si>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</si>
  <si>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</si>
  <si>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</si>
  <si>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</si>
  <si>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</si>
  <si>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</si>
  <si>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</si>
  <si>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</si>
  <si>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</si>
  <si>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</si>
  <si>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</si>
  <si>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</si>
  <si>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</si>
  <si>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</si>
  <si>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</si>
  <si>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</si>
  <si>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</si>
  <si>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</si>
  <si>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</si>
  <si>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</si>
  <si>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</si>
  <si>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</si>
  <si>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</si>
  <si>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</si>
  <si>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</si>
  <si>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</si>
  <si>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</si>
  <si>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</si>
  <si>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</si>
  <si>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</si>
  <si>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</si>
  <si>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</si>
  <si>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</si>
  <si>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</si>
  <si>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</si>
  <si>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</si>
  <si>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</si>
  <si>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</si>
  <si>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</si>
  <si>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</si>
  <si>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</si>
  <si>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</si>
  <si>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</si>
  <si>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</si>
  <si>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</si>
  <si>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</si>
  <si>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Red Inteligente 1700</t>
  </si>
  <si>
    <t xml:space="preserve">       Red Inteligente 1800</t>
  </si>
  <si>
    <t xml:space="preserve">      Fecha de publicación: Octubre de 2013</t>
  </si>
  <si>
    <t>ETAPA E.P</t>
  </si>
  <si>
    <t>LEVEL 3 
ECUADOR LVLT S.A.</t>
  </si>
  <si>
    <t>GRUPO
 CORIPAR 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</si>
</sst>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4">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19" fillId="4" borderId="0" xfId="1" applyFont="1" applyFill="1" applyAlignment="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17" fillId="7" borderId="66" xfId="5" applyFont="1" applyFill="1" applyBorder="1" applyAlignment="1">
      <alignment horizontal="center" vertical="center"/>
    </xf>
    <xf numFmtId="0" fontId="4" fillId="0" borderId="12" xfId="5" applyFont="1" applyBorder="1" applyAlignment="1">
      <alignment horizontal="center" vertical="center"/>
    </xf>
    <xf numFmtId="0" fontId="4" fillId="12" borderId="67" xfId="5" applyFont="1" applyFill="1" applyBorder="1" applyAlignment="1">
      <alignment horizontal="center" vertical="center"/>
    </xf>
    <xf numFmtId="0" fontId="17" fillId="7" borderId="68" xfId="5" applyFont="1" applyFill="1" applyBorder="1" applyAlignment="1">
      <alignment horizontal="right" vertical="center"/>
    </xf>
    <xf numFmtId="0" fontId="1" fillId="0" borderId="1" xfId="5" applyFont="1" applyBorder="1" applyAlignment="1">
      <alignment horizontal="right" vertical="center"/>
    </xf>
    <xf numFmtId="0" fontId="4" fillId="12" borderId="69"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8"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0" xfId="5" applyNumberFormat="1" applyFont="1" applyFill="1" applyBorder="1" applyAlignment="1">
      <alignment horizontal="right" vertical="center"/>
    </xf>
    <xf numFmtId="0" fontId="1" fillId="0" borderId="71" xfId="5" applyFont="1" applyFill="1" applyBorder="1" applyAlignment="1">
      <alignment horizontal="right" vertical="center"/>
    </xf>
    <xf numFmtId="0" fontId="4" fillId="12" borderId="72" xfId="5" applyFont="1" applyFill="1" applyBorder="1" applyAlignment="1">
      <alignment horizontal="right" vertical="center"/>
    </xf>
    <xf numFmtId="0" fontId="20" fillId="7" borderId="73" xfId="5" applyFont="1" applyFill="1" applyBorder="1" applyAlignment="1">
      <alignment horizont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17" fillId="7" borderId="76" xfId="5" applyFont="1" applyFill="1" applyBorder="1" applyAlignment="1">
      <alignment horizontal="center" vertical="center"/>
    </xf>
    <xf numFmtId="0" fontId="4" fillId="0" borderId="77" xfId="5" applyFont="1" applyBorder="1" applyAlignment="1">
      <alignment horizontal="center" vertical="center"/>
    </xf>
    <xf numFmtId="0" fontId="4" fillId="0" borderId="77" xfId="5" applyFont="1" applyBorder="1" applyAlignment="1">
      <alignment horizontal="center" vertical="center" wrapText="1"/>
    </xf>
    <xf numFmtId="0" fontId="4" fillId="11" borderId="77" xfId="5" applyFont="1" applyFill="1" applyBorder="1" applyAlignment="1">
      <alignment horizontal="center" vertical="center"/>
    </xf>
    <xf numFmtId="0" fontId="4" fillId="12" borderId="78" xfId="5" applyFont="1" applyFill="1" applyBorder="1" applyAlignment="1">
      <alignment horizontal="center" vertical="center"/>
    </xf>
    <xf numFmtId="0" fontId="17" fillId="7" borderId="68"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69"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8"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0" xfId="5" applyNumberFormat="1" applyFont="1" applyFill="1" applyBorder="1" applyAlignment="1">
      <alignment horizontal="right"/>
    </xf>
    <xf numFmtId="0" fontId="1" fillId="2" borderId="71" xfId="5" applyFont="1" applyFill="1" applyBorder="1" applyAlignment="1">
      <alignment horizontal="right"/>
    </xf>
    <xf numFmtId="0" fontId="1" fillId="0" borderId="71" xfId="5" applyFont="1" applyFill="1" applyBorder="1" applyAlignment="1">
      <alignment horizontal="right"/>
    </xf>
    <xf numFmtId="0" fontId="1" fillId="11" borderId="71" xfId="5" applyFont="1" applyFill="1" applyBorder="1" applyAlignment="1">
      <alignment horizontal="right"/>
    </xf>
    <xf numFmtId="3" fontId="4" fillId="12" borderId="72" xfId="5" applyNumberFormat="1" applyFont="1" applyFill="1" applyBorder="1" applyAlignment="1">
      <alignment horizontal="right"/>
    </xf>
    <xf numFmtId="0" fontId="1" fillId="2" borderId="0" xfId="1" applyFont="1" applyFill="1" applyAlignment="1">
      <alignment vertical="top" wrapText="1"/>
    </xf>
    <xf numFmtId="3" fontId="1" fillId="2" borderId="0" xfId="1" applyNumberFormat="1" applyFont="1" applyFill="1" applyAlignment="1">
      <alignment vertical="top" wrapText="1"/>
    </xf>
    <xf numFmtId="0" fontId="1" fillId="2" borderId="0" xfId="1" applyFont="1" applyFill="1" applyBorder="1" applyAlignment="1">
      <alignment vertical="top" wrapText="1"/>
    </xf>
  </cellXfs>
  <cellStyles count="8">
    <cellStyle name="=C:\WINNT\SYSTEM32\COMMAND.COM" xfId="1"/>
    <cellStyle name="=C:\WINNT\SYSTEM32\COMMAND.COM 2" xfId="5"/>
    <cellStyle name="=C:\WINNT\SYSTEM32\COMMAND.COM_43-Recurso Numérico Fijo PTFN_DGP_PT_PA_Mar10"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2.214</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2.997.786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2214</c:v>
                </c:pt>
                <c:pt idx="1">
                  <c:v>2997786</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1" i="0" u="none" strike="noStrike" baseline="0">
                        <a:solidFill>
                          <a:schemeClr val="tx2">
                            <a:lumMod val="50000"/>
                          </a:schemeClr>
                        </a:solidFill>
                        <a:latin typeface="Arial"/>
                        <a:ea typeface="Arial"/>
                        <a:cs typeface="Arial"/>
                      </a:defRPr>
                    </a:pPr>
                    <a:r>
                      <a:rPr lang="en-US" b="1">
                        <a:solidFill>
                          <a:schemeClr val="tx2">
                            <a:lumMod val="50000"/>
                          </a:schemeClr>
                        </a:solidFill>
                      </a:rPr>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1" i="0" u="none" strike="noStrike" baseline="0">
                        <a:solidFill>
                          <a:schemeClr val="tx2">
                            <a:lumMod val="50000"/>
                          </a:schemeClr>
                        </a:solidFill>
                        <a:latin typeface="Arial"/>
                        <a:ea typeface="Arial"/>
                        <a:cs typeface="Arial"/>
                      </a:defRPr>
                    </a:pPr>
                    <a:r>
                      <a:rPr lang="en-US" b="1">
                        <a:solidFill>
                          <a:schemeClr val="tx2">
                            <a:lumMod val="50000"/>
                          </a:schemeClr>
                        </a:solidFill>
                      </a:rPr>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chemeClr val="tx2">
                        <a:lumMod val="50000"/>
                      </a:schemeClr>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II'!$A$15:$A$120</c:f>
              <c:numCache>
                <c:formatCode>mmm\-yy</c:formatCode>
                <c:ptCount val="10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numCache>
            </c:numRef>
          </c:cat>
          <c:val>
            <c:numRef>
              <c:f>'4-Móvil II'!$K$15:$K$120</c:f>
              <c:numCache>
                <c:formatCode>#,##0</c:formatCode>
                <c:ptCount val="106"/>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II'!$A$15:$A$120</c:f>
              <c:numCache>
                <c:formatCode>mmm\-yy</c:formatCode>
                <c:ptCount val="10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numCache>
            </c:numRef>
          </c:cat>
          <c:val>
            <c:numRef>
              <c:f>'4-Móvil II'!$L$15:$L$120</c:f>
              <c:numCache>
                <c:formatCode>#,##0</c:formatCode>
                <c:ptCount val="106"/>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numCache>
            </c:numRef>
          </c:val>
        </c:ser>
        <c:dLbls>
          <c:showLegendKey val="0"/>
          <c:showVal val="0"/>
          <c:showCatName val="0"/>
          <c:showSerName val="0"/>
          <c:showPercent val="0"/>
          <c:showBubbleSize val="0"/>
        </c:dLbls>
        <c:gapWidth val="150"/>
        <c:axId val="273975200"/>
        <c:axId val="273986400"/>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II'!$A$15:$A$120</c:f>
              <c:numCache>
                <c:formatCode>mmm\-yy</c:formatCode>
                <c:ptCount val="106"/>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numCache>
            </c:numRef>
          </c:cat>
          <c:val>
            <c:numRef>
              <c:f>'4-Móvil II'!$M$15:$M$120</c:f>
              <c:numCache>
                <c:formatCode>#,##0</c:formatCode>
                <c:ptCount val="106"/>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numCache>
            </c:numRef>
          </c:val>
          <c:smooth val="0"/>
        </c:ser>
        <c:dLbls>
          <c:showLegendKey val="0"/>
          <c:showVal val="0"/>
          <c:showCatName val="0"/>
          <c:showSerName val="0"/>
          <c:showPercent val="0"/>
          <c:showBubbleSize val="0"/>
        </c:dLbls>
        <c:marker val="1"/>
        <c:smooth val="0"/>
        <c:axId val="273975200"/>
        <c:axId val="273986400"/>
      </c:lineChart>
      <c:dateAx>
        <c:axId val="273975200"/>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73986400"/>
        <c:crosses val="autoZero"/>
        <c:auto val="1"/>
        <c:lblOffset val="100"/>
        <c:baseTimeUnit val="months"/>
        <c:majorUnit val="6"/>
        <c:majorTimeUnit val="months"/>
        <c:minorUnit val="6"/>
        <c:minorTimeUnit val="months"/>
      </c:dateAx>
      <c:valAx>
        <c:axId val="27398640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73975200"/>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11968443</c:v>
                </c:pt>
                <c:pt idx="1">
                  <c:v>6131557</c:v>
                </c:pt>
                <c:pt idx="2">
                  <c:v>5098702</c:v>
                </c:pt>
                <c:pt idx="3">
                  <c:v>1701298</c:v>
                </c:pt>
                <c:pt idx="4">
                  <c:v>398221</c:v>
                </c:pt>
                <c:pt idx="5">
                  <c:v>1101779</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52281746783577E-2"/>
          <c:y val="4.6115299417360055E-2"/>
          <c:w val="0.90215718222902597"/>
          <c:h val="0.81904878911412671"/>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2540991838274616E-2"/>
                  <c:y val="-2.772899150318076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83966430256201E-2"/>
                  <c:y val="-3.17702744784020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04102033781492E-2"/>
                  <c:y val="-3.05867698741047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8300287438217051E-2"/>
                  <c:y val="-2.935771164197695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53070757572049E-2"/>
                  <c:y val="-2.974954401886206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7658640653372287E-2"/>
                  <c:y val="-1.1847858000800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854826057807846E-2"/>
                  <c:y val="-1.210356332577071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('5-RI'!$F$15:$F$22,'5-RI'!$F$32)</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('5-RI'!$G$15:$G$22,'5-RI'!$G$32)</c:f>
              <c:numCache>
                <c:formatCode>General</c:formatCode>
                <c:ptCount val="9"/>
                <c:pt idx="0">
                  <c:v>211</c:v>
                </c:pt>
                <c:pt idx="1">
                  <c:v>237</c:v>
                </c:pt>
                <c:pt idx="2">
                  <c:v>247</c:v>
                </c:pt>
                <c:pt idx="3">
                  <c:v>276</c:v>
                </c:pt>
                <c:pt idx="4">
                  <c:v>224</c:v>
                </c:pt>
                <c:pt idx="5">
                  <c:v>212</c:v>
                </c:pt>
                <c:pt idx="6">
                  <c:v>218</c:v>
                </c:pt>
                <c:pt idx="7">
                  <c:v>249</c:v>
                </c:pt>
                <c:pt idx="8">
                  <c:v>266</c:v>
                </c:pt>
              </c:numCache>
            </c:numRef>
          </c:val>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497653537878604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309334006465315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33488859394125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735830978728477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136881933191703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094184193883712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024977868659193E-2"/>
                  <c:y val="-1.581920903954802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159344569406251E-2"/>
                  <c:y val="-1.35593220338983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9.646856681891483E-3"/>
                  <c:y val="-1.807909604519790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('5-RI'!$F$15:$F$22,'5-RI'!$F$32)</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('5-RI'!$H$15:$H$22,'5-RI'!$H$32)</c:f>
              <c:numCache>
                <c:formatCode>General</c:formatCode>
                <c:ptCount val="9"/>
                <c:pt idx="0">
                  <c:v>0</c:v>
                </c:pt>
                <c:pt idx="1">
                  <c:v>0</c:v>
                </c:pt>
                <c:pt idx="2">
                  <c:v>0</c:v>
                </c:pt>
                <c:pt idx="3">
                  <c:v>0</c:v>
                </c:pt>
                <c:pt idx="4">
                  <c:v>1</c:v>
                </c:pt>
                <c:pt idx="5">
                  <c:v>1</c:v>
                </c:pt>
                <c:pt idx="6">
                  <c:v>3</c:v>
                </c:pt>
                <c:pt idx="7">
                  <c:v>3</c:v>
                </c:pt>
                <c:pt idx="8">
                  <c:v>3</c:v>
                </c:pt>
              </c:numCache>
            </c:numRef>
          </c:val>
        </c:ser>
        <c:dLbls>
          <c:showLegendKey val="0"/>
          <c:showVal val="0"/>
          <c:showCatName val="0"/>
          <c:showSerName val="0"/>
          <c:showPercent val="0"/>
          <c:showBubbleSize val="0"/>
        </c:dLbls>
        <c:gapWidth val="150"/>
        <c:axId val="273985840"/>
        <c:axId val="273990320"/>
      </c:barChart>
      <c:catAx>
        <c:axId val="2739858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273990320"/>
        <c:crosses val="autoZero"/>
        <c:auto val="1"/>
        <c:lblAlgn val="ctr"/>
        <c:lblOffset val="100"/>
        <c:noMultiLvlLbl val="0"/>
      </c:catAx>
      <c:valAx>
        <c:axId val="273990320"/>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647376970082764E-3"/>
              <c:y val="0.395580313099160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273985840"/>
        <c:crosses val="autoZero"/>
        <c:crossBetween val="between"/>
      </c:valAx>
      <c:spPr>
        <a:noFill/>
        <a:ln w="25400">
          <a:noFill/>
        </a:ln>
      </c:spPr>
    </c:plotArea>
    <c:legend>
      <c:legendPos val="b"/>
      <c:layout>
        <c:manualLayout>
          <c:xMode val="edge"/>
          <c:yMode val="edge"/>
          <c:x val="0.42929901808472209"/>
          <c:y val="0.9376887995383556"/>
          <c:w val="0.18245991628332311"/>
          <c:h val="4.0338601291859795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45425770286894E-2"/>
          <c:y val="4.9488706384820176E-2"/>
          <c:w val="0.90796277145811788"/>
          <c:h val="0.73728813559322037"/>
        </c:manualLayout>
      </c:layout>
      <c:barChart>
        <c:barDir val="col"/>
        <c:grouping val="clustered"/>
        <c:varyColors val="0"/>
        <c:ser>
          <c:idx val="0"/>
          <c:order val="0"/>
          <c:tx>
            <c:strRef>
              <c:f>'5-RI'!$D$35</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5533714955744276E-2"/>
                  <c:y val="-2.65581209128520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9385794200750982E-3"/>
                  <c:y val="-1.99165443302638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718831681717166E-3"/>
                  <c:y val="-2.18493705235998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567336270143104E-2"/>
                  <c:y val="-1.94376974064682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142831551433561E-2"/>
                  <c:y val="-2.86674674140308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85494005596765E-2"/>
                  <c:y val="-1.003496596823703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9.4645615006500976E-3"/>
                  <c:y val="-4.950220205525194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('5-RI'!$D$36:$D$43,'5-RI'!$D$53)</c:f>
              <c:numCache>
                <c:formatCode>#,##0</c:formatCode>
                <c:ptCount val="9"/>
                <c:pt idx="0">
                  <c:v>1162</c:v>
                </c:pt>
                <c:pt idx="1">
                  <c:v>1382</c:v>
                </c:pt>
                <c:pt idx="2">
                  <c:v>1405</c:v>
                </c:pt>
                <c:pt idx="3">
                  <c:v>1920</c:v>
                </c:pt>
                <c:pt idx="4">
                  <c:v>1822</c:v>
                </c:pt>
                <c:pt idx="5">
                  <c:v>1816</c:v>
                </c:pt>
                <c:pt idx="6">
                  <c:v>1699</c:v>
                </c:pt>
                <c:pt idx="7">
                  <c:v>1792</c:v>
                </c:pt>
                <c:pt idx="8" formatCode="General">
                  <c:v>1832</c:v>
                </c:pt>
              </c:numCache>
            </c:numRef>
          </c:val>
        </c:ser>
        <c:ser>
          <c:idx val="1"/>
          <c:order val="1"/>
          <c:tx>
            <c:strRef>
              <c:f>'5-RI'!$E$35</c:f>
              <c:strCache>
                <c:ptCount val="1"/>
                <c:pt idx="0">
                  <c:v>ETAPA E.P</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('5-RI'!$E$36:$E$43,'5-RI'!$E$53)</c:f>
              <c:numCache>
                <c:formatCode>#,##0</c:formatCode>
                <c:ptCount val="9"/>
                <c:pt idx="0">
                  <c:v>0</c:v>
                </c:pt>
                <c:pt idx="1">
                  <c:v>0</c:v>
                </c:pt>
                <c:pt idx="2">
                  <c:v>0</c:v>
                </c:pt>
                <c:pt idx="3">
                  <c:v>0</c:v>
                </c:pt>
                <c:pt idx="4">
                  <c:v>0</c:v>
                </c:pt>
                <c:pt idx="5">
                  <c:v>3</c:v>
                </c:pt>
                <c:pt idx="6">
                  <c:v>8</c:v>
                </c:pt>
                <c:pt idx="7">
                  <c:v>11</c:v>
                </c:pt>
                <c:pt idx="8" formatCode="General">
                  <c:v>18</c:v>
                </c:pt>
              </c:numCache>
            </c:numRef>
          </c:val>
        </c:ser>
        <c:ser>
          <c:idx val="2"/>
          <c:order val="2"/>
          <c:tx>
            <c:strRef>
              <c:f>'5-RI'!$F$35</c:f>
              <c:strCache>
                <c:ptCount val="1"/>
                <c:pt idx="0">
                  <c:v>LINKOTEL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('5-RI'!$F$36:$F$43,'5-RI'!$F$53)</c:f>
              <c:numCache>
                <c:formatCode>General</c:formatCode>
                <c:ptCount val="9"/>
                <c:pt idx="0">
                  <c:v>0</c:v>
                </c:pt>
                <c:pt idx="1">
                  <c:v>0</c:v>
                </c:pt>
                <c:pt idx="2">
                  <c:v>0</c:v>
                </c:pt>
                <c:pt idx="3">
                  <c:v>2</c:v>
                </c:pt>
                <c:pt idx="4">
                  <c:v>2</c:v>
                </c:pt>
                <c:pt idx="5">
                  <c:v>2</c:v>
                </c:pt>
                <c:pt idx="6">
                  <c:v>2</c:v>
                </c:pt>
                <c:pt idx="7">
                  <c:v>2</c:v>
                </c:pt>
                <c:pt idx="8">
                  <c:v>2</c:v>
                </c:pt>
              </c:numCache>
            </c:numRef>
          </c:val>
        </c:ser>
        <c:ser>
          <c:idx val="3"/>
          <c:order val="3"/>
          <c:tx>
            <c:strRef>
              <c:f>'5-RI'!$G$35</c:f>
              <c:strCache>
                <c:ptCount val="1"/>
                <c:pt idx="0">
                  <c:v>SETEL S.A.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('5-RI'!$G$36:$G$43,'5-RI'!$G$53)</c:f>
              <c:numCache>
                <c:formatCode>General</c:formatCode>
                <c:ptCount val="9"/>
                <c:pt idx="0">
                  <c:v>0</c:v>
                </c:pt>
                <c:pt idx="1">
                  <c:v>0</c:v>
                </c:pt>
                <c:pt idx="2">
                  <c:v>0</c:v>
                </c:pt>
                <c:pt idx="3">
                  <c:v>0</c:v>
                </c:pt>
                <c:pt idx="4">
                  <c:v>2</c:v>
                </c:pt>
                <c:pt idx="5">
                  <c:v>1</c:v>
                </c:pt>
                <c:pt idx="6">
                  <c:v>63</c:v>
                </c:pt>
                <c:pt idx="7">
                  <c:v>63</c:v>
                </c:pt>
                <c:pt idx="8">
                  <c:v>65</c:v>
                </c:pt>
              </c:numCache>
            </c:numRef>
          </c:val>
        </c:ser>
        <c:ser>
          <c:idx val="4"/>
          <c:order val="4"/>
          <c:tx>
            <c:strRef>
              <c:f>'5-RI'!$H$35</c:f>
              <c:strCache>
                <c:ptCount val="1"/>
                <c:pt idx="0">
                  <c:v>LEVEL 3 
ECUADOR LVLT S.A.</c:v>
                </c:pt>
              </c:strCache>
            </c:strRef>
          </c:tx>
          <c:spPr>
            <a:solidFill>
              <a:srgbClr val="66006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('5-RI'!$H$36:$H$43,'5-RI'!$H$53)</c:f>
              <c:numCache>
                <c:formatCode>General</c:formatCode>
                <c:ptCount val="9"/>
                <c:pt idx="0">
                  <c:v>0</c:v>
                </c:pt>
                <c:pt idx="1">
                  <c:v>0</c:v>
                </c:pt>
                <c:pt idx="2">
                  <c:v>0</c:v>
                </c:pt>
                <c:pt idx="3">
                  <c:v>10</c:v>
                </c:pt>
                <c:pt idx="4">
                  <c:v>10</c:v>
                </c:pt>
                <c:pt idx="5">
                  <c:v>0</c:v>
                </c:pt>
                <c:pt idx="6">
                  <c:v>0</c:v>
                </c:pt>
                <c:pt idx="7">
                  <c:v>0</c:v>
                </c:pt>
                <c:pt idx="8">
                  <c:v>0</c:v>
                </c:pt>
              </c:numCache>
            </c:numRef>
          </c:val>
        </c:ser>
        <c:ser>
          <c:idx val="5"/>
          <c:order val="5"/>
          <c:tx>
            <c:strRef>
              <c:f>'5-RI'!$I$35</c:f>
              <c:strCache>
                <c:ptCount val="1"/>
                <c:pt idx="0">
                  <c:v>GRUPO
 CORIPAR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('5-RI'!$I$36:$I$43,'5-RI'!$I$53)</c:f>
              <c:numCache>
                <c:formatCode>General</c:formatCode>
                <c:ptCount val="9"/>
                <c:pt idx="0">
                  <c:v>0</c:v>
                </c:pt>
                <c:pt idx="1">
                  <c:v>0</c:v>
                </c:pt>
                <c:pt idx="2">
                  <c:v>0</c:v>
                </c:pt>
                <c:pt idx="3">
                  <c:v>0</c:v>
                </c:pt>
                <c:pt idx="4">
                  <c:v>0</c:v>
                </c:pt>
                <c:pt idx="5">
                  <c:v>1</c:v>
                </c:pt>
                <c:pt idx="6">
                  <c:v>1</c:v>
                </c:pt>
                <c:pt idx="7">
                  <c:v>1</c:v>
                </c:pt>
                <c:pt idx="8">
                  <c:v>1</c:v>
                </c:pt>
              </c:numCache>
            </c:numRef>
          </c:val>
        </c:ser>
        <c:ser>
          <c:idx val="6"/>
          <c:order val="6"/>
          <c:tx>
            <c:strRef>
              <c:f>'5-RI'!$J$35</c:f>
              <c:strCache>
                <c:ptCount val="1"/>
                <c:pt idx="0">
                  <c:v>CONECEL S.A.</c:v>
                </c:pt>
              </c:strCache>
            </c:strRef>
          </c:tx>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('5-RI'!$J$36:$J$43,'5-RI'!$J$53)</c:f>
              <c:numCache>
                <c:formatCode>General</c:formatCode>
                <c:ptCount val="9"/>
                <c:pt idx="0">
                  <c:v>3</c:v>
                </c:pt>
                <c:pt idx="1">
                  <c:v>0</c:v>
                </c:pt>
                <c:pt idx="2">
                  <c:v>0</c:v>
                </c:pt>
                <c:pt idx="3">
                  <c:v>0</c:v>
                </c:pt>
                <c:pt idx="4">
                  <c:v>0</c:v>
                </c:pt>
                <c:pt idx="5">
                  <c:v>0</c:v>
                </c:pt>
                <c:pt idx="6">
                  <c:v>0</c:v>
                </c:pt>
                <c:pt idx="7">
                  <c:v>3</c:v>
                </c:pt>
                <c:pt idx="8">
                  <c:v>3</c:v>
                </c:pt>
              </c:numCache>
            </c:numRef>
          </c:val>
        </c:ser>
        <c:ser>
          <c:idx val="7"/>
          <c:order val="7"/>
          <c:tx>
            <c:strRef>
              <c:f>'5-RI'!$K$35</c:f>
              <c:strCache>
                <c:ptCount val="1"/>
                <c:pt idx="0">
                  <c:v>OTECEL S.A.</c:v>
                </c:pt>
              </c:strCache>
            </c:strRef>
          </c:tx>
          <c:spPr>
            <a:solidFill>
              <a:srgbClr val="CCCC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('5-RI'!$C$36:$C$43,'5-RI'!$C$53)</c:f>
              <c:strCache>
                <c:ptCount val="9"/>
                <c:pt idx="0">
                  <c:v>AÑO 2005</c:v>
                </c:pt>
                <c:pt idx="1">
                  <c:v>AÑO 2006</c:v>
                </c:pt>
                <c:pt idx="2">
                  <c:v>AÑO 2007</c:v>
                </c:pt>
                <c:pt idx="3">
                  <c:v>AÑO 2008</c:v>
                </c:pt>
                <c:pt idx="4">
                  <c:v>AÑO 2009</c:v>
                </c:pt>
                <c:pt idx="5">
                  <c:v>AÑO 2010</c:v>
                </c:pt>
                <c:pt idx="6">
                  <c:v>AÑO 2011</c:v>
                </c:pt>
                <c:pt idx="7">
                  <c:v>AÑO 2012</c:v>
                </c:pt>
                <c:pt idx="8">
                  <c:v>oct-13</c:v>
                </c:pt>
              </c:strCache>
            </c:strRef>
          </c:cat>
          <c:val>
            <c:numRef>
              <c:f>('5-RI'!$K$36:$K$43,'5-RI'!$K$53)</c:f>
              <c:numCache>
                <c:formatCode>General</c:formatCode>
                <c:ptCount val="9"/>
                <c:pt idx="0">
                  <c:v>9</c:v>
                </c:pt>
                <c:pt idx="1">
                  <c:v>3</c:v>
                </c:pt>
                <c:pt idx="2">
                  <c:v>5</c:v>
                </c:pt>
                <c:pt idx="3">
                  <c:v>18</c:v>
                </c:pt>
                <c:pt idx="4">
                  <c:v>22</c:v>
                </c:pt>
                <c:pt idx="5">
                  <c:v>23</c:v>
                </c:pt>
                <c:pt idx="6">
                  <c:v>23</c:v>
                </c:pt>
                <c:pt idx="7">
                  <c:v>23</c:v>
                </c:pt>
                <c:pt idx="8">
                  <c:v>24</c:v>
                </c:pt>
              </c:numCache>
            </c:numRef>
          </c:val>
        </c:ser>
        <c:dLbls>
          <c:showLegendKey val="0"/>
          <c:showVal val="0"/>
          <c:showCatName val="0"/>
          <c:showSerName val="0"/>
          <c:showPercent val="0"/>
          <c:showBubbleSize val="0"/>
        </c:dLbls>
        <c:gapWidth val="0"/>
        <c:overlap val="5"/>
        <c:axId val="458235392"/>
        <c:axId val="458237072"/>
      </c:barChart>
      <c:catAx>
        <c:axId val="4582353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458237072"/>
        <c:crosses val="autoZero"/>
        <c:auto val="1"/>
        <c:lblAlgn val="ctr"/>
        <c:lblOffset val="100"/>
        <c:tickLblSkip val="1"/>
        <c:tickMarkSkip val="1"/>
        <c:noMultiLvlLbl val="0"/>
      </c:catAx>
      <c:valAx>
        <c:axId val="458237072"/>
        <c:scaling>
          <c:orientation val="minMax"/>
          <c:max val="2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272496014995222E-3"/>
              <c:y val="0.34862811503400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458235392"/>
        <c:crosses val="autoZero"/>
        <c:crossBetween val="between"/>
      </c:valAx>
      <c:spPr>
        <a:noFill/>
        <a:ln w="25400">
          <a:noFill/>
        </a:ln>
      </c:spPr>
    </c:plotArea>
    <c:legend>
      <c:legendPos val="b"/>
      <c:layout>
        <c:manualLayout>
          <c:xMode val="edge"/>
          <c:yMode val="edge"/>
          <c:x val="6.9383997837613912E-2"/>
          <c:y val="0.87731060499158031"/>
          <c:w val="0.86254186465382876"/>
          <c:h val="9.334104742283559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jpe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1.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142874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742949"/>
        </a:xfrm>
        <a:prstGeom prst="rect">
          <a:avLst/>
        </a:prstGeom>
      </xdr:spPr>
    </xdr:pic>
    <xdr:clientData/>
  </xdr:twoCellAnchor>
  <xdr:absoluteAnchor>
    <xdr:pos x="762000" y="1943100"/>
    <xdr:ext cx="9896475" cy="53721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85724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666749"/>
        </a:xfrm>
        <a:prstGeom prst="rect">
          <a:avLst/>
        </a:prstGeom>
      </xdr:spPr>
    </xdr:pic>
    <xdr:clientData/>
  </xdr:twoCellAnchor>
  <xdr:absoluteAnchor>
    <xdr:pos x="762000" y="1943100"/>
    <xdr:ext cx="9896475" cy="53149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twoCellAnchor>
    <xdr:from>
      <xdr:col>1</xdr:col>
      <xdr:colOff>619125</xdr:colOff>
      <xdr:row>31</xdr:row>
      <xdr:rowOff>35719</xdr:rowOff>
    </xdr:from>
    <xdr:to>
      <xdr:col>2</xdr:col>
      <xdr:colOff>462492</xdr:colOff>
      <xdr:row>32</xdr:row>
      <xdr:rowOff>135731</xdr:rowOff>
    </xdr:to>
    <xdr:sp macro="" textlink="">
      <xdr:nvSpPr>
        <xdr:cNvPr id="6" name="4 Rectángulo redondeado">
          <a:hlinkClick xmlns:r="http://schemas.openxmlformats.org/officeDocument/2006/relationships" r:id="rId2"/>
        </xdr:cNvPr>
        <xdr:cNvSpPr/>
      </xdr:nvSpPr>
      <xdr:spPr>
        <a:xfrm>
          <a:off x="3643313" y="5893594"/>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twoCellAnchor>
    <xdr:from>
      <xdr:col>4</xdr:col>
      <xdr:colOff>571500</xdr:colOff>
      <xdr:row>48</xdr:row>
      <xdr:rowOff>47625</xdr:rowOff>
    </xdr:from>
    <xdr:to>
      <xdr:col>8</xdr:col>
      <xdr:colOff>281517</xdr:colOff>
      <xdr:row>50</xdr:row>
      <xdr:rowOff>85725</xdr:rowOff>
    </xdr:to>
    <xdr:sp macro="" textlink="">
      <xdr:nvSpPr>
        <xdr:cNvPr id="3" name="4 Rectángulo redondeado">
          <a:hlinkClick xmlns:r="http://schemas.openxmlformats.org/officeDocument/2006/relationships" r:id="rId2"/>
        </xdr:cNvPr>
        <xdr:cNvSpPr/>
      </xdr:nvSpPr>
      <xdr:spPr>
        <a:xfrm>
          <a:off x="4286250" y="8505825"/>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twoCellAnchor>
    <xdr:from>
      <xdr:col>0</xdr:col>
      <xdr:colOff>169333</xdr:colOff>
      <xdr:row>156</xdr:row>
      <xdr:rowOff>10584</xdr:rowOff>
    </xdr:from>
    <xdr:to>
      <xdr:col>2</xdr:col>
      <xdr:colOff>711200</xdr:colOff>
      <xdr:row>157</xdr:row>
      <xdr:rowOff>118534</xdr:rowOff>
    </xdr:to>
    <xdr:sp macro="" textlink="">
      <xdr:nvSpPr>
        <xdr:cNvPr id="3" name="4 Rectángulo redondeado">
          <a:hlinkClick xmlns:r="http://schemas.openxmlformats.org/officeDocument/2006/relationships" r:id="rId2"/>
        </xdr:cNvPr>
        <xdr:cNvSpPr/>
      </xdr:nvSpPr>
      <xdr:spPr>
        <a:xfrm>
          <a:off x="169333" y="25918584"/>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SEP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22,05 millones utilizados</a:t>
          </a:r>
        </a:p>
        <a:p xmlns:a="http://schemas.openxmlformats.org/drawingml/2006/main">
          <a:pPr algn="l" rtl="0">
            <a:defRPr sz="1000"/>
          </a:pPr>
          <a:r>
            <a:rPr lang="es-ES" sz="900" b="0" i="0" u="none" strike="noStrike" baseline="0">
              <a:solidFill>
                <a:srgbClr val="000000"/>
              </a:solidFill>
              <a:latin typeface="Arial"/>
              <a:cs typeface="Arial"/>
            </a:rPr>
            <a:t>17,3  millones líneas activas</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C9" sqref="C9"/>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115</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xdN//+MCclMF8PViLREES9W7gr8yQDNLRNCNgElGnIz5nOgnkZbVbCQRLy8qUc7aEeuEaoW/Ilul/R12weohfA==" saltValue="CS7QAv0zHNJ2hljcYdF/1Q=="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H6" sqref="H6"/>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210" t="s">
        <v>114</v>
      </c>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topLeftCell="A10" zoomScaleNormal="100" workbookViewId="0">
      <selection activeCell="F14" sqref="F14"/>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115</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23" t="s">
        <v>80</v>
      </c>
      <c r="C12" s="224"/>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'5-RI'!I32+'5-RI'!L53</f>
        <v>2214</v>
      </c>
      <c r="E14" s="85">
        <f>+D14/C14</f>
        <v>7.3800000000000005E-4</v>
      </c>
      <c r="F14" s="105"/>
      <c r="G14" s="70"/>
    </row>
    <row r="15" spans="1:21" ht="25.5" customHeight="1" x14ac:dyDescent="0.2">
      <c r="A15" s="220" t="s">
        <v>41</v>
      </c>
      <c r="B15" s="106" t="s">
        <v>40</v>
      </c>
      <c r="C15" s="107">
        <f>SUM(C16:C26)</f>
        <v>1067</v>
      </c>
      <c r="D15" s="86">
        <v>261</v>
      </c>
      <c r="E15" s="85">
        <f>+D15/C15</f>
        <v>0.24461105904404873</v>
      </c>
      <c r="F15" s="105"/>
      <c r="G15" s="108"/>
    </row>
    <row r="16" spans="1:21" x14ac:dyDescent="0.2">
      <c r="A16" s="221"/>
      <c r="B16" s="154" t="s">
        <v>104</v>
      </c>
      <c r="C16" s="91">
        <v>97</v>
      </c>
      <c r="D16" s="92">
        <v>37</v>
      </c>
      <c r="E16" s="85">
        <f t="shared" ref="E16:E26" si="0">+D16/C16</f>
        <v>0.38144329896907214</v>
      </c>
    </row>
    <row r="17" spans="1:5" x14ac:dyDescent="0.2">
      <c r="A17" s="221"/>
      <c r="B17" s="93" t="s">
        <v>93</v>
      </c>
      <c r="C17" s="91">
        <v>97</v>
      </c>
      <c r="D17" s="92">
        <v>39</v>
      </c>
      <c r="E17" s="85">
        <f t="shared" si="0"/>
        <v>0.40206185567010311</v>
      </c>
    </row>
    <row r="18" spans="1:5" x14ac:dyDescent="0.2">
      <c r="A18" s="221"/>
      <c r="B18" s="93" t="s">
        <v>94</v>
      </c>
      <c r="C18" s="91">
        <v>97</v>
      </c>
      <c r="D18" s="92">
        <v>18</v>
      </c>
      <c r="E18" s="85">
        <f>+D18/C18</f>
        <v>0.18556701030927836</v>
      </c>
    </row>
    <row r="19" spans="1:5" x14ac:dyDescent="0.2">
      <c r="A19" s="221"/>
      <c r="B19" s="93" t="s">
        <v>55</v>
      </c>
      <c r="C19" s="91">
        <v>97</v>
      </c>
      <c r="D19" s="92">
        <v>17</v>
      </c>
      <c r="E19" s="85">
        <f t="shared" si="0"/>
        <v>0.17525773195876287</v>
      </c>
    </row>
    <row r="20" spans="1:5" x14ac:dyDescent="0.2">
      <c r="A20" s="221"/>
      <c r="B20" s="93" t="s">
        <v>56</v>
      </c>
      <c r="C20" s="91">
        <v>97</v>
      </c>
      <c r="D20" s="92">
        <v>27</v>
      </c>
      <c r="E20" s="85">
        <f t="shared" si="0"/>
        <v>0.27835051546391754</v>
      </c>
    </row>
    <row r="21" spans="1:5" x14ac:dyDescent="0.2">
      <c r="A21" s="221"/>
      <c r="B21" s="93" t="s">
        <v>57</v>
      </c>
      <c r="C21" s="91">
        <v>97</v>
      </c>
      <c r="D21" s="92">
        <v>23</v>
      </c>
      <c r="E21" s="85">
        <f t="shared" si="0"/>
        <v>0.23711340206185566</v>
      </c>
    </row>
    <row r="22" spans="1:5" x14ac:dyDescent="0.2">
      <c r="A22" s="221"/>
      <c r="B22" s="120" t="s">
        <v>92</v>
      </c>
      <c r="C22" s="91">
        <v>97</v>
      </c>
      <c r="D22" s="92">
        <v>15</v>
      </c>
      <c r="E22" s="85">
        <f t="shared" si="0"/>
        <v>0.15463917525773196</v>
      </c>
    </row>
    <row r="23" spans="1:5" x14ac:dyDescent="0.2">
      <c r="A23" s="221"/>
      <c r="B23" s="153" t="s">
        <v>103</v>
      </c>
      <c r="C23" s="91">
        <v>97</v>
      </c>
      <c r="D23" s="92">
        <v>15</v>
      </c>
      <c r="E23" s="85">
        <f t="shared" si="0"/>
        <v>0.15463917525773196</v>
      </c>
    </row>
    <row r="24" spans="1:5" x14ac:dyDescent="0.2">
      <c r="A24" s="221"/>
      <c r="B24" s="93" t="s">
        <v>58</v>
      </c>
      <c r="C24" s="91">
        <v>97</v>
      </c>
      <c r="D24" s="92">
        <v>22</v>
      </c>
      <c r="E24" s="85">
        <f t="shared" si="0"/>
        <v>0.22680412371134021</v>
      </c>
    </row>
    <row r="25" spans="1:5" x14ac:dyDescent="0.2">
      <c r="A25" s="221"/>
      <c r="B25" s="93" t="s">
        <v>59</v>
      </c>
      <c r="C25" s="91">
        <v>97</v>
      </c>
      <c r="D25" s="92">
        <v>23</v>
      </c>
      <c r="E25" s="85">
        <f t="shared" si="0"/>
        <v>0.23711340206185566</v>
      </c>
    </row>
    <row r="26" spans="1:5" ht="13.5" thickBot="1" x14ac:dyDescent="0.25">
      <c r="A26" s="222"/>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311"/>
      <c r="B38" s="311"/>
      <c r="C38" s="312"/>
      <c r="D38" s="311"/>
      <c r="E38" s="311"/>
      <c r="F38" s="313"/>
      <c r="G38" s="313"/>
    </row>
    <row r="39" spans="1:7" x14ac:dyDescent="0.2">
      <c r="A39" s="311"/>
      <c r="B39" s="311"/>
      <c r="C39" s="312"/>
      <c r="D39" s="311"/>
      <c r="E39" s="311"/>
      <c r="F39" s="313"/>
      <c r="G39" s="313"/>
    </row>
    <row r="40" spans="1:7" x14ac:dyDescent="0.2">
      <c r="A40" s="311"/>
      <c r="B40" s="311"/>
      <c r="C40" s="312"/>
      <c r="D40" s="311"/>
      <c r="E40" s="311"/>
      <c r="F40" s="313"/>
      <c r="G40" s="313"/>
    </row>
    <row r="41" spans="1:7" x14ac:dyDescent="0.2">
      <c r="A41" s="311"/>
      <c r="B41" s="311"/>
      <c r="C41" s="312"/>
      <c r="D41" s="311"/>
      <c r="E41" s="311"/>
      <c r="F41" s="313"/>
      <c r="G41" s="313"/>
    </row>
    <row r="42" spans="1:7" x14ac:dyDescent="0.2">
      <c r="A42" s="311"/>
      <c r="B42" s="311"/>
      <c r="C42" s="312"/>
      <c r="D42" s="311"/>
      <c r="E42" s="311"/>
      <c r="F42" s="313"/>
      <c r="G42" s="313"/>
    </row>
    <row r="43" spans="1:7" x14ac:dyDescent="0.2">
      <c r="A43" s="311"/>
      <c r="B43" s="311"/>
      <c r="C43" s="312"/>
      <c r="D43" s="311"/>
      <c r="E43" s="311"/>
      <c r="F43" s="313"/>
      <c r="G43" s="313"/>
    </row>
    <row r="44" spans="1:7" x14ac:dyDescent="0.2">
      <c r="A44" s="311"/>
      <c r="B44" s="311"/>
      <c r="C44" s="312"/>
      <c r="D44" s="311"/>
      <c r="E44" s="311"/>
      <c r="F44" s="313"/>
      <c r="G44" s="313"/>
    </row>
    <row r="45" spans="1:7" x14ac:dyDescent="0.2">
      <c r="A45" s="311"/>
      <c r="B45" s="311"/>
      <c r="C45" s="312"/>
      <c r="D45" s="311"/>
      <c r="E45" s="311"/>
      <c r="F45" s="313"/>
      <c r="G45" s="313"/>
    </row>
    <row r="46" spans="1:7" x14ac:dyDescent="0.2">
      <c r="A46" s="311"/>
      <c r="B46" s="311"/>
      <c r="C46" s="312"/>
      <c r="D46" s="311"/>
      <c r="E46" s="311"/>
      <c r="F46" s="313"/>
      <c r="G46" s="313"/>
    </row>
    <row r="47" spans="1:7" x14ac:dyDescent="0.2">
      <c r="A47" s="311"/>
      <c r="B47" s="311"/>
      <c r="C47" s="312"/>
      <c r="D47" s="311"/>
      <c r="E47" s="311"/>
      <c r="F47" s="313"/>
      <c r="G47" s="313"/>
    </row>
    <row r="48" spans="1:7" x14ac:dyDescent="0.2">
      <c r="A48" s="311"/>
      <c r="B48" s="311"/>
      <c r="C48" s="312"/>
      <c r="D48" s="311"/>
      <c r="E48" s="311"/>
      <c r="F48" s="313"/>
      <c r="G48" s="313"/>
    </row>
    <row r="49" spans="1:7" x14ac:dyDescent="0.2">
      <c r="A49" s="311"/>
      <c r="B49" s="311"/>
      <c r="C49" s="312"/>
      <c r="D49" s="311"/>
      <c r="E49" s="311"/>
      <c r="F49" s="313"/>
      <c r="G49" s="313"/>
    </row>
    <row r="50" spans="1:7" x14ac:dyDescent="0.2">
      <c r="A50" s="311"/>
      <c r="B50" s="311"/>
      <c r="C50" s="312"/>
      <c r="D50" s="311"/>
      <c r="E50" s="311"/>
      <c r="F50" s="313"/>
      <c r="G50" s="313"/>
    </row>
    <row r="51" spans="1:7" x14ac:dyDescent="0.2">
      <c r="A51" s="311"/>
      <c r="B51" s="311"/>
      <c r="C51" s="312"/>
      <c r="D51" s="311"/>
      <c r="E51" s="311"/>
      <c r="F51" s="313"/>
      <c r="G51" s="313"/>
    </row>
    <row r="52" spans="1:7" x14ac:dyDescent="0.2">
      <c r="A52" s="311"/>
      <c r="B52" s="311"/>
      <c r="C52" s="312"/>
      <c r="D52" s="311"/>
      <c r="E52" s="311"/>
      <c r="F52" s="313"/>
      <c r="G52" s="313"/>
    </row>
    <row r="53" spans="1:7" x14ac:dyDescent="0.2">
      <c r="A53" s="311"/>
      <c r="B53" s="311"/>
      <c r="C53" s="312"/>
      <c r="D53" s="311"/>
      <c r="E53" s="311"/>
      <c r="F53" s="313"/>
      <c r="G53" s="313"/>
    </row>
    <row r="54" spans="1:7" x14ac:dyDescent="0.2">
      <c r="A54" s="311"/>
      <c r="B54" s="311"/>
      <c r="C54" s="312"/>
      <c r="D54" s="311"/>
      <c r="E54" s="311"/>
      <c r="F54" s="313"/>
      <c r="G54" s="313"/>
    </row>
    <row r="55" spans="1:7" x14ac:dyDescent="0.2">
      <c r="A55" s="311"/>
      <c r="B55" s="311"/>
      <c r="C55" s="312"/>
      <c r="D55" s="311"/>
      <c r="E55" s="311"/>
      <c r="F55" s="313"/>
      <c r="G55" s="313"/>
    </row>
    <row r="56" spans="1:7" x14ac:dyDescent="0.2">
      <c r="A56" s="311"/>
      <c r="B56" s="311"/>
      <c r="C56" s="312"/>
      <c r="D56" s="311"/>
      <c r="E56" s="311"/>
      <c r="F56" s="313"/>
      <c r="G56" s="313"/>
    </row>
    <row r="57" spans="1:7" x14ac:dyDescent="0.2">
      <c r="A57" s="142"/>
      <c r="B57" s="142"/>
      <c r="C57" s="143"/>
      <c r="D57" s="142"/>
      <c r="E57" s="142"/>
      <c r="F57" s="144"/>
      <c r="G57" s="313"/>
    </row>
    <row r="58" spans="1:7" x14ac:dyDescent="0.2">
      <c r="A58" s="142"/>
      <c r="B58" s="142"/>
      <c r="C58" s="143"/>
      <c r="D58" s="142"/>
      <c r="E58" s="142"/>
      <c r="F58" s="144"/>
      <c r="G58" s="313"/>
    </row>
    <row r="59" spans="1:7" x14ac:dyDescent="0.2">
      <c r="A59" s="142" t="s">
        <v>60</v>
      </c>
      <c r="B59" s="142"/>
      <c r="C59" s="143">
        <f>+C13</f>
        <v>100000000</v>
      </c>
      <c r="D59" s="142"/>
      <c r="E59" s="142"/>
      <c r="F59" s="144"/>
      <c r="G59" s="313"/>
    </row>
    <row r="60" spans="1:7" x14ac:dyDescent="0.2">
      <c r="A60" s="142" t="s">
        <v>61</v>
      </c>
      <c r="B60" s="142"/>
      <c r="C60" s="143">
        <f>+D13</f>
        <v>26400000</v>
      </c>
      <c r="D60" s="142"/>
      <c r="E60" s="142"/>
      <c r="F60" s="144"/>
      <c r="G60" s="313"/>
    </row>
    <row r="61" spans="1:7" x14ac:dyDescent="0.2">
      <c r="A61" s="142" t="s">
        <v>62</v>
      </c>
      <c r="B61" s="142"/>
      <c r="C61" s="143">
        <f>+C59-C60</f>
        <v>73600000</v>
      </c>
      <c r="D61" s="142"/>
      <c r="E61" s="142"/>
      <c r="F61" s="144"/>
      <c r="G61" s="313"/>
    </row>
    <row r="62" spans="1:7" x14ac:dyDescent="0.2">
      <c r="A62" s="142" t="s">
        <v>63</v>
      </c>
      <c r="B62" s="142"/>
      <c r="C62" s="143"/>
      <c r="D62" s="143">
        <f>+C14</f>
        <v>3000000</v>
      </c>
      <c r="E62" s="142"/>
      <c r="F62" s="144"/>
      <c r="G62" s="313"/>
    </row>
    <row r="63" spans="1:7" x14ac:dyDescent="0.2">
      <c r="A63" s="142" t="s">
        <v>64</v>
      </c>
      <c r="B63" s="142"/>
      <c r="C63" s="143"/>
      <c r="D63" s="142">
        <f>+D14</f>
        <v>2214</v>
      </c>
      <c r="E63" s="142"/>
      <c r="F63" s="144"/>
      <c r="G63" s="313"/>
    </row>
    <row r="64" spans="1:7" x14ac:dyDescent="0.2">
      <c r="A64" s="142" t="s">
        <v>65</v>
      </c>
      <c r="B64" s="142"/>
      <c r="C64" s="143"/>
      <c r="D64" s="143">
        <f>+D62-D63</f>
        <v>2997786</v>
      </c>
      <c r="E64" s="142"/>
      <c r="F64" s="144"/>
      <c r="G64" s="313"/>
    </row>
    <row r="65" spans="1:7" x14ac:dyDescent="0.2">
      <c r="A65" s="142" t="s">
        <v>66</v>
      </c>
      <c r="B65" s="142"/>
      <c r="C65" s="143"/>
      <c r="D65" s="142"/>
      <c r="E65" s="143">
        <f>+C15</f>
        <v>1067</v>
      </c>
      <c r="F65" s="144"/>
      <c r="G65" s="313"/>
    </row>
    <row r="66" spans="1:7" x14ac:dyDescent="0.2">
      <c r="A66" s="142" t="s">
        <v>67</v>
      </c>
      <c r="B66" s="142"/>
      <c r="C66" s="143"/>
      <c r="D66" s="142"/>
      <c r="E66" s="143">
        <f>+D15</f>
        <v>261</v>
      </c>
      <c r="F66" s="144"/>
      <c r="G66" s="313"/>
    </row>
    <row r="67" spans="1:7" x14ac:dyDescent="0.2">
      <c r="A67" s="142" t="s">
        <v>68</v>
      </c>
      <c r="B67" s="142"/>
      <c r="C67" s="143"/>
      <c r="D67" s="142"/>
      <c r="E67" s="143">
        <f>+E65-E66</f>
        <v>806</v>
      </c>
      <c r="F67" s="144"/>
      <c r="G67" s="313"/>
    </row>
    <row r="68" spans="1:7" x14ac:dyDescent="0.2">
      <c r="A68" s="142"/>
      <c r="B68" s="142"/>
      <c r="C68" s="143"/>
      <c r="D68" s="142"/>
      <c r="E68" s="142"/>
      <c r="F68" s="144"/>
      <c r="G68" s="313"/>
    </row>
    <row r="69" spans="1:7" x14ac:dyDescent="0.2">
      <c r="A69" s="142"/>
      <c r="B69" s="142"/>
      <c r="C69" s="143"/>
      <c r="D69" s="142"/>
      <c r="E69" s="142"/>
      <c r="F69" s="144"/>
      <c r="G69" s="313"/>
    </row>
    <row r="70" spans="1:7" x14ac:dyDescent="0.2">
      <c r="A70" s="142"/>
      <c r="B70" s="142"/>
      <c r="C70" s="143"/>
      <c r="D70" s="142"/>
      <c r="E70" s="142"/>
      <c r="F70" s="144"/>
      <c r="G70" s="313"/>
    </row>
    <row r="71" spans="1:7" x14ac:dyDescent="0.2">
      <c r="A71" s="142"/>
      <c r="B71" s="142"/>
      <c r="C71" s="143"/>
      <c r="D71" s="142"/>
      <c r="E71" s="142"/>
      <c r="F71" s="144"/>
      <c r="G71" s="313"/>
    </row>
    <row r="72" spans="1:7" x14ac:dyDescent="0.2">
      <c r="A72" s="142"/>
      <c r="B72" s="142"/>
      <c r="C72" s="143"/>
      <c r="D72" s="142"/>
      <c r="E72" s="142"/>
      <c r="F72" s="144"/>
      <c r="G72" s="313"/>
    </row>
    <row r="73" spans="1:7" x14ac:dyDescent="0.2">
      <c r="A73" s="142"/>
      <c r="B73" s="142"/>
      <c r="C73" s="143"/>
      <c r="D73" s="142"/>
      <c r="E73" s="142"/>
      <c r="F73" s="144"/>
      <c r="G73" s="313"/>
    </row>
    <row r="74" spans="1:7" x14ac:dyDescent="0.2">
      <c r="A74" s="142"/>
      <c r="B74" s="142"/>
      <c r="C74" s="143"/>
      <c r="D74" s="142"/>
      <c r="E74" s="142"/>
      <c r="F74" s="144"/>
      <c r="G74" s="313"/>
    </row>
    <row r="75" spans="1:7" x14ac:dyDescent="0.2">
      <c r="A75" s="142"/>
      <c r="B75" s="142"/>
      <c r="C75" s="143"/>
      <c r="D75" s="142"/>
      <c r="E75" s="142"/>
      <c r="F75" s="144"/>
      <c r="G75" s="152"/>
    </row>
  </sheetData>
  <sheetProtection algorithmName="SHA-512" hashValue="6gldM3ckRE/QiRq5vggzCywvQwi6am8vMSblKFbBW3DoB/FOrFF6TACzMuvANQreO+AR0ZexaX692U7rvkp1fA==" saltValue="uhyG/syp6DosmUiggwrBIw=="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C42" sqref="C42"/>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115</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30" t="s">
        <v>5</v>
      </c>
      <c r="B12" s="231"/>
      <c r="C12" s="230" t="s">
        <v>87</v>
      </c>
      <c r="D12" s="232"/>
      <c r="E12" s="232"/>
      <c r="F12" s="231"/>
      <c r="G12" s="230" t="s">
        <v>2</v>
      </c>
      <c r="H12" s="232"/>
      <c r="I12" s="232"/>
      <c r="J12" s="231"/>
      <c r="K12" s="245" t="s">
        <v>1</v>
      </c>
      <c r="L12" s="232"/>
      <c r="M12" s="232"/>
      <c r="N12" s="231"/>
    </row>
    <row r="13" spans="1:14" ht="13.5" thickTop="1" x14ac:dyDescent="0.2">
      <c r="A13" s="239" t="s">
        <v>6</v>
      </c>
      <c r="B13" s="240"/>
      <c r="C13" s="228" t="s">
        <v>7</v>
      </c>
      <c r="D13" s="233" t="s">
        <v>8</v>
      </c>
      <c r="E13" s="233"/>
      <c r="F13" s="181" t="s">
        <v>9</v>
      </c>
      <c r="G13" s="228" t="s">
        <v>7</v>
      </c>
      <c r="H13" s="233" t="s">
        <v>8</v>
      </c>
      <c r="I13" s="233"/>
      <c r="J13" s="181" t="s">
        <v>9</v>
      </c>
      <c r="K13" s="228" t="s">
        <v>7</v>
      </c>
      <c r="L13" s="233" t="s">
        <v>8</v>
      </c>
      <c r="M13" s="233"/>
      <c r="N13" s="181" t="s">
        <v>9</v>
      </c>
    </row>
    <row r="14" spans="1:14" ht="13.5" thickBot="1" x14ac:dyDescent="0.25">
      <c r="A14" s="239"/>
      <c r="B14" s="240"/>
      <c r="C14" s="229"/>
      <c r="D14" s="182" t="s">
        <v>10</v>
      </c>
      <c r="E14" s="182" t="s">
        <v>11</v>
      </c>
      <c r="F14" s="183" t="s">
        <v>12</v>
      </c>
      <c r="G14" s="229"/>
      <c r="H14" s="182" t="s">
        <v>10</v>
      </c>
      <c r="I14" s="182" t="s">
        <v>11</v>
      </c>
      <c r="J14" s="183" t="s">
        <v>12</v>
      </c>
      <c r="K14" s="229"/>
      <c r="L14" s="182" t="s">
        <v>10</v>
      </c>
      <c r="M14" s="182" t="s">
        <v>11</v>
      </c>
      <c r="N14" s="183" t="s">
        <v>12</v>
      </c>
    </row>
    <row r="15" spans="1:14" ht="13.5" thickTop="1" x14ac:dyDescent="0.2">
      <c r="A15" s="239"/>
      <c r="B15" s="240"/>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39"/>
      <c r="B16" s="240"/>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39"/>
      <c r="B17" s="240"/>
      <c r="C17" s="211"/>
      <c r="D17" s="212"/>
      <c r="E17" s="212"/>
      <c r="F17" s="212"/>
      <c r="G17" s="148">
        <v>97</v>
      </c>
      <c r="H17" s="137">
        <v>9000000</v>
      </c>
      <c r="I17" s="137">
        <v>9399999</v>
      </c>
      <c r="J17" s="138">
        <f t="shared" si="0"/>
        <v>400000</v>
      </c>
      <c r="K17" s="129">
        <v>96</v>
      </c>
      <c r="L17" s="131">
        <v>7000000</v>
      </c>
      <c r="M17" s="131">
        <v>7999999</v>
      </c>
      <c r="N17" s="132">
        <f t="shared" si="2"/>
        <v>1000000</v>
      </c>
    </row>
    <row r="18" spans="1:14" x14ac:dyDescent="0.2">
      <c r="A18" s="239"/>
      <c r="B18" s="240"/>
      <c r="C18" s="213"/>
      <c r="D18" s="214"/>
      <c r="E18" s="214"/>
      <c r="F18" s="214"/>
      <c r="G18" s="149">
        <v>98</v>
      </c>
      <c r="H18" s="3">
        <v>3000000</v>
      </c>
      <c r="I18" s="3">
        <v>3599999</v>
      </c>
      <c r="J18" s="41">
        <f t="shared" si="0"/>
        <v>600000</v>
      </c>
      <c r="K18" s="3">
        <v>96</v>
      </c>
      <c r="L18" s="36">
        <v>8000000</v>
      </c>
      <c r="M18" s="131">
        <v>8999999</v>
      </c>
      <c r="N18" s="98">
        <f t="shared" si="2"/>
        <v>1000000</v>
      </c>
    </row>
    <row r="19" spans="1:14" x14ac:dyDescent="0.2">
      <c r="A19" s="239"/>
      <c r="B19" s="240"/>
      <c r="C19" s="213"/>
      <c r="D19" s="214"/>
      <c r="E19" s="214"/>
      <c r="F19" s="214"/>
      <c r="G19" s="149">
        <v>98</v>
      </c>
      <c r="H19" s="3">
        <v>3700000</v>
      </c>
      <c r="I19" s="3">
        <v>3999999</v>
      </c>
      <c r="J19" s="41">
        <f t="shared" si="0"/>
        <v>300000</v>
      </c>
      <c r="K19" s="3">
        <v>96</v>
      </c>
      <c r="L19" s="65">
        <v>9100000</v>
      </c>
      <c r="M19" s="65">
        <v>9999999</v>
      </c>
      <c r="N19" s="98">
        <f t="shared" si="2"/>
        <v>900000</v>
      </c>
    </row>
    <row r="20" spans="1:14" x14ac:dyDescent="0.2">
      <c r="A20" s="239"/>
      <c r="B20" s="240"/>
      <c r="C20" s="213"/>
      <c r="D20" s="214"/>
      <c r="E20" s="214"/>
      <c r="F20" s="214"/>
      <c r="G20" s="149">
        <v>98</v>
      </c>
      <c r="H20" s="3">
        <v>4000000</v>
      </c>
      <c r="I20" s="3">
        <v>4999999</v>
      </c>
      <c r="J20" s="41">
        <f t="shared" si="0"/>
        <v>1000000</v>
      </c>
      <c r="K20" s="137">
        <v>97</v>
      </c>
      <c r="L20" s="139">
        <v>9400000</v>
      </c>
      <c r="M20" s="139">
        <v>9999999</v>
      </c>
      <c r="N20" s="140">
        <f t="shared" si="2"/>
        <v>600000</v>
      </c>
    </row>
    <row r="21" spans="1:14" x14ac:dyDescent="0.2">
      <c r="A21" s="239"/>
      <c r="B21" s="240"/>
      <c r="C21" s="213"/>
      <c r="D21" s="214"/>
      <c r="E21" s="214"/>
      <c r="F21" s="214"/>
      <c r="G21" s="149">
        <v>98</v>
      </c>
      <c r="H21" s="3">
        <v>7000000</v>
      </c>
      <c r="I21" s="3">
        <v>7999999</v>
      </c>
      <c r="J21" s="41">
        <f t="shared" ref="J21:J29" si="3">+I21-H21+1</f>
        <v>1000000</v>
      </c>
      <c r="K21" s="3">
        <v>98</v>
      </c>
      <c r="L21" s="65" t="s">
        <v>13</v>
      </c>
      <c r="M21" s="65" t="s">
        <v>14</v>
      </c>
      <c r="N21" s="98">
        <f t="shared" si="2"/>
        <v>1000000</v>
      </c>
    </row>
    <row r="22" spans="1:14" x14ac:dyDescent="0.2">
      <c r="A22" s="239"/>
      <c r="B22" s="240"/>
      <c r="C22" s="213"/>
      <c r="D22" s="214"/>
      <c r="E22" s="214"/>
      <c r="F22" s="214"/>
      <c r="G22" s="149">
        <v>99</v>
      </c>
      <c r="H22" s="3">
        <v>2500000</v>
      </c>
      <c r="I22" s="3">
        <v>2999999</v>
      </c>
      <c r="J22" s="41">
        <f t="shared" si="3"/>
        <v>500000</v>
      </c>
      <c r="K22" s="3">
        <v>98</v>
      </c>
      <c r="L22" s="3">
        <v>1000000</v>
      </c>
      <c r="M22" s="3">
        <v>1999999</v>
      </c>
      <c r="N22" s="98">
        <f t="shared" ref="N22:N39" si="4">+M22-L22+1</f>
        <v>1000000</v>
      </c>
    </row>
    <row r="23" spans="1:14" x14ac:dyDescent="0.2">
      <c r="A23" s="239"/>
      <c r="B23" s="240"/>
      <c r="C23" s="213"/>
      <c r="D23" s="214"/>
      <c r="E23" s="214"/>
      <c r="F23" s="214"/>
      <c r="G23" s="149">
        <v>99</v>
      </c>
      <c r="H23" s="3">
        <v>5000000</v>
      </c>
      <c r="I23" s="3">
        <v>5999999</v>
      </c>
      <c r="J23" s="41">
        <f t="shared" si="3"/>
        <v>1000000</v>
      </c>
      <c r="K23" s="3">
        <v>98</v>
      </c>
      <c r="L23" s="3">
        <v>2500000</v>
      </c>
      <c r="M23" s="3">
        <v>2999999</v>
      </c>
      <c r="N23" s="98">
        <f t="shared" si="4"/>
        <v>500000</v>
      </c>
    </row>
    <row r="24" spans="1:14" x14ac:dyDescent="0.2">
      <c r="A24" s="239"/>
      <c r="B24" s="240"/>
      <c r="C24" s="213"/>
      <c r="D24" s="214"/>
      <c r="E24" s="214"/>
      <c r="F24" s="214"/>
      <c r="G24" s="149">
        <v>99</v>
      </c>
      <c r="H24" s="3">
        <v>8000000</v>
      </c>
      <c r="I24" s="3">
        <v>8999999</v>
      </c>
      <c r="J24" s="41">
        <f t="shared" si="3"/>
        <v>1000000</v>
      </c>
      <c r="K24" s="3">
        <v>98</v>
      </c>
      <c r="L24" s="3">
        <v>3600000</v>
      </c>
      <c r="M24" s="3">
        <v>3699999</v>
      </c>
      <c r="N24" s="98">
        <f t="shared" si="4"/>
        <v>100000</v>
      </c>
    </row>
    <row r="25" spans="1:14" x14ac:dyDescent="0.2">
      <c r="A25" s="239"/>
      <c r="B25" s="240"/>
      <c r="C25" s="213"/>
      <c r="D25" s="214"/>
      <c r="E25" s="214"/>
      <c r="F25" s="214"/>
      <c r="G25" s="149">
        <v>99</v>
      </c>
      <c r="H25" s="3">
        <v>9000000</v>
      </c>
      <c r="I25" s="3">
        <v>9099999</v>
      </c>
      <c r="J25" s="41">
        <f t="shared" si="3"/>
        <v>100000</v>
      </c>
      <c r="K25" s="3">
        <v>98</v>
      </c>
      <c r="L25" s="3">
        <v>5000000</v>
      </c>
      <c r="M25" s="3">
        <v>5999999</v>
      </c>
      <c r="N25" s="98">
        <f t="shared" si="4"/>
        <v>1000000</v>
      </c>
    </row>
    <row r="26" spans="1:14" x14ac:dyDescent="0.2">
      <c r="A26" s="239"/>
      <c r="B26" s="240"/>
      <c r="C26" s="213"/>
      <c r="D26" s="214"/>
      <c r="E26" s="214"/>
      <c r="F26" s="215"/>
      <c r="G26" s="149">
        <v>99</v>
      </c>
      <c r="H26" s="3">
        <v>9200000</v>
      </c>
      <c r="I26" s="3">
        <v>9299999</v>
      </c>
      <c r="J26" s="41">
        <f t="shared" si="3"/>
        <v>100000</v>
      </c>
      <c r="K26" s="3">
        <v>98</v>
      </c>
      <c r="L26" s="3">
        <v>6000000</v>
      </c>
      <c r="M26" s="3">
        <v>6999999</v>
      </c>
      <c r="N26" s="98">
        <f t="shared" si="4"/>
        <v>1000000</v>
      </c>
    </row>
    <row r="27" spans="1:14" x14ac:dyDescent="0.2">
      <c r="A27" s="239"/>
      <c r="B27" s="240"/>
      <c r="C27" s="213"/>
      <c r="D27" s="214"/>
      <c r="E27" s="214"/>
      <c r="F27" s="215"/>
      <c r="G27" s="149">
        <v>99</v>
      </c>
      <c r="H27" s="3">
        <v>9700000</v>
      </c>
      <c r="I27" s="3">
        <v>9799999</v>
      </c>
      <c r="J27" s="41">
        <f t="shared" si="3"/>
        <v>100000</v>
      </c>
      <c r="K27" s="3">
        <v>98</v>
      </c>
      <c r="L27" s="3">
        <v>8000000</v>
      </c>
      <c r="M27" s="3">
        <v>8999999</v>
      </c>
      <c r="N27" s="98">
        <f t="shared" si="4"/>
        <v>1000000</v>
      </c>
    </row>
    <row r="28" spans="1:14" x14ac:dyDescent="0.2">
      <c r="A28" s="239"/>
      <c r="B28" s="240"/>
      <c r="C28" s="216"/>
      <c r="D28" s="216"/>
      <c r="E28" s="216"/>
      <c r="F28" s="216"/>
      <c r="G28" s="149">
        <v>99</v>
      </c>
      <c r="H28" s="3">
        <v>9800000</v>
      </c>
      <c r="I28" s="3">
        <v>9899999</v>
      </c>
      <c r="J28" s="41">
        <f t="shared" si="3"/>
        <v>100000</v>
      </c>
      <c r="K28" s="3">
        <v>98</v>
      </c>
      <c r="L28" s="3">
        <v>9000000</v>
      </c>
      <c r="M28" s="3">
        <v>9999999</v>
      </c>
      <c r="N28" s="98">
        <f t="shared" si="4"/>
        <v>1000000</v>
      </c>
    </row>
    <row r="29" spans="1:14" x14ac:dyDescent="0.2">
      <c r="A29" s="239"/>
      <c r="B29" s="240"/>
      <c r="C29" s="214"/>
      <c r="D29" s="214"/>
      <c r="E29" s="214"/>
      <c r="F29" s="214"/>
      <c r="G29" s="149">
        <v>99</v>
      </c>
      <c r="H29" s="3">
        <v>9900000</v>
      </c>
      <c r="I29" s="3">
        <v>9999999</v>
      </c>
      <c r="J29" s="41">
        <f t="shared" si="3"/>
        <v>100000</v>
      </c>
      <c r="K29" s="3">
        <v>99</v>
      </c>
      <c r="L29" s="65" t="s">
        <v>13</v>
      </c>
      <c r="M29" s="65" t="s">
        <v>14</v>
      </c>
      <c r="N29" s="98">
        <f t="shared" si="4"/>
        <v>1000000</v>
      </c>
    </row>
    <row r="30" spans="1:14" x14ac:dyDescent="0.2">
      <c r="A30" s="239"/>
      <c r="B30" s="240"/>
      <c r="C30" s="214"/>
      <c r="D30" s="214"/>
      <c r="E30" s="214"/>
      <c r="F30" s="214"/>
      <c r="G30" s="216"/>
      <c r="H30" s="216"/>
      <c r="I30" s="216"/>
      <c r="J30" s="216"/>
      <c r="K30" s="3">
        <v>99</v>
      </c>
      <c r="L30" s="3">
        <v>1000000</v>
      </c>
      <c r="M30" s="3">
        <v>1999999</v>
      </c>
      <c r="N30" s="98">
        <f t="shared" si="4"/>
        <v>1000000</v>
      </c>
    </row>
    <row r="31" spans="1:14" x14ac:dyDescent="0.2">
      <c r="A31" s="239"/>
      <c r="B31" s="240"/>
      <c r="C31" s="214"/>
      <c r="D31" s="214"/>
      <c r="E31" s="214"/>
      <c r="F31" s="214"/>
      <c r="G31" s="216"/>
      <c r="H31" s="216"/>
      <c r="I31" s="216"/>
      <c r="J31" s="216"/>
      <c r="K31" s="3">
        <v>99</v>
      </c>
      <c r="L31" s="3">
        <v>2000000</v>
      </c>
      <c r="M31" s="3">
        <v>2499999</v>
      </c>
      <c r="N31" s="98">
        <f t="shared" si="4"/>
        <v>500000</v>
      </c>
    </row>
    <row r="32" spans="1:14" x14ac:dyDescent="0.2">
      <c r="A32" s="239"/>
      <c r="B32" s="240"/>
      <c r="C32" s="214"/>
      <c r="D32" s="214"/>
      <c r="E32" s="214"/>
      <c r="F32" s="214"/>
      <c r="G32" s="216"/>
      <c r="H32" s="216"/>
      <c r="I32" s="216"/>
      <c r="J32" s="216"/>
      <c r="K32" s="3">
        <v>99</v>
      </c>
      <c r="L32" s="3">
        <v>3000000</v>
      </c>
      <c r="M32" s="3">
        <v>3999999</v>
      </c>
      <c r="N32" s="98">
        <f t="shared" si="4"/>
        <v>1000000</v>
      </c>
    </row>
    <row r="33" spans="1:14" x14ac:dyDescent="0.2">
      <c r="A33" s="239"/>
      <c r="B33" s="240"/>
      <c r="C33" s="214"/>
      <c r="D33" s="214"/>
      <c r="E33" s="214"/>
      <c r="F33" s="214"/>
      <c r="G33" s="216"/>
      <c r="H33" s="216"/>
      <c r="I33" s="216"/>
      <c r="J33" s="216"/>
      <c r="K33" s="3">
        <v>99</v>
      </c>
      <c r="L33" s="3">
        <v>4000000</v>
      </c>
      <c r="M33" s="3">
        <v>4999999</v>
      </c>
      <c r="N33" s="98">
        <f t="shared" si="4"/>
        <v>1000000</v>
      </c>
    </row>
    <row r="34" spans="1:14" x14ac:dyDescent="0.2">
      <c r="A34" s="239"/>
      <c r="B34" s="240"/>
      <c r="C34" s="214"/>
      <c r="D34" s="214"/>
      <c r="E34" s="214"/>
      <c r="F34" s="214"/>
      <c r="G34" s="216"/>
      <c r="H34" s="216"/>
      <c r="I34" s="216"/>
      <c r="J34" s="216"/>
      <c r="K34" s="3">
        <v>99</v>
      </c>
      <c r="L34" s="3">
        <v>7000000</v>
      </c>
      <c r="M34" s="3">
        <v>7999999</v>
      </c>
      <c r="N34" s="98">
        <f t="shared" si="4"/>
        <v>1000000</v>
      </c>
    </row>
    <row r="35" spans="1:14" x14ac:dyDescent="0.2">
      <c r="A35" s="239"/>
      <c r="B35" s="240"/>
      <c r="C35" s="214"/>
      <c r="D35" s="214"/>
      <c r="E35" s="214"/>
      <c r="F35" s="214"/>
      <c r="G35" s="216"/>
      <c r="H35" s="216"/>
      <c r="I35" s="216"/>
      <c r="J35" s="216"/>
      <c r="K35" s="3">
        <v>99</v>
      </c>
      <c r="L35" s="3">
        <v>9100000</v>
      </c>
      <c r="M35" s="3">
        <v>9199999</v>
      </c>
      <c r="N35" s="98">
        <f t="shared" si="4"/>
        <v>100000</v>
      </c>
    </row>
    <row r="36" spans="1:14" x14ac:dyDescent="0.2">
      <c r="A36" s="239"/>
      <c r="B36" s="240"/>
      <c r="C36" s="214"/>
      <c r="D36" s="214"/>
      <c r="E36" s="214"/>
      <c r="F36" s="214"/>
      <c r="G36" s="216"/>
      <c r="H36" s="216"/>
      <c r="I36" s="216"/>
      <c r="J36" s="216"/>
      <c r="K36" s="3">
        <v>99</v>
      </c>
      <c r="L36" s="3">
        <v>9300000</v>
      </c>
      <c r="M36" s="3">
        <v>9399999</v>
      </c>
      <c r="N36" s="98">
        <f t="shared" si="4"/>
        <v>100000</v>
      </c>
    </row>
    <row r="37" spans="1:14" x14ac:dyDescent="0.2">
      <c r="A37" s="239"/>
      <c r="B37" s="240"/>
      <c r="C37" s="216"/>
      <c r="D37" s="216"/>
      <c r="E37" s="216"/>
      <c r="F37" s="216"/>
      <c r="G37" s="216"/>
      <c r="H37" s="216"/>
      <c r="I37" s="216"/>
      <c r="J37" s="216"/>
      <c r="K37" s="3">
        <v>99</v>
      </c>
      <c r="L37" s="3">
        <v>9400000</v>
      </c>
      <c r="M37" s="3">
        <v>9499999</v>
      </c>
      <c r="N37" s="98">
        <f t="shared" si="4"/>
        <v>100000</v>
      </c>
    </row>
    <row r="38" spans="1:14" x14ac:dyDescent="0.2">
      <c r="A38" s="239"/>
      <c r="B38" s="240"/>
      <c r="C38" s="216"/>
      <c r="D38" s="216"/>
      <c r="E38" s="216"/>
      <c r="F38" s="216"/>
      <c r="G38" s="216"/>
      <c r="H38" s="216"/>
      <c r="I38" s="216"/>
      <c r="J38" s="216"/>
      <c r="K38" s="3">
        <v>99</v>
      </c>
      <c r="L38" s="3">
        <v>9500000</v>
      </c>
      <c r="M38" s="3">
        <v>9599999</v>
      </c>
      <c r="N38" s="98">
        <f t="shared" si="4"/>
        <v>100000</v>
      </c>
    </row>
    <row r="39" spans="1:14" x14ac:dyDescent="0.2">
      <c r="A39" s="239"/>
      <c r="B39" s="240"/>
      <c r="C39" s="214"/>
      <c r="D39" s="214"/>
      <c r="E39" s="214"/>
      <c r="F39" s="214"/>
      <c r="G39" s="214"/>
      <c r="H39" s="214"/>
      <c r="I39" s="214"/>
      <c r="J39" s="214"/>
      <c r="K39" s="42">
        <v>99</v>
      </c>
      <c r="L39" s="42">
        <v>9600000</v>
      </c>
      <c r="M39" s="42">
        <v>9699999</v>
      </c>
      <c r="N39" s="98">
        <f t="shared" si="4"/>
        <v>100000</v>
      </c>
    </row>
    <row r="40" spans="1:14" s="34" customFormat="1" x14ac:dyDescent="0.2">
      <c r="A40" s="234" t="s">
        <v>32</v>
      </c>
      <c r="B40" s="184">
        <f>SUM(C40:N40)</f>
        <v>26400000</v>
      </c>
      <c r="C40" s="226">
        <f>SUM(F15:F39)</f>
        <v>1500000</v>
      </c>
      <c r="D40" s="241"/>
      <c r="E40" s="241"/>
      <c r="F40" s="242"/>
      <c r="G40" s="225">
        <f>SUM(J15:J39)</f>
        <v>6800000</v>
      </c>
      <c r="H40" s="226"/>
      <c r="I40" s="226"/>
      <c r="J40" s="251"/>
      <c r="K40" s="225">
        <f>SUM(N15:N39)</f>
        <v>18100000</v>
      </c>
      <c r="L40" s="226"/>
      <c r="M40" s="226"/>
      <c r="N40" s="227"/>
    </row>
    <row r="41" spans="1:14" s="34" customFormat="1" ht="13.5" thickBot="1" x14ac:dyDescent="0.25">
      <c r="A41" s="235"/>
      <c r="B41" s="185">
        <f>SUM(C41:N41)</f>
        <v>1</v>
      </c>
      <c r="C41" s="236">
        <f>+C40/$B$40</f>
        <v>5.6818181818181816E-2</v>
      </c>
      <c r="D41" s="237"/>
      <c r="E41" s="237"/>
      <c r="F41" s="238"/>
      <c r="G41" s="246">
        <f>+G40/$B$40</f>
        <v>0.25757575757575757</v>
      </c>
      <c r="H41" s="236"/>
      <c r="I41" s="236"/>
      <c r="J41" s="248"/>
      <c r="K41" s="246">
        <f>+K40/$B$40</f>
        <v>0.68560606060606055</v>
      </c>
      <c r="L41" s="236"/>
      <c r="M41" s="236"/>
      <c r="N41" s="247"/>
    </row>
    <row r="42" spans="1:14" ht="14.25" thickTop="1" thickBot="1" x14ac:dyDescent="0.25"/>
    <row r="43" spans="1:14" s="34" customFormat="1" ht="12.75" customHeight="1" thickTop="1" x14ac:dyDescent="0.2">
      <c r="A43" s="188" t="s">
        <v>33</v>
      </c>
      <c r="B43" s="189">
        <f>+C43+G43+K43</f>
        <v>22480058</v>
      </c>
      <c r="C43" s="249">
        <f>+'4-Móvil II'!H146</f>
        <v>873066</v>
      </c>
      <c r="D43" s="249"/>
      <c r="E43" s="249"/>
      <c r="F43" s="249"/>
      <c r="G43" s="249">
        <f>+'4-Móvil II'!E146</f>
        <v>6352476</v>
      </c>
      <c r="H43" s="249"/>
      <c r="I43" s="249"/>
      <c r="J43" s="249"/>
      <c r="K43" s="249">
        <f>+'4-Móvil II'!B146</f>
        <v>15254516</v>
      </c>
      <c r="L43" s="249"/>
      <c r="M43" s="249"/>
      <c r="N43" s="250"/>
    </row>
    <row r="44" spans="1:14" s="34" customFormat="1" ht="28.5" customHeight="1" thickBot="1" x14ac:dyDescent="0.25">
      <c r="A44" s="186" t="s">
        <v>34</v>
      </c>
      <c r="B44" s="187">
        <f>+B43/B40</f>
        <v>0.8515173484848485</v>
      </c>
      <c r="C44" s="243">
        <f>+C43/C40</f>
        <v>0.58204400000000001</v>
      </c>
      <c r="D44" s="243"/>
      <c r="E44" s="243"/>
      <c r="F44" s="243"/>
      <c r="G44" s="243">
        <f>+G43/G40</f>
        <v>0.93418764705882351</v>
      </c>
      <c r="H44" s="243"/>
      <c r="I44" s="243"/>
      <c r="J44" s="243"/>
      <c r="K44" s="243">
        <f>+K43/K40</f>
        <v>0.84279093922651938</v>
      </c>
      <c r="L44" s="243"/>
      <c r="M44" s="243"/>
      <c r="N44" s="244"/>
    </row>
    <row r="45" spans="1:14" ht="14.25" thickTop="1" thickBot="1" x14ac:dyDescent="0.25"/>
    <row r="46" spans="1:14" s="34" customFormat="1" ht="13.5" thickTop="1" x14ac:dyDescent="0.2">
      <c r="A46" s="190" t="s">
        <v>35</v>
      </c>
      <c r="B46" s="189">
        <f>+C46+G46+K46</f>
        <v>17465366</v>
      </c>
      <c r="C46" s="249">
        <f>+'4-Móvil II'!J146</f>
        <v>398221</v>
      </c>
      <c r="D46" s="249"/>
      <c r="E46" s="249"/>
      <c r="F46" s="249"/>
      <c r="G46" s="249">
        <f>+'4-Móvil II'!G146</f>
        <v>5098702</v>
      </c>
      <c r="H46" s="249"/>
      <c r="I46" s="249"/>
      <c r="J46" s="249"/>
      <c r="K46" s="249">
        <f>+'4-Móvil II'!D146</f>
        <v>11968443</v>
      </c>
      <c r="L46" s="249"/>
      <c r="M46" s="249"/>
      <c r="N46" s="250"/>
    </row>
    <row r="47" spans="1:14" s="35" customFormat="1" ht="28.5" customHeight="1" thickBot="1" x14ac:dyDescent="0.25">
      <c r="A47" s="191" t="s">
        <v>36</v>
      </c>
      <c r="B47" s="187">
        <f>+B46/B40</f>
        <v>0.66156689393939394</v>
      </c>
      <c r="C47" s="243">
        <f>+C46/C40</f>
        <v>0.26548066666666664</v>
      </c>
      <c r="D47" s="243"/>
      <c r="E47" s="243"/>
      <c r="F47" s="243"/>
      <c r="G47" s="243">
        <f>+G46/G40</f>
        <v>0.74980911764705882</v>
      </c>
      <c r="H47" s="243"/>
      <c r="I47" s="243"/>
      <c r="J47" s="243"/>
      <c r="K47" s="243">
        <f>+K46/K40</f>
        <v>0.66123994475138126</v>
      </c>
      <c r="L47" s="243"/>
      <c r="M47" s="243"/>
      <c r="N47" s="244"/>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9"/>
      <c r="B54" s="219"/>
      <c r="C54" s="219"/>
      <c r="D54" s="219"/>
      <c r="E54" s="219"/>
      <c r="F54" s="219"/>
      <c r="G54" s="219"/>
      <c r="H54" s="219"/>
      <c r="I54" s="219"/>
      <c r="J54" s="219"/>
      <c r="K54" s="219"/>
      <c r="L54" s="219"/>
      <c r="M54" s="219"/>
      <c r="N54" s="219"/>
      <c r="O54" s="219"/>
      <c r="P54" s="219"/>
      <c r="Q54" s="219"/>
    </row>
    <row r="55" spans="1:17" x14ac:dyDescent="0.2">
      <c r="A55" s="219"/>
      <c r="B55" s="219"/>
      <c r="C55" s="219"/>
      <c r="D55" s="219"/>
      <c r="E55" s="219"/>
      <c r="F55" s="219"/>
      <c r="G55" s="219"/>
      <c r="H55" s="219"/>
      <c r="I55" s="219"/>
      <c r="J55" s="219"/>
      <c r="K55" s="219"/>
      <c r="L55" s="219"/>
      <c r="M55" s="219"/>
      <c r="N55" s="219"/>
      <c r="O55" s="219"/>
      <c r="P55" s="219"/>
      <c r="Q55" s="219"/>
    </row>
    <row r="56" spans="1:17" x14ac:dyDescent="0.2">
      <c r="A56" s="219"/>
      <c r="B56" s="219"/>
      <c r="C56" s="219"/>
      <c r="D56" s="219"/>
      <c r="E56" s="219"/>
      <c r="F56" s="219"/>
      <c r="G56" s="219"/>
      <c r="H56" s="219"/>
      <c r="I56" s="219"/>
      <c r="J56" s="219"/>
      <c r="K56" s="219"/>
      <c r="L56" s="219"/>
      <c r="M56" s="219"/>
      <c r="N56" s="219"/>
      <c r="O56" s="219"/>
      <c r="P56" s="219"/>
      <c r="Q56" s="219"/>
    </row>
    <row r="57" spans="1:17" x14ac:dyDescent="0.2">
      <c r="A57" s="219"/>
      <c r="B57" s="219"/>
      <c r="C57" s="219"/>
      <c r="D57" s="219"/>
      <c r="E57" s="219"/>
      <c r="F57" s="219"/>
      <c r="G57" s="219"/>
      <c r="H57" s="219"/>
      <c r="I57" s="219"/>
      <c r="J57" s="219"/>
      <c r="K57" s="219"/>
      <c r="L57" s="219"/>
      <c r="M57" s="219"/>
      <c r="N57" s="219"/>
      <c r="O57" s="219"/>
      <c r="P57" s="219"/>
      <c r="Q57" s="219"/>
    </row>
    <row r="58" spans="1:17" x14ac:dyDescent="0.2">
      <c r="A58" s="219"/>
      <c r="B58" s="219"/>
      <c r="C58" s="219"/>
      <c r="D58" s="219"/>
      <c r="E58" s="219"/>
      <c r="F58" s="219"/>
      <c r="G58" s="219"/>
      <c r="H58" s="219"/>
      <c r="I58" s="219"/>
      <c r="J58" s="219"/>
      <c r="K58" s="219"/>
      <c r="L58" s="219"/>
      <c r="M58" s="219"/>
      <c r="N58" s="219"/>
      <c r="O58" s="219"/>
      <c r="P58" s="219"/>
      <c r="Q58" s="219"/>
    </row>
    <row r="59" spans="1:17" x14ac:dyDescent="0.2">
      <c r="A59" s="219"/>
      <c r="B59" s="219"/>
      <c r="C59" s="219"/>
      <c r="D59" s="219"/>
      <c r="E59" s="219"/>
      <c r="F59" s="219"/>
      <c r="G59" s="219"/>
      <c r="H59" s="219"/>
      <c r="I59" s="219"/>
      <c r="J59" s="219"/>
      <c r="K59" s="219"/>
      <c r="L59" s="219"/>
      <c r="M59" s="219"/>
      <c r="N59" s="219"/>
      <c r="O59" s="219"/>
      <c r="P59" s="219"/>
      <c r="Q59" s="219"/>
    </row>
    <row r="60" spans="1:17" x14ac:dyDescent="0.2">
      <c r="A60" s="219"/>
      <c r="B60" s="219"/>
      <c r="C60" s="219"/>
      <c r="D60" s="219"/>
      <c r="E60" s="219"/>
      <c r="F60" s="219"/>
      <c r="G60" s="219"/>
      <c r="H60" s="219"/>
      <c r="I60" s="219"/>
      <c r="J60" s="219"/>
      <c r="K60" s="219"/>
      <c r="L60" s="219"/>
      <c r="M60" s="219"/>
      <c r="N60" s="219"/>
      <c r="O60" s="219"/>
      <c r="P60" s="219"/>
      <c r="Q60" s="219"/>
    </row>
    <row r="61" spans="1:17" s="125" customFormat="1" x14ac:dyDescent="0.2">
      <c r="A61" s="133"/>
      <c r="B61" s="133"/>
      <c r="C61" s="133"/>
      <c r="D61" s="133"/>
      <c r="E61" s="219"/>
      <c r="F61" s="219"/>
      <c r="G61" s="219"/>
      <c r="H61" s="219"/>
      <c r="I61" s="219"/>
      <c r="J61" s="219"/>
      <c r="K61" s="219"/>
      <c r="L61" s="219"/>
      <c r="M61" s="219"/>
      <c r="N61" s="219"/>
      <c r="O61" s="219"/>
      <c r="P61" s="219"/>
      <c r="Q61" s="219"/>
    </row>
    <row r="62" spans="1:17" s="125" customFormat="1" x14ac:dyDescent="0.2">
      <c r="A62" s="133" t="s">
        <v>15</v>
      </c>
      <c r="B62" s="134">
        <f>+K46</f>
        <v>11968443</v>
      </c>
      <c r="C62" s="135">
        <f t="shared" ref="C62:C68" si="5">+B62/$B$69</f>
        <v>0.11968442999999999</v>
      </c>
      <c r="D62" s="133"/>
      <c r="E62" s="219"/>
      <c r="F62" s="219"/>
      <c r="G62" s="219"/>
      <c r="H62" s="219"/>
      <c r="I62" s="219"/>
      <c r="J62" s="219"/>
      <c r="K62" s="219"/>
      <c r="L62" s="219"/>
      <c r="M62" s="219"/>
      <c r="N62" s="219"/>
      <c r="O62" s="219"/>
      <c r="P62" s="219"/>
      <c r="Q62" s="219"/>
    </row>
    <row r="63" spans="1:17" s="125" customFormat="1" x14ac:dyDescent="0.2">
      <c r="A63" s="133" t="s">
        <v>16</v>
      </c>
      <c r="B63" s="134">
        <f>+K40-K46</f>
        <v>6131557</v>
      </c>
      <c r="C63" s="135">
        <f t="shared" si="5"/>
        <v>6.131557E-2</v>
      </c>
      <c r="D63" s="133"/>
      <c r="E63" s="219"/>
      <c r="F63" s="219"/>
      <c r="G63" s="219"/>
      <c r="H63" s="219"/>
      <c r="I63" s="219"/>
      <c r="J63" s="219"/>
      <c r="K63" s="219"/>
      <c r="L63" s="219"/>
      <c r="M63" s="219"/>
      <c r="N63" s="219"/>
      <c r="O63" s="219"/>
      <c r="P63" s="219"/>
      <c r="Q63" s="219"/>
    </row>
    <row r="64" spans="1:17" s="125" customFormat="1" x14ac:dyDescent="0.2">
      <c r="A64" s="133" t="s">
        <v>17</v>
      </c>
      <c r="B64" s="134">
        <f>+G46</f>
        <v>5098702</v>
      </c>
      <c r="C64" s="135">
        <f t="shared" si="5"/>
        <v>5.0987020000000001E-2</v>
      </c>
      <c r="D64" s="133"/>
      <c r="E64" s="219"/>
      <c r="F64" s="219"/>
      <c r="G64" s="219"/>
      <c r="H64" s="219"/>
      <c r="I64" s="219"/>
      <c r="J64" s="219"/>
      <c r="K64" s="219"/>
      <c r="L64" s="219"/>
      <c r="M64" s="219"/>
      <c r="N64" s="219"/>
      <c r="O64" s="219"/>
      <c r="P64" s="219"/>
      <c r="Q64" s="219"/>
    </row>
    <row r="65" spans="1:17" s="125" customFormat="1" x14ac:dyDescent="0.2">
      <c r="A65" s="133" t="s">
        <v>18</v>
      </c>
      <c r="B65" s="134">
        <f>+G40-G46</f>
        <v>1701298</v>
      </c>
      <c r="C65" s="135">
        <f t="shared" si="5"/>
        <v>1.701298E-2</v>
      </c>
      <c r="D65" s="133"/>
      <c r="E65" s="219"/>
      <c r="F65" s="219"/>
      <c r="G65" s="219"/>
      <c r="H65" s="219"/>
      <c r="I65" s="219"/>
      <c r="J65" s="219"/>
      <c r="K65" s="219"/>
      <c r="L65" s="219"/>
      <c r="M65" s="219"/>
      <c r="N65" s="219"/>
      <c r="O65" s="219"/>
      <c r="P65" s="219"/>
      <c r="Q65" s="219"/>
    </row>
    <row r="66" spans="1:17" s="125" customFormat="1" x14ac:dyDescent="0.2">
      <c r="A66" s="133" t="s">
        <v>98</v>
      </c>
      <c r="B66" s="134">
        <f>+C46</f>
        <v>398221</v>
      </c>
      <c r="C66" s="135">
        <f t="shared" si="5"/>
        <v>3.9822099999999999E-3</v>
      </c>
      <c r="D66" s="133"/>
      <c r="E66" s="219"/>
      <c r="F66" s="219"/>
      <c r="G66" s="219"/>
      <c r="H66" s="219"/>
      <c r="I66" s="219"/>
      <c r="J66" s="219"/>
      <c r="K66" s="219"/>
      <c r="L66" s="219"/>
      <c r="M66" s="219"/>
      <c r="N66" s="219"/>
      <c r="O66" s="219"/>
      <c r="P66" s="219"/>
      <c r="Q66" s="219"/>
    </row>
    <row r="67" spans="1:17" s="125" customFormat="1" x14ac:dyDescent="0.2">
      <c r="A67" s="133" t="s">
        <v>99</v>
      </c>
      <c r="B67" s="134">
        <f>+C40-C46</f>
        <v>1101779</v>
      </c>
      <c r="C67" s="135">
        <f t="shared" si="5"/>
        <v>1.101779E-2</v>
      </c>
      <c r="D67" s="133"/>
      <c r="E67" s="219"/>
      <c r="F67" s="219"/>
      <c r="G67" s="219"/>
      <c r="H67" s="219"/>
      <c r="I67" s="219"/>
      <c r="J67" s="219"/>
      <c r="K67" s="219"/>
      <c r="L67" s="219"/>
      <c r="M67" s="219"/>
      <c r="N67" s="219"/>
      <c r="O67" s="219"/>
      <c r="P67" s="219"/>
      <c r="Q67" s="219"/>
    </row>
    <row r="68" spans="1:17" s="125" customFormat="1" x14ac:dyDescent="0.2">
      <c r="A68" s="133" t="s">
        <v>4</v>
      </c>
      <c r="B68" s="134">
        <f>100000000-B40</f>
        <v>73600000</v>
      </c>
      <c r="C68" s="135">
        <f t="shared" si="5"/>
        <v>0.73599999999999999</v>
      </c>
      <c r="D68" s="133"/>
      <c r="E68" s="219"/>
      <c r="F68" s="219"/>
      <c r="G68" s="219"/>
      <c r="H68" s="219"/>
      <c r="I68" s="219"/>
      <c r="J68" s="219"/>
      <c r="K68" s="219"/>
      <c r="L68" s="219"/>
      <c r="M68" s="219"/>
      <c r="N68" s="219"/>
      <c r="O68" s="219"/>
      <c r="P68" s="219"/>
      <c r="Q68" s="219"/>
    </row>
    <row r="69" spans="1:17" s="125" customFormat="1" x14ac:dyDescent="0.2">
      <c r="A69" s="133" t="s">
        <v>3</v>
      </c>
      <c r="B69" s="136">
        <f>SUM(B62:B68)</f>
        <v>100000000</v>
      </c>
      <c r="C69" s="133"/>
      <c r="D69" s="133"/>
      <c r="E69" s="219"/>
      <c r="F69" s="219"/>
      <c r="G69" s="219"/>
      <c r="H69" s="219"/>
      <c r="I69" s="219"/>
      <c r="J69" s="219"/>
      <c r="K69" s="219"/>
      <c r="L69" s="219"/>
      <c r="M69" s="219"/>
      <c r="N69" s="219"/>
      <c r="O69" s="219"/>
      <c r="P69" s="219"/>
      <c r="Q69" s="219"/>
    </row>
    <row r="70" spans="1:17" s="125" customFormat="1" x14ac:dyDescent="0.2">
      <c r="A70" s="133"/>
      <c r="B70" s="133"/>
      <c r="C70" s="133"/>
      <c r="D70" s="133"/>
      <c r="E70" s="219"/>
      <c r="F70" s="219"/>
      <c r="G70" s="219"/>
      <c r="H70" s="219"/>
      <c r="I70" s="219"/>
      <c r="J70" s="219"/>
      <c r="K70" s="219"/>
      <c r="L70" s="219"/>
      <c r="M70" s="219"/>
      <c r="N70" s="219"/>
      <c r="O70" s="219"/>
      <c r="P70" s="219"/>
      <c r="Q70" s="219"/>
    </row>
    <row r="71" spans="1:17" s="125" customFormat="1" x14ac:dyDescent="0.2">
      <c r="A71" s="133"/>
      <c r="B71" s="133"/>
      <c r="C71" s="133"/>
      <c r="D71" s="133"/>
      <c r="E71" s="219"/>
      <c r="F71" s="219"/>
      <c r="G71" s="219"/>
      <c r="H71" s="219"/>
      <c r="I71" s="219"/>
      <c r="J71" s="219"/>
      <c r="K71" s="219"/>
      <c r="L71" s="219"/>
      <c r="M71" s="219"/>
      <c r="N71" s="219"/>
      <c r="O71" s="219"/>
      <c r="P71" s="219"/>
      <c r="Q71" s="219"/>
    </row>
    <row r="72" spans="1:17" s="125" customFormat="1" x14ac:dyDescent="0.2">
      <c r="A72" s="133"/>
      <c r="B72" s="133"/>
      <c r="C72" s="133"/>
      <c r="D72" s="133"/>
      <c r="E72" s="219"/>
      <c r="F72" s="219"/>
      <c r="G72" s="219"/>
      <c r="H72" s="219"/>
      <c r="I72" s="219"/>
      <c r="J72" s="219"/>
      <c r="K72" s="219"/>
      <c r="L72" s="219"/>
      <c r="M72" s="219"/>
      <c r="N72" s="219"/>
      <c r="O72" s="219"/>
      <c r="P72" s="219"/>
      <c r="Q72" s="219"/>
    </row>
    <row r="73" spans="1:17" x14ac:dyDescent="0.2">
      <c r="A73" s="219"/>
      <c r="B73" s="219"/>
      <c r="C73" s="219"/>
      <c r="D73" s="219"/>
      <c r="E73" s="219"/>
      <c r="F73" s="219"/>
      <c r="G73" s="219"/>
      <c r="H73" s="219"/>
      <c r="I73" s="219"/>
      <c r="J73" s="219"/>
      <c r="K73" s="219"/>
      <c r="L73" s="219"/>
      <c r="M73" s="219"/>
      <c r="N73" s="219"/>
      <c r="O73" s="219"/>
      <c r="P73" s="219"/>
      <c r="Q73" s="219"/>
    </row>
    <row r="74" spans="1:17" x14ac:dyDescent="0.2">
      <c r="A74" s="219"/>
      <c r="B74" s="219"/>
      <c r="C74" s="219"/>
      <c r="D74" s="219"/>
      <c r="E74" s="219"/>
      <c r="F74" s="219"/>
      <c r="G74" s="219"/>
      <c r="H74" s="219"/>
      <c r="I74" s="219"/>
      <c r="J74" s="219"/>
      <c r="K74" s="219"/>
      <c r="L74" s="219"/>
      <c r="M74" s="219"/>
      <c r="N74" s="219"/>
      <c r="O74" s="219"/>
      <c r="P74" s="219"/>
      <c r="Q74" s="219"/>
    </row>
    <row r="75" spans="1:17" x14ac:dyDescent="0.2">
      <c r="A75" s="219"/>
      <c r="B75" s="219"/>
      <c r="C75" s="219"/>
      <c r="D75" s="219"/>
      <c r="E75" s="219"/>
      <c r="F75" s="219"/>
      <c r="G75" s="219"/>
      <c r="H75" s="219"/>
      <c r="I75" s="219"/>
      <c r="J75" s="219"/>
      <c r="K75" s="219"/>
      <c r="L75" s="219"/>
      <c r="M75" s="219"/>
      <c r="N75" s="219"/>
      <c r="O75" s="219"/>
      <c r="P75" s="219"/>
      <c r="Q75" s="219"/>
    </row>
    <row r="76" spans="1:17" x14ac:dyDescent="0.2">
      <c r="A76" s="219"/>
      <c r="B76" s="219"/>
      <c r="C76" s="219"/>
      <c r="D76" s="219"/>
      <c r="E76" s="219"/>
      <c r="F76" s="219"/>
      <c r="G76" s="219"/>
      <c r="H76" s="219"/>
      <c r="I76" s="219"/>
      <c r="J76" s="219"/>
      <c r="K76" s="219"/>
      <c r="L76" s="219"/>
      <c r="M76" s="219"/>
      <c r="N76" s="219"/>
      <c r="O76" s="219"/>
      <c r="P76" s="219"/>
      <c r="Q76" s="219"/>
    </row>
    <row r="77" spans="1:17" x14ac:dyDescent="0.2">
      <c r="A77" s="219"/>
      <c r="B77" s="219"/>
      <c r="C77" s="219"/>
      <c r="D77" s="219"/>
      <c r="E77" s="219"/>
      <c r="F77" s="219"/>
      <c r="G77" s="219"/>
      <c r="H77" s="219"/>
      <c r="I77" s="219"/>
      <c r="J77" s="219"/>
      <c r="K77" s="219"/>
      <c r="L77" s="219"/>
      <c r="M77" s="219"/>
      <c r="N77" s="219"/>
      <c r="O77" s="219"/>
      <c r="P77" s="219"/>
      <c r="Q77" s="219"/>
    </row>
    <row r="78" spans="1:17" x14ac:dyDescent="0.2">
      <c r="A78" s="219"/>
      <c r="B78" s="219"/>
      <c r="C78" s="219"/>
      <c r="D78" s="219"/>
      <c r="E78" s="219"/>
      <c r="F78" s="219"/>
      <c r="G78" s="219"/>
      <c r="H78" s="219"/>
      <c r="I78" s="219"/>
      <c r="J78" s="219"/>
      <c r="K78" s="219"/>
      <c r="L78" s="219"/>
      <c r="M78" s="219"/>
      <c r="N78" s="219"/>
      <c r="O78" s="219"/>
      <c r="P78" s="219"/>
      <c r="Q78" s="219"/>
    </row>
    <row r="79" spans="1:17" x14ac:dyDescent="0.2">
      <c r="A79" s="219"/>
      <c r="B79" s="219"/>
      <c r="C79" s="219"/>
      <c r="D79" s="219"/>
      <c r="E79" s="219"/>
      <c r="F79" s="219"/>
      <c r="G79" s="219"/>
      <c r="H79" s="219"/>
      <c r="I79" s="219"/>
      <c r="J79" s="219"/>
      <c r="K79" s="219"/>
      <c r="L79" s="219"/>
      <c r="M79" s="219"/>
      <c r="N79" s="219"/>
      <c r="O79" s="219"/>
      <c r="P79" s="219"/>
      <c r="Q79" s="219"/>
    </row>
    <row r="80" spans="1:17" x14ac:dyDescent="0.2">
      <c r="A80" s="219"/>
      <c r="B80" s="219"/>
      <c r="C80" s="219"/>
      <c r="D80" s="219"/>
      <c r="E80" s="219"/>
      <c r="F80" s="219"/>
      <c r="G80" s="219"/>
      <c r="H80" s="219"/>
      <c r="I80" s="219"/>
      <c r="J80" s="219"/>
      <c r="K80" s="219"/>
      <c r="L80" s="219"/>
      <c r="M80" s="219"/>
      <c r="N80" s="219"/>
      <c r="O80" s="219"/>
      <c r="P80" s="219"/>
      <c r="Q80" s="219"/>
    </row>
    <row r="81" spans="1:17" x14ac:dyDescent="0.2">
      <c r="A81" s="219"/>
      <c r="B81" s="219"/>
      <c r="C81" s="219"/>
      <c r="D81" s="219"/>
      <c r="E81" s="219"/>
      <c r="F81" s="219"/>
      <c r="G81" s="219"/>
      <c r="H81" s="219"/>
      <c r="I81" s="219"/>
      <c r="J81" s="219"/>
      <c r="K81" s="219"/>
      <c r="L81" s="219"/>
      <c r="M81" s="219"/>
      <c r="N81" s="219"/>
      <c r="O81" s="219"/>
      <c r="P81" s="219"/>
      <c r="Q81" s="219"/>
    </row>
    <row r="82" spans="1:17" x14ac:dyDescent="0.2">
      <c r="A82" s="219"/>
      <c r="B82" s="219"/>
      <c r="C82" s="219"/>
      <c r="D82" s="219"/>
      <c r="E82" s="219"/>
      <c r="F82" s="219"/>
      <c r="G82" s="219"/>
      <c r="H82" s="219"/>
      <c r="I82" s="219"/>
      <c r="J82" s="219"/>
      <c r="K82" s="219"/>
      <c r="L82" s="219"/>
      <c r="M82" s="219"/>
      <c r="N82" s="219"/>
      <c r="O82" s="219"/>
      <c r="P82" s="219"/>
      <c r="Q82" s="219"/>
    </row>
    <row r="83" spans="1:17" x14ac:dyDescent="0.2">
      <c r="A83" s="219"/>
      <c r="B83" s="219"/>
      <c r="C83" s="219"/>
      <c r="D83" s="219"/>
      <c r="E83" s="219"/>
      <c r="F83" s="219"/>
      <c r="G83" s="219"/>
      <c r="H83" s="219"/>
      <c r="I83" s="219"/>
      <c r="J83" s="219"/>
      <c r="K83" s="219"/>
      <c r="L83" s="219"/>
      <c r="M83" s="219"/>
      <c r="N83" s="219"/>
      <c r="O83" s="219"/>
      <c r="P83" s="219"/>
      <c r="Q83" s="219"/>
    </row>
    <row r="84" spans="1:17" x14ac:dyDescent="0.2">
      <c r="A84" s="219"/>
      <c r="B84" s="219"/>
      <c r="C84" s="219"/>
      <c r="D84" s="219"/>
      <c r="E84" s="219"/>
      <c r="F84" s="219"/>
      <c r="G84" s="219"/>
      <c r="H84" s="219"/>
      <c r="I84" s="219"/>
      <c r="J84" s="219"/>
      <c r="K84" s="219"/>
      <c r="L84" s="219"/>
      <c r="M84" s="219"/>
      <c r="N84" s="219"/>
      <c r="O84" s="219"/>
      <c r="P84" s="219"/>
      <c r="Q84" s="219"/>
    </row>
  </sheetData>
  <sheetProtection algorithmName="SHA-512" hashValue="aobDMiGP7pqMV9LKWZxDiJvUF111eC1yxI/sX9Ot3A2FeMraUDNOBLytK8YNm+K8lHC1Y91ZrN+kioSoCdtbeA==" saltValue="vscZZH0cRWv1dXIdXtPNMg=="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5"/>
  <sheetViews>
    <sheetView zoomScale="90" zoomScaleNormal="90" workbookViewId="0">
      <pane ySplit="14" topLeftCell="A135" activePane="bottomLeft" state="frozen"/>
      <selection pane="bottomLeft" activeCell="F161" sqref="F16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115</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53" t="s">
        <v>22</v>
      </c>
      <c r="C12" s="254"/>
      <c r="D12" s="254"/>
      <c r="E12" s="254"/>
      <c r="F12" s="254"/>
      <c r="G12" s="254"/>
      <c r="H12" s="254"/>
      <c r="I12" s="254"/>
      <c r="J12" s="254"/>
      <c r="K12" s="254"/>
      <c r="L12" s="254"/>
      <c r="M12" s="255"/>
    </row>
    <row r="13" spans="1:13" s="45" customFormat="1" ht="15" customHeight="1" thickTop="1" thickBot="1" x14ac:dyDescent="0.25">
      <c r="B13" s="261" t="s">
        <v>1</v>
      </c>
      <c r="C13" s="261"/>
      <c r="D13" s="261"/>
      <c r="E13" s="261" t="s">
        <v>2</v>
      </c>
      <c r="F13" s="261"/>
      <c r="G13" s="261"/>
      <c r="H13" s="261" t="s">
        <v>87</v>
      </c>
      <c r="I13" s="261"/>
      <c r="J13" s="261"/>
      <c r="K13" s="257" t="s">
        <v>3</v>
      </c>
      <c r="L13" s="258"/>
      <c r="M13" s="259"/>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0"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19"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0" si="13">+H90+E90+B90</f>
        <v>18556376</v>
      </c>
      <c r="L90" s="25">
        <f t="shared" ref="L90:L120"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19" si="15">+H107+E107+B107</f>
        <v>19473923</v>
      </c>
      <c r="L107" s="25">
        <f t="shared" ref="L107:L119"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3"/>
        <v>22480058</v>
      </c>
      <c r="L120" s="21">
        <f t="shared" si="14"/>
        <v>26400000</v>
      </c>
      <c r="M120" s="52">
        <f t="shared" si="9"/>
        <v>17465366</v>
      </c>
      <c r="N120" s="2"/>
    </row>
    <row r="121" spans="1:14" ht="14.25" thickTop="1" thickBot="1" x14ac:dyDescent="0.25">
      <c r="A121" s="72"/>
      <c r="B121" s="2"/>
      <c r="C121" s="2"/>
      <c r="D121" s="5"/>
      <c r="E121" s="2"/>
      <c r="F121" s="2"/>
      <c r="G121" s="2"/>
      <c r="H121" s="2"/>
      <c r="I121" s="2"/>
      <c r="J121" s="2"/>
      <c r="K121" s="2"/>
      <c r="L121" s="2"/>
      <c r="M121" s="2"/>
    </row>
    <row r="122" spans="1:14" ht="17.25" thickTop="1" thickBot="1" x14ac:dyDescent="0.3">
      <c r="B122" s="253" t="s">
        <v>23</v>
      </c>
      <c r="C122" s="254"/>
      <c r="D122" s="254"/>
      <c r="E122" s="254"/>
      <c r="F122" s="254"/>
      <c r="G122" s="254"/>
      <c r="H122" s="254"/>
      <c r="I122" s="254"/>
      <c r="J122" s="254"/>
      <c r="K122" s="254"/>
      <c r="L122" s="254"/>
      <c r="M122" s="255"/>
    </row>
    <row r="123" spans="1:14" s="45" customFormat="1" ht="14.25" thickTop="1" thickBot="1" x14ac:dyDescent="0.25">
      <c r="B123" s="256" t="s">
        <v>1</v>
      </c>
      <c r="C123" s="256"/>
      <c r="D123" s="256"/>
      <c r="E123" s="256" t="s">
        <v>2</v>
      </c>
      <c r="F123" s="256"/>
      <c r="G123" s="256"/>
      <c r="H123" s="256" t="s">
        <v>87</v>
      </c>
      <c r="I123" s="256"/>
      <c r="J123" s="256"/>
      <c r="K123" s="257" t="s">
        <v>3</v>
      </c>
      <c r="L123" s="258"/>
      <c r="M123" s="259"/>
    </row>
    <row r="124" spans="1:14" s="7" customFormat="1" ht="26.25" customHeight="1" thickTop="1" thickBot="1" x14ac:dyDescent="0.25">
      <c r="A124" s="170" t="s">
        <v>0</v>
      </c>
      <c r="B124" s="169" t="s">
        <v>19</v>
      </c>
      <c r="C124" s="196" t="s">
        <v>20</v>
      </c>
      <c r="D124" s="197" t="s">
        <v>21</v>
      </c>
      <c r="E124" s="169" t="s">
        <v>19</v>
      </c>
      <c r="F124" s="196" t="s">
        <v>20</v>
      </c>
      <c r="G124" s="197" t="s">
        <v>21</v>
      </c>
      <c r="H124" s="169" t="s">
        <v>19</v>
      </c>
      <c r="I124" s="196" t="s">
        <v>20</v>
      </c>
      <c r="J124" s="197" t="s">
        <v>21</v>
      </c>
      <c r="K124" s="169" t="s">
        <v>19</v>
      </c>
      <c r="L124" s="196" t="s">
        <v>20</v>
      </c>
      <c r="M124" s="199" t="s">
        <v>21</v>
      </c>
    </row>
    <row r="125" spans="1:14" ht="13.5" thickTop="1" x14ac:dyDescent="0.2">
      <c r="A125" s="10" t="s">
        <v>29</v>
      </c>
      <c r="B125" s="200"/>
      <c r="C125" s="19">
        <v>700000</v>
      </c>
      <c r="D125" s="55">
        <v>483982</v>
      </c>
      <c r="E125" s="200"/>
      <c r="F125" s="19">
        <v>600000</v>
      </c>
      <c r="G125" s="55">
        <v>375170</v>
      </c>
      <c r="H125" s="200"/>
      <c r="I125" s="19">
        <v>0</v>
      </c>
      <c r="J125" s="55">
        <v>0</v>
      </c>
      <c r="K125" s="200"/>
      <c r="L125" s="19">
        <f>+C125+F125+I125</f>
        <v>1300000</v>
      </c>
      <c r="M125" s="63">
        <f>+D125+G125+J125</f>
        <v>859152</v>
      </c>
    </row>
    <row r="126" spans="1:14" x14ac:dyDescent="0.2">
      <c r="A126" s="8" t="s">
        <v>30</v>
      </c>
      <c r="B126" s="201"/>
      <c r="C126" s="4">
        <v>1500000</v>
      </c>
      <c r="D126" s="30">
        <v>920878</v>
      </c>
      <c r="E126" s="201"/>
      <c r="F126" s="4">
        <v>1100000</v>
      </c>
      <c r="G126" s="30">
        <v>639983</v>
      </c>
      <c r="H126" s="201"/>
      <c r="I126" s="4">
        <v>0</v>
      </c>
      <c r="J126" s="30">
        <v>0</v>
      </c>
      <c r="K126" s="201"/>
      <c r="L126" s="4">
        <f t="shared" ref="L126:L132" si="17">+C126+F126+I126</f>
        <v>2600000</v>
      </c>
      <c r="M126" s="61">
        <f t="shared" ref="M126:M132" si="18">+D126+G126+J126</f>
        <v>1560861</v>
      </c>
    </row>
    <row r="127" spans="1:14" x14ac:dyDescent="0.2">
      <c r="A127" s="8" t="s">
        <v>31</v>
      </c>
      <c r="B127" s="201"/>
      <c r="C127" s="4">
        <v>2100000</v>
      </c>
      <c r="D127" s="30">
        <v>1537635</v>
      </c>
      <c r="E127" s="201"/>
      <c r="F127" s="4">
        <v>1500000</v>
      </c>
      <c r="G127" s="30">
        <v>867870</v>
      </c>
      <c r="H127" s="201"/>
      <c r="I127" s="4">
        <v>200000</v>
      </c>
      <c r="J127" s="30">
        <v>3804</v>
      </c>
      <c r="K127" s="201"/>
      <c r="L127" s="4">
        <f t="shared" si="17"/>
        <v>3800000</v>
      </c>
      <c r="M127" s="61">
        <f t="shared" si="18"/>
        <v>2409309</v>
      </c>
    </row>
    <row r="128" spans="1:14" x14ac:dyDescent="0.2">
      <c r="A128" s="8" t="s">
        <v>24</v>
      </c>
      <c r="B128" s="201"/>
      <c r="C128" s="4">
        <v>3000000</v>
      </c>
      <c r="D128" s="30">
        <v>2326061</v>
      </c>
      <c r="E128" s="201"/>
      <c r="F128" s="4">
        <v>1700000</v>
      </c>
      <c r="G128" s="30">
        <v>1126235</v>
      </c>
      <c r="H128" s="201"/>
      <c r="I128" s="4">
        <v>200000</v>
      </c>
      <c r="J128" s="30">
        <v>107356</v>
      </c>
      <c r="K128" s="201"/>
      <c r="L128" s="4">
        <f t="shared" si="17"/>
        <v>4900000</v>
      </c>
      <c r="M128" s="61">
        <f t="shared" si="18"/>
        <v>3559652</v>
      </c>
    </row>
    <row r="129" spans="1:14" x14ac:dyDescent="0.2">
      <c r="A129" s="8" t="s">
        <v>25</v>
      </c>
      <c r="B129" s="16">
        <f t="shared" ref="B129:J129" si="19">+B26</f>
        <v>4558371</v>
      </c>
      <c r="C129" s="4">
        <f t="shared" si="19"/>
        <v>5000000</v>
      </c>
      <c r="D129" s="30">
        <f t="shared" si="19"/>
        <v>4100014</v>
      </c>
      <c r="E129" s="16">
        <f t="shared" si="19"/>
        <v>1776069</v>
      </c>
      <c r="F129" s="4">
        <f t="shared" si="19"/>
        <v>3000000</v>
      </c>
      <c r="G129" s="30">
        <f t="shared" si="19"/>
        <v>1948714.962260009</v>
      </c>
      <c r="H129" s="16">
        <f t="shared" si="19"/>
        <v>463132</v>
      </c>
      <c r="I129" s="4">
        <f t="shared" si="19"/>
        <v>400000</v>
      </c>
      <c r="J129" s="30">
        <f t="shared" si="19"/>
        <v>226352</v>
      </c>
      <c r="K129" s="16">
        <f t="shared" ref="K129:K146" si="20">+B129+E129+H129</f>
        <v>6797572</v>
      </c>
      <c r="L129" s="4">
        <f t="shared" si="17"/>
        <v>8400000</v>
      </c>
      <c r="M129" s="61">
        <f t="shared" si="18"/>
        <v>6275080.9622600088</v>
      </c>
    </row>
    <row r="130" spans="1:14" x14ac:dyDescent="0.2">
      <c r="A130" s="8" t="s">
        <v>26</v>
      </c>
      <c r="B130" s="16">
        <f t="shared" ref="B130:J130" si="21">+B38</f>
        <v>6886885</v>
      </c>
      <c r="C130" s="4">
        <f t="shared" si="21"/>
        <v>8000000</v>
      </c>
      <c r="D130" s="30">
        <f t="shared" si="21"/>
        <v>5656899</v>
      </c>
      <c r="E130" s="16">
        <f t="shared" si="21"/>
        <v>3579618</v>
      </c>
      <c r="F130" s="4">
        <f t="shared" si="21"/>
        <v>4300000</v>
      </c>
      <c r="G130" s="30">
        <f t="shared" si="21"/>
        <v>2514126.1774500068</v>
      </c>
      <c r="H130" s="16">
        <f t="shared" si="21"/>
        <v>756454</v>
      </c>
      <c r="I130" s="4">
        <f t="shared" si="21"/>
        <v>800000</v>
      </c>
      <c r="J130" s="30">
        <f t="shared" si="21"/>
        <v>358653</v>
      </c>
      <c r="K130" s="16">
        <f t="shared" si="20"/>
        <v>11222957</v>
      </c>
      <c r="L130" s="4">
        <f t="shared" si="17"/>
        <v>13100000</v>
      </c>
      <c r="M130" s="61">
        <f t="shared" si="18"/>
        <v>8529678.1774500068</v>
      </c>
    </row>
    <row r="131" spans="1:14" x14ac:dyDescent="0.2">
      <c r="A131" s="8" t="s">
        <v>27</v>
      </c>
      <c r="B131" s="16">
        <f t="shared" ref="B131:J131" si="22">+B50</f>
        <v>8158660</v>
      </c>
      <c r="C131" s="4">
        <f t="shared" si="22"/>
        <v>9500000</v>
      </c>
      <c r="D131" s="30">
        <f t="shared" si="22"/>
        <v>6936115</v>
      </c>
      <c r="E131" s="16">
        <f t="shared" si="22"/>
        <v>3956416</v>
      </c>
      <c r="F131" s="4">
        <f t="shared" si="22"/>
        <v>4300000</v>
      </c>
      <c r="G131" s="30">
        <f t="shared" si="22"/>
        <v>2634463</v>
      </c>
      <c r="H131" s="16">
        <f t="shared" si="22"/>
        <v>510229</v>
      </c>
      <c r="I131" s="4">
        <f t="shared" si="22"/>
        <v>1000000</v>
      </c>
      <c r="J131" s="30">
        <f t="shared" si="22"/>
        <v>450350</v>
      </c>
      <c r="K131" s="16">
        <f t="shared" si="20"/>
        <v>12625305</v>
      </c>
      <c r="L131" s="4">
        <f t="shared" si="17"/>
        <v>14800000</v>
      </c>
      <c r="M131" s="61">
        <f t="shared" si="18"/>
        <v>10020928</v>
      </c>
    </row>
    <row r="132" spans="1:14" x14ac:dyDescent="0.2">
      <c r="A132" s="15" t="s">
        <v>28</v>
      </c>
      <c r="B132" s="17">
        <f t="shared" ref="B132:J132" si="23">+B62</f>
        <v>10103421</v>
      </c>
      <c r="C132" s="25">
        <f t="shared" si="23"/>
        <v>11000000</v>
      </c>
      <c r="D132" s="57">
        <f t="shared" si="23"/>
        <v>8156359</v>
      </c>
      <c r="E132" s="17">
        <f t="shared" si="23"/>
        <v>4018264</v>
      </c>
      <c r="F132" s="25">
        <f t="shared" si="23"/>
        <v>5000000</v>
      </c>
      <c r="G132" s="57">
        <f t="shared" si="23"/>
        <v>3122520</v>
      </c>
      <c r="H132" s="17">
        <f t="shared" si="23"/>
        <v>666178</v>
      </c>
      <c r="I132" s="25">
        <f t="shared" si="23"/>
        <v>1500000</v>
      </c>
      <c r="J132" s="57">
        <f t="shared" si="23"/>
        <v>323967</v>
      </c>
      <c r="K132" s="17">
        <f t="shared" si="20"/>
        <v>14787863</v>
      </c>
      <c r="L132" s="25">
        <f t="shared" si="17"/>
        <v>17500000</v>
      </c>
      <c r="M132" s="64">
        <f t="shared" si="18"/>
        <v>11602846</v>
      </c>
    </row>
    <row r="133" spans="1:14" x14ac:dyDescent="0.2">
      <c r="A133" s="13" t="s">
        <v>85</v>
      </c>
      <c r="B133" s="17">
        <f t="shared" ref="B133:J133" si="24">+B74</f>
        <v>11594047</v>
      </c>
      <c r="C133" s="25">
        <f t="shared" si="24"/>
        <v>12500000</v>
      </c>
      <c r="D133" s="64">
        <f t="shared" si="24"/>
        <v>9291268</v>
      </c>
      <c r="E133" s="17">
        <f t="shared" si="24"/>
        <v>4511192</v>
      </c>
      <c r="F133" s="25">
        <f t="shared" si="24"/>
        <v>5600000</v>
      </c>
      <c r="G133" s="121">
        <f t="shared" si="24"/>
        <v>3806432</v>
      </c>
      <c r="H133" s="122">
        <f t="shared" si="24"/>
        <v>524239</v>
      </c>
      <c r="I133" s="25">
        <f t="shared" si="24"/>
        <v>1500000</v>
      </c>
      <c r="J133" s="50">
        <f t="shared" si="24"/>
        <v>356900</v>
      </c>
      <c r="K133" s="17">
        <f t="shared" si="20"/>
        <v>16629478</v>
      </c>
      <c r="L133" s="25">
        <f t="shared" ref="L133:M146" si="25">+C133+F133+I133</f>
        <v>19600000</v>
      </c>
      <c r="M133" s="64">
        <f t="shared" si="25"/>
        <v>13454600</v>
      </c>
      <c r="N133" s="5"/>
    </row>
    <row r="134" spans="1:14" x14ac:dyDescent="0.2">
      <c r="A134" s="13" t="s">
        <v>89</v>
      </c>
      <c r="B134" s="109">
        <f t="shared" ref="B134:J134" si="26">+B86</f>
        <v>12597846</v>
      </c>
      <c r="C134" s="25">
        <f t="shared" si="26"/>
        <v>12600000</v>
      </c>
      <c r="D134" s="57">
        <f t="shared" si="26"/>
        <v>10470502</v>
      </c>
      <c r="E134" s="17">
        <f t="shared" si="26"/>
        <v>5131361</v>
      </c>
      <c r="F134" s="25">
        <f t="shared" si="26"/>
        <v>5600000</v>
      </c>
      <c r="G134" s="57">
        <f t="shared" si="26"/>
        <v>4314599</v>
      </c>
      <c r="H134" s="110">
        <f t="shared" si="26"/>
        <v>536886</v>
      </c>
      <c r="I134" s="25">
        <f t="shared" si="26"/>
        <v>1500000</v>
      </c>
      <c r="J134" s="64">
        <f t="shared" si="26"/>
        <v>333730</v>
      </c>
      <c r="K134" s="102">
        <f t="shared" si="20"/>
        <v>18266093</v>
      </c>
      <c r="L134" s="25">
        <f t="shared" si="25"/>
        <v>19700000</v>
      </c>
      <c r="M134" s="50">
        <f t="shared" si="25"/>
        <v>15118831</v>
      </c>
      <c r="N134" s="2"/>
    </row>
    <row r="135" spans="1:14" x14ac:dyDescent="0.2">
      <c r="A135" s="13" t="s">
        <v>96</v>
      </c>
      <c r="B135" s="109">
        <f t="shared" ref="B135:J135" si="27">+B98</f>
        <v>12231411</v>
      </c>
      <c r="C135" s="25">
        <f t="shared" si="27"/>
        <v>14500000</v>
      </c>
      <c r="D135" s="57">
        <f t="shared" si="27"/>
        <v>11057316</v>
      </c>
      <c r="E135" s="17">
        <f t="shared" si="27"/>
        <v>5557758</v>
      </c>
      <c r="F135" s="25">
        <f t="shared" si="27"/>
        <v>6000000</v>
      </c>
      <c r="G135" s="57">
        <f t="shared" si="27"/>
        <v>4513874</v>
      </c>
      <c r="H135" s="110">
        <f t="shared" si="27"/>
        <v>477655</v>
      </c>
      <c r="I135" s="25">
        <f t="shared" si="27"/>
        <v>1500000</v>
      </c>
      <c r="J135" s="64">
        <f t="shared" si="27"/>
        <v>303368</v>
      </c>
      <c r="K135" s="102">
        <f t="shared" ref="K135:K145" si="28">+B135+E135+H135</f>
        <v>18266824</v>
      </c>
      <c r="L135" s="25">
        <f t="shared" ref="L135:L145" si="29">+C135+F135+I135</f>
        <v>22000000</v>
      </c>
      <c r="M135" s="50">
        <f t="shared" ref="M135:M145" si="30">+D135+G135+J135</f>
        <v>15874558</v>
      </c>
      <c r="N135" s="5"/>
    </row>
    <row r="136" spans="1:14" ht="13.5" thickBot="1" x14ac:dyDescent="0.25">
      <c r="A136" s="9" t="s">
        <v>102</v>
      </c>
      <c r="B136" s="116">
        <f t="shared" ref="B136:J136" si="31">+B110</f>
        <v>13052787</v>
      </c>
      <c r="C136" s="21">
        <f t="shared" si="31"/>
        <v>17100000</v>
      </c>
      <c r="D136" s="29">
        <f t="shared" si="31"/>
        <v>11757906</v>
      </c>
      <c r="E136" s="48">
        <f t="shared" si="31"/>
        <v>6276711</v>
      </c>
      <c r="F136" s="21">
        <f t="shared" si="31"/>
        <v>6800000</v>
      </c>
      <c r="G136" s="29">
        <f t="shared" si="31"/>
        <v>5019686</v>
      </c>
      <c r="H136" s="117">
        <f t="shared" si="31"/>
        <v>888486</v>
      </c>
      <c r="I136" s="21">
        <f t="shared" si="31"/>
        <v>1500000</v>
      </c>
      <c r="J136" s="62">
        <f t="shared" si="31"/>
        <v>309271</v>
      </c>
      <c r="K136" s="101">
        <f t="shared" si="28"/>
        <v>20217984</v>
      </c>
      <c r="L136" s="21">
        <f t="shared" si="29"/>
        <v>25400000</v>
      </c>
      <c r="M136" s="52">
        <f t="shared" si="30"/>
        <v>17086863</v>
      </c>
      <c r="N136" s="5"/>
    </row>
    <row r="137" spans="1:14" ht="13.5" thickTop="1" x14ac:dyDescent="0.2">
      <c r="A137" s="14">
        <v>41275</v>
      </c>
      <c r="B137" s="118">
        <f t="shared" ref="B137:J137" si="32">+B111</f>
        <v>13400068</v>
      </c>
      <c r="C137" s="20">
        <f t="shared" si="32"/>
        <v>17100000</v>
      </c>
      <c r="D137" s="58">
        <f t="shared" si="32"/>
        <v>11855128</v>
      </c>
      <c r="E137" s="26">
        <f t="shared" si="32"/>
        <v>6264453</v>
      </c>
      <c r="F137" s="20">
        <f t="shared" si="32"/>
        <v>6800000</v>
      </c>
      <c r="G137" s="58">
        <f t="shared" si="32"/>
        <v>5033644</v>
      </c>
      <c r="H137" s="119">
        <f t="shared" si="32"/>
        <v>752235</v>
      </c>
      <c r="I137" s="20">
        <f t="shared" si="32"/>
        <v>1500000</v>
      </c>
      <c r="J137" s="60">
        <f t="shared" si="32"/>
        <v>349051</v>
      </c>
      <c r="K137" s="100">
        <f t="shared" si="28"/>
        <v>20416756</v>
      </c>
      <c r="L137" s="20">
        <f t="shared" si="29"/>
        <v>25400000</v>
      </c>
      <c r="M137" s="51">
        <f t="shared" si="30"/>
        <v>17237823</v>
      </c>
      <c r="N137" s="5"/>
    </row>
    <row r="138" spans="1:14" x14ac:dyDescent="0.2">
      <c r="A138" s="8">
        <v>41306</v>
      </c>
      <c r="B138" s="33">
        <f t="shared" ref="B138:J138" si="33">+B112</f>
        <v>13913620</v>
      </c>
      <c r="C138" s="4">
        <f t="shared" si="33"/>
        <v>17100000</v>
      </c>
      <c r="D138" s="30">
        <f t="shared" si="33"/>
        <v>11956563</v>
      </c>
      <c r="E138" s="16">
        <f t="shared" si="33"/>
        <v>6252699</v>
      </c>
      <c r="F138" s="4">
        <f t="shared" si="33"/>
        <v>6800000</v>
      </c>
      <c r="G138" s="30">
        <f t="shared" si="33"/>
        <v>5051199</v>
      </c>
      <c r="H138" s="99">
        <f t="shared" si="33"/>
        <v>757401</v>
      </c>
      <c r="I138" s="4">
        <f t="shared" si="33"/>
        <v>1500000</v>
      </c>
      <c r="J138" s="61">
        <f t="shared" si="33"/>
        <v>349413</v>
      </c>
      <c r="K138" s="47">
        <f t="shared" si="28"/>
        <v>20923720</v>
      </c>
      <c r="L138" s="4">
        <f t="shared" si="29"/>
        <v>25400000</v>
      </c>
      <c r="M138" s="49">
        <f t="shared" si="30"/>
        <v>17357175</v>
      </c>
      <c r="N138" s="5"/>
    </row>
    <row r="139" spans="1:14" x14ac:dyDescent="0.2">
      <c r="A139" s="13">
        <v>41334</v>
      </c>
      <c r="B139" s="109">
        <f t="shared" ref="B139:J139" si="34">+B113</f>
        <v>14107975</v>
      </c>
      <c r="C139" s="25">
        <f t="shared" si="34"/>
        <v>17100000</v>
      </c>
      <c r="D139" s="57">
        <f t="shared" si="34"/>
        <v>12006715</v>
      </c>
      <c r="E139" s="17">
        <f t="shared" si="34"/>
        <v>6253311</v>
      </c>
      <c r="F139" s="25">
        <f t="shared" si="34"/>
        <v>6800000</v>
      </c>
      <c r="G139" s="57">
        <f t="shared" si="34"/>
        <v>5033297</v>
      </c>
      <c r="H139" s="110">
        <f t="shared" si="34"/>
        <v>784012</v>
      </c>
      <c r="I139" s="25">
        <f t="shared" si="34"/>
        <v>1500000</v>
      </c>
      <c r="J139" s="64">
        <f t="shared" si="34"/>
        <v>362560</v>
      </c>
      <c r="K139" s="102">
        <f t="shared" si="28"/>
        <v>21145298</v>
      </c>
      <c r="L139" s="25">
        <f t="shared" si="29"/>
        <v>25400000</v>
      </c>
      <c r="M139" s="50">
        <f t="shared" si="30"/>
        <v>17402572</v>
      </c>
      <c r="N139" s="5"/>
    </row>
    <row r="140" spans="1:14" ht="13.5" thickBot="1" x14ac:dyDescent="0.25">
      <c r="A140" s="9">
        <v>41365</v>
      </c>
      <c r="B140" s="116">
        <f t="shared" ref="B140:J140" si="35">+B114</f>
        <v>14767332</v>
      </c>
      <c r="C140" s="21">
        <f t="shared" si="35"/>
        <v>18100000</v>
      </c>
      <c r="D140" s="29">
        <f t="shared" si="35"/>
        <v>12084788</v>
      </c>
      <c r="E140" s="48">
        <f t="shared" si="35"/>
        <v>6305195</v>
      </c>
      <c r="F140" s="21">
        <f t="shared" si="35"/>
        <v>6800000</v>
      </c>
      <c r="G140" s="29">
        <f t="shared" si="35"/>
        <v>5043646</v>
      </c>
      <c r="H140" s="117">
        <f t="shared" si="35"/>
        <v>706542</v>
      </c>
      <c r="I140" s="21">
        <f t="shared" si="35"/>
        <v>1500000</v>
      </c>
      <c r="J140" s="62">
        <f t="shared" si="35"/>
        <v>453528</v>
      </c>
      <c r="K140" s="101">
        <f t="shared" si="28"/>
        <v>21779069</v>
      </c>
      <c r="L140" s="21">
        <f t="shared" si="29"/>
        <v>26400000</v>
      </c>
      <c r="M140" s="52">
        <f t="shared" si="30"/>
        <v>17581962</v>
      </c>
      <c r="N140" s="5"/>
    </row>
    <row r="141" spans="1:14" ht="14.25" thickTop="1" thickBot="1" x14ac:dyDescent="0.25">
      <c r="A141" s="9">
        <v>41395</v>
      </c>
      <c r="B141" s="116">
        <f t="shared" ref="B141:J141" si="36">+B115</f>
        <v>14311487</v>
      </c>
      <c r="C141" s="21">
        <f t="shared" si="36"/>
        <v>18100000</v>
      </c>
      <c r="D141" s="29">
        <f t="shared" si="36"/>
        <v>11647402</v>
      </c>
      <c r="E141" s="48">
        <f t="shared" si="36"/>
        <v>6315518</v>
      </c>
      <c r="F141" s="21">
        <f t="shared" si="36"/>
        <v>6800000</v>
      </c>
      <c r="G141" s="29">
        <f t="shared" si="36"/>
        <v>5059197</v>
      </c>
      <c r="H141" s="117">
        <f t="shared" si="36"/>
        <v>706542</v>
      </c>
      <c r="I141" s="21">
        <f t="shared" si="36"/>
        <v>1500000</v>
      </c>
      <c r="J141" s="62">
        <f t="shared" si="36"/>
        <v>470296</v>
      </c>
      <c r="K141" s="101">
        <f t="shared" si="28"/>
        <v>21333547</v>
      </c>
      <c r="L141" s="21">
        <f t="shared" si="29"/>
        <v>26400000</v>
      </c>
      <c r="M141" s="52">
        <f t="shared" si="30"/>
        <v>17176895</v>
      </c>
      <c r="N141" s="5"/>
    </row>
    <row r="142" spans="1:14" ht="14.25" thickTop="1" thickBot="1" x14ac:dyDescent="0.25">
      <c r="A142" s="9">
        <v>41426</v>
      </c>
      <c r="B142" s="116">
        <f t="shared" ref="B142:J142" si="37">+B116</f>
        <v>14311487</v>
      </c>
      <c r="C142" s="21">
        <f t="shared" si="37"/>
        <v>18100000</v>
      </c>
      <c r="D142" s="29">
        <f t="shared" si="37"/>
        <v>11700162</v>
      </c>
      <c r="E142" s="48">
        <f t="shared" si="37"/>
        <v>6339978</v>
      </c>
      <c r="F142" s="21">
        <f t="shared" si="37"/>
        <v>6800000</v>
      </c>
      <c r="G142" s="29">
        <f t="shared" si="37"/>
        <v>5025554</v>
      </c>
      <c r="H142" s="117">
        <f t="shared" si="37"/>
        <v>706542</v>
      </c>
      <c r="I142" s="21">
        <f t="shared" si="37"/>
        <v>1500000</v>
      </c>
      <c r="J142" s="62">
        <f t="shared" si="37"/>
        <v>311617</v>
      </c>
      <c r="K142" s="101">
        <f t="shared" si="28"/>
        <v>21358007</v>
      </c>
      <c r="L142" s="21">
        <f t="shared" si="29"/>
        <v>26400000</v>
      </c>
      <c r="M142" s="52">
        <f t="shared" si="30"/>
        <v>17037333</v>
      </c>
      <c r="N142" s="5"/>
    </row>
    <row r="143" spans="1:14" ht="14.25" thickTop="1" thickBot="1" x14ac:dyDescent="0.25">
      <c r="A143" s="9">
        <v>41456</v>
      </c>
      <c r="B143" s="116">
        <f t="shared" ref="B143:J143" si="38">+B117</f>
        <v>14311487</v>
      </c>
      <c r="C143" s="21">
        <f t="shared" si="38"/>
        <v>18100000</v>
      </c>
      <c r="D143" s="29">
        <f t="shared" si="38"/>
        <v>11700162</v>
      </c>
      <c r="E143" s="48">
        <f t="shared" si="38"/>
        <v>6339978</v>
      </c>
      <c r="F143" s="21">
        <f t="shared" si="38"/>
        <v>6800000</v>
      </c>
      <c r="G143" s="29">
        <f t="shared" si="38"/>
        <v>5025554</v>
      </c>
      <c r="H143" s="117">
        <f t="shared" si="38"/>
        <v>706542</v>
      </c>
      <c r="I143" s="21">
        <f t="shared" si="38"/>
        <v>1500000</v>
      </c>
      <c r="J143" s="62">
        <f t="shared" si="38"/>
        <v>311617</v>
      </c>
      <c r="K143" s="101">
        <f t="shared" si="28"/>
        <v>21358007</v>
      </c>
      <c r="L143" s="21">
        <f t="shared" si="29"/>
        <v>26400000</v>
      </c>
      <c r="M143" s="52">
        <f t="shared" si="30"/>
        <v>17037333</v>
      </c>
      <c r="N143" s="5"/>
    </row>
    <row r="144" spans="1:14" ht="14.25" thickTop="1" thickBot="1" x14ac:dyDescent="0.25">
      <c r="A144" s="9">
        <v>41487</v>
      </c>
      <c r="B144" s="116">
        <f t="shared" ref="B144:J144" si="39">+B118</f>
        <v>15067275</v>
      </c>
      <c r="C144" s="21">
        <f t="shared" si="39"/>
        <v>18100000</v>
      </c>
      <c r="D144" s="29">
        <f t="shared" si="39"/>
        <v>11822670</v>
      </c>
      <c r="E144" s="48">
        <f t="shared" si="39"/>
        <v>6331985</v>
      </c>
      <c r="F144" s="21">
        <f t="shared" si="39"/>
        <v>6800000</v>
      </c>
      <c r="G144" s="29">
        <f t="shared" si="39"/>
        <v>5098264</v>
      </c>
      <c r="H144" s="117">
        <f t="shared" si="39"/>
        <v>823071</v>
      </c>
      <c r="I144" s="21">
        <f t="shared" si="39"/>
        <v>1500000</v>
      </c>
      <c r="J144" s="62">
        <f t="shared" si="39"/>
        <v>364389</v>
      </c>
      <c r="K144" s="101">
        <f t="shared" si="28"/>
        <v>22222331</v>
      </c>
      <c r="L144" s="21">
        <f t="shared" si="29"/>
        <v>26400000</v>
      </c>
      <c r="M144" s="52">
        <f t="shared" si="30"/>
        <v>17285323</v>
      </c>
      <c r="N144" s="5"/>
    </row>
    <row r="145" spans="1:14" ht="14.25" thickTop="1" thickBot="1" x14ac:dyDescent="0.25">
      <c r="A145" s="9">
        <v>41518</v>
      </c>
      <c r="B145" s="116">
        <f t="shared" ref="B145:J145" si="40">+B119</f>
        <v>14869637</v>
      </c>
      <c r="C145" s="21">
        <f t="shared" si="40"/>
        <v>18100000</v>
      </c>
      <c r="D145" s="29">
        <f t="shared" si="40"/>
        <v>11886802</v>
      </c>
      <c r="E145" s="48">
        <f t="shared" si="40"/>
        <v>6343532</v>
      </c>
      <c r="F145" s="21">
        <f t="shared" si="40"/>
        <v>6800000</v>
      </c>
      <c r="G145" s="29">
        <f t="shared" si="40"/>
        <v>5097958</v>
      </c>
      <c r="H145" s="117">
        <f t="shared" si="40"/>
        <v>839128</v>
      </c>
      <c r="I145" s="21">
        <f t="shared" si="40"/>
        <v>1500000</v>
      </c>
      <c r="J145" s="62">
        <f t="shared" si="40"/>
        <v>378345</v>
      </c>
      <c r="K145" s="101">
        <f t="shared" si="28"/>
        <v>22052297</v>
      </c>
      <c r="L145" s="21">
        <f t="shared" si="29"/>
        <v>26400000</v>
      </c>
      <c r="M145" s="52">
        <f t="shared" si="30"/>
        <v>17363105</v>
      </c>
      <c r="N145" s="5"/>
    </row>
    <row r="146" spans="1:14" ht="14.25" thickTop="1" thickBot="1" x14ac:dyDescent="0.25">
      <c r="A146" s="9">
        <v>41548</v>
      </c>
      <c r="B146" s="116">
        <v>15254516</v>
      </c>
      <c r="C146" s="21">
        <v>18100000</v>
      </c>
      <c r="D146" s="29">
        <v>11968443</v>
      </c>
      <c r="E146" s="48">
        <v>6352476</v>
      </c>
      <c r="F146" s="21">
        <v>6800000</v>
      </c>
      <c r="G146" s="29">
        <v>5098702</v>
      </c>
      <c r="H146" s="117">
        <v>873066</v>
      </c>
      <c r="I146" s="21">
        <v>1500000</v>
      </c>
      <c r="J146" s="62">
        <v>398221</v>
      </c>
      <c r="K146" s="101">
        <f t="shared" si="20"/>
        <v>22480058</v>
      </c>
      <c r="L146" s="21">
        <f t="shared" si="25"/>
        <v>26400000</v>
      </c>
      <c r="M146" s="52">
        <f t="shared" si="25"/>
        <v>17465366</v>
      </c>
      <c r="N146" s="5"/>
    </row>
    <row r="147" spans="1:14" ht="13.5" thickTop="1" x14ac:dyDescent="0.2">
      <c r="K147" s="5"/>
      <c r="L147" s="5"/>
      <c r="M147" s="5"/>
    </row>
    <row r="148" spans="1:14" x14ac:dyDescent="0.2">
      <c r="A148" s="104" t="s">
        <v>75</v>
      </c>
      <c r="K148" s="124"/>
      <c r="L148" s="124"/>
      <c r="M148" s="124"/>
    </row>
    <row r="149" spans="1:14" s="11" customFormat="1" ht="4.5" customHeight="1" x14ac:dyDescent="0.25">
      <c r="D149" s="24"/>
      <c r="F149" s="24"/>
      <c r="G149" s="12"/>
      <c r="H149" s="2"/>
      <c r="I149" s="2"/>
      <c r="J149" s="2"/>
      <c r="K149" s="44"/>
      <c r="L149" s="44"/>
      <c r="M149" s="44"/>
    </row>
    <row r="150" spans="1:14" x14ac:dyDescent="0.2">
      <c r="A150" s="1" t="s">
        <v>76</v>
      </c>
      <c r="D150" s="44"/>
      <c r="F150" s="2"/>
      <c r="H150" s="2"/>
      <c r="I150" s="2"/>
      <c r="J150" s="2"/>
      <c r="K150" s="27"/>
      <c r="L150" s="27"/>
      <c r="M150" s="27"/>
    </row>
    <row r="151" spans="1:14" x14ac:dyDescent="0.2">
      <c r="A151" s="1" t="s">
        <v>77</v>
      </c>
      <c r="H151" s="2"/>
      <c r="I151" s="2"/>
      <c r="J151" s="2"/>
      <c r="K151" s="27"/>
      <c r="L151" s="2"/>
      <c r="M151" s="28"/>
    </row>
    <row r="152" spans="1:14" x14ac:dyDescent="0.2">
      <c r="A152" s="1" t="s">
        <v>78</v>
      </c>
    </row>
    <row r="153" spans="1:14" ht="12.75" customHeight="1" x14ac:dyDescent="0.25">
      <c r="A153" s="1" t="s">
        <v>79</v>
      </c>
      <c r="D153" s="44"/>
      <c r="H153" s="11"/>
      <c r="I153" s="11"/>
      <c r="J153" s="12"/>
      <c r="K153" s="11"/>
      <c r="L153" s="11"/>
      <c r="M153" s="12"/>
    </row>
    <row r="154" spans="1:14" x14ac:dyDescent="0.2">
      <c r="A154" s="1" t="s">
        <v>91</v>
      </c>
    </row>
    <row r="155" spans="1:14" x14ac:dyDescent="0.2">
      <c r="A155" s="155" t="s">
        <v>105</v>
      </c>
    </row>
    <row r="156" spans="1:14" x14ac:dyDescent="0.2">
      <c r="A156" s="260"/>
      <c r="B156" s="252"/>
      <c r="C156" s="252"/>
      <c r="D156" s="252"/>
      <c r="E156" s="252"/>
      <c r="F156" s="252"/>
      <c r="G156" s="252"/>
      <c r="H156" s="252"/>
      <c r="I156" s="252"/>
      <c r="J156" s="252"/>
      <c r="K156" s="252"/>
      <c r="L156" s="252"/>
      <c r="M156" s="252"/>
    </row>
    <row r="157" spans="1:14" x14ac:dyDescent="0.2">
      <c r="A157" s="260"/>
      <c r="B157" s="252"/>
      <c r="C157" s="252"/>
      <c r="D157" s="252"/>
      <c r="E157" s="252"/>
      <c r="F157" s="252"/>
      <c r="G157" s="252"/>
      <c r="H157" s="252"/>
      <c r="I157" s="252"/>
      <c r="J157" s="252"/>
      <c r="K157" s="252"/>
      <c r="L157" s="252"/>
      <c r="M157" s="252"/>
    </row>
    <row r="158" spans="1:14" x14ac:dyDescent="0.2">
      <c r="A158" s="252"/>
      <c r="B158" s="252"/>
      <c r="C158" s="252"/>
      <c r="D158" s="252"/>
      <c r="E158" s="252"/>
      <c r="F158" s="252"/>
      <c r="G158" s="252"/>
      <c r="H158" s="252"/>
      <c r="I158" s="252"/>
      <c r="J158" s="252"/>
      <c r="K158" s="252"/>
      <c r="L158" s="252"/>
      <c r="M158" s="252"/>
    </row>
    <row r="159" spans="1:14" x14ac:dyDescent="0.2">
      <c r="D159" s="2"/>
      <c r="E159" s="2"/>
      <c r="J159" s="2"/>
      <c r="L159" s="2"/>
      <c r="M159" s="68"/>
    </row>
    <row r="160" spans="1:14" x14ac:dyDescent="0.2">
      <c r="E160" s="2"/>
      <c r="J160" s="2"/>
      <c r="L160" s="2"/>
    </row>
    <row r="161" spans="2:15" s="217" customFormat="1" x14ac:dyDescent="0.2">
      <c r="E161" s="218"/>
      <c r="J161" s="218"/>
      <c r="L161" s="218"/>
    </row>
    <row r="162" spans="2:15" s="217" customFormat="1" x14ac:dyDescent="0.2">
      <c r="E162" s="218"/>
      <c r="J162" s="218"/>
      <c r="L162" s="218"/>
    </row>
    <row r="163" spans="2:15" s="217" customFormat="1" x14ac:dyDescent="0.2">
      <c r="E163" s="218"/>
      <c r="J163" s="218"/>
      <c r="L163" s="218"/>
    </row>
    <row r="164" spans="2:15" s="217" customFormat="1" x14ac:dyDescent="0.2"/>
    <row r="165" spans="2:15" s="217" customFormat="1" x14ac:dyDescent="0.2"/>
    <row r="166" spans="2:15" s="217" customFormat="1" x14ac:dyDescent="0.2"/>
    <row r="167" spans="2:15" s="217" customFormat="1" x14ac:dyDescent="0.2">
      <c r="E167" s="218"/>
      <c r="H167" s="218"/>
      <c r="K167" s="218"/>
    </row>
    <row r="168" spans="2:15" s="217" customFormat="1" x14ac:dyDescent="0.2">
      <c r="B168" s="218"/>
      <c r="C168" s="218"/>
      <c r="D168" s="218"/>
      <c r="E168" s="218"/>
      <c r="F168" s="218"/>
      <c r="G168" s="218"/>
      <c r="H168" s="218"/>
      <c r="I168" s="218"/>
      <c r="J168" s="218"/>
      <c r="K168" s="218"/>
      <c r="L168" s="218"/>
      <c r="O168" s="218"/>
    </row>
    <row r="169" spans="2:15" s="217" customFormat="1" x14ac:dyDescent="0.2">
      <c r="B169" s="218"/>
      <c r="C169" s="218"/>
      <c r="D169" s="218"/>
      <c r="E169" s="218"/>
      <c r="F169" s="218"/>
      <c r="G169" s="218"/>
      <c r="H169" s="218"/>
      <c r="I169" s="218"/>
      <c r="J169" s="218"/>
      <c r="K169" s="218"/>
      <c r="L169" s="218"/>
      <c r="O169" s="218"/>
    </row>
    <row r="170" spans="2:15" s="217" customFormat="1" x14ac:dyDescent="0.2">
      <c r="B170" s="218"/>
      <c r="C170" s="218"/>
      <c r="D170" s="218"/>
      <c r="E170" s="218"/>
      <c r="F170" s="218"/>
      <c r="G170" s="218"/>
      <c r="H170" s="218"/>
      <c r="I170" s="218"/>
      <c r="J170" s="218"/>
      <c r="K170" s="218"/>
      <c r="L170" s="218"/>
      <c r="O170" s="218"/>
    </row>
    <row r="171" spans="2:15" s="217" customFormat="1" x14ac:dyDescent="0.2">
      <c r="B171" s="218"/>
      <c r="C171" s="218"/>
      <c r="D171" s="218"/>
      <c r="E171" s="218"/>
      <c r="F171" s="218"/>
      <c r="G171" s="218"/>
      <c r="H171" s="218"/>
      <c r="I171" s="218"/>
      <c r="J171" s="218"/>
      <c r="K171" s="218"/>
      <c r="L171" s="218"/>
      <c r="O171" s="218"/>
    </row>
    <row r="172" spans="2:15" s="217" customFormat="1" x14ac:dyDescent="0.2">
      <c r="B172" s="218"/>
      <c r="C172" s="218"/>
      <c r="D172" s="218"/>
      <c r="E172" s="218"/>
      <c r="F172" s="218"/>
      <c r="G172" s="218"/>
      <c r="H172" s="218"/>
      <c r="I172" s="218"/>
      <c r="J172" s="218"/>
      <c r="K172" s="218"/>
      <c r="L172" s="218"/>
      <c r="O172" s="218"/>
    </row>
    <row r="173" spans="2:15" s="217" customFormat="1" x14ac:dyDescent="0.2">
      <c r="B173" s="218"/>
      <c r="C173" s="218"/>
      <c r="D173" s="218"/>
      <c r="E173" s="218"/>
      <c r="F173" s="218"/>
      <c r="G173" s="218"/>
      <c r="H173" s="218"/>
      <c r="I173" s="218"/>
      <c r="J173" s="218"/>
      <c r="K173" s="218"/>
    </row>
    <row r="174" spans="2:15" s="217" customFormat="1" x14ac:dyDescent="0.2">
      <c r="E174" s="218"/>
      <c r="G174" s="218"/>
      <c r="H174" s="218"/>
      <c r="K174" s="218"/>
    </row>
    <row r="175" spans="2:15" s="217" customFormat="1" x14ac:dyDescent="0.2">
      <c r="E175" s="218"/>
      <c r="H175" s="218"/>
      <c r="K175" s="218"/>
    </row>
    <row r="176" spans="2:15" s="217" customFormat="1" x14ac:dyDescent="0.2">
      <c r="E176" s="218"/>
      <c r="H176" s="218"/>
      <c r="K176" s="218"/>
    </row>
    <row r="177" s="217" customFormat="1" x14ac:dyDescent="0.2"/>
    <row r="178" s="217" customFormat="1" x14ac:dyDescent="0.2"/>
    <row r="179" s="217" customFormat="1" x14ac:dyDescent="0.2"/>
    <row r="180" s="217" customFormat="1" x14ac:dyDescent="0.2"/>
    <row r="181" s="217" customFormat="1" x14ac:dyDescent="0.2"/>
    <row r="182" s="217" customFormat="1" x14ac:dyDescent="0.2"/>
    <row r="183" s="217" customFormat="1" x14ac:dyDescent="0.2"/>
    <row r="184" s="217" customFormat="1" x14ac:dyDescent="0.2"/>
    <row r="185" s="217" customFormat="1" x14ac:dyDescent="0.2"/>
    <row r="186" s="217" customFormat="1" x14ac:dyDescent="0.2"/>
    <row r="187" s="217" customFormat="1" x14ac:dyDescent="0.2"/>
    <row r="188" s="217" customFormat="1" x14ac:dyDescent="0.2"/>
    <row r="189" s="217" customFormat="1" x14ac:dyDescent="0.2"/>
    <row r="190" s="217" customFormat="1" x14ac:dyDescent="0.2"/>
    <row r="191" s="217" customFormat="1" x14ac:dyDescent="0.2"/>
    <row r="192" s="217" customFormat="1" x14ac:dyDescent="0.2"/>
    <row r="193" s="217" customFormat="1" x14ac:dyDescent="0.2"/>
    <row r="194" s="217" customFormat="1" x14ac:dyDescent="0.2"/>
    <row r="195" s="217" customFormat="1" x14ac:dyDescent="0.2"/>
  </sheetData>
  <sheetProtection algorithmName="SHA-512" hashValue="DwEalxWSk/D5YjGL/iTuH6ePDccttQU206t/5y+otcms6xxHj2XQe58Dqajxfz5ZR8PNQgZv/0bz5901EjmiRw==" saltValue="RQqiFmxbOk80smS1Gxo2sw==" spinCount="100000" sheet="1" objects="1" scenarios="1"/>
  <mergeCells count="13">
    <mergeCell ref="H13:J13"/>
    <mergeCell ref="K13:M13"/>
    <mergeCell ref="B12:M12"/>
    <mergeCell ref="E13:G13"/>
    <mergeCell ref="B13:D13"/>
    <mergeCell ref="A158:M158"/>
    <mergeCell ref="B122:M122"/>
    <mergeCell ref="B123:D123"/>
    <mergeCell ref="E123:G123"/>
    <mergeCell ref="H123:J123"/>
    <mergeCell ref="K123:M123"/>
    <mergeCell ref="A157:M157"/>
    <mergeCell ref="A156:M156"/>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1"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topLeftCell="A22" zoomScaleNormal="100" workbookViewId="0">
      <selection activeCell="K58" sqref="K58"/>
    </sheetView>
  </sheetViews>
  <sheetFormatPr baseColWidth="10" defaultRowHeight="12.75" x14ac:dyDescent="0.2"/>
  <cols>
    <col min="1" max="1" width="11.42578125" style="264"/>
    <col min="2" max="3" width="12.42578125" style="264" customWidth="1"/>
    <col min="4" max="11" width="13" style="264" customWidth="1"/>
    <col min="12" max="13" width="12.42578125" style="264" customWidth="1"/>
    <col min="14" max="14" width="11" style="264" customWidth="1"/>
    <col min="15" max="16384" width="11.42578125" style="264"/>
  </cols>
  <sheetData>
    <row r="1" spans="2:14" x14ac:dyDescent="0.2">
      <c r="B1" s="262"/>
      <c r="C1" s="262"/>
      <c r="D1" s="262"/>
      <c r="E1" s="262"/>
      <c r="F1" s="262"/>
      <c r="G1" s="262"/>
      <c r="H1" s="262"/>
      <c r="I1" s="262"/>
      <c r="J1" s="262"/>
      <c r="K1" s="262"/>
      <c r="L1" s="262"/>
      <c r="M1" s="262"/>
      <c r="N1" s="263"/>
    </row>
    <row r="2" spans="2:14" ht="18" x14ac:dyDescent="0.25">
      <c r="B2" s="265" t="s">
        <v>107</v>
      </c>
      <c r="C2" s="262"/>
      <c r="D2" s="262"/>
      <c r="E2" s="262"/>
      <c r="F2" s="262"/>
      <c r="G2" s="262"/>
      <c r="H2" s="262"/>
      <c r="I2" s="262"/>
      <c r="J2" s="262"/>
      <c r="K2" s="262"/>
      <c r="L2" s="262"/>
      <c r="M2" s="262"/>
      <c r="N2" s="263"/>
    </row>
    <row r="3" spans="2:14" ht="14.25" x14ac:dyDescent="0.2">
      <c r="B3" s="266" t="s">
        <v>109</v>
      </c>
      <c r="C3" s="262"/>
      <c r="D3" s="262"/>
      <c r="E3" s="262"/>
      <c r="F3" s="262"/>
      <c r="G3" s="262"/>
      <c r="H3" s="262"/>
      <c r="I3" s="262"/>
      <c r="J3" s="262"/>
      <c r="K3" s="262"/>
      <c r="L3" s="262"/>
      <c r="M3" s="262"/>
      <c r="N3" s="263"/>
    </row>
    <row r="4" spans="2:14" ht="14.25" x14ac:dyDescent="0.2">
      <c r="B4" s="267"/>
      <c r="C4" s="262"/>
      <c r="D4" s="262"/>
      <c r="E4" s="262"/>
      <c r="F4" s="262"/>
      <c r="G4" s="262"/>
      <c r="H4" s="262"/>
      <c r="I4" s="262"/>
      <c r="J4" s="262"/>
      <c r="K4" s="262"/>
      <c r="L4" s="262"/>
      <c r="M4" s="262"/>
      <c r="N4" s="263"/>
    </row>
    <row r="5" spans="2:14" ht="14.25" x14ac:dyDescent="0.2">
      <c r="B5" s="267"/>
      <c r="C5" s="262"/>
      <c r="D5" s="262"/>
      <c r="E5" s="262"/>
      <c r="F5" s="262"/>
      <c r="G5" s="262"/>
      <c r="H5" s="262"/>
      <c r="I5" s="262"/>
      <c r="J5" s="262"/>
      <c r="K5" s="262"/>
      <c r="L5" s="262"/>
      <c r="M5" s="262"/>
      <c r="N5" s="263"/>
    </row>
    <row r="6" spans="2:14" ht="14.25" x14ac:dyDescent="0.2">
      <c r="B6" s="267"/>
      <c r="C6" s="262"/>
      <c r="D6" s="262"/>
      <c r="E6" s="262"/>
      <c r="F6" s="262"/>
      <c r="G6" s="262"/>
      <c r="H6" s="262"/>
      <c r="I6" s="262"/>
      <c r="J6" s="262"/>
      <c r="K6" s="262"/>
      <c r="L6" s="262"/>
      <c r="M6" s="262"/>
      <c r="N6" s="263"/>
    </row>
    <row r="7" spans="2:14" ht="14.25" x14ac:dyDescent="0.2">
      <c r="B7" s="267"/>
      <c r="C7" s="262"/>
      <c r="D7" s="262"/>
      <c r="E7" s="262"/>
      <c r="F7" s="262"/>
      <c r="G7" s="262"/>
      <c r="H7" s="262"/>
      <c r="I7" s="262"/>
      <c r="J7" s="262"/>
      <c r="K7" s="262"/>
      <c r="L7" s="262"/>
      <c r="M7" s="262"/>
      <c r="N7" s="263"/>
    </row>
    <row r="8" spans="2:14" x14ac:dyDescent="0.2">
      <c r="B8" s="268" t="s">
        <v>115</v>
      </c>
      <c r="C8" s="262"/>
      <c r="D8" s="262"/>
      <c r="E8" s="262"/>
      <c r="F8" s="262"/>
      <c r="G8" s="262"/>
      <c r="H8" s="262"/>
      <c r="I8" s="262"/>
      <c r="J8" s="262"/>
      <c r="K8" s="262"/>
      <c r="L8" s="262"/>
      <c r="M8" s="262"/>
      <c r="N8" s="263"/>
    </row>
    <row r="9" spans="2:14" x14ac:dyDescent="0.2">
      <c r="B9" s="269"/>
      <c r="C9" s="262"/>
      <c r="D9" s="262"/>
      <c r="E9" s="262"/>
      <c r="F9" s="262"/>
      <c r="G9" s="262"/>
      <c r="H9" s="262"/>
      <c r="I9" s="262"/>
      <c r="J9" s="262"/>
      <c r="K9" s="262"/>
      <c r="L9" s="262"/>
      <c r="M9" s="262"/>
      <c r="N9" s="263"/>
    </row>
    <row r="10" spans="2:14" x14ac:dyDescent="0.2">
      <c r="B10" s="262"/>
      <c r="C10" s="262"/>
      <c r="D10" s="262"/>
      <c r="E10" s="262"/>
      <c r="F10" s="262"/>
      <c r="G10" s="262"/>
      <c r="H10" s="262"/>
      <c r="I10" s="262"/>
      <c r="J10" s="262"/>
      <c r="K10" s="262"/>
      <c r="L10" s="262"/>
      <c r="M10" s="262"/>
      <c r="N10" s="263"/>
    </row>
    <row r="11" spans="2:14" x14ac:dyDescent="0.2">
      <c r="B11" s="270"/>
      <c r="C11" s="270"/>
      <c r="D11" s="270"/>
      <c r="E11" s="270"/>
      <c r="F11" s="270"/>
      <c r="G11" s="270"/>
      <c r="H11" s="270"/>
      <c r="I11" s="270"/>
      <c r="J11" s="270"/>
      <c r="K11" s="270"/>
      <c r="L11" s="270"/>
      <c r="M11" s="270"/>
      <c r="N11" s="263"/>
    </row>
    <row r="12" spans="2:14" ht="4.5" customHeight="1" thickBot="1" x14ac:dyDescent="0.25">
      <c r="B12" s="271"/>
      <c r="N12" s="272"/>
    </row>
    <row r="13" spans="2:14" ht="18.75" thickBot="1" x14ac:dyDescent="0.25">
      <c r="F13" s="273" t="s">
        <v>50</v>
      </c>
      <c r="G13" s="274"/>
      <c r="H13" s="274"/>
      <c r="I13" s="275"/>
      <c r="N13" s="272"/>
    </row>
    <row r="14" spans="2:14" x14ac:dyDescent="0.2">
      <c r="F14" s="276" t="s">
        <v>44</v>
      </c>
      <c r="G14" s="277" t="s">
        <v>86</v>
      </c>
      <c r="H14" s="277" t="s">
        <v>53</v>
      </c>
      <c r="I14" s="278" t="s">
        <v>49</v>
      </c>
    </row>
    <row r="15" spans="2:14" x14ac:dyDescent="0.2">
      <c r="F15" s="279" t="s">
        <v>45</v>
      </c>
      <c r="G15" s="280">
        <v>211</v>
      </c>
      <c r="H15" s="280">
        <v>0</v>
      </c>
      <c r="I15" s="281">
        <f>SUM(G15:G15)</f>
        <v>211</v>
      </c>
    </row>
    <row r="16" spans="2:14" x14ac:dyDescent="0.2">
      <c r="B16" s="1"/>
      <c r="F16" s="279" t="s">
        <v>46</v>
      </c>
      <c r="G16" s="280">
        <v>237</v>
      </c>
      <c r="H16" s="280">
        <v>0</v>
      </c>
      <c r="I16" s="281">
        <f>SUM(G16:G16)</f>
        <v>237</v>
      </c>
    </row>
    <row r="17" spans="2:9" x14ac:dyDescent="0.2">
      <c r="B17" s="1"/>
      <c r="F17" s="279" t="s">
        <v>47</v>
      </c>
      <c r="G17" s="280">
        <v>247</v>
      </c>
      <c r="H17" s="280">
        <v>0</v>
      </c>
      <c r="I17" s="281">
        <f>SUM(G17:G17)</f>
        <v>247</v>
      </c>
    </row>
    <row r="18" spans="2:9" x14ac:dyDescent="0.2">
      <c r="F18" s="279" t="s">
        <v>48</v>
      </c>
      <c r="G18" s="280">
        <v>276</v>
      </c>
      <c r="H18" s="280">
        <v>0</v>
      </c>
      <c r="I18" s="281">
        <f>SUM(G18:G18)</f>
        <v>276</v>
      </c>
    </row>
    <row r="19" spans="2:9" x14ac:dyDescent="0.2">
      <c r="F19" s="279" t="s">
        <v>84</v>
      </c>
      <c r="G19" s="282">
        <v>224</v>
      </c>
      <c r="H19" s="282">
        <v>1</v>
      </c>
      <c r="I19" s="281">
        <f>SUM(G19:G19)</f>
        <v>224</v>
      </c>
    </row>
    <row r="20" spans="2:9" x14ac:dyDescent="0.2">
      <c r="F20" s="283" t="s">
        <v>90</v>
      </c>
      <c r="G20" s="284">
        <v>212</v>
      </c>
      <c r="H20" s="284">
        <v>1</v>
      </c>
      <c r="I20" s="281">
        <f>SUM(G20:H20)</f>
        <v>213</v>
      </c>
    </row>
    <row r="21" spans="2:9" x14ac:dyDescent="0.2">
      <c r="F21" s="283" t="s">
        <v>95</v>
      </c>
      <c r="G21" s="284">
        <v>218</v>
      </c>
      <c r="H21" s="284">
        <v>3</v>
      </c>
      <c r="I21" s="281">
        <f>SUM(G21:H21)</f>
        <v>221</v>
      </c>
    </row>
    <row r="22" spans="2:9" x14ac:dyDescent="0.2">
      <c r="F22" s="283" t="s">
        <v>101</v>
      </c>
      <c r="G22" s="284">
        <v>249</v>
      </c>
      <c r="H22" s="284">
        <v>3</v>
      </c>
      <c r="I22" s="281">
        <f>SUM(G22:H22)</f>
        <v>252</v>
      </c>
    </row>
    <row r="23" spans="2:9" x14ac:dyDescent="0.2">
      <c r="F23" s="283">
        <v>41275</v>
      </c>
      <c r="G23" s="284">
        <v>239</v>
      </c>
      <c r="H23" s="284">
        <v>3</v>
      </c>
      <c r="I23" s="281">
        <f t="shared" ref="I23:I32" si="0">SUM(G23:H23)</f>
        <v>242</v>
      </c>
    </row>
    <row r="24" spans="2:9" x14ac:dyDescent="0.2">
      <c r="F24" s="283">
        <v>41306</v>
      </c>
      <c r="G24" s="284">
        <v>240</v>
      </c>
      <c r="H24" s="284">
        <v>3</v>
      </c>
      <c r="I24" s="281">
        <f t="shared" si="0"/>
        <v>243</v>
      </c>
    </row>
    <row r="25" spans="2:9" x14ac:dyDescent="0.2">
      <c r="F25" s="283">
        <v>41334</v>
      </c>
      <c r="G25" s="284">
        <v>246</v>
      </c>
      <c r="H25" s="284">
        <v>3</v>
      </c>
      <c r="I25" s="281">
        <f t="shared" si="0"/>
        <v>249</v>
      </c>
    </row>
    <row r="26" spans="2:9" x14ac:dyDescent="0.2">
      <c r="F26" s="283">
        <v>41365</v>
      </c>
      <c r="G26" s="284">
        <v>250</v>
      </c>
      <c r="H26" s="284">
        <v>3</v>
      </c>
      <c r="I26" s="281">
        <f t="shared" si="0"/>
        <v>253</v>
      </c>
    </row>
    <row r="27" spans="2:9" x14ac:dyDescent="0.2">
      <c r="F27" s="283">
        <v>41395</v>
      </c>
      <c r="G27" s="284">
        <v>248</v>
      </c>
      <c r="H27" s="284">
        <v>3</v>
      </c>
      <c r="I27" s="281">
        <f t="shared" si="0"/>
        <v>251</v>
      </c>
    </row>
    <row r="28" spans="2:9" x14ac:dyDescent="0.2">
      <c r="F28" s="283">
        <v>41426</v>
      </c>
      <c r="G28" s="284">
        <v>264</v>
      </c>
      <c r="H28" s="284">
        <v>3</v>
      </c>
      <c r="I28" s="281">
        <f t="shared" si="0"/>
        <v>267</v>
      </c>
    </row>
    <row r="29" spans="2:9" x14ac:dyDescent="0.2">
      <c r="F29" s="283">
        <v>41456</v>
      </c>
      <c r="G29" s="282">
        <v>260</v>
      </c>
      <c r="H29" s="282">
        <v>3</v>
      </c>
      <c r="I29" s="281">
        <f t="shared" si="0"/>
        <v>263</v>
      </c>
    </row>
    <row r="30" spans="2:9" x14ac:dyDescent="0.2">
      <c r="F30" s="283">
        <v>41487</v>
      </c>
      <c r="G30" s="284">
        <v>260</v>
      </c>
      <c r="H30" s="284">
        <v>3</v>
      </c>
      <c r="I30" s="281">
        <f t="shared" si="0"/>
        <v>263</v>
      </c>
    </row>
    <row r="31" spans="2:9" x14ac:dyDescent="0.2">
      <c r="F31" s="283">
        <v>41518</v>
      </c>
      <c r="G31" s="284">
        <v>260</v>
      </c>
      <c r="H31" s="284">
        <v>3</v>
      </c>
      <c r="I31" s="281">
        <f t="shared" si="0"/>
        <v>263</v>
      </c>
    </row>
    <row r="32" spans="2:9" ht="13.5" thickBot="1" x14ac:dyDescent="0.25">
      <c r="F32" s="285">
        <v>41548</v>
      </c>
      <c r="G32" s="286">
        <v>266</v>
      </c>
      <c r="H32" s="286">
        <v>3</v>
      </c>
      <c r="I32" s="287">
        <f t="shared" si="0"/>
        <v>269</v>
      </c>
    </row>
    <row r="33" spans="3:12" ht="13.5" thickBot="1" x14ac:dyDescent="0.25"/>
    <row r="34" spans="3:12" ht="18.75" thickBot="1" x14ac:dyDescent="0.3">
      <c r="C34" s="288" t="s">
        <v>51</v>
      </c>
      <c r="D34" s="289"/>
      <c r="E34" s="289"/>
      <c r="F34" s="289"/>
      <c r="G34" s="289"/>
      <c r="H34" s="289"/>
      <c r="I34" s="289"/>
      <c r="J34" s="289"/>
      <c r="K34" s="289"/>
      <c r="L34" s="290"/>
    </row>
    <row r="35" spans="3:12" ht="38.25" x14ac:dyDescent="0.2">
      <c r="C35" s="291" t="s">
        <v>44</v>
      </c>
      <c r="D35" s="292" t="s">
        <v>86</v>
      </c>
      <c r="E35" s="292" t="s">
        <v>116</v>
      </c>
      <c r="F35" s="292" t="s">
        <v>52</v>
      </c>
      <c r="G35" s="292" t="s">
        <v>53</v>
      </c>
      <c r="H35" s="293" t="s">
        <v>117</v>
      </c>
      <c r="I35" s="293" t="s">
        <v>118</v>
      </c>
      <c r="J35" s="292" t="s">
        <v>1</v>
      </c>
      <c r="K35" s="294" t="s">
        <v>2</v>
      </c>
      <c r="L35" s="295" t="s">
        <v>54</v>
      </c>
    </row>
    <row r="36" spans="3:12" x14ac:dyDescent="0.2">
      <c r="C36" s="296" t="s">
        <v>45</v>
      </c>
      <c r="D36" s="297">
        <v>1162</v>
      </c>
      <c r="E36" s="297">
        <v>0</v>
      </c>
      <c r="F36" s="298">
        <v>0</v>
      </c>
      <c r="G36" s="298">
        <v>0</v>
      </c>
      <c r="H36" s="298">
        <v>0</v>
      </c>
      <c r="I36" s="298">
        <v>0</v>
      </c>
      <c r="J36" s="298">
        <v>3</v>
      </c>
      <c r="K36" s="299">
        <v>9</v>
      </c>
      <c r="L36" s="300">
        <f t="shared" ref="L36:L53" si="1">SUM(D36:K36)</f>
        <v>1174</v>
      </c>
    </row>
    <row r="37" spans="3:12" x14ac:dyDescent="0.2">
      <c r="C37" s="296" t="s">
        <v>46</v>
      </c>
      <c r="D37" s="297">
        <v>1382</v>
      </c>
      <c r="E37" s="297">
        <v>0</v>
      </c>
      <c r="F37" s="298">
        <v>0</v>
      </c>
      <c r="G37" s="298">
        <v>0</v>
      </c>
      <c r="H37" s="298">
        <v>0</v>
      </c>
      <c r="I37" s="298">
        <v>0</v>
      </c>
      <c r="J37" s="298">
        <v>0</v>
      </c>
      <c r="K37" s="299">
        <v>3</v>
      </c>
      <c r="L37" s="300">
        <f t="shared" si="1"/>
        <v>1385</v>
      </c>
    </row>
    <row r="38" spans="3:12" x14ac:dyDescent="0.2">
      <c r="C38" s="296" t="s">
        <v>47</v>
      </c>
      <c r="D38" s="297">
        <v>1405</v>
      </c>
      <c r="E38" s="297">
        <v>0</v>
      </c>
      <c r="F38" s="298">
        <v>0</v>
      </c>
      <c r="G38" s="298">
        <v>0</v>
      </c>
      <c r="H38" s="298">
        <v>0</v>
      </c>
      <c r="I38" s="298">
        <v>0</v>
      </c>
      <c r="J38" s="298">
        <v>0</v>
      </c>
      <c r="K38" s="299">
        <v>5</v>
      </c>
      <c r="L38" s="300">
        <f t="shared" si="1"/>
        <v>1410</v>
      </c>
    </row>
    <row r="39" spans="3:12" x14ac:dyDescent="0.2">
      <c r="C39" s="296" t="s">
        <v>48</v>
      </c>
      <c r="D39" s="297">
        <v>1920</v>
      </c>
      <c r="E39" s="297">
        <v>0</v>
      </c>
      <c r="F39" s="298">
        <v>2</v>
      </c>
      <c r="G39" s="298">
        <v>0</v>
      </c>
      <c r="H39" s="298">
        <v>10</v>
      </c>
      <c r="I39" s="298">
        <v>0</v>
      </c>
      <c r="J39" s="298">
        <v>0</v>
      </c>
      <c r="K39" s="299">
        <v>18</v>
      </c>
      <c r="L39" s="300">
        <f t="shared" si="1"/>
        <v>1950</v>
      </c>
    </row>
    <row r="40" spans="3:12" x14ac:dyDescent="0.2">
      <c r="C40" s="296" t="s">
        <v>84</v>
      </c>
      <c r="D40" s="301">
        <v>1822</v>
      </c>
      <c r="E40" s="301">
        <v>0</v>
      </c>
      <c r="F40" s="302">
        <v>2</v>
      </c>
      <c r="G40" s="302">
        <v>2</v>
      </c>
      <c r="H40" s="302">
        <v>10</v>
      </c>
      <c r="I40" s="302">
        <v>0</v>
      </c>
      <c r="J40" s="302">
        <v>0</v>
      </c>
      <c r="K40" s="299">
        <v>22</v>
      </c>
      <c r="L40" s="300">
        <f t="shared" si="1"/>
        <v>1858</v>
      </c>
    </row>
    <row r="41" spans="3:12" x14ac:dyDescent="0.2">
      <c r="C41" s="303" t="s">
        <v>90</v>
      </c>
      <c r="D41" s="304">
        <v>1816</v>
      </c>
      <c r="E41" s="304">
        <v>3</v>
      </c>
      <c r="F41" s="305">
        <v>2</v>
      </c>
      <c r="G41" s="305">
        <v>1</v>
      </c>
      <c r="H41" s="305">
        <v>0</v>
      </c>
      <c r="I41" s="305">
        <v>1</v>
      </c>
      <c r="J41" s="305">
        <v>0</v>
      </c>
      <c r="K41" s="299">
        <v>23</v>
      </c>
      <c r="L41" s="300">
        <f t="shared" si="1"/>
        <v>1846</v>
      </c>
    </row>
    <row r="42" spans="3:12" x14ac:dyDescent="0.2">
      <c r="C42" s="303" t="s">
        <v>95</v>
      </c>
      <c r="D42" s="304">
        <v>1699</v>
      </c>
      <c r="E42" s="304">
        <v>8</v>
      </c>
      <c r="F42" s="305">
        <v>2</v>
      </c>
      <c r="G42" s="305">
        <v>63</v>
      </c>
      <c r="H42" s="305">
        <v>0</v>
      </c>
      <c r="I42" s="305">
        <v>1</v>
      </c>
      <c r="J42" s="305">
        <v>0</v>
      </c>
      <c r="K42" s="299">
        <v>23</v>
      </c>
      <c r="L42" s="300">
        <f t="shared" si="1"/>
        <v>1796</v>
      </c>
    </row>
    <row r="43" spans="3:12" x14ac:dyDescent="0.2">
      <c r="C43" s="303" t="s">
        <v>101</v>
      </c>
      <c r="D43" s="304">
        <v>1792</v>
      </c>
      <c r="E43" s="304">
        <v>11</v>
      </c>
      <c r="F43" s="305">
        <v>2</v>
      </c>
      <c r="G43" s="305">
        <v>63</v>
      </c>
      <c r="H43" s="305">
        <v>0</v>
      </c>
      <c r="I43" s="305">
        <v>1</v>
      </c>
      <c r="J43" s="305">
        <v>3</v>
      </c>
      <c r="K43" s="299">
        <v>23</v>
      </c>
      <c r="L43" s="300">
        <f t="shared" si="1"/>
        <v>1895</v>
      </c>
    </row>
    <row r="44" spans="3:12" x14ac:dyDescent="0.2">
      <c r="C44" s="303">
        <v>41275</v>
      </c>
      <c r="D44" s="304">
        <v>1787</v>
      </c>
      <c r="E44" s="304">
        <v>11</v>
      </c>
      <c r="F44" s="305">
        <v>2</v>
      </c>
      <c r="G44" s="305">
        <v>63</v>
      </c>
      <c r="H44" s="305">
        <v>0</v>
      </c>
      <c r="I44" s="305">
        <v>1</v>
      </c>
      <c r="J44" s="305">
        <v>3</v>
      </c>
      <c r="K44" s="299">
        <v>23</v>
      </c>
      <c r="L44" s="300">
        <f t="shared" si="1"/>
        <v>1890</v>
      </c>
    </row>
    <row r="45" spans="3:12" x14ac:dyDescent="0.2">
      <c r="C45" s="303">
        <v>41306</v>
      </c>
      <c r="D45" s="304">
        <v>1802</v>
      </c>
      <c r="E45" s="304">
        <v>11</v>
      </c>
      <c r="F45" s="305">
        <v>2</v>
      </c>
      <c r="G45" s="305">
        <v>63</v>
      </c>
      <c r="H45" s="305">
        <v>0</v>
      </c>
      <c r="I45" s="305">
        <v>1</v>
      </c>
      <c r="J45" s="305">
        <v>3</v>
      </c>
      <c r="K45" s="299">
        <v>23</v>
      </c>
      <c r="L45" s="300">
        <f t="shared" si="1"/>
        <v>1905</v>
      </c>
    </row>
    <row r="46" spans="3:12" x14ac:dyDescent="0.2">
      <c r="C46" s="303">
        <v>41334</v>
      </c>
      <c r="D46" s="304">
        <v>1831</v>
      </c>
      <c r="E46" s="304">
        <v>11</v>
      </c>
      <c r="F46" s="305">
        <v>2</v>
      </c>
      <c r="G46" s="305">
        <v>63</v>
      </c>
      <c r="H46" s="305">
        <v>0</v>
      </c>
      <c r="I46" s="305">
        <v>1</v>
      </c>
      <c r="J46" s="305">
        <v>3</v>
      </c>
      <c r="K46" s="299">
        <v>23</v>
      </c>
      <c r="L46" s="300">
        <f t="shared" si="1"/>
        <v>1934</v>
      </c>
    </row>
    <row r="47" spans="3:12" x14ac:dyDescent="0.2">
      <c r="C47" s="303">
        <v>41365</v>
      </c>
      <c r="D47" s="304">
        <v>1841</v>
      </c>
      <c r="E47" s="304">
        <v>16</v>
      </c>
      <c r="F47" s="305">
        <v>2</v>
      </c>
      <c r="G47" s="305">
        <v>63</v>
      </c>
      <c r="H47" s="305">
        <v>0</v>
      </c>
      <c r="I47" s="305">
        <v>1</v>
      </c>
      <c r="J47" s="305">
        <v>3</v>
      </c>
      <c r="K47" s="299">
        <v>23</v>
      </c>
      <c r="L47" s="300">
        <f t="shared" si="1"/>
        <v>1949</v>
      </c>
    </row>
    <row r="48" spans="3:12" x14ac:dyDescent="0.2">
      <c r="C48" s="303">
        <v>41395</v>
      </c>
      <c r="D48" s="304">
        <v>1704</v>
      </c>
      <c r="E48" s="304">
        <v>16</v>
      </c>
      <c r="F48" s="305">
        <v>2</v>
      </c>
      <c r="G48" s="305">
        <v>63</v>
      </c>
      <c r="H48" s="305">
        <v>0</v>
      </c>
      <c r="I48" s="305">
        <v>1</v>
      </c>
      <c r="J48" s="305">
        <v>3</v>
      </c>
      <c r="K48" s="299">
        <v>23</v>
      </c>
      <c r="L48" s="300">
        <f t="shared" si="1"/>
        <v>1812</v>
      </c>
    </row>
    <row r="49" spans="3:12" x14ac:dyDescent="0.2">
      <c r="C49" s="303">
        <v>41426</v>
      </c>
      <c r="D49" s="304">
        <v>1788</v>
      </c>
      <c r="E49" s="304">
        <v>17</v>
      </c>
      <c r="F49" s="305">
        <v>2</v>
      </c>
      <c r="G49" s="305">
        <v>63</v>
      </c>
      <c r="H49" s="305">
        <v>0</v>
      </c>
      <c r="I49" s="305">
        <v>1</v>
      </c>
      <c r="J49" s="305">
        <v>3</v>
      </c>
      <c r="K49" s="299">
        <v>23</v>
      </c>
      <c r="L49" s="300">
        <f t="shared" si="1"/>
        <v>1897</v>
      </c>
    </row>
    <row r="50" spans="3:12" x14ac:dyDescent="0.2">
      <c r="C50" s="303">
        <v>41456</v>
      </c>
      <c r="D50" s="302">
        <v>1760</v>
      </c>
      <c r="E50" s="302">
        <v>17</v>
      </c>
      <c r="F50" s="305">
        <v>2</v>
      </c>
      <c r="G50" s="305">
        <v>63</v>
      </c>
      <c r="H50" s="305">
        <v>0</v>
      </c>
      <c r="I50" s="305">
        <v>1</v>
      </c>
      <c r="J50" s="305">
        <v>3</v>
      </c>
      <c r="K50" s="299">
        <v>23</v>
      </c>
      <c r="L50" s="300">
        <f t="shared" si="1"/>
        <v>1869</v>
      </c>
    </row>
    <row r="51" spans="3:12" x14ac:dyDescent="0.2">
      <c r="C51" s="303">
        <v>41487</v>
      </c>
      <c r="D51" s="302">
        <v>1775</v>
      </c>
      <c r="E51" s="302">
        <v>17</v>
      </c>
      <c r="F51" s="305">
        <v>2</v>
      </c>
      <c r="G51" s="305">
        <v>65</v>
      </c>
      <c r="H51" s="305">
        <v>0</v>
      </c>
      <c r="I51" s="305">
        <v>1</v>
      </c>
      <c r="J51" s="305">
        <v>3</v>
      </c>
      <c r="K51" s="299">
        <v>24</v>
      </c>
      <c r="L51" s="300">
        <f t="shared" si="1"/>
        <v>1887</v>
      </c>
    </row>
    <row r="52" spans="3:12" x14ac:dyDescent="0.2">
      <c r="C52" s="303">
        <v>41518</v>
      </c>
      <c r="D52" s="302">
        <v>1775</v>
      </c>
      <c r="E52" s="302">
        <v>18</v>
      </c>
      <c r="F52" s="305">
        <v>2</v>
      </c>
      <c r="G52" s="305">
        <v>65</v>
      </c>
      <c r="H52" s="305">
        <v>0</v>
      </c>
      <c r="I52" s="305">
        <v>1</v>
      </c>
      <c r="J52" s="305">
        <v>3</v>
      </c>
      <c r="K52" s="299">
        <v>24</v>
      </c>
      <c r="L52" s="300">
        <f t="shared" si="1"/>
        <v>1888</v>
      </c>
    </row>
    <row r="53" spans="3:12" ht="13.5" thickBot="1" x14ac:dyDescent="0.25">
      <c r="C53" s="306">
        <v>41548</v>
      </c>
      <c r="D53" s="307">
        <v>1832</v>
      </c>
      <c r="E53" s="307">
        <v>18</v>
      </c>
      <c r="F53" s="308">
        <v>2</v>
      </c>
      <c r="G53" s="308">
        <v>65</v>
      </c>
      <c r="H53" s="308">
        <v>0</v>
      </c>
      <c r="I53" s="308">
        <v>1</v>
      </c>
      <c r="J53" s="308">
        <v>3</v>
      </c>
      <c r="K53" s="309">
        <v>24</v>
      </c>
      <c r="L53" s="310">
        <f t="shared" si="1"/>
        <v>1945</v>
      </c>
    </row>
  </sheetData>
  <sheetProtection algorithmName="SHA-512" hashValue="1ifhIAP7iBzmHQddUGr5MeAFi7XAhMkbZt4Gunz/Lv/BfflXu7MMWlmZPRQjDNH8BrZmPIaBNRYvGYNN2+XTjg==" saltValue="CCEKamxbXS+tGAj1rgyryQ==" spinCount="100000" sheet="1" objects="1" scenarios="1"/>
  <mergeCells count="2">
    <mergeCell ref="F13:I13"/>
    <mergeCell ref="C34:L34"/>
  </mergeCells>
  <pageMargins left="0.75" right="0.75" top="1" bottom="1" header="0" footer="0"/>
  <headerFooter alignWithMargins="0"/>
  <ignoredErrors>
    <ignoredError sqref="I23:I32 L44:L5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A10" sqref="A10"/>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A10" sqref="A10"/>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A8" sqref="A8"/>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A9" sqref="A9"/>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210" t="s">
        <v>113</v>
      </c>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2013-11-21T18:13:57Z</dcterms:modified>
</cp:coreProperties>
</file>