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2. FEBRERO_2014\"/>
    </mc:Choice>
  </mc:AlternateContent>
  <bookViews>
    <workbookView xWindow="0" yWindow="600" windowWidth="19200" windowHeight="10995" tabRatio="707"/>
  </bookViews>
  <sheets>
    <sheet name="Inicio" sheetId="48" r:id="rId1"/>
    <sheet name="2-PTFN" sheetId="35" r:id="rId2"/>
    <sheet name="3-Fijo" sheetId="33" r:id="rId3"/>
    <sheet name="4-Fijo (CA)" sheetId="53" r:id="rId4"/>
    <sheet name="5-RI" sheetId="58" r:id="rId5"/>
    <sheet name="Gráfico1" sheetId="54" r:id="rId6"/>
    <sheet name="Gráfico2" sheetId="55" r:id="rId7"/>
    <sheet name="Gráfico3" sheetId="59" r:id="rId8"/>
    <sheet name="Gráfico4" sheetId="60" r:id="rId9"/>
  </sheets>
  <definedNames>
    <definedName name="_xlnm.Print_Area" localSheetId="2">'3-Fijo'!$A$11:$L$60</definedName>
    <definedName name="_xlnm.Print_Titles" localSheetId="2">'3-Fijo'!$13:$13</definedName>
  </definedNames>
  <calcPr calcId="152511"/>
</workbook>
</file>

<file path=xl/calcChain.xml><?xml version="1.0" encoding="utf-8"?>
<calcChain xmlns="http://schemas.openxmlformats.org/spreadsheetml/2006/main">
  <c r="L39" i="58" l="1"/>
  <c r="L38" i="58"/>
  <c r="I25" i="58"/>
  <c r="I24" i="58"/>
  <c r="L37" i="58"/>
  <c r="L36" i="58"/>
  <c r="L35" i="58"/>
  <c r="L34" i="58"/>
  <c r="L33" i="58"/>
  <c r="L32" i="58"/>
  <c r="L31" i="58"/>
  <c r="L30" i="58"/>
  <c r="L29" i="58"/>
  <c r="I23" i="58"/>
  <c r="I22" i="58"/>
  <c r="I21" i="58"/>
  <c r="I20" i="58"/>
  <c r="I19" i="58"/>
  <c r="I18" i="58"/>
  <c r="I17" i="58"/>
  <c r="I16" i="58"/>
  <c r="I15" i="58"/>
  <c r="D14" i="35" l="1"/>
  <c r="K44" i="33"/>
  <c r="J44" i="33"/>
  <c r="H44" i="33"/>
  <c r="G44" i="33"/>
  <c r="F44" i="33"/>
  <c r="D44" i="33"/>
  <c r="B44" i="33"/>
  <c r="I77" i="53"/>
  <c r="I60" i="53"/>
  <c r="I42" i="53"/>
  <c r="I25" i="53"/>
  <c r="K43" i="33"/>
  <c r="J43" i="33"/>
  <c r="H43" i="33"/>
  <c r="G43" i="33"/>
  <c r="F43" i="33"/>
  <c r="D43" i="33"/>
  <c r="B43" i="33"/>
  <c r="L25" i="33"/>
  <c r="I75" i="53" l="1"/>
  <c r="I76" i="53"/>
  <c r="I73" i="53"/>
  <c r="I74" i="53"/>
  <c r="I56" i="53"/>
  <c r="I57" i="53"/>
  <c r="I58" i="53"/>
  <c r="I59" i="53"/>
  <c r="I78" i="53"/>
  <c r="I61" i="53"/>
  <c r="I43" i="53"/>
  <c r="L24" i="33"/>
  <c r="L23" i="33"/>
  <c r="L22" i="33"/>
  <c r="L21" i="33"/>
  <c r="L20" i="33"/>
  <c r="L19" i="33"/>
  <c r="L18" i="33"/>
  <c r="L17" i="33"/>
  <c r="L16" i="33"/>
  <c r="L15" i="33"/>
  <c r="L14" i="33"/>
  <c r="L26" i="33"/>
  <c r="D13" i="35" l="1"/>
  <c r="L82" i="33"/>
  <c r="L83" i="33"/>
  <c r="L44" i="33" s="1"/>
  <c r="L84" i="33"/>
  <c r="L85" i="33"/>
  <c r="L86" i="33"/>
  <c r="L87" i="33"/>
  <c r="L88" i="33"/>
  <c r="L89" i="33"/>
  <c r="L90" i="33"/>
  <c r="L91" i="33"/>
  <c r="L92" i="33"/>
  <c r="L93" i="33"/>
  <c r="L94" i="33"/>
  <c r="I26" i="53" l="1"/>
  <c r="C13" i="35" l="1"/>
  <c r="K42" i="33" l="1"/>
  <c r="J42" i="33"/>
  <c r="H42" i="33"/>
  <c r="G42" i="33"/>
  <c r="F42" i="33"/>
  <c r="D42" i="33"/>
  <c r="B42" i="33"/>
  <c r="I41" i="53" l="1"/>
  <c r="I24" i="53"/>
  <c r="K41" i="33" l="1"/>
  <c r="J41" i="33"/>
  <c r="I41" i="33"/>
  <c r="H41" i="33"/>
  <c r="G41" i="33"/>
  <c r="F41" i="33"/>
  <c r="D41" i="33"/>
  <c r="B41" i="33"/>
  <c r="I40" i="53"/>
  <c r="I23" i="53"/>
  <c r="L80" i="33" l="1"/>
  <c r="L41" i="33" s="1"/>
  <c r="I32" i="53" l="1"/>
  <c r="I33" i="53"/>
  <c r="I34" i="53"/>
  <c r="I35" i="53"/>
  <c r="I36" i="53"/>
  <c r="I37" i="53"/>
  <c r="I38" i="53"/>
  <c r="I39" i="53"/>
  <c r="I31" i="53"/>
  <c r="I15" i="53" l="1"/>
  <c r="I16" i="53"/>
  <c r="I17" i="53"/>
  <c r="I18" i="53"/>
  <c r="I19" i="53"/>
  <c r="I20" i="53"/>
  <c r="I21" i="53"/>
  <c r="I22" i="53"/>
  <c r="I14" i="53"/>
  <c r="K40" i="33" l="1"/>
  <c r="J40" i="33"/>
  <c r="I40" i="33"/>
  <c r="H40" i="33"/>
  <c r="G40" i="33"/>
  <c r="F40" i="33"/>
  <c r="D40" i="33"/>
  <c r="B40" i="33"/>
  <c r="L79" i="33" l="1"/>
  <c r="L40" i="33" s="1"/>
  <c r="E39" i="33" l="1"/>
  <c r="E38" i="33"/>
  <c r="E37" i="33"/>
  <c r="E36" i="33"/>
  <c r="E35" i="33"/>
  <c r="E18" i="35"/>
  <c r="F39" i="33"/>
  <c r="K39" i="33"/>
  <c r="J39" i="33"/>
  <c r="I39" i="33"/>
  <c r="H39" i="33"/>
  <c r="G39" i="33"/>
  <c r="D39" i="33"/>
  <c r="B39" i="33"/>
  <c r="L78" i="33"/>
  <c r="B60" i="35"/>
  <c r="L77" i="33"/>
  <c r="E22" i="35"/>
  <c r="E23" i="35"/>
  <c r="B38" i="33"/>
  <c r="B37" i="33"/>
  <c r="K38" i="33"/>
  <c r="J38" i="33"/>
  <c r="I38" i="33"/>
  <c r="H38" i="33"/>
  <c r="G38" i="33"/>
  <c r="F38" i="33"/>
  <c r="D38" i="33"/>
  <c r="L76" i="33"/>
  <c r="K37" i="33"/>
  <c r="J37" i="33"/>
  <c r="I37" i="33"/>
  <c r="H37" i="33"/>
  <c r="G37" i="33"/>
  <c r="F37" i="33"/>
  <c r="D37" i="33"/>
  <c r="L75" i="33"/>
  <c r="C62" i="35"/>
  <c r="C63" i="35"/>
  <c r="B59" i="35"/>
  <c r="C14" i="35"/>
  <c r="D65" i="35" s="1"/>
  <c r="C15" i="35"/>
  <c r="E68" i="35" s="1"/>
  <c r="D15" i="35"/>
  <c r="E69" i="35" s="1"/>
  <c r="L74" i="33"/>
  <c r="L73" i="33"/>
  <c r="L72" i="33"/>
  <c r="L81" i="33"/>
  <c r="E26" i="35"/>
  <c r="E25" i="35"/>
  <c r="E24" i="35"/>
  <c r="E21" i="35"/>
  <c r="E20" i="35"/>
  <c r="E19" i="35"/>
  <c r="E17" i="35"/>
  <c r="E16" i="35"/>
  <c r="I35" i="33"/>
  <c r="K36" i="33"/>
  <c r="J36" i="33"/>
  <c r="I36" i="33"/>
  <c r="H35" i="33"/>
  <c r="G35" i="33"/>
  <c r="H36" i="33"/>
  <c r="G36" i="33"/>
  <c r="F36" i="33"/>
  <c r="F35" i="33"/>
  <c r="F34" i="33"/>
  <c r="F33" i="33"/>
  <c r="D36" i="33"/>
  <c r="D35" i="33"/>
  <c r="D34" i="33"/>
  <c r="D33" i="33"/>
  <c r="D32" i="33"/>
  <c r="C36" i="33"/>
  <c r="C35" i="33"/>
  <c r="C34" i="33"/>
  <c r="C33" i="33"/>
  <c r="C32" i="33"/>
  <c r="B36" i="33"/>
  <c r="B35" i="33"/>
  <c r="B34" i="33"/>
  <c r="B33" i="33"/>
  <c r="B32" i="33"/>
  <c r="L42" i="33" l="1"/>
  <c r="L43" i="33"/>
  <c r="L38" i="33"/>
  <c r="C64" i="35"/>
  <c r="L36" i="33"/>
  <c r="L33" i="33"/>
  <c r="L37" i="33"/>
  <c r="L34" i="33"/>
  <c r="L32" i="33"/>
  <c r="B61" i="35"/>
  <c r="E15" i="35"/>
  <c r="E13" i="35"/>
  <c r="E70" i="35"/>
  <c r="L39" i="33"/>
  <c r="L35" i="33"/>
  <c r="E14" i="35"/>
  <c r="D66" i="35" l="1"/>
  <c r="D67" i="35" s="1"/>
</calcChain>
</file>

<file path=xl/sharedStrings.xml><?xml version="1.0" encoding="utf-8"?>
<sst xmlns="http://schemas.openxmlformats.org/spreadsheetml/2006/main" count="324" uniqueCount="106">
  <si>
    <t>MES</t>
  </si>
  <si>
    <t>CONECEL S.A.</t>
  </si>
  <si>
    <t>OTECEL S.A.</t>
  </si>
  <si>
    <t>TOTAL</t>
  </si>
  <si>
    <t>Etapa</t>
  </si>
  <si>
    <t>*</t>
  </si>
  <si>
    <t>Recurso Numérico Asignado</t>
  </si>
  <si>
    <t>Números Geográficos</t>
  </si>
  <si>
    <t>Números No Geográficos Red Inteligente</t>
  </si>
  <si>
    <t>3 códigos de acceso con 1'000.000 números cada uno</t>
  </si>
  <si>
    <t>97 números para cada operador</t>
  </si>
  <si>
    <t>Números para Servicios Especiales de Abonado 1XY</t>
  </si>
  <si>
    <t>Tipo de Numeración</t>
  </si>
  <si>
    <t>Relación Porcentual *</t>
  </si>
  <si>
    <t>OPERADOR</t>
  </si>
  <si>
    <t>AÑO 2005</t>
  </si>
  <si>
    <t>AÑO 2006</t>
  </si>
  <si>
    <t>AÑO 2007</t>
  </si>
  <si>
    <t>AÑO 2008</t>
  </si>
  <si>
    <t>TOTALES</t>
  </si>
  <si>
    <t>Recurso Numérico Asignado 1700</t>
  </si>
  <si>
    <t>Recurso Numérico Asignado 1800</t>
  </si>
  <si>
    <t>LINKOTEL S.A.</t>
  </si>
  <si>
    <t>SETEL S.A.</t>
  </si>
  <si>
    <t xml:space="preserve">TOTALES </t>
  </si>
  <si>
    <t>Linkotel S.A.</t>
  </si>
  <si>
    <t>Setel S.A.</t>
  </si>
  <si>
    <t>Ecuadortelecom S.A.</t>
  </si>
  <si>
    <t>Conecel S.A.</t>
  </si>
  <si>
    <t>Otecel S.A.</t>
  </si>
  <si>
    <t>Ecuador 
Telecom S.A.</t>
  </si>
  <si>
    <t>Global
Net S.A.</t>
  </si>
  <si>
    <t>Números Geográficos Fijos Totales</t>
  </si>
  <si>
    <t>Números Geográficos Fijos Asignados</t>
  </si>
  <si>
    <t>Números Geográficos Fijos Libres</t>
  </si>
  <si>
    <t>Números No Geográficos Móviles Totales</t>
  </si>
  <si>
    <t>Números No Geográficos Móviles Asignados</t>
  </si>
  <si>
    <t>Números No Geográficos Móviles Libres</t>
  </si>
  <si>
    <t>Números No Geográficos Red Inteligente Totales</t>
  </si>
  <si>
    <t>Números No Geográficos Red Inteligente Asignados</t>
  </si>
  <si>
    <t>Números No Geográficos Red Inteligente Libres</t>
  </si>
  <si>
    <t>Números 1XY Totales</t>
  </si>
  <si>
    <t>Números 1XY Asignados</t>
  </si>
  <si>
    <t>Números 1XYInteligente Libres</t>
  </si>
  <si>
    <t>1. Situación actual de la distribución del Recurso Numérico</t>
  </si>
  <si>
    <t xml:space="preserve">A continuación se presenta información relacionada con el Recurso Numérico utilizado y asignado por la SENATEL, a los distintos operadores de Telefonía Fija. </t>
  </si>
  <si>
    <t>El Recurso Numérico del Plan Técnico Fundamental de Numeración, es aquel recurso correspondiente a los números geográficos (fijos), números no geográficos móviles, números no geográficos de Red Inteligente, números especiales de abonado (1XY), número de servicios, etc.</t>
  </si>
  <si>
    <t>El Recurso Utilizado corresponde a la cantidad de números que la Senatel ha asignado a los operadores  y la cantidad de números que éstos han utilizado con respecto a lo asignado por la SENATEL.</t>
  </si>
  <si>
    <t>Notas:</t>
  </si>
  <si>
    <t>1.  Relación Porcentual: dado por la división entre la cantidad de números asignados sobre la cantidad de números disponibles</t>
  </si>
  <si>
    <t>Grupo 
Coripar S.A.</t>
  </si>
  <si>
    <t>1. Recurso Numérico Asignado: corresponde a la cantidad de números asignados por la SENATEL a las empresas de Telefonía Fija</t>
  </si>
  <si>
    <t>Disponibilidad Máxima
(números)</t>
  </si>
  <si>
    <t>Recurso Numérico Asignado 
(números)</t>
  </si>
  <si>
    <t>2. Recurso Numérico Geográfico Fijo</t>
  </si>
  <si>
    <t>La planificación del uso del recurso numérico permite preveer la futura demanda del recurso numérico requerido para ofrecer los distintos servicios.</t>
  </si>
  <si>
    <t>Relación Porcentual (Líneas Principales / Recurso Numérico Asignado)</t>
  </si>
  <si>
    <t>AÑO 2009</t>
  </si>
  <si>
    <t>ETAPA E.P</t>
  </si>
  <si>
    <t xml:space="preserve"> </t>
  </si>
  <si>
    <t>CNT  E.P.</t>
  </si>
  <si>
    <t>CNT E.P. (Ex-Telecsa S.A.)</t>
  </si>
  <si>
    <t>AÑO 2010</t>
  </si>
  <si>
    <t>Etapa E.P. (Ex Etapatelecom S.A.)</t>
  </si>
  <si>
    <t>RECURSO NUMÉRICO DISPONIBLE</t>
  </si>
  <si>
    <t>C.A. 2</t>
  </si>
  <si>
    <t>C.A. 3</t>
  </si>
  <si>
    <t>C.A. 4</t>
  </si>
  <si>
    <t>C.A. 5</t>
  </si>
  <si>
    <t>C.A. 6</t>
  </si>
  <si>
    <t>C.A. 7</t>
  </si>
  <si>
    <t>RECURSO NUMÉRICO ASIGNADO</t>
  </si>
  <si>
    <t>RECURSO NUMÉRICO UTILIZADO</t>
  </si>
  <si>
    <t>LÍNEAS PRINCIPALES</t>
  </si>
  <si>
    <t>2. Líneas Principales: Cantidad de líneas principales instaladas que incluye líneas de abonados, líneas de telefonía pública y líneas de servicio</t>
  </si>
  <si>
    <t>3. Recurso Numérico Geográfico Fijo (código de área)</t>
  </si>
  <si>
    <t>4. Recurso Numérico No Geográfico Red Inteligente</t>
  </si>
  <si>
    <t>3. * Periodos en los cuales no se tiene registro por parte de las operadoras</t>
  </si>
  <si>
    <t>Etapa E.P.</t>
  </si>
  <si>
    <t>Etapa E.P. 
(Ex-Etapa Telecom S.A.)</t>
  </si>
  <si>
    <t>CNT E.P. 
(Ex-Andinatel)</t>
  </si>
  <si>
    <t>CNT E.P. 
(Ex-Pacifictel)</t>
  </si>
  <si>
    <t>AÑO 2011</t>
  </si>
  <si>
    <t>C.A. 8</t>
  </si>
  <si>
    <t>**</t>
  </si>
  <si>
    <t>4. ** Periodo en el cual este recurso numérico era utilizado por el Servicio Móvil Avanzado (SMA)</t>
  </si>
  <si>
    <t>8 códigos de área con 8'000.000 números cada uno</t>
  </si>
  <si>
    <t>LEVEL 3 ECUADOR LVLT S.A.</t>
  </si>
  <si>
    <t>AÑO 2012</t>
  </si>
  <si>
    <t>Grupo Coripar S.A.</t>
  </si>
  <si>
    <t xml:space="preserve">CNT E.P. </t>
  </si>
  <si>
    <t xml:space="preserve">     Servicio de Telefonía Fija</t>
  </si>
  <si>
    <t xml:space="preserve">       Plan Técnico Fundamental de Numeración - Recurso numérico</t>
  </si>
  <si>
    <t xml:space="preserve">       Plan Técnico Fundamental de Numeración - Situación Actual del Recurso numérico</t>
  </si>
  <si>
    <t xml:space="preserve">       Plan Técnico Fundamental de Numeración - Recurso Numérico Greográfico Fijo</t>
  </si>
  <si>
    <t xml:space="preserve">       Plan Técnico Fundamental de Numeración - Recurso Numérico No Greográfico Red Inteligente</t>
  </si>
  <si>
    <t xml:space="preserve">       Plan Técnico Fundamental de Numeración - Recurso Numérico </t>
  </si>
  <si>
    <t xml:space="preserve">       Plan Técnico Fundamental de Numeración - Utilización Recurso Numérico Fijo Vs. Líneas Principales </t>
  </si>
  <si>
    <t xml:space="preserve">       Plan Técnico Fundamental de Numeración - Utilización Recurso Numérico Red Inteligente 1700 </t>
  </si>
  <si>
    <t xml:space="preserve">       Números Asignados</t>
  </si>
  <si>
    <t xml:space="preserve">       Plan Técnico Fundamental de Numeración - Utilización Recurso Numérico Red Inteligente 1800 </t>
  </si>
  <si>
    <t xml:space="preserve">      Fecha de publicación: febrero de 2014</t>
  </si>
  <si>
    <t xml:space="preserve">      Fecha de publicación:  febrero de 2014</t>
  </si>
  <si>
    <t>AÑO 2013</t>
  </si>
  <si>
    <t>LEVEL 3 
ECUADOR LVLT S.A.</t>
  </si>
  <si>
    <t>GRUPO
 CORIPAR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</si>
</sst>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_-[$€-2]* #,##0.00_-;\-[$€-2]* #,##0.00_-;_-[$€-2]* &quot;-&quot;??_-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u/>
      <sz val="9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Gray">
        <fgColor theme="2" tint="-9.9917600024414813E-2"/>
        <bgColor theme="2" tint="-9.9948118533890809E-2"/>
      </patternFill>
    </fill>
    <fill>
      <patternFill patternType="lightGray">
        <bgColor theme="2" tint="-9.9948118533890809E-2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6" fontId="1" fillId="0" borderId="0" applyNumberFormat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27">
    <xf numFmtId="0" fontId="0" fillId="0" borderId="0" xfId="0"/>
    <xf numFmtId="0" fontId="0" fillId="2" borderId="0" xfId="1" applyFont="1" applyFill="1" applyBorder="1"/>
    <xf numFmtId="3" fontId="0" fillId="2" borderId="0" xfId="1" applyNumberFormat="1" applyFont="1" applyFill="1" applyBorder="1"/>
    <xf numFmtId="9" fontId="2" fillId="2" borderId="1" xfId="6" applyFont="1" applyFill="1" applyBorder="1"/>
    <xf numFmtId="0" fontId="4" fillId="2" borderId="0" xfId="1" applyFont="1" applyFill="1" applyBorder="1" applyAlignment="1">
      <alignment vertical="center" wrapText="1"/>
    </xf>
    <xf numFmtId="17" fontId="4" fillId="2" borderId="0" xfId="1" applyNumberFormat="1" applyFont="1" applyFill="1" applyBorder="1"/>
    <xf numFmtId="3" fontId="2" fillId="2" borderId="1" xfId="1" applyNumberFormat="1" applyFont="1" applyFill="1" applyBorder="1"/>
    <xf numFmtId="9" fontId="1" fillId="2" borderId="0" xfId="6" applyFill="1" applyBorder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right"/>
    </xf>
    <xf numFmtId="3" fontId="2" fillId="2" borderId="1" xfId="1" applyNumberFormat="1" applyFont="1" applyFill="1" applyBorder="1" applyAlignment="1">
      <alignment horizontal="right"/>
    </xf>
    <xf numFmtId="3" fontId="2" fillId="2" borderId="0" xfId="1" applyNumberFormat="1" applyFont="1" applyFill="1" applyBorder="1"/>
    <xf numFmtId="0" fontId="6" fillId="2" borderId="0" xfId="1" applyFont="1" applyFill="1" applyBorder="1" applyAlignment="1"/>
    <xf numFmtId="9" fontId="2" fillId="2" borderId="1" xfId="6" applyFont="1" applyFill="1" applyBorder="1" applyAlignment="1">
      <alignment horizontal="right"/>
    </xf>
    <xf numFmtId="9" fontId="2" fillId="2" borderId="6" xfId="6" applyFont="1" applyFill="1" applyBorder="1"/>
    <xf numFmtId="0" fontId="0" fillId="2" borderId="0" xfId="1" applyFont="1" applyFill="1" applyAlignment="1">
      <alignment vertical="top" wrapText="1"/>
    </xf>
    <xf numFmtId="3" fontId="0" fillId="2" borderId="0" xfId="1" applyNumberFormat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9" fillId="3" borderId="0" xfId="1" applyFont="1" applyFill="1" applyBorder="1" applyAlignment="1">
      <alignment wrapText="1"/>
    </xf>
    <xf numFmtId="0" fontId="9" fillId="2" borderId="0" xfId="1" applyFont="1" applyFill="1" applyBorder="1" applyAlignment="1">
      <alignment wrapText="1"/>
    </xf>
    <xf numFmtId="0" fontId="9" fillId="3" borderId="0" xfId="1" applyFont="1" applyFill="1" applyAlignment="1">
      <alignment wrapText="1"/>
    </xf>
    <xf numFmtId="0" fontId="9" fillId="2" borderId="0" xfId="1" applyFont="1" applyFill="1" applyAlignment="1">
      <alignment wrapText="1"/>
    </xf>
    <xf numFmtId="0" fontId="9" fillId="2" borderId="0" xfId="1" applyFont="1" applyFill="1" applyBorder="1" applyAlignment="1">
      <alignment horizontal="justify" vertical="top"/>
    </xf>
    <xf numFmtId="0" fontId="9" fillId="2" borderId="0" xfId="1" applyFont="1" applyFill="1" applyBorder="1" applyAlignment="1">
      <alignment horizontal="justify" vertical="center" wrapText="1"/>
    </xf>
    <xf numFmtId="0" fontId="4" fillId="2" borderId="1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justify" wrapText="1"/>
    </xf>
    <xf numFmtId="0" fontId="10" fillId="2" borderId="0" xfId="5" applyFont="1" applyFill="1" applyBorder="1" applyAlignment="1" applyProtection="1">
      <alignment vertical="center" wrapText="1"/>
    </xf>
    <xf numFmtId="0" fontId="0" fillId="2" borderId="12" xfId="1" applyFont="1" applyFill="1" applyBorder="1" applyAlignment="1">
      <alignment vertical="top" wrapText="1"/>
    </xf>
    <xf numFmtId="0" fontId="0" fillId="2" borderId="13" xfId="1" applyFont="1" applyFill="1" applyBorder="1" applyAlignment="1">
      <alignment vertical="center" wrapText="1"/>
    </xf>
    <xf numFmtId="3" fontId="2" fillId="2" borderId="5" xfId="1" applyNumberFormat="1" applyFont="1" applyFill="1" applyBorder="1" applyAlignment="1">
      <alignment vertical="center" wrapText="1"/>
    </xf>
    <xf numFmtId="0" fontId="2" fillId="2" borderId="12" xfId="1" applyFont="1" applyFill="1" applyBorder="1" applyAlignment="1">
      <alignment vertical="top" wrapText="1"/>
    </xf>
    <xf numFmtId="0" fontId="2" fillId="2" borderId="14" xfId="1" applyFont="1" applyFill="1" applyBorder="1" applyAlignment="1">
      <alignment vertical="top" wrapText="1"/>
    </xf>
    <xf numFmtId="164" fontId="0" fillId="2" borderId="4" xfId="6" applyNumberFormat="1" applyFont="1" applyFill="1" applyBorder="1" applyAlignment="1">
      <alignment vertical="center" wrapText="1"/>
    </xf>
    <xf numFmtId="1" fontId="4" fillId="2" borderId="13" xfId="1" applyNumberFormat="1" applyFont="1" applyFill="1" applyBorder="1"/>
    <xf numFmtId="165" fontId="2" fillId="2" borderId="0" xfId="1" applyNumberFormat="1" applyFont="1" applyFill="1" applyBorder="1" applyAlignment="1">
      <alignment horizontal="right"/>
    </xf>
    <xf numFmtId="3" fontId="2" fillId="2" borderId="12" xfId="1" applyNumberFormat="1" applyFont="1" applyFill="1" applyBorder="1" applyAlignment="1">
      <alignment horizontal="right"/>
    </xf>
    <xf numFmtId="1" fontId="4" fillId="2" borderId="18" xfId="1" applyNumberFormat="1" applyFont="1" applyFill="1" applyBorder="1"/>
    <xf numFmtId="0" fontId="4" fillId="2" borderId="19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9" fontId="2" fillId="2" borderId="11" xfId="6" applyFont="1" applyFill="1" applyBorder="1"/>
    <xf numFmtId="9" fontId="2" fillId="2" borderId="12" xfId="6" applyFont="1" applyFill="1" applyBorder="1"/>
    <xf numFmtId="3" fontId="0" fillId="2" borderId="17" xfId="1" applyNumberFormat="1" applyFont="1" applyFill="1" applyBorder="1" applyAlignment="1">
      <alignment vertical="center" wrapText="1"/>
    </xf>
    <xf numFmtId="3" fontId="0" fillId="2" borderId="20" xfId="1" applyNumberFormat="1" applyFont="1" applyFill="1" applyBorder="1" applyAlignment="1">
      <alignment vertical="center" wrapText="1"/>
    </xf>
    <xf numFmtId="164" fontId="0" fillId="2" borderId="16" xfId="6" applyNumberFormat="1" applyFont="1" applyFill="1" applyBorder="1" applyAlignment="1">
      <alignment vertical="center" wrapText="1"/>
    </xf>
    <xf numFmtId="3" fontId="0" fillId="2" borderId="5" xfId="1" applyNumberFormat="1" applyFont="1" applyFill="1" applyBorder="1" applyAlignment="1">
      <alignment vertical="center" wrapText="1"/>
    </xf>
    <xf numFmtId="3" fontId="0" fillId="2" borderId="9" xfId="1" applyNumberFormat="1" applyFont="1" applyFill="1" applyBorder="1" applyAlignment="1">
      <alignment vertical="center" wrapText="1"/>
    </xf>
    <xf numFmtId="3" fontId="0" fillId="2" borderId="21" xfId="1" applyNumberFormat="1" applyFont="1" applyFill="1" applyBorder="1" applyAlignment="1">
      <alignment vertical="center" wrapText="1"/>
    </xf>
    <xf numFmtId="3" fontId="0" fillId="2" borderId="15" xfId="1" applyNumberFormat="1" applyFont="1" applyFill="1" applyBorder="1" applyAlignment="1">
      <alignment vertical="center" wrapText="1"/>
    </xf>
    <xf numFmtId="164" fontId="0" fillId="2" borderId="22" xfId="6" applyNumberFormat="1" applyFont="1" applyFill="1" applyBorder="1" applyAlignment="1">
      <alignment vertical="center" wrapText="1"/>
    </xf>
    <xf numFmtId="164" fontId="0" fillId="2" borderId="0" xfId="1" applyNumberFormat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0" fontId="13" fillId="2" borderId="0" xfId="1" applyFont="1" applyFill="1" applyBorder="1"/>
    <xf numFmtId="0" fontId="9" fillId="2" borderId="0" xfId="1" applyFont="1" applyFill="1" applyAlignment="1" applyProtection="1">
      <alignment wrapText="1"/>
      <protection locked="0"/>
    </xf>
    <xf numFmtId="1" fontId="0" fillId="2" borderId="0" xfId="1" applyNumberFormat="1" applyFont="1" applyFill="1" applyBorder="1" applyAlignment="1" applyProtection="1">
      <alignment vertical="top" wrapText="1"/>
      <protection locked="0"/>
    </xf>
    <xf numFmtId="1" fontId="7" fillId="2" borderId="0" xfId="1" applyNumberFormat="1" applyFont="1" applyFill="1" applyBorder="1"/>
    <xf numFmtId="9" fontId="0" fillId="2" borderId="0" xfId="6" applyFont="1" applyFill="1" applyBorder="1" applyAlignment="1">
      <alignment vertical="top" wrapText="1"/>
    </xf>
    <xf numFmtId="3" fontId="1" fillId="2" borderId="9" xfId="1" applyNumberFormat="1" applyFont="1" applyFill="1" applyBorder="1" applyAlignment="1">
      <alignment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 wrapText="1"/>
    </xf>
    <xf numFmtId="3" fontId="2" fillId="2" borderId="26" xfId="1" applyNumberFormat="1" applyFont="1" applyFill="1" applyBorder="1"/>
    <xf numFmtId="3" fontId="2" fillId="2" borderId="27" xfId="1" applyNumberFormat="1" applyFont="1" applyFill="1" applyBorder="1"/>
    <xf numFmtId="3" fontId="2" fillId="2" borderId="28" xfId="1" applyNumberFormat="1" applyFont="1" applyFill="1" applyBorder="1"/>
    <xf numFmtId="3" fontId="2" fillId="2" borderId="5" xfId="1" applyNumberFormat="1" applyFont="1" applyFill="1" applyBorder="1" applyAlignment="1">
      <alignment horizontal="right"/>
    </xf>
    <xf numFmtId="3" fontId="2" fillId="2" borderId="5" xfId="1" applyNumberFormat="1" applyFont="1" applyFill="1" applyBorder="1"/>
    <xf numFmtId="0" fontId="13" fillId="2" borderId="0" xfId="1" applyFont="1" applyFill="1" applyAlignment="1">
      <alignment vertical="top" wrapText="1"/>
    </xf>
    <xf numFmtId="3" fontId="13" fillId="2" borderId="0" xfId="1" applyNumberFormat="1" applyFont="1" applyFill="1" applyAlignment="1">
      <alignment vertical="top" wrapText="1"/>
    </xf>
    <xf numFmtId="0" fontId="13" fillId="2" borderId="0" xfId="1" applyFont="1" applyFill="1" applyBorder="1" applyAlignment="1">
      <alignment vertical="top" wrapText="1"/>
    </xf>
    <xf numFmtId="3" fontId="13" fillId="2" borderId="0" xfId="1" applyNumberFormat="1" applyFont="1" applyFill="1" applyBorder="1"/>
    <xf numFmtId="1" fontId="4" fillId="2" borderId="32" xfId="1" applyNumberFormat="1" applyFont="1" applyFill="1" applyBorder="1"/>
    <xf numFmtId="3" fontId="2" fillId="2" borderId="33" xfId="1" applyNumberFormat="1" applyFont="1" applyFill="1" applyBorder="1" applyAlignment="1">
      <alignment horizontal="right"/>
    </xf>
    <xf numFmtId="3" fontId="2" fillId="2" borderId="34" xfId="1" applyNumberFormat="1" applyFont="1" applyFill="1" applyBorder="1" applyAlignment="1">
      <alignment horizontal="right"/>
    </xf>
    <xf numFmtId="3" fontId="2" fillId="2" borderId="35" xfId="1" applyNumberFormat="1" applyFont="1" applyFill="1" applyBorder="1" applyAlignment="1">
      <alignment horizontal="right"/>
    </xf>
    <xf numFmtId="3" fontId="2" fillId="2" borderId="22" xfId="1" applyNumberFormat="1" applyFont="1" applyFill="1" applyBorder="1" applyAlignment="1">
      <alignment horizontal="right"/>
    </xf>
    <xf numFmtId="9" fontId="2" fillId="2" borderId="33" xfId="6" applyFont="1" applyFill="1" applyBorder="1"/>
    <xf numFmtId="9" fontId="2" fillId="2" borderId="33" xfId="6" applyFont="1" applyFill="1" applyBorder="1" applyAlignment="1">
      <alignment horizontal="right"/>
    </xf>
    <xf numFmtId="0" fontId="1" fillId="2" borderId="0" xfId="2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 wrapText="1"/>
    </xf>
    <xf numFmtId="1" fontId="4" fillId="2" borderId="18" xfId="2" applyNumberFormat="1" applyFont="1" applyFill="1" applyBorder="1"/>
    <xf numFmtId="3" fontId="2" fillId="2" borderId="11" xfId="2" applyNumberFormat="1" applyFont="1" applyFill="1" applyBorder="1"/>
    <xf numFmtId="3" fontId="2" fillId="2" borderId="6" xfId="2" applyNumberFormat="1" applyFont="1" applyFill="1" applyBorder="1"/>
    <xf numFmtId="1" fontId="4" fillId="2" borderId="13" xfId="2" applyNumberFormat="1" applyFont="1" applyFill="1" applyBorder="1"/>
    <xf numFmtId="3" fontId="2" fillId="2" borderId="9" xfId="2" applyNumberFormat="1" applyFont="1" applyFill="1" applyBorder="1"/>
    <xf numFmtId="17" fontId="4" fillId="2" borderId="0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165" fontId="2" fillId="2" borderId="0" xfId="2" applyNumberFormat="1" applyFont="1" applyFill="1" applyBorder="1" applyAlignment="1">
      <alignment horizontal="right"/>
    </xf>
    <xf numFmtId="3" fontId="1" fillId="2" borderId="0" xfId="2" applyNumberFormat="1" applyFont="1" applyFill="1" applyBorder="1"/>
    <xf numFmtId="3" fontId="2" fillId="2" borderId="12" xfId="2" applyNumberFormat="1" applyFont="1" applyFill="1" applyBorder="1" applyAlignment="1">
      <alignment horizontal="right"/>
    </xf>
    <xf numFmtId="3" fontId="2" fillId="2" borderId="1" xfId="2" applyNumberFormat="1" applyFont="1" applyFill="1" applyBorder="1"/>
    <xf numFmtId="3" fontId="2" fillId="2" borderId="1" xfId="2" applyNumberFormat="1" applyFont="1" applyFill="1" applyBorder="1" applyAlignment="1">
      <alignment horizontal="right"/>
    </xf>
    <xf numFmtId="3" fontId="2" fillId="2" borderId="14" xfId="2" applyNumberFormat="1" applyFont="1" applyFill="1" applyBorder="1" applyAlignment="1">
      <alignment horizontal="right"/>
    </xf>
    <xf numFmtId="3" fontId="2" fillId="2" borderId="35" xfId="2" applyNumberFormat="1" applyFont="1" applyFill="1" applyBorder="1" applyAlignment="1">
      <alignment horizontal="right"/>
    </xf>
    <xf numFmtId="3" fontId="2" fillId="2" borderId="0" xfId="2" applyNumberFormat="1" applyFont="1" applyFill="1" applyBorder="1"/>
    <xf numFmtId="0" fontId="1" fillId="2" borderId="0" xfId="2" applyFont="1" applyFill="1" applyAlignment="1">
      <alignment horizontal="right" vertical="top"/>
    </xf>
    <xf numFmtId="0" fontId="13" fillId="2" borderId="0" xfId="2" applyFont="1" applyFill="1" applyBorder="1"/>
    <xf numFmtId="0" fontId="14" fillId="2" borderId="0" xfId="2" applyFont="1" applyFill="1" applyBorder="1"/>
    <xf numFmtId="17" fontId="16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right"/>
    </xf>
    <xf numFmtId="3" fontId="13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center"/>
    </xf>
    <xf numFmtId="0" fontId="13" fillId="2" borderId="0" xfId="2" applyFont="1" applyFill="1" applyBorder="1" applyAlignment="1">
      <alignment horizontal="right"/>
    </xf>
    <xf numFmtId="1" fontId="4" fillId="2" borderId="32" xfId="2" applyNumberFormat="1" applyFont="1" applyFill="1" applyBorder="1"/>
    <xf numFmtId="3" fontId="2" fillId="2" borderId="38" xfId="2" applyNumberFormat="1" applyFont="1" applyFill="1" applyBorder="1" applyAlignment="1">
      <alignment horizontal="right"/>
    </xf>
    <xf numFmtId="3" fontId="2" fillId="2" borderId="39" xfId="2" applyNumberFormat="1" applyFont="1" applyFill="1" applyBorder="1" applyAlignment="1">
      <alignment horizontal="right"/>
    </xf>
    <xf numFmtId="0" fontId="15" fillId="2" borderId="0" xfId="2" applyFont="1" applyFill="1" applyBorder="1" applyAlignment="1"/>
    <xf numFmtId="0" fontId="16" fillId="2" borderId="0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/>
    </xf>
    <xf numFmtId="1" fontId="16" fillId="2" borderId="0" xfId="2" applyNumberFormat="1" applyFont="1" applyFill="1" applyBorder="1"/>
    <xf numFmtId="0" fontId="17" fillId="2" borderId="0" xfId="1" applyFont="1" applyFill="1" applyBorder="1" applyAlignment="1">
      <alignment vertical="top" wrapText="1"/>
    </xf>
    <xf numFmtId="0" fontId="18" fillId="2" borderId="0" xfId="1" applyFont="1" applyFill="1" applyAlignment="1">
      <alignment vertical="top" wrapText="1"/>
    </xf>
    <xf numFmtId="3" fontId="18" fillId="2" borderId="0" xfId="1" applyNumberFormat="1" applyFont="1" applyFill="1" applyAlignment="1">
      <alignment vertical="top" wrapText="1"/>
    </xf>
    <xf numFmtId="3" fontId="2" fillId="2" borderId="47" xfId="2" applyNumberFormat="1" applyFont="1" applyFill="1" applyBorder="1"/>
    <xf numFmtId="3" fontId="2" fillId="2" borderId="33" xfId="2" applyNumberFormat="1" applyFont="1" applyFill="1" applyBorder="1"/>
    <xf numFmtId="0" fontId="1" fillId="2" borderId="0" xfId="1" applyFont="1" applyFill="1" applyBorder="1"/>
    <xf numFmtId="3" fontId="1" fillId="2" borderId="0" xfId="1" applyNumberFormat="1" applyFont="1" applyFill="1" applyBorder="1" applyAlignment="1">
      <alignment vertical="top" wrapText="1"/>
    </xf>
    <xf numFmtId="3" fontId="2" fillId="2" borderId="0" xfId="1" applyNumberFormat="1" applyFont="1" applyFill="1" applyBorder="1" applyAlignment="1">
      <alignment horizontal="center"/>
    </xf>
    <xf numFmtId="9" fontId="2" fillId="2" borderId="50" xfId="6" applyFont="1" applyFill="1" applyBorder="1" applyAlignment="1">
      <alignment horizontal="right"/>
    </xf>
    <xf numFmtId="9" fontId="2" fillId="2" borderId="51" xfId="6" applyFont="1" applyFill="1" applyBorder="1" applyAlignment="1">
      <alignment horizontal="right"/>
    </xf>
    <xf numFmtId="9" fontId="2" fillId="2" borderId="9" xfId="6" applyFont="1" applyFill="1" applyBorder="1"/>
    <xf numFmtId="9" fontId="2" fillId="2" borderId="29" xfId="6" applyFont="1" applyFill="1" applyBorder="1" applyAlignment="1">
      <alignment horizontal="right"/>
    </xf>
    <xf numFmtId="9" fontId="2" fillId="2" borderId="20" xfId="6" applyFont="1" applyFill="1" applyBorder="1"/>
    <xf numFmtId="0" fontId="4" fillId="2" borderId="10" xfId="1" applyFont="1" applyFill="1" applyBorder="1" applyAlignment="1">
      <alignment horizontal="center" vertical="center" wrapText="1"/>
    </xf>
    <xf numFmtId="3" fontId="2" fillId="2" borderId="49" xfId="2" applyNumberFormat="1" applyFont="1" applyFill="1" applyBorder="1"/>
    <xf numFmtId="3" fontId="2" fillId="2" borderId="51" xfId="2" applyNumberFormat="1" applyFont="1" applyFill="1" applyBorder="1"/>
    <xf numFmtId="3" fontId="2" fillId="2" borderId="50" xfId="2" applyNumberFormat="1" applyFont="1" applyFill="1" applyBorder="1" applyAlignment="1">
      <alignment horizontal="right"/>
    </xf>
    <xf numFmtId="3" fontId="2" fillId="2" borderId="52" xfId="2" applyNumberFormat="1" applyFont="1" applyFill="1" applyBorder="1" applyAlignment="1">
      <alignment horizontal="right"/>
    </xf>
    <xf numFmtId="3" fontId="2" fillId="2" borderId="53" xfId="2" applyNumberFormat="1" applyFont="1" applyFill="1" applyBorder="1" applyAlignment="1">
      <alignment horizontal="right"/>
    </xf>
    <xf numFmtId="3" fontId="2" fillId="2" borderId="30" xfId="2" applyNumberFormat="1" applyFont="1" applyFill="1" applyBorder="1"/>
    <xf numFmtId="3" fontId="2" fillId="2" borderId="15" xfId="2" applyNumberFormat="1" applyFont="1" applyFill="1" applyBorder="1"/>
    <xf numFmtId="3" fontId="2" fillId="2" borderId="41" xfId="2" applyNumberFormat="1" applyFont="1" applyFill="1" applyBorder="1"/>
    <xf numFmtId="1" fontId="4" fillId="2" borderId="30" xfId="2" applyNumberFormat="1" applyFont="1" applyFill="1" applyBorder="1"/>
    <xf numFmtId="1" fontId="4" fillId="2" borderId="9" xfId="2" applyNumberFormat="1" applyFont="1" applyFill="1" applyBorder="1"/>
    <xf numFmtId="1" fontId="4" fillId="2" borderId="48" xfId="2" applyNumberFormat="1" applyFont="1" applyFill="1" applyBorder="1"/>
    <xf numFmtId="3" fontId="2" fillId="2" borderId="44" xfId="2" applyNumberFormat="1" applyFont="1" applyFill="1" applyBorder="1" applyAlignment="1">
      <alignment horizontal="right"/>
    </xf>
    <xf numFmtId="3" fontId="2" fillId="2" borderId="55" xfId="2" applyNumberFormat="1" applyFont="1" applyFill="1" applyBorder="1" applyAlignment="1">
      <alignment horizontal="right"/>
    </xf>
    <xf numFmtId="3" fontId="2" fillId="2" borderId="39" xfId="1" applyNumberFormat="1" applyFont="1" applyFill="1" applyBorder="1" applyAlignment="1">
      <alignment horizontal="right"/>
    </xf>
    <xf numFmtId="3" fontId="2" fillId="2" borderId="56" xfId="1" applyNumberFormat="1" applyFont="1" applyFill="1" applyBorder="1" applyAlignment="1">
      <alignment horizontal="right"/>
    </xf>
    <xf numFmtId="9" fontId="2" fillId="2" borderId="39" xfId="6" applyFont="1" applyFill="1" applyBorder="1" applyAlignment="1">
      <alignment horizontal="right"/>
    </xf>
    <xf numFmtId="9" fontId="2" fillId="2" borderId="52" xfId="6" applyFont="1" applyFill="1" applyBorder="1" applyAlignment="1">
      <alignment horizontal="right"/>
    </xf>
    <xf numFmtId="9" fontId="2" fillId="2" borderId="48" xfId="6" applyFont="1" applyFill="1" applyBorder="1" applyAlignment="1">
      <alignment horizontal="right"/>
    </xf>
    <xf numFmtId="3" fontId="1" fillId="2" borderId="49" xfId="2" applyNumberFormat="1" applyFont="1" applyFill="1" applyBorder="1" applyAlignment="1">
      <alignment horizontal="center" vertical="center"/>
    </xf>
    <xf numFmtId="3" fontId="1" fillId="2" borderId="51" xfId="2" applyNumberFormat="1" applyFont="1" applyFill="1" applyBorder="1" applyAlignment="1">
      <alignment horizontal="center" vertical="center"/>
    </xf>
    <xf numFmtId="3" fontId="1" fillId="2" borderId="52" xfId="2" applyNumberFormat="1" applyFont="1" applyFill="1" applyBorder="1" applyAlignment="1">
      <alignment horizontal="center" vertical="center"/>
    </xf>
    <xf numFmtId="3" fontId="2" fillId="2" borderId="49" xfId="2" applyNumberFormat="1" applyFont="1" applyFill="1" applyBorder="1" applyAlignment="1">
      <alignment horizontal="center" vertical="center"/>
    </xf>
    <xf numFmtId="3" fontId="2" fillId="2" borderId="50" xfId="2" applyNumberFormat="1" applyFont="1" applyFill="1" applyBorder="1" applyAlignment="1">
      <alignment horizontal="center" vertical="center"/>
    </xf>
    <xf numFmtId="3" fontId="2" fillId="2" borderId="48" xfId="2" applyNumberFormat="1" applyFont="1" applyFill="1" applyBorder="1"/>
    <xf numFmtId="0" fontId="1" fillId="2" borderId="11" xfId="1" applyFont="1" applyFill="1" applyBorder="1" applyAlignment="1">
      <alignment vertical="top" wrapText="1"/>
    </xf>
    <xf numFmtId="1" fontId="4" fillId="2" borderId="15" xfId="1" applyNumberFormat="1" applyFont="1" applyFill="1" applyBorder="1"/>
    <xf numFmtId="0" fontId="1" fillId="2" borderId="12" xfId="1" applyFont="1" applyFill="1" applyBorder="1" applyAlignment="1">
      <alignment vertical="top" wrapText="1"/>
    </xf>
    <xf numFmtId="3" fontId="2" fillId="2" borderId="26" xfId="2" applyNumberFormat="1" applyFont="1" applyFill="1" applyBorder="1" applyAlignment="1">
      <alignment horizontal="right"/>
    </xf>
    <xf numFmtId="3" fontId="2" fillId="2" borderId="27" xfId="2" applyNumberFormat="1" applyFont="1" applyFill="1" applyBorder="1" applyAlignment="1">
      <alignment horizontal="right"/>
    </xf>
    <xf numFmtId="17" fontId="4" fillId="2" borderId="15" xfId="2" applyNumberFormat="1" applyFont="1" applyFill="1" applyBorder="1"/>
    <xf numFmtId="17" fontId="4" fillId="2" borderId="9" xfId="1" applyNumberFormat="1" applyFont="1" applyFill="1" applyBorder="1"/>
    <xf numFmtId="9" fontId="2" fillId="2" borderId="9" xfId="6" applyFont="1" applyFill="1" applyBorder="1" applyAlignment="1">
      <alignment horizontal="right"/>
    </xf>
    <xf numFmtId="1" fontId="4" fillId="2" borderId="48" xfId="1" applyNumberFormat="1" applyFont="1" applyFill="1" applyBorder="1"/>
    <xf numFmtId="9" fontId="2" fillId="2" borderId="27" xfId="6" applyFont="1" applyFill="1" applyBorder="1" applyAlignment="1">
      <alignment horizontal="right"/>
    </xf>
    <xf numFmtId="9" fontId="2" fillId="2" borderId="59" xfId="6" applyFont="1" applyFill="1" applyBorder="1" applyAlignment="1">
      <alignment horizontal="right"/>
    </xf>
    <xf numFmtId="9" fontId="2" fillId="2" borderId="30" xfId="6" applyFont="1" applyFill="1" applyBorder="1" applyAlignment="1">
      <alignment horizontal="right"/>
    </xf>
    <xf numFmtId="3" fontId="1" fillId="2" borderId="35" xfId="1" applyNumberFormat="1" applyFont="1" applyFill="1" applyBorder="1" applyAlignment="1">
      <alignment horizontal="right"/>
    </xf>
    <xf numFmtId="0" fontId="21" fillId="5" borderId="0" xfId="1" applyFont="1" applyFill="1" applyAlignment="1">
      <alignment wrapText="1"/>
    </xf>
    <xf numFmtId="0" fontId="22" fillId="5" borderId="0" xfId="1" applyFont="1" applyFill="1" applyAlignment="1"/>
    <xf numFmtId="0" fontId="21" fillId="5" borderId="0" xfId="1" applyFont="1" applyFill="1" applyAlignment="1">
      <alignment horizontal="left" vertical="center"/>
    </xf>
    <xf numFmtId="0" fontId="23" fillId="6" borderId="0" xfId="0" applyFont="1" applyFill="1" applyAlignment="1"/>
    <xf numFmtId="0" fontId="9" fillId="7" borderId="0" xfId="1" applyFont="1" applyFill="1" applyBorder="1" applyAlignment="1">
      <alignment wrapText="1"/>
    </xf>
    <xf numFmtId="0" fontId="21" fillId="5" borderId="0" xfId="1" applyFont="1" applyFill="1" applyAlignment="1" applyProtection="1">
      <alignment wrapText="1"/>
      <protection locked="0"/>
    </xf>
    <xf numFmtId="0" fontId="18" fillId="5" borderId="0" xfId="1" applyFont="1" applyFill="1" applyAlignment="1">
      <alignment vertical="top" wrapText="1"/>
    </xf>
    <xf numFmtId="3" fontId="18" fillId="5" borderId="0" xfId="1" applyNumberFormat="1" applyFont="1" applyFill="1" applyAlignment="1">
      <alignment vertical="top" wrapText="1"/>
    </xf>
    <xf numFmtId="3" fontId="18" fillId="5" borderId="0" xfId="1" applyNumberFormat="1" applyFont="1" applyFill="1" applyAlignment="1" applyProtection="1">
      <alignment vertical="top" wrapText="1"/>
      <protection locked="0"/>
    </xf>
    <xf numFmtId="0" fontId="0" fillId="7" borderId="0" xfId="1" applyFont="1" applyFill="1" applyAlignment="1">
      <alignment vertical="top" wrapText="1"/>
    </xf>
    <xf numFmtId="3" fontId="0" fillId="7" borderId="0" xfId="1" applyNumberFormat="1" applyFont="1" applyFill="1" applyAlignment="1">
      <alignment vertical="top" wrapText="1"/>
    </xf>
    <xf numFmtId="0" fontId="20" fillId="8" borderId="2" xfId="1" applyFont="1" applyFill="1" applyBorder="1" applyAlignment="1">
      <alignment horizontal="center" vertical="center" wrapText="1"/>
    </xf>
    <xf numFmtId="0" fontId="20" fillId="8" borderId="7" xfId="1" applyFont="1" applyFill="1" applyBorder="1" applyAlignment="1">
      <alignment horizontal="center" vertical="center" wrapText="1"/>
    </xf>
    <xf numFmtId="0" fontId="20" fillId="8" borderId="10" xfId="1" applyFont="1" applyFill="1" applyBorder="1" applyAlignment="1">
      <alignment horizontal="center" vertical="top" wrapText="1"/>
    </xf>
    <xf numFmtId="0" fontId="1" fillId="9" borderId="18" xfId="1" applyFont="1" applyFill="1" applyBorder="1" applyAlignment="1">
      <alignment vertical="center" wrapText="1"/>
    </xf>
    <xf numFmtId="0" fontId="1" fillId="9" borderId="13" xfId="1" applyFont="1" applyFill="1" applyBorder="1" applyAlignment="1">
      <alignment vertical="center" wrapText="1"/>
    </xf>
    <xf numFmtId="0" fontId="24" fillId="2" borderId="0" xfId="1" applyFont="1" applyFill="1" applyAlignment="1">
      <alignment vertical="top"/>
    </xf>
    <xf numFmtId="0" fontId="25" fillId="2" borderId="0" xfId="1" applyFont="1" applyFill="1" applyAlignment="1">
      <alignment vertical="top"/>
    </xf>
    <xf numFmtId="0" fontId="25" fillId="2" borderId="8" xfId="1" applyFont="1" applyFill="1" applyBorder="1"/>
    <xf numFmtId="0" fontId="18" fillId="5" borderId="0" xfId="1" applyFont="1" applyFill="1" applyAlignment="1" applyProtection="1">
      <alignment vertical="top" wrapText="1"/>
      <protection locked="0"/>
    </xf>
    <xf numFmtId="0" fontId="18" fillId="5" borderId="0" xfId="1" applyFont="1" applyFill="1" applyBorder="1"/>
    <xf numFmtId="0" fontId="0" fillId="7" borderId="0" xfId="1" applyFont="1" applyFill="1" applyBorder="1"/>
    <xf numFmtId="0" fontId="0" fillId="7" borderId="0" xfId="1" applyFont="1" applyFill="1" applyBorder="1" applyProtection="1">
      <protection locked="0"/>
    </xf>
    <xf numFmtId="3" fontId="2" fillId="10" borderId="6" xfId="1" applyNumberFormat="1" applyFont="1" applyFill="1" applyBorder="1" applyAlignment="1">
      <alignment horizontal="center"/>
    </xf>
    <xf numFmtId="3" fontId="2" fillId="10" borderId="1" xfId="1" applyNumberFormat="1" applyFont="1" applyFill="1" applyBorder="1" applyAlignment="1">
      <alignment horizontal="center"/>
    </xf>
    <xf numFmtId="3" fontId="2" fillId="10" borderId="49" xfId="1" applyNumberFormat="1" applyFont="1" applyFill="1" applyBorder="1" applyAlignment="1">
      <alignment horizontal="center"/>
    </xf>
    <xf numFmtId="3" fontId="2" fillId="10" borderId="50" xfId="1" applyNumberFormat="1" applyFont="1" applyFill="1" applyBorder="1" applyAlignment="1">
      <alignment horizontal="center"/>
    </xf>
    <xf numFmtId="0" fontId="24" fillId="2" borderId="0" xfId="1" applyFont="1" applyFill="1" applyBorder="1"/>
    <xf numFmtId="0" fontId="25" fillId="2" borderId="0" xfId="1" applyFont="1" applyFill="1" applyBorder="1"/>
    <xf numFmtId="0" fontId="18" fillId="5" borderId="0" xfId="1" applyFont="1" applyFill="1" applyBorder="1" applyProtection="1">
      <protection locked="0"/>
    </xf>
    <xf numFmtId="0" fontId="18" fillId="5" borderId="0" xfId="2" applyFont="1" applyFill="1" applyBorder="1"/>
    <xf numFmtId="0" fontId="1" fillId="7" borderId="0" xfId="2" applyFont="1" applyFill="1" applyBorder="1"/>
    <xf numFmtId="3" fontId="2" fillId="11" borderId="54" xfId="2" applyNumberFormat="1" applyFont="1" applyFill="1" applyBorder="1" applyAlignment="1">
      <alignment horizontal="center"/>
    </xf>
    <xf numFmtId="3" fontId="2" fillId="11" borderId="6" xfId="2" applyNumberFormat="1" applyFont="1" applyFill="1" applyBorder="1" applyAlignment="1">
      <alignment horizontal="center"/>
    </xf>
    <xf numFmtId="3" fontId="2" fillId="11" borderId="49" xfId="2" applyNumberFormat="1" applyFont="1" applyFill="1" applyBorder="1" applyAlignment="1">
      <alignment horizontal="center"/>
    </xf>
    <xf numFmtId="0" fontId="24" fillId="2" borderId="0" xfId="2" applyFont="1" applyFill="1" applyBorder="1"/>
    <xf numFmtId="0" fontId="25" fillId="2" borderId="0" xfId="2" applyFont="1" applyFill="1" applyBorder="1"/>
    <xf numFmtId="17" fontId="25" fillId="2" borderId="0" xfId="2" applyNumberFormat="1" applyFont="1" applyFill="1" applyBorder="1"/>
    <xf numFmtId="0" fontId="18" fillId="5" borderId="0" xfId="2" applyFont="1" applyFill="1" applyBorder="1" applyProtection="1">
      <protection locked="0"/>
    </xf>
    <xf numFmtId="0" fontId="0" fillId="4" borderId="0" xfId="0" applyFill="1"/>
    <xf numFmtId="0" fontId="18" fillId="5" borderId="0" xfId="0" applyFont="1" applyFill="1"/>
    <xf numFmtId="0" fontId="0" fillId="8" borderId="0" xfId="0" applyFill="1"/>
    <xf numFmtId="3" fontId="1" fillId="2" borderId="42" xfId="2" applyNumberFormat="1" applyFont="1" applyFill="1" applyBorder="1" applyAlignment="1">
      <alignment horizontal="right"/>
    </xf>
    <xf numFmtId="3" fontId="1" fillId="2" borderId="35" xfId="2" applyNumberFormat="1" applyFont="1" applyFill="1" applyBorder="1" applyAlignment="1">
      <alignment horizontal="right"/>
    </xf>
    <xf numFmtId="3" fontId="1" fillId="2" borderId="53" xfId="2" applyNumberFormat="1" applyFont="1" applyFill="1" applyBorder="1" applyAlignment="1">
      <alignment horizontal="right"/>
    </xf>
    <xf numFmtId="3" fontId="1" fillId="2" borderId="15" xfId="2" applyNumberFormat="1" applyFont="1" applyFill="1" applyBorder="1"/>
    <xf numFmtId="3" fontId="1" fillId="2" borderId="0" xfId="1" applyNumberFormat="1" applyFont="1" applyFill="1" applyBorder="1"/>
    <xf numFmtId="9" fontId="18" fillId="2" borderId="0" xfId="6" applyFont="1" applyFill="1" applyBorder="1"/>
    <xf numFmtId="0" fontId="18" fillId="4" borderId="0" xfId="1" applyFont="1" applyFill="1" applyBorder="1"/>
    <xf numFmtId="1" fontId="20" fillId="4" borderId="0" xfId="1" applyNumberFormat="1" applyFont="1" applyFill="1" applyBorder="1"/>
    <xf numFmtId="3" fontId="18" fillId="4" borderId="0" xfId="1" applyNumberFormat="1" applyFont="1" applyFill="1" applyBorder="1"/>
    <xf numFmtId="3" fontId="18" fillId="4" borderId="0" xfId="1" applyNumberFormat="1" applyFont="1" applyFill="1" applyBorder="1" applyAlignment="1">
      <alignment horizontal="right"/>
    </xf>
    <xf numFmtId="17" fontId="20" fillId="4" borderId="0" xfId="1" applyNumberFormat="1" applyFont="1" applyFill="1" applyBorder="1"/>
    <xf numFmtId="0" fontId="1" fillId="2" borderId="0" xfId="1" applyFont="1" applyFill="1" applyAlignment="1">
      <alignment vertical="top" wrapText="1"/>
    </xf>
    <xf numFmtId="3" fontId="1" fillId="2" borderId="0" xfId="1" applyNumberFormat="1" applyFont="1" applyFill="1" applyAlignment="1">
      <alignment vertical="top" wrapText="1"/>
    </xf>
    <xf numFmtId="0" fontId="1" fillId="2" borderId="0" xfId="1" applyFont="1" applyFill="1" applyBorder="1" applyAlignment="1">
      <alignment vertical="top" wrapText="1"/>
    </xf>
    <xf numFmtId="3" fontId="1" fillId="2" borderId="22" xfId="1" applyNumberFormat="1" applyFont="1" applyFill="1" applyBorder="1" applyAlignment="1">
      <alignment horizontal="right"/>
    </xf>
    <xf numFmtId="9" fontId="1" fillId="2" borderId="27" xfId="6" applyFont="1" applyFill="1" applyBorder="1" applyAlignment="1">
      <alignment horizontal="right"/>
    </xf>
    <xf numFmtId="9" fontId="1" fillId="2" borderId="1" xfId="6" applyFont="1" applyFill="1" applyBorder="1" applyAlignment="1">
      <alignment horizontal="right"/>
    </xf>
    <xf numFmtId="3" fontId="1" fillId="11" borderId="54" xfId="2" applyNumberFormat="1" applyFont="1" applyFill="1" applyBorder="1" applyAlignment="1">
      <alignment horizontal="center"/>
    </xf>
    <xf numFmtId="3" fontId="2" fillId="2" borderId="30" xfId="6" applyNumberFormat="1" applyFont="1" applyFill="1" applyBorder="1"/>
    <xf numFmtId="3" fontId="2" fillId="2" borderId="9" xfId="6" applyNumberFormat="1" applyFont="1" applyFill="1" applyBorder="1"/>
    <xf numFmtId="1" fontId="4" fillId="2" borderId="36" xfId="2" applyNumberFormat="1" applyFont="1" applyFill="1" applyBorder="1"/>
    <xf numFmtId="3" fontId="2" fillId="2" borderId="62" xfId="2" applyNumberFormat="1" applyFont="1" applyFill="1" applyBorder="1" applyAlignment="1">
      <alignment horizontal="right"/>
    </xf>
    <xf numFmtId="3" fontId="1" fillId="2" borderId="63" xfId="2" applyNumberFormat="1" applyFont="1" applyFill="1" applyBorder="1" applyAlignment="1">
      <alignment horizontal="right"/>
    </xf>
    <xf numFmtId="3" fontId="1" fillId="2" borderId="64" xfId="2" applyNumberFormat="1" applyFont="1" applyFill="1" applyBorder="1" applyAlignment="1">
      <alignment horizontal="right"/>
    </xf>
    <xf numFmtId="3" fontId="1" fillId="2" borderId="14" xfId="2" applyNumberFormat="1" applyFont="1" applyFill="1" applyBorder="1" applyAlignment="1">
      <alignment horizontal="right"/>
    </xf>
    <xf numFmtId="3" fontId="18" fillId="4" borderId="0" xfId="1" applyNumberFormat="1" applyFont="1" applyFill="1" applyBorder="1" applyAlignment="1">
      <alignment horizontal="center"/>
    </xf>
    <xf numFmtId="0" fontId="0" fillId="2" borderId="0" xfId="1" applyFont="1" applyFill="1" applyBorder="1"/>
    <xf numFmtId="0" fontId="18" fillId="2" borderId="0" xfId="1" applyFont="1" applyFill="1" applyBorder="1"/>
    <xf numFmtId="0" fontId="18" fillId="5" borderId="0" xfId="7" applyFont="1" applyFill="1"/>
    <xf numFmtId="0" fontId="0" fillId="2" borderId="0" xfId="7" applyFont="1" applyFill="1"/>
    <xf numFmtId="0" fontId="22" fillId="5" borderId="0" xfId="7" applyFont="1" applyFill="1" applyAlignment="1"/>
    <xf numFmtId="0" fontId="21" fillId="5" borderId="0" xfId="7" applyFont="1" applyFill="1" applyAlignment="1">
      <alignment horizontal="left" vertical="center"/>
    </xf>
    <xf numFmtId="0" fontId="21" fillId="5" borderId="0" xfId="7" applyFont="1" applyFill="1" applyAlignment="1">
      <alignment wrapText="1"/>
    </xf>
    <xf numFmtId="0" fontId="18" fillId="5" borderId="0" xfId="8" applyFont="1" applyFill="1" applyBorder="1"/>
    <xf numFmtId="0" fontId="0" fillId="7" borderId="0" xfId="7" applyFont="1" applyFill="1"/>
    <xf numFmtId="0" fontId="25" fillId="2" borderId="0" xfId="7" applyFont="1" applyFill="1" applyAlignment="1">
      <alignment vertical="top"/>
    </xf>
    <xf numFmtId="0" fontId="0" fillId="4" borderId="0" xfId="7" applyFont="1" applyFill="1"/>
    <xf numFmtId="0" fontId="20" fillId="8" borderId="65" xfId="7" applyFont="1" applyFill="1" applyBorder="1" applyAlignment="1">
      <alignment horizontal="center" vertical="center"/>
    </xf>
    <xf numFmtId="0" fontId="4" fillId="0" borderId="66" xfId="7" applyFont="1" applyBorder="1" applyAlignment="1">
      <alignment horizontal="center" vertical="center"/>
    </xf>
    <xf numFmtId="0" fontId="4" fillId="9" borderId="67" xfId="7" applyFont="1" applyFill="1" applyBorder="1" applyAlignment="1">
      <alignment horizontal="center" vertical="center"/>
    </xf>
    <xf numFmtId="0" fontId="20" fillId="8" borderId="68" xfId="7" applyFont="1" applyFill="1" applyBorder="1" applyAlignment="1">
      <alignment horizontal="right" vertical="center"/>
    </xf>
    <xf numFmtId="0" fontId="1" fillId="0" borderId="1" xfId="7" applyFont="1" applyBorder="1" applyAlignment="1">
      <alignment horizontal="right" vertical="center"/>
    </xf>
    <xf numFmtId="0" fontId="4" fillId="9" borderId="69" xfId="7" applyFont="1" applyFill="1" applyBorder="1" applyAlignment="1">
      <alignment horizontal="right" vertical="center"/>
    </xf>
    <xf numFmtId="0" fontId="1" fillId="2" borderId="1" xfId="7" applyFont="1" applyFill="1" applyBorder="1" applyAlignment="1">
      <alignment horizontal="right" vertical="center"/>
    </xf>
    <xf numFmtId="17" fontId="20" fillId="8" borderId="68" xfId="7" applyNumberFormat="1" applyFont="1" applyFill="1" applyBorder="1" applyAlignment="1">
      <alignment horizontal="right" vertical="center"/>
    </xf>
    <xf numFmtId="0" fontId="1" fillId="0" borderId="1" xfId="7" applyFont="1" applyFill="1" applyBorder="1" applyAlignment="1">
      <alignment horizontal="right" vertical="center"/>
    </xf>
    <xf numFmtId="17" fontId="20" fillId="8" borderId="70" xfId="7" applyNumberFormat="1" applyFont="1" applyFill="1" applyBorder="1" applyAlignment="1">
      <alignment horizontal="right" vertical="center"/>
    </xf>
    <xf numFmtId="0" fontId="1" fillId="0" borderId="71" xfId="7" applyFont="1" applyFill="1" applyBorder="1" applyAlignment="1">
      <alignment horizontal="right" vertical="center"/>
    </xf>
    <xf numFmtId="0" fontId="4" fillId="9" borderId="72" xfId="7" applyFont="1" applyFill="1" applyBorder="1" applyAlignment="1">
      <alignment horizontal="right" vertical="center"/>
    </xf>
    <xf numFmtId="0" fontId="4" fillId="0" borderId="66" xfId="7" applyFont="1" applyBorder="1" applyAlignment="1">
      <alignment horizontal="center" vertical="center" wrapText="1"/>
    </xf>
    <xf numFmtId="0" fontId="4" fillId="4" borderId="66" xfId="7" applyFont="1" applyFill="1" applyBorder="1" applyAlignment="1">
      <alignment horizontal="center" vertical="center"/>
    </xf>
    <xf numFmtId="0" fontId="20" fillId="8" borderId="68" xfId="7" applyFont="1" applyFill="1" applyBorder="1" applyAlignment="1">
      <alignment horizontal="right"/>
    </xf>
    <xf numFmtId="3" fontId="1" fillId="0" borderId="1" xfId="7" applyNumberFormat="1" applyFont="1" applyBorder="1" applyAlignment="1">
      <alignment horizontal="right"/>
    </xf>
    <xf numFmtId="0" fontId="1" fillId="0" borderId="1" xfId="7" applyFont="1" applyBorder="1" applyAlignment="1">
      <alignment horizontal="right"/>
    </xf>
    <xf numFmtId="0" fontId="1" fillId="4" borderId="1" xfId="7" applyFont="1" applyFill="1" applyBorder="1" applyAlignment="1">
      <alignment horizontal="right"/>
    </xf>
    <xf numFmtId="3" fontId="4" fillId="9" borderId="69" xfId="7" applyNumberFormat="1" applyFont="1" applyFill="1" applyBorder="1" applyAlignment="1">
      <alignment horizontal="right"/>
    </xf>
    <xf numFmtId="3" fontId="1" fillId="2" borderId="1" xfId="7" applyNumberFormat="1" applyFont="1" applyFill="1" applyBorder="1" applyAlignment="1">
      <alignment horizontal="right"/>
    </xf>
    <xf numFmtId="0" fontId="1" fillId="2" borderId="1" xfId="7" applyFont="1" applyFill="1" applyBorder="1" applyAlignment="1">
      <alignment horizontal="right"/>
    </xf>
    <xf numFmtId="17" fontId="20" fillId="8" borderId="68" xfId="7" applyNumberFormat="1" applyFont="1" applyFill="1" applyBorder="1" applyAlignment="1">
      <alignment horizontal="right"/>
    </xf>
    <xf numFmtId="3" fontId="1" fillId="0" borderId="1" xfId="7" applyNumberFormat="1" applyFont="1" applyFill="1" applyBorder="1" applyAlignment="1">
      <alignment horizontal="right"/>
    </xf>
    <xf numFmtId="0" fontId="1" fillId="0" borderId="1" xfId="7" applyFont="1" applyFill="1" applyBorder="1" applyAlignment="1">
      <alignment horizontal="right"/>
    </xf>
    <xf numFmtId="17" fontId="20" fillId="8" borderId="70" xfId="7" applyNumberFormat="1" applyFont="1" applyFill="1" applyBorder="1" applyAlignment="1">
      <alignment horizontal="right"/>
    </xf>
    <xf numFmtId="0" fontId="21" fillId="5" borderId="0" xfId="7" applyFont="1" applyFill="1" applyAlignment="1">
      <alignment horizontal="left"/>
    </xf>
    <xf numFmtId="3" fontId="1" fillId="0" borderId="71" xfId="7" applyNumberFormat="1" applyFont="1" applyFill="1" applyBorder="1" applyAlignment="1">
      <alignment horizontal="right"/>
    </xf>
    <xf numFmtId="0" fontId="1" fillId="0" borderId="71" xfId="7" applyFont="1" applyFill="1" applyBorder="1" applyAlignment="1">
      <alignment horizontal="right"/>
    </xf>
    <xf numFmtId="0" fontId="1" fillId="4" borderId="71" xfId="7" applyFont="1" applyFill="1" applyBorder="1" applyAlignment="1">
      <alignment horizontal="right"/>
    </xf>
    <xf numFmtId="3" fontId="4" fillId="9" borderId="72" xfId="7" applyNumberFormat="1" applyFont="1" applyFill="1" applyBorder="1" applyAlignment="1">
      <alignment horizontal="right"/>
    </xf>
    <xf numFmtId="0" fontId="1" fillId="9" borderId="32" xfId="1" applyFont="1" applyFill="1" applyBorder="1" applyAlignment="1">
      <alignment horizontal="left" vertical="center" wrapText="1"/>
    </xf>
    <xf numFmtId="0" fontId="1" fillId="9" borderId="36" xfId="1" applyFont="1" applyFill="1" applyBorder="1" applyAlignment="1">
      <alignment horizontal="left" vertical="center" wrapText="1"/>
    </xf>
    <xf numFmtId="0" fontId="1" fillId="9" borderId="31" xfId="1" applyFont="1" applyFill="1" applyBorder="1" applyAlignment="1">
      <alignment horizontal="left" vertical="center" wrapText="1"/>
    </xf>
    <xf numFmtId="0" fontId="20" fillId="8" borderId="19" xfId="1" applyFont="1" applyFill="1" applyBorder="1" applyAlignment="1">
      <alignment horizontal="center" vertical="top" wrapText="1"/>
    </xf>
    <xf numFmtId="0" fontId="20" fillId="8" borderId="40" xfId="1" applyFont="1" applyFill="1" applyBorder="1" applyAlignment="1">
      <alignment horizontal="center" vertical="top" wrapText="1"/>
    </xf>
    <xf numFmtId="3" fontId="18" fillId="4" borderId="0" xfId="1" applyNumberFormat="1" applyFont="1" applyFill="1" applyBorder="1" applyAlignment="1">
      <alignment horizontal="center"/>
    </xf>
    <xf numFmtId="3" fontId="1" fillId="2" borderId="60" xfId="1" applyNumberFormat="1" applyFont="1" applyFill="1" applyBorder="1" applyAlignment="1">
      <alignment horizontal="center"/>
    </xf>
    <xf numFmtId="3" fontId="1" fillId="2" borderId="61" xfId="1" applyNumberFormat="1" applyFont="1" applyFill="1" applyBorder="1" applyAlignment="1">
      <alignment horizontal="center"/>
    </xf>
    <xf numFmtId="9" fontId="2" fillId="2" borderId="36" xfId="6" applyFont="1" applyFill="1" applyBorder="1" applyAlignment="1">
      <alignment horizontal="center"/>
    </xf>
    <xf numFmtId="9" fontId="2" fillId="2" borderId="41" xfId="6" applyFont="1" applyFill="1" applyBorder="1" applyAlignment="1">
      <alignment horizontal="center"/>
    </xf>
    <xf numFmtId="9" fontId="2" fillId="2" borderId="32" xfId="6" applyFont="1" applyFill="1" applyBorder="1" applyAlignment="1">
      <alignment horizontal="center"/>
    </xf>
    <xf numFmtId="9" fontId="2" fillId="2" borderId="55" xfId="6" applyFont="1" applyFill="1" applyBorder="1" applyAlignment="1">
      <alignment horizontal="center"/>
    </xf>
    <xf numFmtId="9" fontId="2" fillId="2" borderId="52" xfId="6" applyFont="1" applyFill="1" applyBorder="1" applyAlignment="1">
      <alignment horizontal="center"/>
    </xf>
    <xf numFmtId="9" fontId="2" fillId="2" borderId="57" xfId="6" applyFont="1" applyFill="1" applyBorder="1" applyAlignment="1">
      <alignment horizontal="center"/>
    </xf>
    <xf numFmtId="9" fontId="2" fillId="2" borderId="58" xfId="6" applyFont="1" applyFill="1" applyBorder="1" applyAlignment="1">
      <alignment horizontal="center"/>
    </xf>
    <xf numFmtId="9" fontId="2" fillId="2" borderId="59" xfId="6" applyFont="1" applyFill="1" applyBorder="1" applyAlignment="1">
      <alignment horizontal="center"/>
    </xf>
    <xf numFmtId="9" fontId="2" fillId="2" borderId="13" xfId="6" applyFont="1" applyFill="1" applyBorder="1" applyAlignment="1">
      <alignment horizontal="center"/>
    </xf>
    <xf numFmtId="9" fontId="2" fillId="2" borderId="44" xfId="6" applyFont="1" applyFill="1" applyBorder="1" applyAlignment="1">
      <alignment horizontal="center"/>
    </xf>
    <xf numFmtId="9" fontId="2" fillId="2" borderId="50" xfId="6" applyFont="1" applyFill="1" applyBorder="1" applyAlignment="1">
      <alignment horizontal="center"/>
    </xf>
    <xf numFmtId="0" fontId="1" fillId="2" borderId="0" xfId="1" applyFont="1" applyFill="1" applyBorder="1"/>
    <xf numFmtId="0" fontId="19" fillId="8" borderId="2" xfId="1" applyFont="1" applyFill="1" applyBorder="1" applyAlignment="1">
      <alignment horizontal="center"/>
    </xf>
    <xf numFmtId="0" fontId="19" fillId="8" borderId="43" xfId="1" applyFont="1" applyFill="1" applyBorder="1" applyAlignment="1">
      <alignment horizontal="center"/>
    </xf>
    <xf numFmtId="0" fontId="19" fillId="8" borderId="10" xfId="1" applyFont="1" applyFill="1" applyBorder="1" applyAlignment="1">
      <alignment horizontal="center"/>
    </xf>
    <xf numFmtId="3" fontId="2" fillId="2" borderId="12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19" fillId="8" borderId="45" xfId="1" applyFont="1" applyFill="1" applyBorder="1" applyAlignment="1">
      <alignment horizontal="center"/>
    </xf>
    <xf numFmtId="0" fontId="19" fillId="8" borderId="46" xfId="1" applyFont="1" applyFill="1" applyBorder="1" applyAlignment="1">
      <alignment horizontal="center"/>
    </xf>
    <xf numFmtId="0" fontId="19" fillId="8" borderId="25" xfId="1" applyFont="1" applyFill="1" applyBorder="1" applyAlignment="1">
      <alignment horizontal="center"/>
    </xf>
    <xf numFmtId="3" fontId="2" fillId="2" borderId="36" xfId="1" applyNumberFormat="1" applyFont="1" applyFill="1" applyBorder="1" applyAlignment="1">
      <alignment horizontal="center"/>
    </xf>
    <xf numFmtId="3" fontId="2" fillId="2" borderId="41" xfId="1" applyNumberFormat="1" applyFont="1" applyFill="1" applyBorder="1" applyAlignment="1">
      <alignment horizontal="center"/>
    </xf>
    <xf numFmtId="3" fontId="2" fillId="2" borderId="32" xfId="1" applyNumberFormat="1" applyFont="1" applyFill="1" applyBorder="1" applyAlignment="1">
      <alignment horizontal="center"/>
    </xf>
    <xf numFmtId="3" fontId="2" fillId="2" borderId="55" xfId="1" applyNumberFormat="1" applyFont="1" applyFill="1" applyBorder="1" applyAlignment="1">
      <alignment horizontal="center"/>
    </xf>
    <xf numFmtId="3" fontId="2" fillId="2" borderId="52" xfId="1" applyNumberFormat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2" fillId="2" borderId="53" xfId="1" applyNumberFormat="1" applyFont="1" applyFill="1" applyBorder="1" applyAlignment="1">
      <alignment horizontal="center"/>
    </xf>
    <xf numFmtId="3" fontId="2" fillId="2" borderId="42" xfId="1" applyNumberFormat="1" applyFont="1" applyFill="1" applyBorder="1" applyAlignment="1">
      <alignment horizontal="center"/>
    </xf>
    <xf numFmtId="3" fontId="2" fillId="2" borderId="37" xfId="1" applyNumberFormat="1" applyFont="1" applyFill="1" applyBorder="1" applyAlignment="1">
      <alignment horizontal="center"/>
    </xf>
    <xf numFmtId="3" fontId="2" fillId="2" borderId="57" xfId="1" applyNumberFormat="1" applyFont="1" applyFill="1" applyBorder="1" applyAlignment="1">
      <alignment horizontal="center"/>
    </xf>
    <xf numFmtId="3" fontId="2" fillId="2" borderId="58" xfId="1" applyNumberFormat="1" applyFont="1" applyFill="1" applyBorder="1" applyAlignment="1">
      <alignment horizontal="center"/>
    </xf>
    <xf numFmtId="0" fontId="18" fillId="2" borderId="0" xfId="1" applyFont="1" applyFill="1" applyBorder="1"/>
    <xf numFmtId="0" fontId="15" fillId="2" borderId="0" xfId="2" applyFont="1" applyFill="1" applyBorder="1" applyAlignment="1">
      <alignment horizontal="center"/>
    </xf>
    <xf numFmtId="3" fontId="13" fillId="2" borderId="0" xfId="2" applyNumberFormat="1" applyFont="1" applyFill="1" applyBorder="1" applyAlignment="1">
      <alignment horizontal="center"/>
    </xf>
    <xf numFmtId="0" fontId="19" fillId="8" borderId="2" xfId="2" applyFont="1" applyFill="1" applyBorder="1" applyAlignment="1">
      <alignment horizontal="center"/>
    </xf>
    <xf numFmtId="0" fontId="19" fillId="8" borderId="43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22" fillId="8" borderId="76" xfId="7" applyFont="1" applyFill="1" applyBorder="1" applyAlignment="1">
      <alignment horizontal="center" vertical="center"/>
    </xf>
    <xf numFmtId="0" fontId="22" fillId="8" borderId="77" xfId="7" applyFont="1" applyFill="1" applyBorder="1" applyAlignment="1">
      <alignment horizontal="center" vertical="center"/>
    </xf>
    <xf numFmtId="0" fontId="22" fillId="8" borderId="78" xfId="7" applyFont="1" applyFill="1" applyBorder="1" applyAlignment="1">
      <alignment horizontal="center" vertical="center"/>
    </xf>
    <xf numFmtId="0" fontId="22" fillId="8" borderId="73" xfId="7" applyFont="1" applyFill="1" applyBorder="1" applyAlignment="1">
      <alignment horizontal="center"/>
    </xf>
    <xf numFmtId="0" fontId="22" fillId="8" borderId="74" xfId="7" applyFont="1" applyFill="1" applyBorder="1" applyAlignment="1">
      <alignment horizontal="center"/>
    </xf>
    <xf numFmtId="0" fontId="22" fillId="8" borderId="75" xfId="7" applyFont="1" applyFill="1" applyBorder="1" applyAlignment="1">
      <alignment horizontal="center"/>
    </xf>
  </cellXfs>
  <cellStyles count="9">
    <cellStyle name="=C:\WINNT\SYSTEM32\COMMAND.COM" xfId="1"/>
    <cellStyle name="=C:\WINNT\SYSTEM32\COMMAND.COM 2" xfId="7"/>
    <cellStyle name="=C:\WINNT\SYSTEM32\COMMAND.COM_43-Recurso Numérico Fijo PTFN_DGP_PT_PA_Mar10" xfId="2"/>
    <cellStyle name="=C:\WINNT\SYSTEM32\COMMAND.COM_43-Recurso Numérico Fijo PTFN_DGP_PT_PA_Mar10 2" xfId="8"/>
    <cellStyle name="ANCLAS,REZONES Y SUS PARTES,DE FUNDICION,DE HIERRO O DE ACERO" xfId="3"/>
    <cellStyle name="Euro" xfId="4"/>
    <cellStyle name="Hipervínculo" xfId="5" builtinId="8"/>
    <cellStyle name="Normal" xfId="0" builtinId="0"/>
    <cellStyle name="Porcentaje" xfId="6" builtinId="5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23474267352768"/>
          <c:y val="9.685292916203006E-2"/>
          <c:w val="0.44844795747980976"/>
          <c:h val="0.83351954887571078"/>
        </c:manualLayout>
      </c:layout>
      <c:doughnutChart>
        <c:varyColors val="1"/>
        <c:ser>
          <c:idx val="0"/>
          <c:order val="0"/>
          <c:tx>
            <c:v>FIJO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3350430329991234"/>
                  <c:y val="-1.259297865047727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70C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FIJO
4,113,696  números asignados
7 %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424118183494637"/>
                  <c:y val="-4.662055883443995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FIJO
51,886,304 números libres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93 %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'2-PTFN'!$B$60:$B$61</c:f>
              <c:numCache>
                <c:formatCode>#,##0</c:formatCode>
                <c:ptCount val="2"/>
                <c:pt idx="0">
                  <c:v>4397996</c:v>
                </c:pt>
                <c:pt idx="1">
                  <c:v>51602004</c:v>
                </c:pt>
              </c:numCache>
            </c:numRef>
          </c:val>
        </c:ser>
        <c:ser>
          <c:idx val="2"/>
          <c:order val="1"/>
          <c:tx>
            <c:v>RI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0.15977809064482748"/>
                  <c:y val="-8.48979519076156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 2.063 números asignados
 0,1 %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644648725935244"/>
                  <c:y val="9.57177937730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2.997.932 números libres
 99,9%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'2-PTFN'!$D$66:$D$67</c:f>
              <c:numCache>
                <c:formatCode>#,##0</c:formatCode>
                <c:ptCount val="2"/>
                <c:pt idx="0" formatCode="General">
                  <c:v>2346</c:v>
                </c:pt>
                <c:pt idx="1">
                  <c:v>2997654</c:v>
                </c:pt>
              </c:numCache>
            </c:numRef>
          </c:val>
        </c:ser>
        <c:ser>
          <c:idx val="3"/>
          <c:order val="2"/>
          <c:tx>
            <c:v>1XY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3291884231506673"/>
                  <c:y val="-3.047643194868977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C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C00000"/>
                        </a:solidFill>
                      </a:rPr>
                      <a:t>1XY
261 números asignados
 24 %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6371768735837761"/>
                  <c:y val="7.496175679292324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7030A0"/>
                        </a:solidFill>
                      </a:rPr>
                      <a:t>1XY
806 números libres
76 %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'2-PTFN'!$E$69:$E$70</c:f>
              <c:numCache>
                <c:formatCode>#,##0</c:formatCode>
                <c:ptCount val="2"/>
                <c:pt idx="0">
                  <c:v>261</c:v>
                </c:pt>
                <c:pt idx="1">
                  <c:v>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777226234593637E-2"/>
          <c:y val="4.9325337891482426E-2"/>
          <c:w val="0.9080655659996415"/>
          <c:h val="0.757633872278420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'4-Fijo (CA)'!$B$47:$G$47</c:f>
              <c:strCache>
                <c:ptCount val="1"/>
                <c:pt idx="0">
                  <c:v>RECURSO NUMÉRICO UTILIZADO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9"/>
              <c:layout>
                <c:manualLayout>
                  <c:x val="1.2403101448146091E-2"/>
                  <c:y val="-1.8079096045197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7915590980655611E-2"/>
                  <c:y val="-2.0338983050847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'4-Fijo (CA)'!$A$49:$A$61</c:f>
              <c:numCache>
                <c:formatCode>0</c:formatCod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</c:numCache>
            </c:numRef>
          </c:cat>
          <c:val>
            <c:numRef>
              <c:f>'4-Fijo (CA)'!$I$49:$I$61</c:f>
              <c:numCache>
                <c:formatCode>#,##0</c:formatCode>
                <c:ptCount val="13"/>
                <c:pt idx="7">
                  <c:v>2528912</c:v>
                </c:pt>
                <c:pt idx="8">
                  <c:v>2820479</c:v>
                </c:pt>
                <c:pt idx="9">
                  <c:v>3020896</c:v>
                </c:pt>
                <c:pt idx="10">
                  <c:v>3226033</c:v>
                </c:pt>
                <c:pt idx="11">
                  <c:v>3178532</c:v>
                </c:pt>
                <c:pt idx="12">
                  <c:v>3269475</c:v>
                </c:pt>
              </c:numCache>
            </c:numRef>
          </c:val>
        </c:ser>
        <c:ser>
          <c:idx val="3"/>
          <c:order val="2"/>
          <c:tx>
            <c:strRef>
              <c:f>'4-Fijo (CA)'!$B$29:$G$29</c:f>
              <c:strCache>
                <c:ptCount val="1"/>
                <c:pt idx="0">
                  <c:v>RECURSO NUMÉRICO ASIGNADO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ln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'4-Fijo (CA)'!$A$49:$A$61</c:f>
              <c:numCache>
                <c:formatCode>0</c:formatCod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</c:numCache>
            </c:numRef>
          </c:cat>
          <c:val>
            <c:numRef>
              <c:f>'4-Fijo (CA)'!$I$31:$I$43</c:f>
              <c:numCache>
                <c:formatCode>#,##0</c:formatCode>
                <c:ptCount val="13"/>
                <c:pt idx="0">
                  <c:v>1947814</c:v>
                </c:pt>
                <c:pt idx="1">
                  <c:v>2066034</c:v>
                </c:pt>
                <c:pt idx="2">
                  <c:v>2165510</c:v>
                </c:pt>
                <c:pt idx="3">
                  <c:v>2387109</c:v>
                </c:pt>
                <c:pt idx="4">
                  <c:v>2544563</c:v>
                </c:pt>
                <c:pt idx="5">
                  <c:v>2781734</c:v>
                </c:pt>
                <c:pt idx="6">
                  <c:v>2808968</c:v>
                </c:pt>
                <c:pt idx="7">
                  <c:v>3081376</c:v>
                </c:pt>
                <c:pt idx="8">
                  <c:v>3594284</c:v>
                </c:pt>
                <c:pt idx="9">
                  <c:v>3974596</c:v>
                </c:pt>
                <c:pt idx="10">
                  <c:v>4296696</c:v>
                </c:pt>
                <c:pt idx="11">
                  <c:v>4367996</c:v>
                </c:pt>
                <c:pt idx="12">
                  <c:v>4397996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360832"/>
        <c:axId val="151361392"/>
      </c:barChart>
      <c:lineChart>
        <c:grouping val="standard"/>
        <c:varyColors val="0"/>
        <c:ser>
          <c:idx val="2"/>
          <c:order val="1"/>
          <c:tx>
            <c:strRef>
              <c:f>'4-Fijo (CA)'!$B$64:$G$64</c:f>
              <c:strCache>
                <c:ptCount val="1"/>
                <c:pt idx="0">
                  <c:v>LÍNEAS PRINCIPALES</c:v>
                </c:pt>
              </c:strCache>
            </c:strRef>
          </c:tx>
          <c:marker>
            <c:symbol val="diamond"/>
            <c:size val="5"/>
            <c:spPr>
              <a:solidFill>
                <a:schemeClr val="accent5">
                  <a:lumMod val="75000"/>
                </a:schemeClr>
              </a:solidFill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1343667007471489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4453055839559557E-2"/>
                  <c:y val="4.0677966101694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074937195056511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7915590980655611E-2"/>
                  <c:y val="2.9378531073446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'4-Fijo (CA)'!$A$66:$A$78</c:f>
              <c:numCache>
                <c:formatCode>0</c:formatCod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</c:numCache>
            </c:numRef>
          </c:cat>
          <c:val>
            <c:numRef>
              <c:f>'4-Fijo (CA)'!$I$66:$I$78</c:f>
              <c:numCache>
                <c:formatCode>#,##0</c:formatCode>
                <c:ptCount val="13"/>
                <c:pt idx="0">
                  <c:v>1549046</c:v>
                </c:pt>
                <c:pt idx="1">
                  <c:v>1612261</c:v>
                </c:pt>
                <c:pt idx="2">
                  <c:v>1701496</c:v>
                </c:pt>
                <c:pt idx="3">
                  <c:v>1775232</c:v>
                </c:pt>
                <c:pt idx="4">
                  <c:v>1823120</c:v>
                </c:pt>
                <c:pt idx="5">
                  <c:v>1909961</c:v>
                </c:pt>
                <c:pt idx="6">
                  <c:v>2011228</c:v>
                </c:pt>
                <c:pt idx="7">
                  <c:v>2085758</c:v>
                </c:pt>
                <c:pt idx="8">
                  <c:v>2219739</c:v>
                </c:pt>
                <c:pt idx="9">
                  <c:v>2307130</c:v>
                </c:pt>
                <c:pt idx="10">
                  <c:v>2414460</c:v>
                </c:pt>
                <c:pt idx="11">
                  <c:v>2418850</c:v>
                </c:pt>
                <c:pt idx="12">
                  <c:v>2429230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60832"/>
        <c:axId val="151361392"/>
      </c:lineChart>
      <c:catAx>
        <c:axId val="1513608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51361392"/>
        <c:crosses val="autoZero"/>
        <c:auto val="1"/>
        <c:lblAlgn val="ctr"/>
        <c:lblOffset val="100"/>
        <c:tickLblSkip val="1"/>
        <c:noMultiLvlLbl val="0"/>
      </c:catAx>
      <c:valAx>
        <c:axId val="1513613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1360832"/>
        <c:crosses val="autoZero"/>
        <c:crossBetween val="between"/>
      </c:valAx>
      <c:spPr>
        <a:noFill/>
        <a:ln>
          <a:noFill/>
        </a:ln>
        <a:effectLst>
          <a:innerShdw blurRad="63500" dist="50800" dir="13500000">
            <a:schemeClr val="accent6">
              <a:lumMod val="75000"/>
              <a:alpha val="50000"/>
            </a:schemeClr>
          </a:innerShdw>
        </a:effectLst>
        <a:scene3d>
          <a:camera prst="orthographicFront"/>
          <a:lightRig rig="threePt" dir="t"/>
        </a:scene3d>
        <a:sp3d>
          <a:bevelB/>
        </a:sp3d>
      </c:spPr>
    </c:plotArea>
    <c:legend>
      <c:legendPos val="b"/>
      <c:layout>
        <c:manualLayout>
          <c:xMode val="edge"/>
          <c:yMode val="edge"/>
          <c:x val="0.11642600016672604"/>
          <c:y val="0.86461867533462233"/>
          <c:w val="0.81719602181584849"/>
          <c:h val="4.0482155033111963E-2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19543710882296E-2"/>
          <c:y val="4.2951130211057557E-2"/>
          <c:w val="0.9070135271552594"/>
          <c:h val="0.821648407055042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'5-RI'!$G$14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('5-RI'!$F$15:$F$23,'5-RI'!$F$25)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feb-14</c:v>
                </c:pt>
              </c:strCache>
            </c:strRef>
          </c:cat>
          <c:val>
            <c:numRef>
              <c:f>('5-RI'!$G$15:$G$23,'5-RI'!$G$25)</c:f>
              <c:numCache>
                <c:formatCode>General</c:formatCode>
                <c:ptCount val="10"/>
                <c:pt idx="0">
                  <c:v>211</c:v>
                </c:pt>
                <c:pt idx="1">
                  <c:v>237</c:v>
                </c:pt>
                <c:pt idx="2">
                  <c:v>247</c:v>
                </c:pt>
                <c:pt idx="3">
                  <c:v>276</c:v>
                </c:pt>
                <c:pt idx="4">
                  <c:v>224</c:v>
                </c:pt>
                <c:pt idx="5">
                  <c:v>212</c:v>
                </c:pt>
                <c:pt idx="6">
                  <c:v>218</c:v>
                </c:pt>
                <c:pt idx="7">
                  <c:v>249</c:v>
                </c:pt>
                <c:pt idx="8">
                  <c:v>275</c:v>
                </c:pt>
                <c:pt idx="9">
                  <c:v>275</c:v>
                </c:pt>
              </c:numCache>
            </c:numRef>
          </c:val>
          <c:extLst/>
        </c:ser>
        <c:ser>
          <c:idx val="1"/>
          <c:order val="1"/>
          <c:tx>
            <c:strRef>
              <c:f>'5-RI'!$H$14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('5-RI'!$F$15:$F$23,'5-RI'!$F$25)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feb-14</c:v>
                </c:pt>
              </c:strCache>
            </c:strRef>
          </c:cat>
          <c:val>
            <c:numRef>
              <c:f>'5-RI'!$H$15:$H$24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0"/>
        <c:axId val="151364752"/>
        <c:axId val="151365312"/>
      </c:barChart>
      <c:catAx>
        <c:axId val="15136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365312"/>
        <c:crosses val="autoZero"/>
        <c:auto val="1"/>
        <c:lblAlgn val="ctr"/>
        <c:lblOffset val="100"/>
        <c:noMultiLvlLbl val="0"/>
      </c:catAx>
      <c:valAx>
        <c:axId val="15136531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2.0682684859905736E-3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3647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953089036947307"/>
          <c:y val="0.92790568776668281"/>
          <c:w val="0.3142614577024026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846101768559009E-2"/>
          <c:y val="2.6311482593674034E-2"/>
          <c:w val="0.90486039296794207"/>
          <c:h val="0.847366240907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'5-RI'!$D$28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2415784408084673E-2"/>
                  <c:y val="0.431088636856172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24863650946423E-2"/>
                  <c:y val="0.367236196392882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7815206929740089E-2"/>
                  <c:y val="0.3232407233499482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396535129932632E-2"/>
                  <c:y val="0.276297719665775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2948347770291948E-2"/>
                  <c:y val="0.237084832285872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9098492139878089E-2"/>
                  <c:y val="0.207822581810301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1665062560154087E-2"/>
                  <c:y val="0.179106070456789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4231632980429809E-2"/>
                  <c:y val="0.14704288569433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4.3644529996791789E-2"/>
                  <c:y val="0.105630860362638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6531921719601993E-2"/>
                  <c:y val="3.2866093573165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('5-RI'!$C$29:$C$37,'5-RI'!$C$39)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feb-14</c:v>
                </c:pt>
              </c:strCache>
            </c:strRef>
          </c:cat>
          <c:val>
            <c:numRef>
              <c:f>('5-RI'!$D$29:$D$37,'5-RI'!$D$39)</c:f>
              <c:numCache>
                <c:formatCode>#,##0</c:formatCode>
                <c:ptCount val="10"/>
                <c:pt idx="0">
                  <c:v>1162</c:v>
                </c:pt>
                <c:pt idx="1">
                  <c:v>1382</c:v>
                </c:pt>
                <c:pt idx="2">
                  <c:v>1405</c:v>
                </c:pt>
                <c:pt idx="3">
                  <c:v>1920</c:v>
                </c:pt>
                <c:pt idx="4">
                  <c:v>1822</c:v>
                </c:pt>
                <c:pt idx="5">
                  <c:v>1816</c:v>
                </c:pt>
                <c:pt idx="6">
                  <c:v>1699</c:v>
                </c:pt>
                <c:pt idx="7">
                  <c:v>1792</c:v>
                </c:pt>
                <c:pt idx="8">
                  <c:v>1937</c:v>
                </c:pt>
                <c:pt idx="9">
                  <c:v>1952</c:v>
                </c:pt>
              </c:numCache>
            </c:numRef>
          </c:val>
          <c:extLst/>
        </c:ser>
        <c:ser>
          <c:idx val="1"/>
          <c:order val="1"/>
          <c:tx>
            <c:strRef>
              <c:f>'5-RI'!$E$28</c:f>
              <c:strCache>
                <c:ptCount val="1"/>
                <c:pt idx="0">
                  <c:v>ETAPA E.P</c:v>
                </c:pt>
              </c:strCache>
            </c:strRef>
          </c:tx>
          <c:spPr>
            <a:solidFill>
              <a:srgbClr val="CC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('5-RI'!$C$29:$C$37,'5-RI'!$C$39)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feb-14</c:v>
                </c:pt>
              </c:strCache>
            </c:strRef>
          </c:cat>
          <c:val>
            <c:numRef>
              <c:f>('5-RI'!$E$29:$E$37,'5-RI'!$E$39)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11</c:v>
                </c:pt>
                <c:pt idx="8">
                  <c:v>20</c:v>
                </c:pt>
                <c:pt idx="9">
                  <c:v>21</c:v>
                </c:pt>
              </c:numCache>
            </c:numRef>
          </c:val>
          <c:extLst/>
        </c:ser>
        <c:ser>
          <c:idx val="2"/>
          <c:order val="2"/>
          <c:tx>
            <c:strRef>
              <c:f>'5-RI'!$F$28</c:f>
              <c:strCache>
                <c:ptCount val="1"/>
                <c:pt idx="0">
                  <c:v>LINKOTEL S.A.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('5-RI'!$C$29:$C$37,'5-RI'!$C$39)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feb-14</c:v>
                </c:pt>
              </c:strCache>
            </c:strRef>
          </c:cat>
          <c:val>
            <c:numRef>
              <c:f>('5-RI'!$F$29:$F$37,'5-RI'!$F$39)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/>
        </c:ser>
        <c:ser>
          <c:idx val="3"/>
          <c:order val="3"/>
          <c:tx>
            <c:strRef>
              <c:f>'5-RI'!$G$28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('5-RI'!$C$29:$C$37,'5-RI'!$C$39)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feb-14</c:v>
                </c:pt>
              </c:strCache>
            </c:strRef>
          </c:cat>
          <c:val>
            <c:numRef>
              <c:f>('5-RI'!$G$29:$G$37,'5-RI'!$G$39)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  <c:pt idx="9">
                  <c:v>65</c:v>
                </c:pt>
              </c:numCache>
            </c:numRef>
          </c:val>
          <c:extLst/>
        </c:ser>
        <c:ser>
          <c:idx val="4"/>
          <c:order val="4"/>
          <c:tx>
            <c:strRef>
              <c:f>'5-RI'!$H$28</c:f>
              <c:strCache>
                <c:ptCount val="1"/>
                <c:pt idx="0">
                  <c:v>LEVEL 3 
ECUADOR LVLT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('5-RI'!$C$29:$C$37,'5-RI'!$C$39)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feb-14</c:v>
                </c:pt>
              </c:strCache>
            </c:strRef>
          </c:cat>
          <c:val>
            <c:numRef>
              <c:f>('5-RI'!$H$29:$H$37,'5-RI'!$H$39)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/>
        </c:ser>
        <c:ser>
          <c:idx val="5"/>
          <c:order val="5"/>
          <c:tx>
            <c:strRef>
              <c:f>'5-RI'!$I$28</c:f>
              <c:strCache>
                <c:ptCount val="1"/>
                <c:pt idx="0">
                  <c:v>GRUPO
 CORIPAR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('5-RI'!$C$29:$C$37,'5-RI'!$C$39)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feb-14</c:v>
                </c:pt>
              </c:strCache>
            </c:strRef>
          </c:cat>
          <c:val>
            <c:numRef>
              <c:f>('5-RI'!$I$29:$I$37,'5-RI'!$I$39)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/>
        </c:ser>
        <c:ser>
          <c:idx val="6"/>
          <c:order val="6"/>
          <c:tx>
            <c:strRef>
              <c:f>'5-RI'!$J$28</c:f>
              <c:strCache>
                <c:ptCount val="1"/>
                <c:pt idx="0">
                  <c:v>CONECEL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('5-RI'!$C$29:$C$37,'5-RI'!$C$39)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feb-14</c:v>
                </c:pt>
              </c:strCache>
            </c:strRef>
          </c:cat>
          <c:val>
            <c:numRef>
              <c:f>('5-RI'!$J$29:$J$37,'5-RI'!$J$39)</c:f>
              <c:numCache>
                <c:formatCode>General</c:formatCode>
                <c:ptCount val="10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/>
        </c:ser>
        <c:ser>
          <c:idx val="7"/>
          <c:order val="7"/>
          <c:tx>
            <c:strRef>
              <c:f>'5-RI'!$K$28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('5-RI'!$C$29:$C$37,'5-RI'!$C$39)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feb-14</c:v>
                </c:pt>
              </c:strCache>
            </c:strRef>
          </c:cat>
          <c:val>
            <c:numRef>
              <c:f>('5-RI'!$K$29:$K$37,'5-RI'!$K$39)</c:f>
              <c:numCache>
                <c:formatCode>General</c:formatCode>
                <c:ptCount val="10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24</c:v>
                </c:pt>
                <c:pt idx="9">
                  <c:v>24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346304"/>
        <c:axId val="151346864"/>
      </c:barChart>
      <c:catAx>
        <c:axId val="15134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346864"/>
        <c:crosses val="autoZero"/>
        <c:auto val="1"/>
        <c:lblAlgn val="ctr"/>
        <c:lblOffset val="100"/>
        <c:noMultiLvlLbl val="0"/>
      </c:catAx>
      <c:valAx>
        <c:axId val="151346864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1.6546018614270942E-2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3463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-Fijo'!A1"/><Relationship Id="rId2" Type="http://schemas.openxmlformats.org/officeDocument/2006/relationships/hyperlink" Target="#'4-Fijo (CA)'!A1"/><Relationship Id="rId1" Type="http://schemas.openxmlformats.org/officeDocument/2006/relationships/hyperlink" Target="#'2-PTFN'!A1"/><Relationship Id="rId5" Type="http://schemas.openxmlformats.org/officeDocument/2006/relationships/image" Target="../media/image1.png"/><Relationship Id="rId4" Type="http://schemas.openxmlformats.org/officeDocument/2006/relationships/hyperlink" Target="#'5-R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4657725</xdr:colOff>
      <xdr:row>22</xdr:row>
      <xdr:rowOff>76200</xdr:rowOff>
    </xdr:from>
    <xdr:to>
      <xdr:col>2</xdr:col>
      <xdr:colOff>4945725</xdr:colOff>
      <xdr:row>23</xdr:row>
      <xdr:rowOff>4350</xdr:rowOff>
    </xdr:to>
    <xdr:sp macro="[0]!situacionactual" textlink="">
      <xdr:nvSpPr>
        <xdr:cNvPr id="153699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39150" y="420052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24</xdr:row>
      <xdr:rowOff>95250</xdr:rowOff>
    </xdr:from>
    <xdr:to>
      <xdr:col>2</xdr:col>
      <xdr:colOff>4945725</xdr:colOff>
      <xdr:row>25</xdr:row>
      <xdr:rowOff>23400</xdr:rowOff>
    </xdr:to>
    <xdr:sp macro="[0]!redinteligente" textlink="">
      <xdr:nvSpPr>
        <xdr:cNvPr id="153700" name="AutoShape 14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39150" y="486727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23</xdr:row>
      <xdr:rowOff>85725</xdr:rowOff>
    </xdr:from>
    <xdr:to>
      <xdr:col>2</xdr:col>
      <xdr:colOff>4945725</xdr:colOff>
      <xdr:row>24</xdr:row>
      <xdr:rowOff>13875</xdr:rowOff>
    </xdr:to>
    <xdr:sp macro="[0]!fijo" textlink="">
      <xdr:nvSpPr>
        <xdr:cNvPr id="153701" name="AutoShape 1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39150" y="4533900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25</xdr:row>
      <xdr:rowOff>76200</xdr:rowOff>
    </xdr:from>
    <xdr:to>
      <xdr:col>2</xdr:col>
      <xdr:colOff>4945725</xdr:colOff>
      <xdr:row>26</xdr:row>
      <xdr:rowOff>137700</xdr:rowOff>
    </xdr:to>
    <xdr:sp macro="[0]!redinteligente" textlink="">
      <xdr:nvSpPr>
        <xdr:cNvPr id="153702" name="AutoShape 18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439150" y="5172075"/>
          <a:ext cx="288000" cy="252000"/>
        </a:xfrm>
        <a:prstGeom prst="rightArrow">
          <a:avLst>
            <a:gd name="adj1" fmla="val 50000"/>
            <a:gd name="adj2" fmla="val 31818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3429000</xdr:colOff>
      <xdr:row>3</xdr:row>
      <xdr:rowOff>47641</xdr:rowOff>
    </xdr:from>
    <xdr:to>
      <xdr:col>3</xdr:col>
      <xdr:colOff>967425</xdr:colOff>
      <xdr:row>6</xdr:row>
      <xdr:rowOff>45851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0" y="63819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762000" y="1933575"/>
    <xdr:ext cx="9906000" cy="5019675"/>
    <xdr:graphicFrame macro="">
      <xdr:nvGraphicFramePr>
        <xdr:cNvPr id="3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304800</xdr:colOff>
      <xdr:row>3</xdr:row>
      <xdr:rowOff>85725</xdr:rowOff>
    </xdr:from>
    <xdr:to>
      <xdr:col>13</xdr:col>
      <xdr:colOff>538800</xdr:colOff>
      <xdr:row>6</xdr:row>
      <xdr:rowOff>83935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657225"/>
          <a:ext cx="2520000" cy="54113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86727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276225</xdr:colOff>
      <xdr:row>3</xdr:row>
      <xdr:rowOff>104775</xdr:rowOff>
    </xdr:from>
    <xdr:to>
      <xdr:col>13</xdr:col>
      <xdr:colOff>510225</xdr:colOff>
      <xdr:row>6</xdr:row>
      <xdr:rowOff>102985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676275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175</xdr:row>
      <xdr:rowOff>85725</xdr:rowOff>
    </xdr:from>
    <xdr:to>
      <xdr:col>9</xdr:col>
      <xdr:colOff>581025</xdr:colOff>
      <xdr:row>180</xdr:row>
      <xdr:rowOff>9525</xdr:rowOff>
    </xdr:to>
    <xdr:grpSp>
      <xdr:nvGrpSpPr>
        <xdr:cNvPr id="115829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1268075" y="29146500"/>
          <a:ext cx="1381125" cy="733425"/>
          <a:chOff x="527" y="481"/>
          <a:chExt cx="92" cy="50"/>
        </a:xfrm>
      </xdr:grpSpPr>
      <xdr:pic>
        <xdr:nvPicPr>
          <xdr:cNvPr id="11583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583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3</xdr:col>
      <xdr:colOff>238125</xdr:colOff>
      <xdr:row>3</xdr:row>
      <xdr:rowOff>47625</xdr:rowOff>
    </xdr:from>
    <xdr:to>
      <xdr:col>4</xdr:col>
      <xdr:colOff>643575</xdr:colOff>
      <xdr:row>6</xdr:row>
      <xdr:rowOff>45835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619125"/>
          <a:ext cx="2520000" cy="541135"/>
        </a:xfrm>
        <a:prstGeom prst="rect">
          <a:avLst/>
        </a:prstGeom>
      </xdr:spPr>
    </xdr:pic>
    <xdr:clientData/>
  </xdr:twoCellAnchor>
  <xdr:twoCellAnchor>
    <xdr:from>
      <xdr:col>1</xdr:col>
      <xdr:colOff>1171575</xdr:colOff>
      <xdr:row>32</xdr:row>
      <xdr:rowOff>38100</xdr:rowOff>
    </xdr:from>
    <xdr:to>
      <xdr:col>3</xdr:col>
      <xdr:colOff>310092</xdr:colOff>
      <xdr:row>33</xdr:row>
      <xdr:rowOff>139700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4200525" y="59912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11</xdr:col>
      <xdr:colOff>529275</xdr:colOff>
      <xdr:row>6</xdr:row>
      <xdr:rowOff>7735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5" y="581025"/>
          <a:ext cx="2520000" cy="541135"/>
        </a:xfrm>
        <a:prstGeom prst="rect">
          <a:avLst/>
        </a:prstGeom>
      </xdr:spPr>
    </xdr:pic>
    <xdr:clientData/>
  </xdr:twoCellAnchor>
  <xdr:twoCellAnchor>
    <xdr:from>
      <xdr:col>5</xdr:col>
      <xdr:colOff>400050</xdr:colOff>
      <xdr:row>47</xdr:row>
      <xdr:rowOff>0</xdr:rowOff>
    </xdr:from>
    <xdr:to>
      <xdr:col>7</xdr:col>
      <xdr:colOff>595842</xdr:colOff>
      <xdr:row>48</xdr:row>
      <xdr:rowOff>101600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4953000" y="89630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2</xdr:row>
      <xdr:rowOff>152400</xdr:rowOff>
    </xdr:from>
    <xdr:to>
      <xdr:col>8</xdr:col>
      <xdr:colOff>872175</xdr:colOff>
      <xdr:row>5</xdr:row>
      <xdr:rowOff>150610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542925"/>
          <a:ext cx="2520000" cy="541135"/>
        </a:xfrm>
        <a:prstGeom prst="rect">
          <a:avLst/>
        </a:prstGeom>
      </xdr:spPr>
    </xdr:pic>
    <xdr:clientData/>
  </xdr:twoCellAnchor>
  <xdr:twoCellAnchor>
    <xdr:from>
      <xdr:col>4</xdr:col>
      <xdr:colOff>95250</xdr:colOff>
      <xdr:row>86</xdr:row>
      <xdr:rowOff>19050</xdr:rowOff>
    </xdr:from>
    <xdr:to>
      <xdr:col>5</xdr:col>
      <xdr:colOff>986367</xdr:colOff>
      <xdr:row>87</xdr:row>
      <xdr:rowOff>120650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3895725" y="155733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40</xdr:row>
      <xdr:rowOff>66675</xdr:rowOff>
    </xdr:from>
    <xdr:to>
      <xdr:col>8</xdr:col>
      <xdr:colOff>205317</xdr:colOff>
      <xdr:row>42</xdr:row>
      <xdr:rowOff>6350</xdr:rowOff>
    </xdr:to>
    <xdr:sp macro="" textlink="">
      <xdr:nvSpPr>
        <xdr:cNvPr id="2" name="6 Rectángulo redondeado">
          <a:hlinkClick xmlns:r="http://schemas.openxmlformats.org/officeDocument/2006/relationships" r:id="rId1"/>
        </xdr:cNvPr>
        <xdr:cNvSpPr/>
      </xdr:nvSpPr>
      <xdr:spPr>
        <a:xfrm>
          <a:off x="5019675" y="69246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9</xdr:col>
      <xdr:colOff>685800</xdr:colOff>
      <xdr:row>3</xdr:row>
      <xdr:rowOff>47625</xdr:rowOff>
    </xdr:from>
    <xdr:to>
      <xdr:col>12</xdr:col>
      <xdr:colOff>643575</xdr:colOff>
      <xdr:row>6</xdr:row>
      <xdr:rowOff>45835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619125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911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257175</xdr:colOff>
      <xdr:row>2</xdr:row>
      <xdr:rowOff>152400</xdr:rowOff>
    </xdr:from>
    <xdr:to>
      <xdr:col>13</xdr:col>
      <xdr:colOff>491175</xdr:colOff>
      <xdr:row>5</xdr:row>
      <xdr:rowOff>150610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5" y="542925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0.48142</cdr:x>
      <cdr:y>0.35571</cdr:y>
    </cdr:from>
    <cdr:to>
      <cdr:x>0.52292</cdr:x>
      <cdr:y>0.42046</cdr:y>
    </cdr:to>
    <cdr:sp macro="" textlink="">
      <cdr:nvSpPr>
        <cdr:cNvPr id="12083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132684" y="2075229"/>
          <a:ext cx="356252" cy="377756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0.56834</cdr:x>
      <cdr:y>0.53573</cdr:y>
    </cdr:from>
    <cdr:to>
      <cdr:x>0.62659</cdr:x>
      <cdr:y>0.55001</cdr:y>
    </cdr:to>
    <cdr:sp macro="" textlink="">
      <cdr:nvSpPr>
        <cdr:cNvPr id="12083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24554" y="2852458"/>
          <a:ext cx="576470" cy="7603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70C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0.50906</cdr:x>
      <cdr:y>0.25766</cdr:y>
    </cdr:from>
    <cdr:to>
      <cdr:x>0.55256</cdr:x>
      <cdr:y>0.29066</cdr:y>
    </cdr:to>
    <cdr:sp macro="" textlink="">
      <cdr:nvSpPr>
        <cdr:cNvPr id="1208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7915" y="1371907"/>
          <a:ext cx="430497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FIJO</a:t>
          </a:r>
        </a:p>
      </cdr:txBody>
    </cdr:sp>
  </cdr:relSizeAnchor>
  <cdr:relSizeAnchor xmlns:cdr="http://schemas.openxmlformats.org/drawingml/2006/chartDrawing">
    <cdr:from>
      <cdr:x>0.23949</cdr:x>
      <cdr:y>0.67862</cdr:y>
    </cdr:from>
    <cdr:to>
      <cdr:x>0.36566</cdr:x>
      <cdr:y>0.68111</cdr:y>
    </cdr:to>
    <cdr:sp macro="" textlink="">
      <cdr:nvSpPr>
        <cdr:cNvPr id="12083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70111" y="3613277"/>
          <a:ext cx="1248638" cy="132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0.74963</cdr:x>
      <cdr:y>0.66946</cdr:y>
    </cdr:from>
    <cdr:to>
      <cdr:x>0.81388</cdr:x>
      <cdr:y>0.66946</cdr:y>
    </cdr:to>
    <cdr:sp macro="" textlink="">
      <cdr:nvSpPr>
        <cdr:cNvPr id="12084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418659" y="3564536"/>
          <a:ext cx="635848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0.22858</cdr:x>
      <cdr:y>0.37997</cdr:y>
    </cdr:from>
    <cdr:to>
      <cdr:x>0.30608</cdr:x>
      <cdr:y>0.37997</cdr:y>
    </cdr:to>
    <cdr:sp macro="" textlink="">
      <cdr:nvSpPr>
        <cdr:cNvPr id="120841" name="Freeform 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2136" y="2023141"/>
          <a:ext cx="766977" cy="0"/>
        </a:xfrm>
        <a:custGeom xmlns:a="http://schemas.openxmlformats.org/drawingml/2006/main">
          <a:avLst/>
          <a:gdLst>
            <a:gd name="T0" fmla="*/ 0 w 666750"/>
            <a:gd name="T1" fmla="*/ 0 h 11907"/>
            <a:gd name="T2" fmla="*/ 666750 w 666750"/>
            <a:gd name="T3" fmla="*/ 11907 h 11907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666750" h="11907">
              <a:moveTo>
                <a:pt x="0" y="0"/>
              </a:moveTo>
              <a:lnTo>
                <a:pt x="666750" y="11907"/>
              </a:lnTo>
            </a:path>
          </a:pathLst>
        </a:cu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1">
          <a:schemeClr val="accent4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0.4894</cdr:x>
      <cdr:y>0.18237</cdr:y>
    </cdr:from>
    <cdr:to>
      <cdr:x>0.5739</cdr:x>
      <cdr:y>0.21462</cdr:y>
    </cdr:to>
    <cdr:sp macro="" textlink="">
      <cdr:nvSpPr>
        <cdr:cNvPr id="1208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3329" y="971033"/>
          <a:ext cx="836252" cy="1717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RI</a:t>
          </a:r>
        </a:p>
      </cdr:txBody>
    </cdr:sp>
  </cdr:relSizeAnchor>
  <cdr:relSizeAnchor xmlns:cdr="http://schemas.openxmlformats.org/drawingml/2006/chartDrawing">
    <cdr:from>
      <cdr:x>0.4851</cdr:x>
      <cdr:y>0.1211</cdr:y>
    </cdr:from>
    <cdr:to>
      <cdr:x>0.5696</cdr:x>
      <cdr:y>0.1536</cdr:y>
    </cdr:to>
    <cdr:sp macro="" textlink="">
      <cdr:nvSpPr>
        <cdr:cNvPr id="12084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0771" y="644790"/>
          <a:ext cx="836253" cy="17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1XY</a:t>
          </a:r>
        </a:p>
      </cdr:txBody>
    </cdr:sp>
  </cdr:relSizeAnchor>
  <cdr:relSizeAnchor xmlns:cdr="http://schemas.openxmlformats.org/drawingml/2006/chartDrawing">
    <cdr:from>
      <cdr:x>0.75856</cdr:x>
      <cdr:y>0.51333</cdr:y>
    </cdr:from>
    <cdr:to>
      <cdr:x>0.86812</cdr:x>
      <cdr:y>0.51333</cdr:y>
    </cdr:to>
    <cdr:sp macro="" textlink="">
      <cdr:nvSpPr>
        <cdr:cNvPr id="1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507096" y="2733203"/>
          <a:ext cx="108425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0482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368711</xdr:colOff>
      <xdr:row>3</xdr:row>
      <xdr:rowOff>143387</xdr:rowOff>
    </xdr:from>
    <xdr:to>
      <xdr:col>13</xdr:col>
      <xdr:colOff>615001</xdr:colOff>
      <xdr:row>6</xdr:row>
      <xdr:rowOff>131457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7743" y="716935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0.05637</cdr:x>
      <cdr:y>0.94306</cdr:y>
    </cdr:from>
    <cdr:to>
      <cdr:x>0.64389</cdr:x>
      <cdr:y>0.98893</cdr:y>
    </cdr:to>
    <cdr:sp macro="" textlink="">
      <cdr:nvSpPr>
        <cdr:cNvPr id="297986" name="Text Box 2" descr="Papel carta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909" y="5048250"/>
          <a:ext cx="5814316" cy="245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Nota: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Datos JUNIO 2013  - 7,2 % asignado - 58 % líneas principales </a:t>
          </a:r>
          <a:endParaRPr lang="es-ES" sz="900" b="0" i="0" u="none" strike="noStrike" baseline="0">
            <a:blipFill>
              <a:blip xmlns:r="http://schemas.openxmlformats.org/officeDocument/2006/relationships" r:embed="rId1"/>
              <a:tile tx="0" ty="0" sx="100000" sy="100000" flip="none" algn="tl"/>
            </a:blip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0.90181</cdr:x>
      <cdr:y>0.90734</cdr:y>
    </cdr:from>
    <cdr:to>
      <cdr:x>0.9722</cdr:x>
      <cdr:y>0.94492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0563" y="5099050"/>
          <a:ext cx="648672" cy="211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2286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Z226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32.5703125" style="24" customWidth="1"/>
    <col min="2" max="2" width="19.140625" style="25" customWidth="1"/>
    <col min="3" max="3" width="74.7109375" style="25" customWidth="1"/>
    <col min="4" max="4" width="18.140625" style="25" customWidth="1"/>
    <col min="5" max="26" width="11.42578125" style="24"/>
    <col min="27" max="16384" width="11.42578125" style="25"/>
  </cols>
  <sheetData>
    <row r="1" spans="1:26" x14ac:dyDescent="0.2">
      <c r="B1" s="167"/>
      <c r="C1" s="167"/>
      <c r="D1" s="172"/>
    </row>
    <row r="2" spans="1:26" ht="18" x14ac:dyDescent="0.25">
      <c r="B2" s="168" t="s">
        <v>91</v>
      </c>
      <c r="C2" s="167"/>
      <c r="D2" s="167"/>
    </row>
    <row r="3" spans="1:26" x14ac:dyDescent="0.2">
      <c r="B3" s="169" t="s">
        <v>92</v>
      </c>
      <c r="C3" s="167"/>
      <c r="D3" s="167"/>
    </row>
    <row r="4" spans="1:26" x14ac:dyDescent="0.2">
      <c r="B4" s="167"/>
      <c r="C4" s="167"/>
      <c r="D4" s="167"/>
    </row>
    <row r="5" spans="1:26" x14ac:dyDescent="0.2">
      <c r="B5" s="167"/>
      <c r="C5" s="167"/>
      <c r="D5" s="167"/>
    </row>
    <row r="6" spans="1:26" x14ac:dyDescent="0.2">
      <c r="B6" s="167"/>
      <c r="C6" s="167"/>
      <c r="D6" s="167"/>
    </row>
    <row r="7" spans="1:26" x14ac:dyDescent="0.2">
      <c r="B7" s="167"/>
      <c r="C7" s="167"/>
      <c r="D7" s="167"/>
    </row>
    <row r="8" spans="1:26" x14ac:dyDescent="0.2">
      <c r="B8" s="170" t="s">
        <v>101</v>
      </c>
      <c r="C8" s="170"/>
      <c r="D8" s="167"/>
    </row>
    <row r="9" spans="1:26" x14ac:dyDescent="0.2">
      <c r="B9" s="167"/>
      <c r="C9" s="167"/>
      <c r="D9" s="167"/>
    </row>
    <row r="10" spans="1:26" x14ac:dyDescent="0.2">
      <c r="B10" s="167"/>
      <c r="C10" s="167"/>
      <c r="D10" s="167"/>
    </row>
    <row r="11" spans="1:26" s="23" customFormat="1" x14ac:dyDescent="0.2">
      <c r="A11" s="22"/>
      <c r="B11" s="171"/>
      <c r="C11" s="171"/>
      <c r="D11" s="171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s="23" customFormat="1" x14ac:dyDescent="0.2">
      <c r="A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s="23" customFormat="1" x14ac:dyDescent="0.2">
      <c r="A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x14ac:dyDescent="0.2">
      <c r="C14" s="23"/>
    </row>
    <row r="15" spans="1:26" ht="57" x14ac:dyDescent="0.2">
      <c r="C15" s="26" t="s">
        <v>46</v>
      </c>
    </row>
    <row r="16" spans="1:26" ht="7.5" customHeight="1" x14ac:dyDescent="0.2">
      <c r="C16" s="26"/>
    </row>
    <row r="17" spans="2:4" ht="42.75" x14ac:dyDescent="0.2">
      <c r="C17" s="26" t="s">
        <v>47</v>
      </c>
    </row>
    <row r="18" spans="2:4" ht="8.25" customHeight="1" x14ac:dyDescent="0.2">
      <c r="C18" s="26"/>
    </row>
    <row r="19" spans="2:4" ht="28.5" x14ac:dyDescent="0.2">
      <c r="C19" s="27" t="s">
        <v>55</v>
      </c>
    </row>
    <row r="20" spans="2:4" ht="8.25" customHeight="1" x14ac:dyDescent="0.2">
      <c r="C20" s="27"/>
    </row>
    <row r="21" spans="2:4" ht="42.75" x14ac:dyDescent="0.2">
      <c r="C21" s="29" t="s">
        <v>45</v>
      </c>
    </row>
    <row r="22" spans="2:4" x14ac:dyDescent="0.2">
      <c r="C22" s="29"/>
    </row>
    <row r="23" spans="2:4" ht="25.5" customHeight="1" x14ac:dyDescent="0.2">
      <c r="B23" s="23"/>
      <c r="C23" s="30" t="s">
        <v>44</v>
      </c>
      <c r="D23" s="23"/>
    </row>
    <row r="24" spans="2:4" ht="25.5" customHeight="1" x14ac:dyDescent="0.2">
      <c r="B24" s="23"/>
      <c r="C24" s="30" t="s">
        <v>54</v>
      </c>
      <c r="D24" s="23"/>
    </row>
    <row r="25" spans="2:4" ht="25.5" customHeight="1" x14ac:dyDescent="0.2">
      <c r="B25" s="23"/>
      <c r="C25" s="30" t="s">
        <v>75</v>
      </c>
      <c r="D25" s="23"/>
    </row>
    <row r="26" spans="2:4" ht="15" customHeight="1" x14ac:dyDescent="0.2">
      <c r="C26" s="30" t="s">
        <v>76</v>
      </c>
    </row>
    <row r="28" spans="2:4" x14ac:dyDescent="0.2">
      <c r="C28" s="23"/>
    </row>
    <row r="30" spans="2:4" x14ac:dyDescent="0.2">
      <c r="C30" s="56"/>
    </row>
    <row r="32" spans="2:4" x14ac:dyDescent="0.2">
      <c r="D32" s="56"/>
    </row>
    <row r="54" spans="2:4" x14ac:dyDescent="0.2">
      <c r="B54" s="24"/>
      <c r="C54" s="24"/>
      <c r="D54" s="24"/>
    </row>
    <row r="55" spans="2:4" x14ac:dyDescent="0.2">
      <c r="B55" s="24"/>
      <c r="C55" s="24"/>
      <c r="D55" s="24"/>
    </row>
    <row r="56" spans="2:4" s="24" customFormat="1" x14ac:dyDescent="0.2"/>
    <row r="57" spans="2:4" s="24" customFormat="1" x14ac:dyDescent="0.2"/>
    <row r="58" spans="2:4" s="24" customFormat="1" x14ac:dyDescent="0.2"/>
    <row r="59" spans="2:4" s="24" customFormat="1" x14ac:dyDescent="0.2"/>
    <row r="60" spans="2:4" s="24" customFormat="1" x14ac:dyDescent="0.2"/>
    <row r="61" spans="2:4" s="24" customFormat="1" x14ac:dyDescent="0.2"/>
    <row r="62" spans="2:4" s="24" customFormat="1" x14ac:dyDescent="0.2"/>
    <row r="63" spans="2:4" s="24" customFormat="1" x14ac:dyDescent="0.2"/>
    <row r="64" spans="2:4" s="24" customFormat="1" x14ac:dyDescent="0.2"/>
    <row r="65" s="24" customFormat="1" x14ac:dyDescent="0.2"/>
    <row r="66" s="24" customFormat="1" x14ac:dyDescent="0.2"/>
    <row r="67" s="24" customFormat="1" x14ac:dyDescent="0.2"/>
    <row r="68" s="24" customFormat="1" x14ac:dyDescent="0.2"/>
    <row r="69" s="24" customFormat="1" x14ac:dyDescent="0.2"/>
    <row r="70" s="24" customFormat="1" x14ac:dyDescent="0.2"/>
    <row r="71" s="24" customFormat="1" x14ac:dyDescent="0.2"/>
    <row r="72" s="24" customFormat="1" x14ac:dyDescent="0.2"/>
    <row r="73" s="24" customFormat="1" x14ac:dyDescent="0.2"/>
    <row r="74" s="24" customFormat="1" x14ac:dyDescent="0.2"/>
    <row r="75" s="24" customFormat="1" x14ac:dyDescent="0.2"/>
    <row r="76" s="24" customFormat="1" x14ac:dyDescent="0.2"/>
    <row r="77" s="24" customFormat="1" x14ac:dyDescent="0.2"/>
    <row r="78" s="24" customFormat="1" x14ac:dyDescent="0.2"/>
    <row r="79" s="24" customFormat="1" x14ac:dyDescent="0.2"/>
    <row r="80" s="24" customFormat="1" x14ac:dyDescent="0.2"/>
    <row r="81" s="24" customFormat="1" x14ac:dyDescent="0.2"/>
    <row r="82" s="24" customFormat="1" x14ac:dyDescent="0.2"/>
    <row r="83" s="24" customFormat="1" x14ac:dyDescent="0.2"/>
    <row r="84" s="24" customFormat="1" x14ac:dyDescent="0.2"/>
    <row r="85" s="24" customFormat="1" x14ac:dyDescent="0.2"/>
    <row r="86" s="24" customFormat="1" x14ac:dyDescent="0.2"/>
    <row r="87" s="24" customFormat="1" x14ac:dyDescent="0.2"/>
    <row r="88" s="24" customFormat="1" x14ac:dyDescent="0.2"/>
    <row r="89" s="24" customFormat="1" x14ac:dyDescent="0.2"/>
    <row r="90" s="24" customFormat="1" x14ac:dyDescent="0.2"/>
    <row r="91" s="24" customFormat="1" x14ac:dyDescent="0.2"/>
    <row r="92" s="24" customFormat="1" x14ac:dyDescent="0.2"/>
    <row r="93" s="24" customFormat="1" x14ac:dyDescent="0.2"/>
    <row r="94" s="24" customFormat="1" x14ac:dyDescent="0.2"/>
    <row r="95" s="24" customFormat="1" x14ac:dyDescent="0.2"/>
    <row r="96" s="24" customFormat="1" x14ac:dyDescent="0.2"/>
    <row r="97" s="24" customFormat="1" x14ac:dyDescent="0.2"/>
    <row r="98" s="24" customFormat="1" x14ac:dyDescent="0.2"/>
    <row r="99" s="24" customFormat="1" x14ac:dyDescent="0.2"/>
    <row r="100" s="24" customFormat="1" x14ac:dyDescent="0.2"/>
    <row r="101" s="24" customFormat="1" x14ac:dyDescent="0.2"/>
    <row r="102" s="24" customFormat="1" x14ac:dyDescent="0.2"/>
    <row r="103" s="24" customFormat="1" x14ac:dyDescent="0.2"/>
    <row r="104" s="24" customFormat="1" x14ac:dyDescent="0.2"/>
    <row r="105" s="24" customFormat="1" x14ac:dyDescent="0.2"/>
    <row r="106" s="24" customFormat="1" x14ac:dyDescent="0.2"/>
    <row r="107" s="24" customFormat="1" x14ac:dyDescent="0.2"/>
    <row r="108" s="24" customFormat="1" x14ac:dyDescent="0.2"/>
    <row r="109" s="24" customFormat="1" x14ac:dyDescent="0.2"/>
    <row r="110" s="24" customFormat="1" x14ac:dyDescent="0.2"/>
    <row r="111" s="24" customFormat="1" x14ac:dyDescent="0.2"/>
    <row r="112" s="24" customFormat="1" x14ac:dyDescent="0.2"/>
    <row r="113" s="24" customFormat="1" x14ac:dyDescent="0.2"/>
    <row r="114" s="24" customFormat="1" x14ac:dyDescent="0.2"/>
    <row r="115" s="24" customFormat="1" x14ac:dyDescent="0.2"/>
    <row r="116" s="24" customFormat="1" x14ac:dyDescent="0.2"/>
    <row r="117" s="24" customFormat="1" x14ac:dyDescent="0.2"/>
    <row r="118" s="24" customFormat="1" x14ac:dyDescent="0.2"/>
    <row r="119" s="24" customFormat="1" x14ac:dyDescent="0.2"/>
    <row r="120" s="24" customFormat="1" x14ac:dyDescent="0.2"/>
    <row r="121" s="24" customFormat="1" x14ac:dyDescent="0.2"/>
    <row r="122" s="24" customFormat="1" x14ac:dyDescent="0.2"/>
    <row r="123" s="24" customFormat="1" x14ac:dyDescent="0.2"/>
    <row r="124" s="24" customFormat="1" x14ac:dyDescent="0.2"/>
    <row r="125" s="24" customFormat="1" x14ac:dyDescent="0.2"/>
    <row r="126" s="24" customFormat="1" x14ac:dyDescent="0.2"/>
    <row r="127" s="24" customFormat="1" x14ac:dyDescent="0.2"/>
    <row r="128" s="24" customFormat="1" x14ac:dyDescent="0.2"/>
    <row r="129" s="24" customFormat="1" x14ac:dyDescent="0.2"/>
    <row r="130" s="24" customFormat="1" x14ac:dyDescent="0.2"/>
    <row r="131" s="24" customFormat="1" x14ac:dyDescent="0.2"/>
    <row r="132" s="24" customFormat="1" x14ac:dyDescent="0.2"/>
    <row r="133" s="24" customFormat="1" x14ac:dyDescent="0.2"/>
    <row r="134" s="24" customFormat="1" x14ac:dyDescent="0.2"/>
    <row r="135" s="24" customFormat="1" x14ac:dyDescent="0.2"/>
    <row r="136" s="24" customFormat="1" x14ac:dyDescent="0.2"/>
    <row r="137" s="24" customFormat="1" x14ac:dyDescent="0.2"/>
    <row r="138" s="24" customFormat="1" x14ac:dyDescent="0.2"/>
    <row r="139" s="24" customFormat="1" x14ac:dyDescent="0.2"/>
    <row r="140" s="24" customFormat="1" x14ac:dyDescent="0.2"/>
    <row r="141" s="24" customFormat="1" x14ac:dyDescent="0.2"/>
    <row r="142" s="24" customFormat="1" x14ac:dyDescent="0.2"/>
    <row r="143" s="24" customFormat="1" x14ac:dyDescent="0.2"/>
    <row r="144" s="24" customFormat="1" x14ac:dyDescent="0.2"/>
    <row r="145" s="24" customFormat="1" x14ac:dyDescent="0.2"/>
    <row r="146" s="24" customFormat="1" x14ac:dyDescent="0.2"/>
    <row r="147" s="24" customFormat="1" x14ac:dyDescent="0.2"/>
    <row r="148" s="24" customFormat="1" x14ac:dyDescent="0.2"/>
    <row r="149" s="24" customFormat="1" x14ac:dyDescent="0.2"/>
    <row r="150" s="24" customFormat="1" x14ac:dyDescent="0.2"/>
    <row r="151" s="24" customFormat="1" x14ac:dyDescent="0.2"/>
    <row r="152" s="24" customFormat="1" x14ac:dyDescent="0.2"/>
    <row r="153" s="24" customFormat="1" x14ac:dyDescent="0.2"/>
    <row r="154" s="24" customFormat="1" x14ac:dyDescent="0.2"/>
    <row r="155" s="24" customFormat="1" x14ac:dyDescent="0.2"/>
    <row r="156" s="24" customFormat="1" x14ac:dyDescent="0.2"/>
    <row r="157" s="24" customFormat="1" x14ac:dyDescent="0.2"/>
    <row r="158" s="24" customFormat="1" x14ac:dyDescent="0.2"/>
    <row r="159" s="24" customFormat="1" x14ac:dyDescent="0.2"/>
    <row r="160" s="24" customFormat="1" x14ac:dyDescent="0.2"/>
    <row r="161" s="24" customFormat="1" x14ac:dyDescent="0.2"/>
    <row r="162" s="24" customFormat="1" x14ac:dyDescent="0.2"/>
    <row r="163" s="24" customFormat="1" x14ac:dyDescent="0.2"/>
    <row r="164" s="24" customFormat="1" x14ac:dyDescent="0.2"/>
    <row r="165" s="24" customFormat="1" x14ac:dyDescent="0.2"/>
    <row r="166" s="24" customFormat="1" x14ac:dyDescent="0.2"/>
    <row r="167" s="24" customFormat="1" x14ac:dyDescent="0.2"/>
    <row r="168" s="24" customFormat="1" x14ac:dyDescent="0.2"/>
    <row r="169" s="24" customFormat="1" x14ac:dyDescent="0.2"/>
    <row r="170" s="24" customFormat="1" x14ac:dyDescent="0.2"/>
    <row r="171" s="24" customFormat="1" x14ac:dyDescent="0.2"/>
    <row r="172" s="24" customFormat="1" x14ac:dyDescent="0.2"/>
    <row r="173" s="24" customFormat="1" x14ac:dyDescent="0.2"/>
    <row r="174" s="24" customFormat="1" x14ac:dyDescent="0.2"/>
    <row r="175" s="24" customFormat="1" x14ac:dyDescent="0.2"/>
    <row r="176" s="24" customFormat="1" x14ac:dyDescent="0.2"/>
    <row r="177" s="24" customFormat="1" x14ac:dyDescent="0.2"/>
    <row r="178" s="24" customFormat="1" x14ac:dyDescent="0.2"/>
    <row r="179" s="24" customFormat="1" x14ac:dyDescent="0.2"/>
    <row r="180" s="24" customFormat="1" x14ac:dyDescent="0.2"/>
    <row r="181" s="24" customFormat="1" x14ac:dyDescent="0.2"/>
    <row r="182" s="24" customFormat="1" x14ac:dyDescent="0.2"/>
    <row r="183" s="24" customFormat="1" x14ac:dyDescent="0.2"/>
    <row r="184" s="24" customFormat="1" x14ac:dyDescent="0.2"/>
    <row r="185" s="24" customFormat="1" x14ac:dyDescent="0.2"/>
    <row r="186" s="24" customFormat="1" x14ac:dyDescent="0.2"/>
    <row r="187" s="24" customFormat="1" x14ac:dyDescent="0.2"/>
    <row r="188" s="24" customFormat="1" x14ac:dyDescent="0.2"/>
    <row r="189" s="24" customFormat="1" x14ac:dyDescent="0.2"/>
    <row r="190" s="24" customFormat="1" x14ac:dyDescent="0.2"/>
    <row r="191" s="24" customFormat="1" x14ac:dyDescent="0.2"/>
    <row r="192" s="24" customFormat="1" x14ac:dyDescent="0.2"/>
    <row r="193" s="24" customFormat="1" x14ac:dyDescent="0.2"/>
    <row r="194" s="24" customFormat="1" x14ac:dyDescent="0.2"/>
    <row r="195" s="24" customFormat="1" x14ac:dyDescent="0.2"/>
    <row r="196" s="24" customFormat="1" x14ac:dyDescent="0.2"/>
    <row r="197" s="24" customFormat="1" x14ac:dyDescent="0.2"/>
    <row r="198" s="24" customFormat="1" x14ac:dyDescent="0.2"/>
    <row r="199" s="24" customFormat="1" x14ac:dyDescent="0.2"/>
    <row r="200" s="24" customFormat="1" x14ac:dyDescent="0.2"/>
    <row r="201" s="24" customFormat="1" x14ac:dyDescent="0.2"/>
    <row r="202" s="24" customFormat="1" x14ac:dyDescent="0.2"/>
    <row r="203" s="24" customFormat="1" x14ac:dyDescent="0.2"/>
    <row r="204" s="24" customFormat="1" x14ac:dyDescent="0.2"/>
    <row r="205" s="24" customFormat="1" x14ac:dyDescent="0.2"/>
    <row r="206" s="24" customFormat="1" x14ac:dyDescent="0.2"/>
    <row r="207" s="24" customFormat="1" x14ac:dyDescent="0.2"/>
    <row r="208" s="24" customFormat="1" x14ac:dyDescent="0.2"/>
    <row r="209" s="24" customFormat="1" x14ac:dyDescent="0.2"/>
    <row r="210" s="24" customFormat="1" x14ac:dyDescent="0.2"/>
    <row r="211" s="24" customFormat="1" x14ac:dyDescent="0.2"/>
    <row r="212" s="24" customFormat="1" x14ac:dyDescent="0.2"/>
    <row r="213" s="24" customFormat="1" x14ac:dyDescent="0.2"/>
    <row r="214" s="24" customFormat="1" x14ac:dyDescent="0.2"/>
    <row r="215" s="24" customFormat="1" x14ac:dyDescent="0.2"/>
    <row r="216" s="24" customFormat="1" x14ac:dyDescent="0.2"/>
    <row r="217" s="24" customFormat="1" x14ac:dyDescent="0.2"/>
    <row r="218" s="24" customFormat="1" x14ac:dyDescent="0.2"/>
    <row r="219" s="24" customFormat="1" x14ac:dyDescent="0.2"/>
    <row r="220" s="24" customFormat="1" x14ac:dyDescent="0.2"/>
    <row r="221" s="24" customFormat="1" x14ac:dyDescent="0.2"/>
    <row r="222" s="24" customFormat="1" x14ac:dyDescent="0.2"/>
    <row r="223" s="24" customFormat="1" x14ac:dyDescent="0.2"/>
    <row r="224" s="24" customFormat="1" x14ac:dyDescent="0.2"/>
    <row r="225" s="24" customFormat="1" x14ac:dyDescent="0.2"/>
    <row r="226" s="24" customFormat="1" x14ac:dyDescent="0.2"/>
  </sheetData>
  <sheetProtection algorithmName="SHA-512" hashValue="Er/EBcOJ5lalEmgs1noVnyGq+ITYvSJcJxdIIjLKNkILNXFS+72jrSOzac/lreysMVaBYnL2no8XlHCiha17Vg==" saltValue="3PUtjzshMmcBLJ7Nuqo0ZA==" spinCount="100000" sheet="1" objects="1" scenarios="1"/>
  <phoneticPr fontId="11" type="noConversion"/>
  <hyperlinks>
    <hyperlink ref="C23" location="'2-PTFN'!A1" display="1. Situación actual de la distribución del Recurso Numérico"/>
    <hyperlink ref="C24" location="'3-Fijo'!A1" display="2. Recurso Numérico Geográfico Fijo"/>
    <hyperlink ref="C25" location="'4-Fijo (CA)'!A1" display="3. Recurso Numérico Geográfico Fijo (código de área)"/>
    <hyperlink ref="C26" location="'5-RI'!A1" display="4. Recurso Numérico No Geográfico Red Inteligente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U78"/>
  <sheetViews>
    <sheetView zoomScaleNormal="100" workbookViewId="0">
      <selection activeCell="E2" sqref="E2"/>
    </sheetView>
  </sheetViews>
  <sheetFormatPr baseColWidth="10" defaultRowHeight="12.75" x14ac:dyDescent="0.2"/>
  <cols>
    <col min="1" max="1" width="45.42578125" style="16" bestFit="1" customWidth="1"/>
    <col min="2" max="2" width="30.5703125" style="16" customWidth="1"/>
    <col min="3" max="3" width="11.42578125" style="17"/>
    <col min="4" max="4" width="31.7109375" style="16" bestFit="1" customWidth="1"/>
    <col min="5" max="5" width="12.42578125" style="16" bestFit="1" customWidth="1"/>
    <col min="6" max="6" width="15" style="19" bestFit="1" customWidth="1"/>
    <col min="7" max="7" width="11.5703125" style="19" bestFit="1" customWidth="1"/>
    <col min="8" max="21" width="11.42578125" style="19"/>
    <col min="22" max="16384" width="11.42578125" style="16"/>
  </cols>
  <sheetData>
    <row r="1" spans="1:21" x14ac:dyDescent="0.2">
      <c r="A1" s="173"/>
      <c r="B1" s="173"/>
      <c r="C1" s="174"/>
      <c r="D1" s="173"/>
      <c r="E1" s="186"/>
    </row>
    <row r="2" spans="1:21" ht="18" x14ac:dyDescent="0.25">
      <c r="A2" s="168" t="s">
        <v>91</v>
      </c>
      <c r="B2" s="173"/>
      <c r="C2" s="174"/>
      <c r="D2" s="173"/>
      <c r="E2" s="173"/>
    </row>
    <row r="3" spans="1:21" ht="14.25" x14ac:dyDescent="0.2">
      <c r="A3" s="169" t="s">
        <v>93</v>
      </c>
      <c r="B3" s="173"/>
      <c r="C3" s="174"/>
      <c r="D3" s="173"/>
      <c r="E3" s="173"/>
    </row>
    <row r="4" spans="1:21" ht="14.25" x14ac:dyDescent="0.2">
      <c r="A4" s="167"/>
      <c r="B4" s="173"/>
      <c r="C4" s="174"/>
      <c r="D4" s="173"/>
      <c r="E4" s="173"/>
    </row>
    <row r="5" spans="1:21" ht="14.25" x14ac:dyDescent="0.2">
      <c r="A5" s="167"/>
      <c r="B5" s="173"/>
      <c r="C5" s="174"/>
      <c r="D5" s="173"/>
      <c r="E5" s="173"/>
    </row>
    <row r="6" spans="1:21" ht="14.25" x14ac:dyDescent="0.2">
      <c r="A6" s="167"/>
      <c r="B6" s="173"/>
      <c r="C6" s="175"/>
      <c r="D6" s="173"/>
      <c r="E6" s="173"/>
    </row>
    <row r="7" spans="1:21" ht="14.25" x14ac:dyDescent="0.2">
      <c r="A7" s="167"/>
      <c r="B7" s="173"/>
      <c r="C7" s="174"/>
      <c r="D7" s="173"/>
      <c r="E7" s="173"/>
    </row>
    <row r="8" spans="1:21" x14ac:dyDescent="0.2">
      <c r="A8" s="170" t="s">
        <v>102</v>
      </c>
      <c r="B8" s="173"/>
      <c r="C8" s="174"/>
      <c r="D8" s="173"/>
      <c r="E8" s="173"/>
    </row>
    <row r="9" spans="1:21" x14ac:dyDescent="0.2">
      <c r="A9" s="173"/>
      <c r="B9" s="173"/>
      <c r="C9" s="174"/>
      <c r="D9" s="173"/>
      <c r="E9" s="173"/>
    </row>
    <row r="10" spans="1:21" x14ac:dyDescent="0.2">
      <c r="A10" s="173"/>
      <c r="B10" s="173"/>
      <c r="C10" s="174"/>
      <c r="D10" s="173"/>
      <c r="E10" s="173"/>
    </row>
    <row r="11" spans="1:21" ht="13.5" thickBot="1" x14ac:dyDescent="0.25">
      <c r="A11" s="176"/>
      <c r="B11" s="176"/>
      <c r="C11" s="177"/>
      <c r="D11" s="176"/>
      <c r="E11" s="176"/>
    </row>
    <row r="12" spans="1:21" s="21" customFormat="1" ht="27" thickTop="1" thickBot="1" x14ac:dyDescent="0.25">
      <c r="A12" s="178" t="s">
        <v>12</v>
      </c>
      <c r="B12" s="279" t="s">
        <v>52</v>
      </c>
      <c r="C12" s="280"/>
      <c r="D12" s="179" t="s">
        <v>53</v>
      </c>
      <c r="E12" s="180" t="s">
        <v>13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ht="26.25" thickTop="1" x14ac:dyDescent="0.2">
      <c r="A13" s="181" t="s">
        <v>7</v>
      </c>
      <c r="B13" s="154" t="s">
        <v>86</v>
      </c>
      <c r="C13" s="45">
        <f>8000000*7</f>
        <v>56000000</v>
      </c>
      <c r="D13" s="46">
        <f>+'3-Fijo'!L26</f>
        <v>4397996</v>
      </c>
      <c r="E13" s="47">
        <f>+D13/C13</f>
        <v>7.8535642857142859E-2</v>
      </c>
      <c r="F13" s="57"/>
      <c r="G13" s="54"/>
    </row>
    <row r="14" spans="1:21" ht="25.5" x14ac:dyDescent="0.2">
      <c r="A14" s="182" t="s">
        <v>8</v>
      </c>
      <c r="B14" s="31" t="s">
        <v>9</v>
      </c>
      <c r="C14" s="48">
        <f>3*1000000</f>
        <v>3000000</v>
      </c>
      <c r="D14" s="60">
        <f>+'5-RI'!I25+'5-RI'!L39</f>
        <v>2346</v>
      </c>
      <c r="E14" s="36">
        <f>+D14/C14</f>
        <v>7.8200000000000003E-4</v>
      </c>
      <c r="F14" s="57"/>
      <c r="G14" s="54"/>
    </row>
    <row r="15" spans="1:21" ht="25.5" customHeight="1" x14ac:dyDescent="0.2">
      <c r="A15" s="276" t="s">
        <v>11</v>
      </c>
      <c r="B15" s="32" t="s">
        <v>10</v>
      </c>
      <c r="C15" s="33">
        <f>SUM(C16:C26)</f>
        <v>1067</v>
      </c>
      <c r="D15" s="60">
        <f>SUM(D16:D26)</f>
        <v>261</v>
      </c>
      <c r="E15" s="36">
        <f>+D15/C15</f>
        <v>0.24461105904404873</v>
      </c>
      <c r="F15" s="57"/>
      <c r="G15" s="59"/>
    </row>
    <row r="16" spans="1:21" x14ac:dyDescent="0.2">
      <c r="A16" s="277"/>
      <c r="B16" s="156" t="s">
        <v>90</v>
      </c>
      <c r="C16" s="48">
        <v>97</v>
      </c>
      <c r="D16" s="49">
        <v>36</v>
      </c>
      <c r="E16" s="36">
        <f t="shared" ref="E16:E26" si="0">+D16/C16</f>
        <v>0.37113402061855671</v>
      </c>
      <c r="F16" s="53"/>
      <c r="G16" s="53"/>
    </row>
    <row r="17" spans="1:9" x14ac:dyDescent="0.2">
      <c r="A17" s="277"/>
      <c r="B17" s="34" t="s">
        <v>4</v>
      </c>
      <c r="C17" s="48">
        <v>97</v>
      </c>
      <c r="D17" s="49">
        <v>39</v>
      </c>
      <c r="E17" s="36">
        <f t="shared" si="0"/>
        <v>0.40206185567010311</v>
      </c>
      <c r="G17" s="54"/>
    </row>
    <row r="18" spans="1:9" ht="13.5" customHeight="1" x14ac:dyDescent="0.2">
      <c r="A18" s="277"/>
      <c r="B18" s="34" t="s">
        <v>63</v>
      </c>
      <c r="C18" s="48">
        <v>97</v>
      </c>
      <c r="D18" s="49">
        <v>18</v>
      </c>
      <c r="E18" s="36">
        <f>+D18/C18</f>
        <v>0.18556701030927836</v>
      </c>
      <c r="G18" s="54"/>
    </row>
    <row r="19" spans="1:9" x14ac:dyDescent="0.2">
      <c r="A19" s="277"/>
      <c r="B19" s="34" t="s">
        <v>25</v>
      </c>
      <c r="C19" s="48">
        <v>97</v>
      </c>
      <c r="D19" s="49">
        <v>17</v>
      </c>
      <c r="E19" s="36">
        <f t="shared" si="0"/>
        <v>0.17525773195876287</v>
      </c>
      <c r="G19" s="54"/>
    </row>
    <row r="20" spans="1:9" x14ac:dyDescent="0.2">
      <c r="A20" s="277"/>
      <c r="B20" s="34" t="s">
        <v>26</v>
      </c>
      <c r="C20" s="48">
        <v>97</v>
      </c>
      <c r="D20" s="49">
        <v>27</v>
      </c>
      <c r="E20" s="36">
        <f t="shared" si="0"/>
        <v>0.27835051546391754</v>
      </c>
      <c r="G20" s="54"/>
    </row>
    <row r="21" spans="1:9" x14ac:dyDescent="0.2">
      <c r="A21" s="277"/>
      <c r="B21" s="34" t="s">
        <v>27</v>
      </c>
      <c r="C21" s="48">
        <v>97</v>
      </c>
      <c r="D21" s="49">
        <v>23</v>
      </c>
      <c r="E21" s="36">
        <f t="shared" si="0"/>
        <v>0.23711340206185566</v>
      </c>
      <c r="G21" s="122" t="s">
        <v>59</v>
      </c>
    </row>
    <row r="22" spans="1:9" x14ac:dyDescent="0.2">
      <c r="A22" s="277"/>
      <c r="B22" s="156" t="s">
        <v>89</v>
      </c>
      <c r="C22" s="48">
        <v>97</v>
      </c>
      <c r="D22" s="49">
        <v>15</v>
      </c>
      <c r="E22" s="36">
        <f t="shared" si="0"/>
        <v>0.15463917525773196</v>
      </c>
      <c r="G22" s="54"/>
      <c r="I22" s="19" t="s">
        <v>59</v>
      </c>
    </row>
    <row r="23" spans="1:9" x14ac:dyDescent="0.2">
      <c r="A23" s="277"/>
      <c r="B23" s="156" t="s">
        <v>87</v>
      </c>
      <c r="C23" s="48">
        <v>97</v>
      </c>
      <c r="D23" s="49">
        <v>15</v>
      </c>
      <c r="E23" s="36">
        <f t="shared" si="0"/>
        <v>0.15463917525773196</v>
      </c>
      <c r="G23" s="54"/>
    </row>
    <row r="24" spans="1:9" x14ac:dyDescent="0.2">
      <c r="A24" s="277"/>
      <c r="B24" s="34" t="s">
        <v>28</v>
      </c>
      <c r="C24" s="48">
        <v>97</v>
      </c>
      <c r="D24" s="49">
        <v>22</v>
      </c>
      <c r="E24" s="36">
        <f t="shared" si="0"/>
        <v>0.22680412371134021</v>
      </c>
      <c r="G24" s="54"/>
    </row>
    <row r="25" spans="1:9" x14ac:dyDescent="0.2">
      <c r="A25" s="277"/>
      <c r="B25" s="34" t="s">
        <v>29</v>
      </c>
      <c r="C25" s="48">
        <v>97</v>
      </c>
      <c r="D25" s="49">
        <v>23</v>
      </c>
      <c r="E25" s="36">
        <f t="shared" si="0"/>
        <v>0.23711340206185566</v>
      </c>
      <c r="G25" s="54"/>
    </row>
    <row r="26" spans="1:9" ht="13.5" thickBot="1" x14ac:dyDescent="0.25">
      <c r="A26" s="278"/>
      <c r="B26" s="35" t="s">
        <v>61</v>
      </c>
      <c r="C26" s="50">
        <v>97</v>
      </c>
      <c r="D26" s="51">
        <v>26</v>
      </c>
      <c r="E26" s="52">
        <f t="shared" si="0"/>
        <v>0.26804123711340205</v>
      </c>
      <c r="G26" s="54"/>
    </row>
    <row r="27" spans="1:9" ht="13.5" thickTop="1" x14ac:dyDescent="0.2">
      <c r="D27" s="17"/>
    </row>
    <row r="28" spans="1:9" x14ac:dyDescent="0.2">
      <c r="A28" s="183" t="s">
        <v>48</v>
      </c>
    </row>
    <row r="29" spans="1:9" ht="4.5" customHeight="1" x14ac:dyDescent="0.2">
      <c r="A29" s="184"/>
    </row>
    <row r="30" spans="1:9" x14ac:dyDescent="0.2">
      <c r="A30" s="184" t="s">
        <v>49</v>
      </c>
      <c r="E30" s="18"/>
    </row>
    <row r="31" spans="1:9" x14ac:dyDescent="0.2">
      <c r="A31" s="185"/>
    </row>
    <row r="36" spans="1:6" x14ac:dyDescent="0.2">
      <c r="A36" s="220"/>
      <c r="B36" s="220"/>
      <c r="C36" s="221"/>
      <c r="D36" s="220"/>
      <c r="E36" s="220"/>
      <c r="F36" s="222"/>
    </row>
    <row r="37" spans="1:6" x14ac:dyDescent="0.2">
      <c r="A37" s="220"/>
      <c r="B37" s="220"/>
      <c r="C37" s="221"/>
      <c r="D37" s="220"/>
      <c r="E37" s="220"/>
      <c r="F37" s="222"/>
    </row>
    <row r="38" spans="1:6" x14ac:dyDescent="0.2">
      <c r="A38" s="220"/>
      <c r="B38" s="220"/>
      <c r="C38" s="221"/>
      <c r="D38" s="220"/>
      <c r="E38" s="220"/>
      <c r="F38" s="222"/>
    </row>
    <row r="39" spans="1:6" x14ac:dyDescent="0.2">
      <c r="A39" s="220"/>
      <c r="B39" s="220"/>
      <c r="C39" s="221"/>
      <c r="D39" s="220"/>
      <c r="E39" s="220"/>
      <c r="F39" s="222"/>
    </row>
    <row r="40" spans="1:6" x14ac:dyDescent="0.2">
      <c r="A40" s="220"/>
      <c r="B40" s="220"/>
      <c r="C40" s="221"/>
      <c r="D40" s="220"/>
      <c r="E40" s="220"/>
      <c r="F40" s="222"/>
    </row>
    <row r="41" spans="1:6" x14ac:dyDescent="0.2">
      <c r="A41" s="220"/>
      <c r="B41" s="220"/>
      <c r="C41" s="221"/>
      <c r="D41" s="220"/>
      <c r="E41" s="220"/>
      <c r="F41" s="222"/>
    </row>
    <row r="42" spans="1:6" x14ac:dyDescent="0.2">
      <c r="A42" s="220"/>
      <c r="B42" s="220"/>
      <c r="C42" s="221"/>
      <c r="D42" s="220"/>
      <c r="E42" s="220"/>
      <c r="F42" s="222"/>
    </row>
    <row r="43" spans="1:6" x14ac:dyDescent="0.2">
      <c r="A43" s="220"/>
      <c r="B43" s="220"/>
      <c r="C43" s="221"/>
      <c r="D43" s="220"/>
      <c r="E43" s="220"/>
      <c r="F43" s="222"/>
    </row>
    <row r="44" spans="1:6" x14ac:dyDescent="0.2">
      <c r="A44" s="220"/>
      <c r="B44" s="220"/>
      <c r="C44" s="221"/>
      <c r="D44" s="220"/>
      <c r="E44" s="220"/>
      <c r="F44" s="222"/>
    </row>
    <row r="45" spans="1:6" x14ac:dyDescent="0.2">
      <c r="A45" s="220"/>
      <c r="B45" s="220"/>
      <c r="C45" s="221"/>
      <c r="D45" s="220"/>
      <c r="E45" s="220"/>
      <c r="F45" s="222"/>
    </row>
    <row r="46" spans="1:6" x14ac:dyDescent="0.2">
      <c r="A46" s="220"/>
      <c r="B46" s="220"/>
      <c r="C46" s="221"/>
      <c r="D46" s="220"/>
      <c r="E46" s="220"/>
      <c r="F46" s="222"/>
    </row>
    <row r="47" spans="1:6" x14ac:dyDescent="0.2">
      <c r="A47" s="220"/>
      <c r="B47" s="220"/>
      <c r="C47" s="221"/>
      <c r="D47" s="220"/>
      <c r="E47" s="220"/>
      <c r="F47" s="222"/>
    </row>
    <row r="48" spans="1:6" x14ac:dyDescent="0.2">
      <c r="A48" s="220"/>
      <c r="B48" s="220"/>
      <c r="C48" s="221"/>
      <c r="D48" s="220"/>
      <c r="E48" s="220"/>
      <c r="F48" s="222"/>
    </row>
    <row r="49" spans="1:8" x14ac:dyDescent="0.2">
      <c r="A49" s="220"/>
      <c r="B49" s="220"/>
      <c r="C49" s="221"/>
      <c r="D49" s="220"/>
      <c r="E49" s="220"/>
      <c r="F49" s="222"/>
      <c r="G49" s="72"/>
      <c r="H49" s="72"/>
    </row>
    <row r="50" spans="1:8" x14ac:dyDescent="0.2">
      <c r="A50" s="220"/>
      <c r="B50" s="220"/>
      <c r="C50" s="221"/>
      <c r="D50" s="220"/>
      <c r="E50" s="220"/>
      <c r="F50" s="222"/>
      <c r="G50" s="72"/>
      <c r="H50" s="72"/>
    </row>
    <row r="51" spans="1:8" x14ac:dyDescent="0.2">
      <c r="A51" s="220"/>
      <c r="B51" s="220"/>
      <c r="C51" s="221"/>
      <c r="D51" s="220"/>
      <c r="E51" s="220"/>
      <c r="F51" s="222"/>
      <c r="G51" s="72"/>
      <c r="H51" s="72"/>
    </row>
    <row r="52" spans="1:8" x14ac:dyDescent="0.2">
      <c r="A52" s="220"/>
      <c r="B52" s="220"/>
      <c r="C52" s="221"/>
      <c r="D52" s="220"/>
      <c r="E52" s="220"/>
      <c r="F52" s="222"/>
      <c r="G52" s="72"/>
      <c r="H52" s="72"/>
    </row>
    <row r="53" spans="1:8" ht="13.5" customHeight="1" x14ac:dyDescent="0.2">
      <c r="A53" s="220"/>
      <c r="B53" s="220"/>
      <c r="C53" s="221"/>
      <c r="D53" s="220"/>
      <c r="E53" s="220"/>
      <c r="F53" s="222"/>
      <c r="G53" s="72"/>
      <c r="H53" s="72"/>
    </row>
    <row r="54" spans="1:8" x14ac:dyDescent="0.2">
      <c r="A54" s="117"/>
      <c r="B54" s="117"/>
      <c r="C54" s="118"/>
      <c r="D54" s="117"/>
      <c r="E54" s="117"/>
      <c r="F54" s="222"/>
      <c r="G54" s="72"/>
      <c r="H54" s="72"/>
    </row>
    <row r="55" spans="1:8" x14ac:dyDescent="0.2">
      <c r="A55" s="117"/>
      <c r="B55" s="117"/>
      <c r="C55" s="118"/>
      <c r="D55" s="117"/>
      <c r="E55" s="117"/>
      <c r="F55" s="222"/>
      <c r="G55" s="72"/>
      <c r="H55" s="72"/>
    </row>
    <row r="56" spans="1:8" ht="8.25" customHeight="1" x14ac:dyDescent="0.2">
      <c r="A56" s="117"/>
      <c r="B56" s="117"/>
      <c r="C56" s="118"/>
      <c r="D56" s="117"/>
      <c r="E56" s="117"/>
      <c r="F56" s="222"/>
      <c r="G56" s="116"/>
      <c r="H56" s="72"/>
    </row>
    <row r="57" spans="1:8" x14ac:dyDescent="0.2">
      <c r="A57" s="117"/>
      <c r="B57" s="117"/>
      <c r="C57" s="118"/>
      <c r="D57" s="117"/>
      <c r="E57" s="117"/>
      <c r="F57" s="222"/>
      <c r="G57" s="116"/>
      <c r="H57" s="72"/>
    </row>
    <row r="58" spans="1:8" x14ac:dyDescent="0.2">
      <c r="A58" s="117"/>
      <c r="B58" s="117"/>
      <c r="C58" s="118"/>
      <c r="D58" s="117"/>
      <c r="E58" s="117"/>
      <c r="F58" s="222"/>
      <c r="G58" s="116"/>
      <c r="H58" s="72"/>
    </row>
    <row r="59" spans="1:8" x14ac:dyDescent="0.2">
      <c r="A59" s="117" t="s">
        <v>32</v>
      </c>
      <c r="B59" s="118">
        <f>+C13</f>
        <v>56000000</v>
      </c>
      <c r="C59" s="118"/>
      <c r="D59" s="117"/>
      <c r="E59" s="117"/>
      <c r="F59" s="222"/>
      <c r="G59" s="116"/>
      <c r="H59" s="72"/>
    </row>
    <row r="60" spans="1:8" x14ac:dyDescent="0.2">
      <c r="A60" s="117" t="s">
        <v>33</v>
      </c>
      <c r="B60" s="118">
        <f>+D13</f>
        <v>4397996</v>
      </c>
      <c r="C60" s="118"/>
      <c r="D60" s="117"/>
      <c r="E60" s="117"/>
      <c r="F60" s="222"/>
      <c r="G60" s="116"/>
      <c r="H60" s="72"/>
    </row>
    <row r="61" spans="1:8" x14ac:dyDescent="0.2">
      <c r="A61" s="117" t="s">
        <v>34</v>
      </c>
      <c r="B61" s="118">
        <f>+B59-B60</f>
        <v>51602004</v>
      </c>
      <c r="C61" s="118"/>
      <c r="D61" s="117"/>
      <c r="E61" s="117"/>
      <c r="F61" s="222"/>
      <c r="G61" s="116"/>
      <c r="H61" s="72"/>
    </row>
    <row r="62" spans="1:8" x14ac:dyDescent="0.2">
      <c r="A62" s="117" t="s">
        <v>35</v>
      </c>
      <c r="B62" s="117"/>
      <c r="C62" s="118" t="e">
        <f>+#REF!</f>
        <v>#REF!</v>
      </c>
      <c r="D62" s="117"/>
      <c r="E62" s="117"/>
      <c r="F62" s="222"/>
      <c r="G62" s="116"/>
      <c r="H62" s="72"/>
    </row>
    <row r="63" spans="1:8" x14ac:dyDescent="0.2">
      <c r="A63" s="117" t="s">
        <v>36</v>
      </c>
      <c r="B63" s="117"/>
      <c r="C63" s="118" t="e">
        <f>+#REF!</f>
        <v>#REF!</v>
      </c>
      <c r="D63" s="117"/>
      <c r="E63" s="117"/>
      <c r="F63" s="222"/>
      <c r="G63" s="116"/>
      <c r="H63" s="72"/>
    </row>
    <row r="64" spans="1:8" x14ac:dyDescent="0.2">
      <c r="A64" s="117" t="s">
        <v>37</v>
      </c>
      <c r="B64" s="117"/>
      <c r="C64" s="118" t="e">
        <f>+C62-C63</f>
        <v>#REF!</v>
      </c>
      <c r="D64" s="117"/>
      <c r="E64" s="117"/>
      <c r="F64" s="222"/>
      <c r="G64" s="116"/>
      <c r="H64" s="72"/>
    </row>
    <row r="65" spans="1:8" x14ac:dyDescent="0.2">
      <c r="A65" s="117" t="s">
        <v>38</v>
      </c>
      <c r="B65" s="117"/>
      <c r="C65" s="118"/>
      <c r="D65" s="118">
        <f>+C14</f>
        <v>3000000</v>
      </c>
      <c r="E65" s="117"/>
      <c r="F65" s="222"/>
      <c r="G65" s="116"/>
      <c r="H65" s="72"/>
    </row>
    <row r="66" spans="1:8" x14ac:dyDescent="0.2">
      <c r="A66" s="117" t="s">
        <v>39</v>
      </c>
      <c r="B66" s="117"/>
      <c r="C66" s="118"/>
      <c r="D66" s="117">
        <f>+D14</f>
        <v>2346</v>
      </c>
      <c r="E66" s="117"/>
      <c r="F66" s="222"/>
      <c r="G66" s="116"/>
      <c r="H66" s="72"/>
    </row>
    <row r="67" spans="1:8" x14ac:dyDescent="0.2">
      <c r="A67" s="117" t="s">
        <v>40</v>
      </c>
      <c r="B67" s="117"/>
      <c r="C67" s="118"/>
      <c r="D67" s="118">
        <f>+D65-D66</f>
        <v>2997654</v>
      </c>
      <c r="E67" s="117"/>
      <c r="F67" s="222"/>
      <c r="G67" s="116"/>
      <c r="H67" s="72"/>
    </row>
    <row r="68" spans="1:8" x14ac:dyDescent="0.2">
      <c r="A68" s="117" t="s">
        <v>41</v>
      </c>
      <c r="B68" s="117"/>
      <c r="C68" s="118"/>
      <c r="D68" s="117"/>
      <c r="E68" s="118">
        <f>+C15</f>
        <v>1067</v>
      </c>
      <c r="F68" s="222"/>
      <c r="G68" s="116"/>
      <c r="H68" s="72"/>
    </row>
    <row r="69" spans="1:8" x14ac:dyDescent="0.2">
      <c r="A69" s="117" t="s">
        <v>42</v>
      </c>
      <c r="B69" s="117"/>
      <c r="C69" s="118"/>
      <c r="D69" s="117"/>
      <c r="E69" s="118">
        <f>+D15</f>
        <v>261</v>
      </c>
      <c r="F69" s="222"/>
      <c r="G69" s="116"/>
      <c r="H69" s="72"/>
    </row>
    <row r="70" spans="1:8" x14ac:dyDescent="0.2">
      <c r="A70" s="117" t="s">
        <v>43</v>
      </c>
      <c r="B70" s="117"/>
      <c r="C70" s="118"/>
      <c r="D70" s="117"/>
      <c r="E70" s="118">
        <f>+E68-E69</f>
        <v>806</v>
      </c>
      <c r="F70" s="222"/>
      <c r="G70" s="116"/>
      <c r="H70" s="72"/>
    </row>
    <row r="71" spans="1:8" x14ac:dyDescent="0.2">
      <c r="A71" s="117"/>
      <c r="B71" s="117"/>
      <c r="C71" s="118"/>
      <c r="D71" s="117"/>
      <c r="E71" s="117"/>
      <c r="F71" s="222"/>
      <c r="G71" s="116"/>
      <c r="H71" s="72"/>
    </row>
    <row r="72" spans="1:8" x14ac:dyDescent="0.2">
      <c r="A72" s="117"/>
      <c r="B72" s="117"/>
      <c r="C72" s="118"/>
      <c r="D72" s="117"/>
      <c r="E72" s="117"/>
      <c r="F72" s="222"/>
      <c r="G72" s="116"/>
      <c r="H72" s="72"/>
    </row>
    <row r="73" spans="1:8" x14ac:dyDescent="0.2">
      <c r="A73" s="117"/>
      <c r="B73" s="117"/>
      <c r="C73" s="118"/>
      <c r="D73" s="117"/>
      <c r="E73" s="117"/>
      <c r="F73" s="116"/>
      <c r="G73" s="116"/>
      <c r="H73" s="72"/>
    </row>
    <row r="74" spans="1:8" x14ac:dyDescent="0.2">
      <c r="A74" s="117"/>
      <c r="B74" s="117"/>
      <c r="C74" s="118"/>
      <c r="D74" s="117"/>
      <c r="E74" s="117"/>
      <c r="F74" s="116"/>
      <c r="G74" s="116"/>
      <c r="H74" s="72"/>
    </row>
    <row r="75" spans="1:8" x14ac:dyDescent="0.2">
      <c r="A75" s="117"/>
      <c r="B75" s="117"/>
      <c r="C75" s="118"/>
      <c r="D75" s="117"/>
      <c r="E75" s="117"/>
      <c r="F75" s="116"/>
      <c r="G75" s="116"/>
      <c r="H75" s="72"/>
    </row>
    <row r="76" spans="1:8" x14ac:dyDescent="0.2">
      <c r="A76" s="70"/>
      <c r="B76" s="70"/>
      <c r="C76" s="71"/>
      <c r="D76" s="70"/>
      <c r="E76" s="70"/>
      <c r="F76" s="72"/>
      <c r="G76" s="72"/>
      <c r="H76" s="72"/>
    </row>
    <row r="77" spans="1:8" x14ac:dyDescent="0.2">
      <c r="A77" s="70"/>
      <c r="B77" s="70"/>
      <c r="C77" s="71"/>
      <c r="D77" s="70"/>
      <c r="E77" s="70"/>
      <c r="F77" s="72"/>
      <c r="G77" s="72"/>
      <c r="H77" s="72"/>
    </row>
    <row r="78" spans="1:8" x14ac:dyDescent="0.2">
      <c r="A78" s="70"/>
      <c r="B78" s="70"/>
      <c r="C78" s="71"/>
      <c r="D78" s="70"/>
      <c r="E78" s="70"/>
      <c r="F78" s="72"/>
      <c r="G78" s="72"/>
      <c r="H78" s="72"/>
    </row>
  </sheetData>
  <sheetProtection algorithmName="SHA-512" hashValue="61ElZrJqzPpKYfed2ZD92RGjqSIe6U6G434khYNNJmSY9ZYHk1gVLCfr9ViFu2+onp/ekhUgCjkvfzjbLSOvfQ==" saltValue="NqJe+cJWe988Uzh9KUZY0g==" spinCount="100000" sheet="1" objects="1" scenarios="1"/>
  <mergeCells count="2">
    <mergeCell ref="A15:A26"/>
    <mergeCell ref="B12:C12"/>
  </mergeCells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U108"/>
  <sheetViews>
    <sheetView zoomScaleNormal="100" workbookViewId="0">
      <selection activeCell="L1" sqref="L1"/>
    </sheetView>
  </sheetViews>
  <sheetFormatPr baseColWidth="10" defaultRowHeight="12.75" x14ac:dyDescent="0.2"/>
  <cols>
    <col min="1" max="1" width="9.85546875" style="1" customWidth="1"/>
    <col min="2" max="2" width="15.42578125" style="1" customWidth="1"/>
    <col min="3" max="3" width="14.7109375" style="1" customWidth="1"/>
    <col min="4" max="4" width="12.85546875" style="1" customWidth="1"/>
    <col min="5" max="5" width="15.42578125" style="1" customWidth="1"/>
    <col min="6" max="6" width="13.42578125" style="1" customWidth="1"/>
    <col min="7" max="7" width="12.7109375" style="1" customWidth="1"/>
    <col min="8" max="8" width="14.5703125" style="1" customWidth="1"/>
    <col min="9" max="10" width="15.42578125" style="1" customWidth="1"/>
    <col min="11" max="11" width="15" style="1" customWidth="1"/>
    <col min="12" max="12" width="11.42578125" style="1" customWidth="1"/>
    <col min="13" max="16384" width="11.42578125" style="1"/>
  </cols>
  <sheetData>
    <row r="1" spans="1:13" x14ac:dyDescent="0.2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96"/>
    </row>
    <row r="2" spans="1:13" ht="18" x14ac:dyDescent="0.25">
      <c r="A2" s="168" t="s">
        <v>91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3" ht="14.25" x14ac:dyDescent="0.2">
      <c r="A3" s="169" t="s">
        <v>94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3" ht="14.25" x14ac:dyDescent="0.2">
      <c r="A4" s="16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</row>
    <row r="5" spans="1:13" ht="14.25" x14ac:dyDescent="0.2">
      <c r="A5" s="16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1:13" ht="14.25" x14ac:dyDescent="0.2">
      <c r="A6" s="16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</row>
    <row r="7" spans="1:13" ht="14.25" x14ac:dyDescent="0.2">
      <c r="A7" s="167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</row>
    <row r="8" spans="1:13" x14ac:dyDescent="0.2">
      <c r="A8" s="170" t="s">
        <v>102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</row>
    <row r="9" spans="1:13" x14ac:dyDescent="0.2">
      <c r="A9" s="187"/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</row>
    <row r="10" spans="1:13" x14ac:dyDescent="0.2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</row>
    <row r="11" spans="1:13" ht="13.5" thickBot="1" x14ac:dyDescent="0.25">
      <c r="A11" s="188"/>
      <c r="B11" s="188"/>
      <c r="C11" s="188"/>
      <c r="D11" s="188"/>
      <c r="E11" s="188"/>
      <c r="F11" s="188"/>
      <c r="G11" s="188"/>
      <c r="H11" s="189"/>
      <c r="I11" s="188"/>
      <c r="J11" s="188"/>
      <c r="K11" s="188"/>
      <c r="L11" s="188"/>
    </row>
    <row r="12" spans="1:13" ht="17.25" thickTop="1" thickBot="1" x14ac:dyDescent="0.3">
      <c r="B12" s="296" t="s">
        <v>6</v>
      </c>
      <c r="C12" s="297"/>
      <c r="D12" s="297"/>
      <c r="E12" s="297"/>
      <c r="F12" s="297"/>
      <c r="G12" s="297"/>
      <c r="H12" s="297"/>
      <c r="I12" s="297"/>
      <c r="J12" s="297"/>
      <c r="K12" s="298"/>
      <c r="L12" s="13"/>
      <c r="M12" s="13"/>
    </row>
    <row r="13" spans="1:13" s="4" customFormat="1" ht="54.75" customHeight="1" thickTop="1" thickBot="1" x14ac:dyDescent="0.25">
      <c r="A13" s="8" t="s">
        <v>0</v>
      </c>
      <c r="B13" s="61" t="s">
        <v>80</v>
      </c>
      <c r="C13" s="62" t="s">
        <v>81</v>
      </c>
      <c r="D13" s="63" t="s">
        <v>78</v>
      </c>
      <c r="E13" s="62" t="s">
        <v>79</v>
      </c>
      <c r="F13" s="63" t="s">
        <v>25</v>
      </c>
      <c r="G13" s="63" t="s">
        <v>26</v>
      </c>
      <c r="H13" s="62" t="s">
        <v>30</v>
      </c>
      <c r="I13" s="62" t="s">
        <v>31</v>
      </c>
      <c r="J13" s="62" t="s">
        <v>87</v>
      </c>
      <c r="K13" s="64" t="s">
        <v>50</v>
      </c>
      <c r="L13" s="28" t="s">
        <v>3</v>
      </c>
    </row>
    <row r="14" spans="1:13" ht="13.5" thickTop="1" x14ac:dyDescent="0.2">
      <c r="A14" s="40">
        <v>2003</v>
      </c>
      <c r="B14" s="65">
        <v>863523</v>
      </c>
      <c r="C14" s="66">
        <v>946391</v>
      </c>
      <c r="D14" s="66">
        <v>121800</v>
      </c>
      <c r="E14" s="66">
        <v>0</v>
      </c>
      <c r="F14" s="66">
        <v>3100</v>
      </c>
      <c r="G14" s="66">
        <v>15000</v>
      </c>
      <c r="H14" s="66">
        <v>0</v>
      </c>
      <c r="I14" s="66">
        <v>0</v>
      </c>
      <c r="J14" s="66">
        <v>0</v>
      </c>
      <c r="K14" s="67">
        <v>0</v>
      </c>
      <c r="L14" s="69">
        <f t="shared" ref="L14:L24" si="0">SUM(B14:K14)</f>
        <v>1949814</v>
      </c>
    </row>
    <row r="15" spans="1:13" x14ac:dyDescent="0.2">
      <c r="A15" s="37">
        <v>2004</v>
      </c>
      <c r="B15" s="39">
        <v>1082320</v>
      </c>
      <c r="C15" s="6">
        <v>839614</v>
      </c>
      <c r="D15" s="11">
        <v>123100</v>
      </c>
      <c r="E15" s="11">
        <v>400</v>
      </c>
      <c r="F15" s="11">
        <v>5600</v>
      </c>
      <c r="G15" s="11">
        <v>15000</v>
      </c>
      <c r="H15" s="11">
        <v>0</v>
      </c>
      <c r="I15" s="11">
        <v>0</v>
      </c>
      <c r="J15" s="11">
        <v>0</v>
      </c>
      <c r="K15" s="68">
        <v>0</v>
      </c>
      <c r="L15" s="69">
        <f t="shared" si="0"/>
        <v>2066034</v>
      </c>
    </row>
    <row r="16" spans="1:13" x14ac:dyDescent="0.2">
      <c r="A16" s="37">
        <v>2005</v>
      </c>
      <c r="B16" s="39">
        <v>1117452</v>
      </c>
      <c r="C16" s="11">
        <v>851058</v>
      </c>
      <c r="D16" s="11">
        <v>131500</v>
      </c>
      <c r="E16" s="11">
        <v>400</v>
      </c>
      <c r="F16" s="11">
        <v>14100</v>
      </c>
      <c r="G16" s="11">
        <v>21000</v>
      </c>
      <c r="H16" s="11">
        <v>30000</v>
      </c>
      <c r="I16" s="6">
        <v>0</v>
      </c>
      <c r="J16" s="6">
        <v>0</v>
      </c>
      <c r="K16" s="69">
        <v>0</v>
      </c>
      <c r="L16" s="69">
        <f t="shared" si="0"/>
        <v>2165510</v>
      </c>
    </row>
    <row r="17" spans="1:14" x14ac:dyDescent="0.2">
      <c r="A17" s="37">
        <v>2006</v>
      </c>
      <c r="B17" s="39">
        <v>1175613</v>
      </c>
      <c r="C17" s="11">
        <v>960896</v>
      </c>
      <c r="D17" s="11">
        <v>131100</v>
      </c>
      <c r="E17" s="11">
        <v>400</v>
      </c>
      <c r="F17" s="11">
        <v>14100</v>
      </c>
      <c r="G17" s="11">
        <v>65000</v>
      </c>
      <c r="H17" s="11">
        <v>40000</v>
      </c>
      <c r="I17" s="11">
        <v>3200</v>
      </c>
      <c r="J17" s="6">
        <v>0</v>
      </c>
      <c r="K17" s="69">
        <v>0</v>
      </c>
      <c r="L17" s="69">
        <f t="shared" si="0"/>
        <v>2390309</v>
      </c>
    </row>
    <row r="18" spans="1:14" x14ac:dyDescent="0.2">
      <c r="A18" s="37">
        <v>2007</v>
      </c>
      <c r="B18" s="39">
        <v>1200005</v>
      </c>
      <c r="C18" s="11">
        <v>978758</v>
      </c>
      <c r="D18" s="11">
        <v>175800</v>
      </c>
      <c r="E18" s="11">
        <v>5700</v>
      </c>
      <c r="F18" s="11">
        <v>14100</v>
      </c>
      <c r="G18" s="11">
        <v>112000</v>
      </c>
      <c r="H18" s="11">
        <v>40000</v>
      </c>
      <c r="I18" s="11">
        <v>8200</v>
      </c>
      <c r="J18" s="11">
        <v>10000</v>
      </c>
      <c r="K18" s="68">
        <v>5000</v>
      </c>
      <c r="L18" s="69">
        <f t="shared" si="0"/>
        <v>2549563</v>
      </c>
    </row>
    <row r="19" spans="1:14" x14ac:dyDescent="0.2">
      <c r="A19" s="37">
        <v>2008</v>
      </c>
      <c r="B19" s="299">
        <v>2333334</v>
      </c>
      <c r="C19" s="300"/>
      <c r="D19" s="11">
        <v>179800</v>
      </c>
      <c r="E19" s="11">
        <v>9300</v>
      </c>
      <c r="F19" s="11">
        <v>14100</v>
      </c>
      <c r="G19" s="11">
        <v>112000</v>
      </c>
      <c r="H19" s="11">
        <v>110000</v>
      </c>
      <c r="I19" s="11">
        <v>8200</v>
      </c>
      <c r="J19" s="11">
        <v>10000</v>
      </c>
      <c r="K19" s="68">
        <v>5000</v>
      </c>
      <c r="L19" s="69">
        <f t="shared" si="0"/>
        <v>2781734</v>
      </c>
    </row>
    <row r="20" spans="1:14" x14ac:dyDescent="0.2">
      <c r="A20" s="37">
        <v>2009</v>
      </c>
      <c r="B20" s="299">
        <v>2329068</v>
      </c>
      <c r="C20" s="300"/>
      <c r="D20" s="11">
        <v>182000</v>
      </c>
      <c r="E20" s="11">
        <v>10600</v>
      </c>
      <c r="F20" s="11">
        <v>15100</v>
      </c>
      <c r="G20" s="11">
        <v>139000</v>
      </c>
      <c r="H20" s="11">
        <v>110000</v>
      </c>
      <c r="I20" s="11">
        <v>8200</v>
      </c>
      <c r="J20" s="11">
        <v>10000</v>
      </c>
      <c r="K20" s="68">
        <v>5000</v>
      </c>
      <c r="L20" s="69">
        <f t="shared" si="0"/>
        <v>2808968</v>
      </c>
    </row>
    <row r="21" spans="1:14" x14ac:dyDescent="0.2">
      <c r="A21" s="74">
        <v>2010</v>
      </c>
      <c r="B21" s="304">
        <v>2559276</v>
      </c>
      <c r="C21" s="305"/>
      <c r="D21" s="75">
        <v>218500</v>
      </c>
      <c r="E21" s="75">
        <v>10600</v>
      </c>
      <c r="F21" s="75">
        <v>20800</v>
      </c>
      <c r="G21" s="75">
        <v>139000</v>
      </c>
      <c r="H21" s="75">
        <v>110000</v>
      </c>
      <c r="I21" s="75">
        <v>8200</v>
      </c>
      <c r="J21" s="75">
        <v>10000</v>
      </c>
      <c r="K21" s="76">
        <v>5000</v>
      </c>
      <c r="L21" s="69">
        <f t="shared" si="0"/>
        <v>3081376</v>
      </c>
    </row>
    <row r="22" spans="1:14" x14ac:dyDescent="0.2">
      <c r="A22" s="74">
        <v>2011</v>
      </c>
      <c r="B22" s="306">
        <v>3026484</v>
      </c>
      <c r="C22" s="307"/>
      <c r="D22" s="308">
        <v>259800</v>
      </c>
      <c r="E22" s="307"/>
      <c r="F22" s="143">
        <v>20800</v>
      </c>
      <c r="G22" s="143">
        <v>139000</v>
      </c>
      <c r="H22" s="143">
        <v>125000</v>
      </c>
      <c r="I22" s="143">
        <v>8200</v>
      </c>
      <c r="J22" s="143">
        <v>10000</v>
      </c>
      <c r="K22" s="144">
        <v>5000</v>
      </c>
      <c r="L22" s="69">
        <f t="shared" si="0"/>
        <v>3594284</v>
      </c>
    </row>
    <row r="23" spans="1:14" ht="13.5" thickBot="1" x14ac:dyDescent="0.25">
      <c r="A23" s="155">
        <v>2012</v>
      </c>
      <c r="B23" s="312">
        <v>3336796</v>
      </c>
      <c r="C23" s="311"/>
      <c r="D23" s="310">
        <v>259800</v>
      </c>
      <c r="E23" s="311"/>
      <c r="F23" s="77">
        <v>20800</v>
      </c>
      <c r="G23" s="77">
        <v>139000</v>
      </c>
      <c r="H23" s="77">
        <v>185000</v>
      </c>
      <c r="I23" s="77">
        <v>8200</v>
      </c>
      <c r="J23" s="77">
        <v>20000</v>
      </c>
      <c r="K23" s="78">
        <v>5000</v>
      </c>
      <c r="L23" s="69">
        <f t="shared" si="0"/>
        <v>3974596</v>
      </c>
    </row>
    <row r="24" spans="1:14" ht="14.25" thickTop="1" thickBot="1" x14ac:dyDescent="0.25">
      <c r="A24" s="155">
        <v>2013</v>
      </c>
      <c r="B24" s="309">
        <v>3654996</v>
      </c>
      <c r="C24" s="283"/>
      <c r="D24" s="282">
        <v>264800</v>
      </c>
      <c r="E24" s="283"/>
      <c r="F24" s="166">
        <v>21900</v>
      </c>
      <c r="G24" s="166">
        <v>140000</v>
      </c>
      <c r="H24" s="166">
        <v>190000</v>
      </c>
      <c r="I24" s="166" t="s">
        <v>84</v>
      </c>
      <c r="J24" s="166">
        <v>20000</v>
      </c>
      <c r="K24" s="223">
        <v>5000</v>
      </c>
      <c r="L24" s="69">
        <f t="shared" si="0"/>
        <v>4296696</v>
      </c>
    </row>
    <row r="25" spans="1:14" s="235" customFormat="1" ht="14.25" thickTop="1" thickBot="1" x14ac:dyDescent="0.25">
      <c r="A25" s="160">
        <v>41640</v>
      </c>
      <c r="B25" s="313">
        <v>3726296</v>
      </c>
      <c r="C25" s="314"/>
      <c r="D25" s="282">
        <v>264800</v>
      </c>
      <c r="E25" s="283"/>
      <c r="F25" s="166">
        <v>21900</v>
      </c>
      <c r="G25" s="166">
        <v>140000</v>
      </c>
      <c r="H25" s="166">
        <v>190000</v>
      </c>
      <c r="I25" s="166" t="s">
        <v>84</v>
      </c>
      <c r="J25" s="166">
        <v>20000</v>
      </c>
      <c r="K25" s="223">
        <v>5000</v>
      </c>
      <c r="L25" s="69">
        <f>SUM(B25:K25)</f>
        <v>4367996</v>
      </c>
    </row>
    <row r="26" spans="1:14" ht="14.25" thickTop="1" thickBot="1" x14ac:dyDescent="0.25">
      <c r="A26" s="160">
        <v>41671</v>
      </c>
      <c r="B26" s="313">
        <v>3726296</v>
      </c>
      <c r="C26" s="314"/>
      <c r="D26" s="282">
        <v>264800</v>
      </c>
      <c r="E26" s="283"/>
      <c r="F26" s="166">
        <v>21900</v>
      </c>
      <c r="G26" s="166">
        <v>140000</v>
      </c>
      <c r="H26" s="166">
        <v>220000</v>
      </c>
      <c r="I26" s="166" t="s">
        <v>84</v>
      </c>
      <c r="J26" s="166">
        <v>20000</v>
      </c>
      <c r="K26" s="223">
        <v>5000</v>
      </c>
      <c r="L26" s="69">
        <f>SUM(B26:K26)</f>
        <v>4397996</v>
      </c>
    </row>
    <row r="27" spans="1:14" ht="13.5" thickTop="1" x14ac:dyDescent="0.2">
      <c r="A27" s="5"/>
      <c r="B27" s="123"/>
      <c r="C27" s="123"/>
      <c r="D27" s="10"/>
      <c r="E27" s="10"/>
      <c r="F27" s="10"/>
      <c r="G27" s="10"/>
      <c r="H27" s="10"/>
      <c r="I27" s="10"/>
      <c r="J27" s="10"/>
      <c r="K27" s="10"/>
      <c r="L27" s="12"/>
    </row>
    <row r="28" spans="1:14" x14ac:dyDescent="0.2">
      <c r="A28" s="5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38"/>
      <c r="M28" s="10"/>
      <c r="N28" s="2"/>
    </row>
    <row r="29" spans="1:14" ht="13.5" thickBot="1" x14ac:dyDescent="0.25">
      <c r="A29" s="5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38"/>
      <c r="M29" s="10"/>
      <c r="N29" s="2"/>
    </row>
    <row r="30" spans="1:14" ht="17.25" thickTop="1" thickBot="1" x14ac:dyDescent="0.3">
      <c r="B30" s="301" t="s">
        <v>56</v>
      </c>
      <c r="C30" s="302"/>
      <c r="D30" s="302"/>
      <c r="E30" s="302"/>
      <c r="F30" s="302"/>
      <c r="G30" s="302"/>
      <c r="H30" s="302"/>
      <c r="I30" s="302"/>
      <c r="J30" s="302"/>
      <c r="K30" s="303"/>
      <c r="L30" s="13"/>
      <c r="M30" s="13"/>
    </row>
    <row r="31" spans="1:14" s="4" customFormat="1" ht="45" customHeight="1" thickTop="1" thickBot="1" x14ac:dyDescent="0.25">
      <c r="A31" s="8" t="s">
        <v>0</v>
      </c>
      <c r="B31" s="41" t="s">
        <v>80</v>
      </c>
      <c r="C31" s="9" t="s">
        <v>81</v>
      </c>
      <c r="D31" s="42" t="s">
        <v>78</v>
      </c>
      <c r="E31" s="9" t="s">
        <v>79</v>
      </c>
      <c r="F31" s="42" t="s">
        <v>25</v>
      </c>
      <c r="G31" s="42" t="s">
        <v>26</v>
      </c>
      <c r="H31" s="9" t="s">
        <v>30</v>
      </c>
      <c r="I31" s="9" t="s">
        <v>31</v>
      </c>
      <c r="J31" s="9" t="s">
        <v>87</v>
      </c>
      <c r="K31" s="129" t="s">
        <v>50</v>
      </c>
      <c r="L31" s="28" t="s">
        <v>3</v>
      </c>
    </row>
    <row r="32" spans="1:14" ht="13.5" thickTop="1" x14ac:dyDescent="0.2">
      <c r="A32" s="40">
        <v>2003</v>
      </c>
      <c r="B32" s="43">
        <f t="shared" ref="B32:D36" si="1">+B71/B14</f>
        <v>0</v>
      </c>
      <c r="C32" s="15">
        <f t="shared" si="1"/>
        <v>0</v>
      </c>
      <c r="D32" s="15">
        <f t="shared" si="1"/>
        <v>0</v>
      </c>
      <c r="E32" s="190" t="s">
        <v>5</v>
      </c>
      <c r="F32" s="190" t="s">
        <v>5</v>
      </c>
      <c r="G32" s="190" t="s">
        <v>5</v>
      </c>
      <c r="H32" s="190" t="s">
        <v>5</v>
      </c>
      <c r="I32" s="190" t="s">
        <v>5</v>
      </c>
      <c r="J32" s="190" t="s">
        <v>5</v>
      </c>
      <c r="K32" s="192" t="s">
        <v>5</v>
      </c>
      <c r="L32" s="128">
        <f t="shared" ref="L32:L42" si="2">+L71/L14</f>
        <v>0</v>
      </c>
    </row>
    <row r="33" spans="1:14" x14ac:dyDescent="0.2">
      <c r="A33" s="37">
        <v>2004</v>
      </c>
      <c r="B33" s="44">
        <f t="shared" si="1"/>
        <v>0.79758204597531224</v>
      </c>
      <c r="C33" s="3">
        <f t="shared" si="1"/>
        <v>0.77157122201392547</v>
      </c>
      <c r="D33" s="3">
        <f t="shared" si="1"/>
        <v>0.81937449228269699</v>
      </c>
      <c r="E33" s="191" t="s">
        <v>5</v>
      </c>
      <c r="F33" s="14">
        <f t="shared" ref="F33:F42" si="3">+F72/F15</f>
        <v>5.9821428571428574E-2</v>
      </c>
      <c r="G33" s="191" t="s">
        <v>5</v>
      </c>
      <c r="H33" s="191" t="s">
        <v>5</v>
      </c>
      <c r="I33" s="191" t="s">
        <v>5</v>
      </c>
      <c r="J33" s="191" t="s">
        <v>5</v>
      </c>
      <c r="K33" s="193" t="s">
        <v>5</v>
      </c>
      <c r="L33" s="126">
        <f t="shared" si="2"/>
        <v>0.78036518276078715</v>
      </c>
    </row>
    <row r="34" spans="1:14" x14ac:dyDescent="0.2">
      <c r="A34" s="37">
        <v>2005</v>
      </c>
      <c r="B34" s="44">
        <f t="shared" si="1"/>
        <v>0.80596213528634786</v>
      </c>
      <c r="C34" s="3">
        <f t="shared" si="1"/>
        <v>0.81637914219712404</v>
      </c>
      <c r="D34" s="3">
        <f t="shared" si="1"/>
        <v>0.79782509505703425</v>
      </c>
      <c r="E34" s="191" t="s">
        <v>5</v>
      </c>
      <c r="F34" s="14">
        <f t="shared" si="3"/>
        <v>8.3120567375886523E-2</v>
      </c>
      <c r="G34" s="191" t="s">
        <v>5</v>
      </c>
      <c r="H34" s="191" t="s">
        <v>5</v>
      </c>
      <c r="I34" s="191" t="s">
        <v>5</v>
      </c>
      <c r="J34" s="191" t="s">
        <v>5</v>
      </c>
      <c r="K34" s="193" t="s">
        <v>5</v>
      </c>
      <c r="L34" s="126">
        <f t="shared" si="2"/>
        <v>0.7857253025846106</v>
      </c>
    </row>
    <row r="35" spans="1:14" x14ac:dyDescent="0.2">
      <c r="A35" s="37">
        <v>2006</v>
      </c>
      <c r="B35" s="44">
        <f t="shared" si="1"/>
        <v>0.81433856209483901</v>
      </c>
      <c r="C35" s="3">
        <f t="shared" si="1"/>
        <v>0.73050257259890772</v>
      </c>
      <c r="D35" s="3">
        <f t="shared" si="1"/>
        <v>0.80707093821510301</v>
      </c>
      <c r="E35" s="14">
        <f>+E74/E17</f>
        <v>0.83250000000000002</v>
      </c>
      <c r="F35" s="14">
        <f t="shared" si="3"/>
        <v>0.15148936170212765</v>
      </c>
      <c r="G35" s="14">
        <f t="shared" ref="G35:I41" si="4">+G74/G17</f>
        <v>0.10850769230769231</v>
      </c>
      <c r="H35" s="14">
        <f t="shared" si="4"/>
        <v>1.5474999999999999E-2</v>
      </c>
      <c r="I35" s="14">
        <f t="shared" si="4"/>
        <v>0</v>
      </c>
      <c r="J35" s="14"/>
      <c r="K35" s="124"/>
      <c r="L35" s="126">
        <f t="shared" si="2"/>
        <v>0.74267887540899524</v>
      </c>
    </row>
    <row r="36" spans="1:14" x14ac:dyDescent="0.2">
      <c r="A36" s="37">
        <v>2007</v>
      </c>
      <c r="B36" s="44">
        <f t="shared" si="1"/>
        <v>0.81738826088224636</v>
      </c>
      <c r="C36" s="3">
        <f t="shared" si="1"/>
        <v>0.73189491171464238</v>
      </c>
      <c r="D36" s="3">
        <f t="shared" si="1"/>
        <v>0.60841296928327648</v>
      </c>
      <c r="E36" s="14">
        <f>+E75/E18</f>
        <v>0.1119298245614035</v>
      </c>
      <c r="F36" s="14">
        <f t="shared" si="3"/>
        <v>0.2652482269503546</v>
      </c>
      <c r="G36" s="14">
        <f t="shared" si="4"/>
        <v>0.12261607142857144</v>
      </c>
      <c r="H36" s="14">
        <f t="shared" si="4"/>
        <v>2.0799999999999999E-2</v>
      </c>
      <c r="I36" s="14">
        <f t="shared" si="4"/>
        <v>0</v>
      </c>
      <c r="J36" s="14">
        <f t="shared" ref="J36:K42" si="5">+J75/J18</f>
        <v>0</v>
      </c>
      <c r="K36" s="124">
        <f t="shared" si="5"/>
        <v>0</v>
      </c>
      <c r="L36" s="126">
        <f t="shared" si="2"/>
        <v>0.71507156324436771</v>
      </c>
    </row>
    <row r="37" spans="1:14" x14ac:dyDescent="0.2">
      <c r="A37" s="37">
        <v>2008</v>
      </c>
      <c r="B37" s="292">
        <f t="shared" ref="B37:B42" si="6">(+B76+C76)/B19</f>
        <v>0.74159721668650946</v>
      </c>
      <c r="C37" s="293"/>
      <c r="D37" s="3">
        <f t="shared" ref="D37:D42" si="7">+D76/D19</f>
        <v>0.72414905450500555</v>
      </c>
      <c r="E37" s="14">
        <f>+E76/E19</f>
        <v>0.22688172043010751</v>
      </c>
      <c r="F37" s="14">
        <f t="shared" si="3"/>
        <v>0.37709219858156029</v>
      </c>
      <c r="G37" s="14">
        <f t="shared" si="4"/>
        <v>0.30005357142857142</v>
      </c>
      <c r="H37" s="14">
        <f t="shared" si="4"/>
        <v>7.5745454545454546E-2</v>
      </c>
      <c r="I37" s="14">
        <f t="shared" si="4"/>
        <v>0</v>
      </c>
      <c r="J37" s="14">
        <f t="shared" si="5"/>
        <v>0</v>
      </c>
      <c r="K37" s="124">
        <f t="shared" si="5"/>
        <v>0</v>
      </c>
      <c r="L37" s="126">
        <f t="shared" si="2"/>
        <v>0.68660806532903573</v>
      </c>
    </row>
    <row r="38" spans="1:14" x14ac:dyDescent="0.2">
      <c r="A38" s="37">
        <v>2009</v>
      </c>
      <c r="B38" s="292">
        <f t="shared" si="6"/>
        <v>0.77854017143338017</v>
      </c>
      <c r="C38" s="293"/>
      <c r="D38" s="3">
        <f t="shared" si="7"/>
        <v>0.74695054945054951</v>
      </c>
      <c r="E38" s="14">
        <f>+E77/E20</f>
        <v>0.25424528301886795</v>
      </c>
      <c r="F38" s="14">
        <f t="shared" si="3"/>
        <v>0.45</v>
      </c>
      <c r="G38" s="14">
        <f t="shared" si="4"/>
        <v>0.27402158273381294</v>
      </c>
      <c r="H38" s="14">
        <f t="shared" si="4"/>
        <v>0.1227</v>
      </c>
      <c r="I38" s="14">
        <f t="shared" si="4"/>
        <v>0</v>
      </c>
      <c r="J38" s="14">
        <f t="shared" si="5"/>
        <v>9.1399999999999995E-2</v>
      </c>
      <c r="K38" s="124">
        <f t="shared" si="5"/>
        <v>4.0000000000000001E-3</v>
      </c>
      <c r="L38" s="126">
        <f t="shared" si="2"/>
        <v>0.71600246069018947</v>
      </c>
    </row>
    <row r="39" spans="1:14" x14ac:dyDescent="0.2">
      <c r="A39" s="37">
        <v>2010</v>
      </c>
      <c r="B39" s="284">
        <f t="shared" si="6"/>
        <v>0.72595218335185419</v>
      </c>
      <c r="C39" s="285"/>
      <c r="D39" s="79">
        <f t="shared" si="7"/>
        <v>0.64157437070938217</v>
      </c>
      <c r="E39" s="80">
        <f>+E78/E21</f>
        <v>0.23254716981132076</v>
      </c>
      <c r="F39" s="80">
        <f t="shared" si="3"/>
        <v>0.32783653846153848</v>
      </c>
      <c r="G39" s="80">
        <f t="shared" si="4"/>
        <v>0.29584172661870506</v>
      </c>
      <c r="H39" s="80">
        <f t="shared" si="4"/>
        <v>0.32144545454545453</v>
      </c>
      <c r="I39" s="80">
        <f t="shared" si="4"/>
        <v>0</v>
      </c>
      <c r="J39" s="80">
        <f t="shared" si="5"/>
        <v>0.18779999999999999</v>
      </c>
      <c r="K39" s="125">
        <f t="shared" si="5"/>
        <v>3.8E-3</v>
      </c>
      <c r="L39" s="127">
        <f t="shared" si="2"/>
        <v>0.67689175225613496</v>
      </c>
    </row>
    <row r="40" spans="1:14" x14ac:dyDescent="0.2">
      <c r="A40" s="74">
        <v>2011</v>
      </c>
      <c r="B40" s="286">
        <f t="shared" si="6"/>
        <v>0.64395681589593734</v>
      </c>
      <c r="C40" s="287"/>
      <c r="D40" s="288">
        <f t="shared" si="7"/>
        <v>0.56033872209391844</v>
      </c>
      <c r="E40" s="287"/>
      <c r="F40" s="145">
        <f t="shared" si="3"/>
        <v>0.41528846153846155</v>
      </c>
      <c r="G40" s="145">
        <f t="shared" si="4"/>
        <v>0.3406043165467626</v>
      </c>
      <c r="H40" s="145">
        <f t="shared" si="4"/>
        <v>0.52148000000000005</v>
      </c>
      <c r="I40" s="145">
        <f t="shared" si="4"/>
        <v>0</v>
      </c>
      <c r="J40" s="145">
        <f t="shared" si="5"/>
        <v>0.24990000000000001</v>
      </c>
      <c r="K40" s="146">
        <f t="shared" si="5"/>
        <v>2E-3</v>
      </c>
      <c r="L40" s="147">
        <f t="shared" si="2"/>
        <v>0.61757473811195773</v>
      </c>
    </row>
    <row r="41" spans="1:14" ht="13.5" thickBot="1" x14ac:dyDescent="0.25">
      <c r="A41" s="162">
        <v>2012</v>
      </c>
      <c r="B41" s="286">
        <f t="shared" si="6"/>
        <v>0.60157288608593396</v>
      </c>
      <c r="C41" s="287"/>
      <c r="D41" s="288">
        <f t="shared" si="7"/>
        <v>0.57899923017705923</v>
      </c>
      <c r="E41" s="287"/>
      <c r="F41" s="145">
        <f t="shared" si="3"/>
        <v>0.32855769230769233</v>
      </c>
      <c r="G41" s="145">
        <f t="shared" si="4"/>
        <v>0.38789208633093525</v>
      </c>
      <c r="H41" s="145">
        <f t="shared" si="4"/>
        <v>0.46134054054054052</v>
      </c>
      <c r="I41" s="145">
        <f t="shared" si="4"/>
        <v>0</v>
      </c>
      <c r="J41" s="145">
        <f t="shared" si="5"/>
        <v>0.16355</v>
      </c>
      <c r="K41" s="146">
        <f t="shared" si="5"/>
        <v>2E-3</v>
      </c>
      <c r="L41" s="147">
        <f t="shared" si="2"/>
        <v>0.58046905899366874</v>
      </c>
    </row>
    <row r="42" spans="1:14" ht="13.5" thickTop="1" x14ac:dyDescent="0.2">
      <c r="A42" s="162">
        <v>2013</v>
      </c>
      <c r="B42" s="289">
        <f t="shared" si="6"/>
        <v>0.56445561089533336</v>
      </c>
      <c r="C42" s="290"/>
      <c r="D42" s="291">
        <f t="shared" si="7"/>
        <v>0.57598564954682785</v>
      </c>
      <c r="E42" s="290"/>
      <c r="F42" s="163">
        <f t="shared" si="3"/>
        <v>0.29095890410958902</v>
      </c>
      <c r="G42" s="163">
        <f>+G81/G24</f>
        <v>0.47155000000000002</v>
      </c>
      <c r="H42" s="163">
        <f>+H81/H24</f>
        <v>0.63793157894736841</v>
      </c>
      <c r="I42" s="224" t="s">
        <v>84</v>
      </c>
      <c r="J42" s="163">
        <f t="shared" si="5"/>
        <v>0.23430000000000001</v>
      </c>
      <c r="K42" s="164">
        <f t="shared" si="5"/>
        <v>1.4E-3</v>
      </c>
      <c r="L42" s="165">
        <f t="shared" si="2"/>
        <v>0.56180213820107361</v>
      </c>
    </row>
    <row r="43" spans="1:14" s="235" customFormat="1" x14ac:dyDescent="0.2">
      <c r="A43" s="160">
        <v>41640</v>
      </c>
      <c r="B43" s="292">
        <f t="shared" ref="B43" si="8">(+B81+C81)/B25</f>
        <v>0.5536551578296518</v>
      </c>
      <c r="C43" s="293"/>
      <c r="D43" s="294">
        <f t="shared" ref="D43" si="9">+D81/D25</f>
        <v>0.57598564954682785</v>
      </c>
      <c r="E43" s="293"/>
      <c r="F43" s="14">
        <f t="shared" ref="F43" si="10">+F81/F25</f>
        <v>0.29095890410958902</v>
      </c>
      <c r="G43" s="14">
        <f>+G81/G25</f>
        <v>0.47155000000000002</v>
      </c>
      <c r="H43" s="14">
        <f>+H81/H25</f>
        <v>0.63793157894736841</v>
      </c>
      <c r="I43" s="225" t="s">
        <v>84</v>
      </c>
      <c r="J43" s="14">
        <f t="shared" ref="J43:K43" si="11">+J81/J25</f>
        <v>0.23430000000000001</v>
      </c>
      <c r="K43" s="124">
        <f t="shared" si="11"/>
        <v>1.4E-3</v>
      </c>
      <c r="L43" s="161">
        <f t="shared" ref="L43" si="12">+L81/L25</f>
        <v>0.55263168739165514</v>
      </c>
    </row>
    <row r="44" spans="1:14" x14ac:dyDescent="0.2">
      <c r="A44" s="160">
        <v>41671</v>
      </c>
      <c r="B44" s="292">
        <f>(+B83+C83)/B26</f>
        <v>0.55624244558134939</v>
      </c>
      <c r="C44" s="293"/>
      <c r="D44" s="294">
        <f>+D83/D26</f>
        <v>0.57549471299093657</v>
      </c>
      <c r="E44" s="293"/>
      <c r="F44" s="14">
        <f>+F83/F26</f>
        <v>0.31589041095890413</v>
      </c>
      <c r="G44" s="14">
        <f>+G83/G26</f>
        <v>0.49162857142857141</v>
      </c>
      <c r="H44" s="14">
        <f>+H83/H26</f>
        <v>0.56139545454545459</v>
      </c>
      <c r="I44" s="225" t="s">
        <v>84</v>
      </c>
      <c r="J44" s="14">
        <f>+J83/J26</f>
        <v>0.24274999999999999</v>
      </c>
      <c r="K44" s="124">
        <f>+K83/K26</f>
        <v>1.4E-3</v>
      </c>
      <c r="L44" s="161">
        <f>+L83/L26</f>
        <v>0.55234929727084792</v>
      </c>
    </row>
    <row r="45" spans="1:14" x14ac:dyDescent="0.2">
      <c r="A45" s="58">
        <v>2010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2"/>
    </row>
    <row r="46" spans="1:14" x14ac:dyDescent="0.2">
      <c r="A46" s="194"/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</row>
    <row r="49" spans="1:12" s="121" customFormat="1" x14ac:dyDescent="0.2">
      <c r="A49" s="295"/>
      <c r="B49" s="295"/>
      <c r="C49" s="295"/>
      <c r="D49" s="295"/>
      <c r="E49" s="295"/>
      <c r="F49" s="295"/>
      <c r="G49" s="295"/>
      <c r="H49" s="295"/>
      <c r="I49" s="295"/>
      <c r="J49" s="295"/>
      <c r="K49" s="295"/>
      <c r="L49" s="295"/>
    </row>
    <row r="50" spans="1:12" s="121" customFormat="1" x14ac:dyDescent="0.2"/>
    <row r="51" spans="1:12" s="121" customFormat="1" x14ac:dyDescent="0.2"/>
    <row r="52" spans="1:12" s="121" customFormat="1" x14ac:dyDescent="0.2"/>
    <row r="53" spans="1:12" s="121" customFormat="1" x14ac:dyDescent="0.2"/>
    <row r="54" spans="1:12" s="121" customFormat="1" x14ac:dyDescent="0.2"/>
    <row r="55" spans="1:12" s="121" customFormat="1" x14ac:dyDescent="0.2"/>
    <row r="56" spans="1:12" s="121" customFormat="1" x14ac:dyDescent="0.2"/>
    <row r="57" spans="1:12" s="121" customFormat="1" x14ac:dyDescent="0.2"/>
    <row r="58" spans="1:12" s="121" customFormat="1" x14ac:dyDescent="0.2"/>
    <row r="59" spans="1:12" s="121" customFormat="1" x14ac:dyDescent="0.2"/>
    <row r="60" spans="1:12" s="121" customFormat="1" x14ac:dyDescent="0.2"/>
    <row r="61" spans="1:12" s="121" customFormat="1" x14ac:dyDescent="0.2"/>
    <row r="62" spans="1:12" s="121" customFormat="1" x14ac:dyDescent="0.2"/>
    <row r="63" spans="1:12" s="121" customFormat="1" x14ac:dyDescent="0.2"/>
    <row r="64" spans="1:12" s="121" customFormat="1" x14ac:dyDescent="0.2"/>
    <row r="65" spans="1:14" s="121" customFormat="1" x14ac:dyDescent="0.2"/>
    <row r="66" spans="1:14" s="121" customFormat="1" x14ac:dyDescent="0.2"/>
    <row r="67" spans="1:14" s="121" customFormat="1" x14ac:dyDescent="0.2"/>
    <row r="68" spans="1:14" s="121" customFormat="1" x14ac:dyDescent="0.2">
      <c r="A68" s="236"/>
      <c r="B68" s="236"/>
      <c r="C68" s="236"/>
      <c r="D68" s="236"/>
      <c r="E68" s="236"/>
      <c r="F68" s="236"/>
      <c r="G68" s="236"/>
      <c r="H68" s="236"/>
      <c r="I68" s="236"/>
      <c r="J68" s="236"/>
      <c r="K68" s="236"/>
      <c r="L68" s="236"/>
      <c r="M68" s="236"/>
    </row>
    <row r="69" spans="1:14" s="121" customFormat="1" x14ac:dyDescent="0.2">
      <c r="A69" s="236"/>
      <c r="B69" s="315"/>
      <c r="C69" s="315"/>
      <c r="D69" s="315"/>
      <c r="E69" s="315"/>
      <c r="F69" s="315"/>
      <c r="G69" s="315"/>
      <c r="H69" s="315"/>
      <c r="I69" s="315"/>
      <c r="J69" s="315"/>
      <c r="K69" s="315"/>
      <c r="L69" s="236"/>
      <c r="M69" s="236"/>
    </row>
    <row r="70" spans="1:14" s="121" customFormat="1" x14ac:dyDescent="0.2">
      <c r="A70" s="236"/>
      <c r="B70" s="236"/>
      <c r="C70" s="236"/>
      <c r="D70" s="236"/>
      <c r="E70" s="236"/>
      <c r="F70" s="236"/>
      <c r="G70" s="236"/>
      <c r="H70" s="236"/>
      <c r="I70" s="236"/>
      <c r="J70" s="236"/>
      <c r="K70" s="236"/>
      <c r="L70" s="236"/>
      <c r="M70" s="236"/>
    </row>
    <row r="71" spans="1:14" s="121" customFormat="1" x14ac:dyDescent="0.2">
      <c r="A71" s="236"/>
      <c r="B71" s="236"/>
      <c r="C71" s="236"/>
      <c r="D71" s="236"/>
      <c r="E71" s="236"/>
      <c r="F71" s="236"/>
      <c r="G71" s="236"/>
      <c r="H71" s="236"/>
      <c r="I71" s="236"/>
      <c r="J71" s="236"/>
      <c r="K71" s="236"/>
      <c r="L71" s="236"/>
      <c r="M71" s="236"/>
    </row>
    <row r="72" spans="1:14" s="121" customFormat="1" x14ac:dyDescent="0.2">
      <c r="A72" s="216">
        <v>2004</v>
      </c>
      <c r="B72" s="218">
        <v>863239</v>
      </c>
      <c r="C72" s="217">
        <v>647822</v>
      </c>
      <c r="D72" s="218">
        <v>100865</v>
      </c>
      <c r="E72" s="234" t="s">
        <v>5</v>
      </c>
      <c r="F72" s="218">
        <v>335</v>
      </c>
      <c r="G72" s="234" t="s">
        <v>5</v>
      </c>
      <c r="H72" s="234" t="s">
        <v>5</v>
      </c>
      <c r="I72" s="234" t="s">
        <v>5</v>
      </c>
      <c r="J72" s="234" t="s">
        <v>5</v>
      </c>
      <c r="K72" s="234" t="s">
        <v>5</v>
      </c>
      <c r="L72" s="217">
        <f t="shared" ref="L72:L78" si="13">SUM(B72:K72)</f>
        <v>1612261</v>
      </c>
      <c r="M72" s="236"/>
      <c r="N72" s="213"/>
    </row>
    <row r="73" spans="1:14" s="121" customFormat="1" x14ac:dyDescent="0.2">
      <c r="A73" s="216">
        <v>2005</v>
      </c>
      <c r="B73" s="218">
        <v>900624</v>
      </c>
      <c r="C73" s="218">
        <v>694786</v>
      </c>
      <c r="D73" s="218">
        <v>104914</v>
      </c>
      <c r="E73" s="234" t="s">
        <v>5</v>
      </c>
      <c r="F73" s="218">
        <v>1172</v>
      </c>
      <c r="G73" s="234" t="s">
        <v>5</v>
      </c>
      <c r="H73" s="234" t="s">
        <v>5</v>
      </c>
      <c r="I73" s="234" t="s">
        <v>5</v>
      </c>
      <c r="J73" s="234" t="s">
        <v>5</v>
      </c>
      <c r="K73" s="234" t="s">
        <v>5</v>
      </c>
      <c r="L73" s="217">
        <f t="shared" si="13"/>
        <v>1701496</v>
      </c>
      <c r="M73" s="236"/>
      <c r="N73" s="213"/>
    </row>
    <row r="74" spans="1:14" s="121" customFormat="1" x14ac:dyDescent="0.2">
      <c r="A74" s="216">
        <v>2006</v>
      </c>
      <c r="B74" s="218">
        <v>957347</v>
      </c>
      <c r="C74" s="218">
        <v>701937</v>
      </c>
      <c r="D74" s="218">
        <v>105807</v>
      </c>
      <c r="E74" s="218">
        <v>333</v>
      </c>
      <c r="F74" s="218">
        <v>2136</v>
      </c>
      <c r="G74" s="218">
        <v>7053</v>
      </c>
      <c r="H74" s="218">
        <v>619</v>
      </c>
      <c r="I74" s="218">
        <v>0</v>
      </c>
      <c r="J74" s="217">
        <v>0</v>
      </c>
      <c r="K74" s="217">
        <v>0</v>
      </c>
      <c r="L74" s="217">
        <f t="shared" si="13"/>
        <v>1775232</v>
      </c>
      <c r="M74" s="236"/>
      <c r="N74" s="213"/>
    </row>
    <row r="75" spans="1:14" s="121" customFormat="1" x14ac:dyDescent="0.2">
      <c r="A75" s="216">
        <v>2007</v>
      </c>
      <c r="B75" s="218">
        <v>980870</v>
      </c>
      <c r="C75" s="218">
        <v>716348</v>
      </c>
      <c r="D75" s="218">
        <v>106959</v>
      </c>
      <c r="E75" s="218">
        <v>638</v>
      </c>
      <c r="F75" s="218">
        <v>3740</v>
      </c>
      <c r="G75" s="218">
        <v>13733</v>
      </c>
      <c r="H75" s="218">
        <v>832</v>
      </c>
      <c r="I75" s="218">
        <v>0</v>
      </c>
      <c r="J75" s="217">
        <v>0</v>
      </c>
      <c r="K75" s="217">
        <v>0</v>
      </c>
      <c r="L75" s="217">
        <f t="shared" si="13"/>
        <v>1823120</v>
      </c>
      <c r="M75" s="236"/>
      <c r="N75" s="213"/>
    </row>
    <row r="76" spans="1:14" s="121" customFormat="1" x14ac:dyDescent="0.2">
      <c r="A76" s="216">
        <v>2008</v>
      </c>
      <c r="B76" s="218">
        <v>1011022</v>
      </c>
      <c r="C76" s="217">
        <v>719372</v>
      </c>
      <c r="D76" s="218">
        <v>130202</v>
      </c>
      <c r="E76" s="218">
        <v>2110</v>
      </c>
      <c r="F76" s="218">
        <v>5317</v>
      </c>
      <c r="G76" s="218">
        <v>33606</v>
      </c>
      <c r="H76" s="218">
        <v>8332</v>
      </c>
      <c r="I76" s="218">
        <v>0</v>
      </c>
      <c r="J76" s="217">
        <v>0</v>
      </c>
      <c r="K76" s="217">
        <v>0</v>
      </c>
      <c r="L76" s="217">
        <f t="shared" si="13"/>
        <v>1909961</v>
      </c>
      <c r="M76" s="236"/>
      <c r="N76" s="213"/>
    </row>
    <row r="77" spans="1:14" s="121" customFormat="1" x14ac:dyDescent="0.2">
      <c r="A77" s="216">
        <v>2009</v>
      </c>
      <c r="B77" s="281">
        <v>1813273</v>
      </c>
      <c r="C77" s="281"/>
      <c r="D77" s="218">
        <v>135945</v>
      </c>
      <c r="E77" s="218">
        <v>2695</v>
      </c>
      <c r="F77" s="218">
        <v>6795</v>
      </c>
      <c r="G77" s="218">
        <v>38089</v>
      </c>
      <c r="H77" s="218">
        <v>13497</v>
      </c>
      <c r="I77" s="218">
        <v>0</v>
      </c>
      <c r="J77" s="218">
        <v>914</v>
      </c>
      <c r="K77" s="218">
        <v>20</v>
      </c>
      <c r="L77" s="217">
        <f t="shared" si="13"/>
        <v>2011228</v>
      </c>
      <c r="M77" s="236"/>
      <c r="N77" s="213"/>
    </row>
    <row r="78" spans="1:14" s="121" customFormat="1" x14ac:dyDescent="0.2">
      <c r="A78" s="216">
        <v>2010</v>
      </c>
      <c r="B78" s="281">
        <v>1857912</v>
      </c>
      <c r="C78" s="281"/>
      <c r="D78" s="218">
        <v>140184</v>
      </c>
      <c r="E78" s="218">
        <v>2465</v>
      </c>
      <c r="F78" s="218">
        <v>6819</v>
      </c>
      <c r="G78" s="218">
        <v>41122</v>
      </c>
      <c r="H78" s="218">
        <v>35359</v>
      </c>
      <c r="I78" s="218">
        <v>0</v>
      </c>
      <c r="J78" s="218">
        <v>1878</v>
      </c>
      <c r="K78" s="218">
        <v>19</v>
      </c>
      <c r="L78" s="217">
        <f t="shared" si="13"/>
        <v>2085758</v>
      </c>
      <c r="M78" s="214"/>
      <c r="N78" s="213"/>
    </row>
    <row r="79" spans="1:14" s="121" customFormat="1" x14ac:dyDescent="0.2">
      <c r="A79" s="216">
        <v>2011</v>
      </c>
      <c r="B79" s="281">
        <v>1948925</v>
      </c>
      <c r="C79" s="281"/>
      <c r="D79" s="218">
        <v>145576</v>
      </c>
      <c r="E79" s="218">
        <v>1562</v>
      </c>
      <c r="F79" s="218">
        <v>8638</v>
      </c>
      <c r="G79" s="218">
        <v>47344</v>
      </c>
      <c r="H79" s="218">
        <v>65185</v>
      </c>
      <c r="I79" s="218">
        <v>0</v>
      </c>
      <c r="J79" s="218">
        <v>2499</v>
      </c>
      <c r="K79" s="218">
        <v>10</v>
      </c>
      <c r="L79" s="217">
        <f t="shared" ref="L79:L80" si="14">SUM(B79:K79)</f>
        <v>2219739</v>
      </c>
      <c r="M79" s="214"/>
      <c r="N79" s="213"/>
    </row>
    <row r="80" spans="1:14" s="121" customFormat="1" x14ac:dyDescent="0.2">
      <c r="A80" s="216">
        <v>2012</v>
      </c>
      <c r="B80" s="281">
        <v>2007326</v>
      </c>
      <c r="C80" s="281"/>
      <c r="D80" s="281">
        <v>150424</v>
      </c>
      <c r="E80" s="281"/>
      <c r="F80" s="218">
        <v>6834</v>
      </c>
      <c r="G80" s="218">
        <v>53917</v>
      </c>
      <c r="H80" s="218">
        <v>85348</v>
      </c>
      <c r="I80" s="218">
        <v>0</v>
      </c>
      <c r="J80" s="218">
        <v>3271</v>
      </c>
      <c r="K80" s="218">
        <v>10</v>
      </c>
      <c r="L80" s="217">
        <f t="shared" si="14"/>
        <v>2307130</v>
      </c>
      <c r="M80" s="214"/>
      <c r="N80" s="213"/>
    </row>
    <row r="81" spans="1:14" s="121" customFormat="1" x14ac:dyDescent="0.2">
      <c r="A81" s="216">
        <v>2013</v>
      </c>
      <c r="B81" s="281">
        <v>2063083</v>
      </c>
      <c r="C81" s="281"/>
      <c r="D81" s="281">
        <v>152521</v>
      </c>
      <c r="E81" s="281"/>
      <c r="F81" s="218">
        <v>6372</v>
      </c>
      <c r="G81" s="218">
        <v>66017</v>
      </c>
      <c r="H81" s="218">
        <v>121207</v>
      </c>
      <c r="I81" s="218">
        <v>0</v>
      </c>
      <c r="J81" s="218">
        <v>4686</v>
      </c>
      <c r="K81" s="218">
        <v>7</v>
      </c>
      <c r="L81" s="217">
        <f t="shared" ref="L81:L94" si="15">SUM(B81:K81)</f>
        <v>2413893</v>
      </c>
      <c r="M81" s="214"/>
      <c r="N81" s="213"/>
    </row>
    <row r="82" spans="1:14" s="121" customFormat="1" x14ac:dyDescent="0.2">
      <c r="A82" s="219">
        <v>41640</v>
      </c>
      <c r="B82" s="281">
        <v>2065340</v>
      </c>
      <c r="C82" s="281"/>
      <c r="D82" s="281">
        <v>152324</v>
      </c>
      <c r="E82" s="281"/>
      <c r="F82" s="218">
        <v>6942</v>
      </c>
      <c r="G82" s="218">
        <v>68017</v>
      </c>
      <c r="H82" s="218">
        <v>121504</v>
      </c>
      <c r="I82" s="218">
        <v>0</v>
      </c>
      <c r="J82" s="218">
        <v>4716</v>
      </c>
      <c r="K82" s="218">
        <v>7</v>
      </c>
      <c r="L82" s="217">
        <f t="shared" si="15"/>
        <v>2418850</v>
      </c>
      <c r="M82" s="214"/>
      <c r="N82" s="213"/>
    </row>
    <row r="83" spans="1:14" s="121" customFormat="1" x14ac:dyDescent="0.2">
      <c r="A83" s="219">
        <v>41671</v>
      </c>
      <c r="B83" s="281">
        <v>2072724</v>
      </c>
      <c r="C83" s="281"/>
      <c r="D83" s="281">
        <v>152391</v>
      </c>
      <c r="E83" s="281"/>
      <c r="F83" s="218">
        <v>6918</v>
      </c>
      <c r="G83" s="218">
        <v>68828</v>
      </c>
      <c r="H83" s="218">
        <v>123507</v>
      </c>
      <c r="I83" s="218">
        <v>0</v>
      </c>
      <c r="J83" s="218">
        <v>4855</v>
      </c>
      <c r="K83" s="218">
        <v>7</v>
      </c>
      <c r="L83" s="217">
        <f t="shared" si="15"/>
        <v>2429230</v>
      </c>
      <c r="M83" s="214"/>
      <c r="N83" s="213"/>
    </row>
    <row r="84" spans="1:14" s="121" customFormat="1" x14ac:dyDescent="0.2">
      <c r="A84" s="219">
        <v>41699</v>
      </c>
      <c r="B84" s="281"/>
      <c r="C84" s="281"/>
      <c r="D84" s="281"/>
      <c r="E84" s="281"/>
      <c r="F84" s="218"/>
      <c r="G84" s="218"/>
      <c r="H84" s="218"/>
      <c r="I84" s="218"/>
      <c r="J84" s="218"/>
      <c r="K84" s="218"/>
      <c r="L84" s="217">
        <f t="shared" si="15"/>
        <v>0</v>
      </c>
      <c r="M84" s="214"/>
      <c r="N84" s="213"/>
    </row>
    <row r="85" spans="1:14" s="121" customFormat="1" x14ac:dyDescent="0.2">
      <c r="A85" s="219">
        <v>41730</v>
      </c>
      <c r="B85" s="281"/>
      <c r="C85" s="281"/>
      <c r="D85" s="281"/>
      <c r="E85" s="281"/>
      <c r="F85" s="218"/>
      <c r="G85" s="218"/>
      <c r="H85" s="218"/>
      <c r="I85" s="218"/>
      <c r="J85" s="218"/>
      <c r="K85" s="218"/>
      <c r="L85" s="217">
        <f t="shared" si="15"/>
        <v>0</v>
      </c>
      <c r="M85" s="214"/>
      <c r="N85" s="213"/>
    </row>
    <row r="86" spans="1:14" s="121" customFormat="1" x14ac:dyDescent="0.2">
      <c r="A86" s="219">
        <v>41760</v>
      </c>
      <c r="B86" s="281"/>
      <c r="C86" s="281"/>
      <c r="D86" s="281"/>
      <c r="E86" s="281"/>
      <c r="F86" s="218"/>
      <c r="G86" s="218"/>
      <c r="H86" s="218"/>
      <c r="I86" s="218"/>
      <c r="J86" s="218"/>
      <c r="K86" s="218"/>
      <c r="L86" s="217">
        <f t="shared" si="15"/>
        <v>0</v>
      </c>
      <c r="M86" s="214"/>
      <c r="N86" s="213"/>
    </row>
    <row r="87" spans="1:14" s="121" customFormat="1" x14ac:dyDescent="0.2">
      <c r="A87" s="219">
        <v>41791</v>
      </c>
      <c r="B87" s="281"/>
      <c r="C87" s="281"/>
      <c r="D87" s="281"/>
      <c r="E87" s="281"/>
      <c r="F87" s="218"/>
      <c r="G87" s="218"/>
      <c r="H87" s="218"/>
      <c r="I87" s="218"/>
      <c r="J87" s="218"/>
      <c r="K87" s="218"/>
      <c r="L87" s="217">
        <f t="shared" si="15"/>
        <v>0</v>
      </c>
      <c r="M87" s="214"/>
      <c r="N87" s="213"/>
    </row>
    <row r="88" spans="1:14" s="121" customFormat="1" x14ac:dyDescent="0.2">
      <c r="A88" s="219">
        <v>41821</v>
      </c>
      <c r="B88" s="281"/>
      <c r="C88" s="281"/>
      <c r="D88" s="281"/>
      <c r="E88" s="281"/>
      <c r="F88" s="218"/>
      <c r="G88" s="218"/>
      <c r="H88" s="218"/>
      <c r="I88" s="218"/>
      <c r="J88" s="218"/>
      <c r="K88" s="218"/>
      <c r="L88" s="217">
        <f t="shared" si="15"/>
        <v>0</v>
      </c>
      <c r="M88" s="214"/>
      <c r="N88" s="213"/>
    </row>
    <row r="89" spans="1:14" s="121" customFormat="1" x14ac:dyDescent="0.2">
      <c r="A89" s="219">
        <v>41852</v>
      </c>
      <c r="B89" s="215"/>
      <c r="C89" s="215"/>
      <c r="D89" s="215"/>
      <c r="E89" s="215"/>
      <c r="F89" s="215"/>
      <c r="G89" s="215"/>
      <c r="H89" s="215"/>
      <c r="I89" s="215"/>
      <c r="J89" s="215"/>
      <c r="K89" s="215"/>
      <c r="L89" s="217">
        <f t="shared" si="15"/>
        <v>0</v>
      </c>
      <c r="M89" s="236"/>
    </row>
    <row r="90" spans="1:14" s="121" customFormat="1" x14ac:dyDescent="0.2">
      <c r="A90" s="219">
        <v>41883</v>
      </c>
      <c r="B90" s="215"/>
      <c r="C90" s="215"/>
      <c r="D90" s="215"/>
      <c r="E90" s="215"/>
      <c r="F90" s="215"/>
      <c r="G90" s="215"/>
      <c r="H90" s="215"/>
      <c r="I90" s="215"/>
      <c r="J90" s="215"/>
      <c r="K90" s="215"/>
      <c r="L90" s="217">
        <f t="shared" si="15"/>
        <v>0</v>
      </c>
      <c r="M90" s="236"/>
    </row>
    <row r="91" spans="1:14" s="121" customFormat="1" x14ac:dyDescent="0.2">
      <c r="A91" s="219">
        <v>41913</v>
      </c>
      <c r="B91" s="215"/>
      <c r="C91" s="215"/>
      <c r="D91" s="215"/>
      <c r="E91" s="215"/>
      <c r="F91" s="215"/>
      <c r="G91" s="215"/>
      <c r="H91" s="215"/>
      <c r="I91" s="215"/>
      <c r="J91" s="215"/>
      <c r="K91" s="215"/>
      <c r="L91" s="217">
        <f t="shared" si="15"/>
        <v>0</v>
      </c>
      <c r="M91" s="236"/>
    </row>
    <row r="92" spans="1:14" s="121" customFormat="1" x14ac:dyDescent="0.2">
      <c r="A92" s="219">
        <v>41944</v>
      </c>
      <c r="B92" s="215"/>
      <c r="C92" s="215"/>
      <c r="D92" s="215"/>
      <c r="E92" s="215"/>
      <c r="F92" s="215"/>
      <c r="G92" s="215"/>
      <c r="H92" s="215"/>
      <c r="I92" s="215"/>
      <c r="J92" s="215"/>
      <c r="K92" s="215"/>
      <c r="L92" s="217">
        <f t="shared" si="15"/>
        <v>0</v>
      </c>
      <c r="M92" s="236"/>
    </row>
    <row r="93" spans="1:14" s="121" customFormat="1" x14ac:dyDescent="0.2">
      <c r="A93" s="219">
        <v>41974</v>
      </c>
      <c r="B93" s="215"/>
      <c r="C93" s="215"/>
      <c r="D93" s="215"/>
      <c r="E93" s="215"/>
      <c r="F93" s="215"/>
      <c r="G93" s="215"/>
      <c r="H93" s="215"/>
      <c r="I93" s="215"/>
      <c r="J93" s="215"/>
      <c r="K93" s="215"/>
      <c r="L93" s="217">
        <f t="shared" si="15"/>
        <v>0</v>
      </c>
      <c r="M93" s="236"/>
    </row>
    <row r="94" spans="1:14" s="121" customFormat="1" x14ac:dyDescent="0.2">
      <c r="A94" s="236"/>
      <c r="B94" s="236"/>
      <c r="C94" s="236"/>
      <c r="D94" s="236"/>
      <c r="E94" s="236"/>
      <c r="F94" s="236"/>
      <c r="G94" s="236"/>
      <c r="H94" s="236"/>
      <c r="I94" s="236"/>
      <c r="J94" s="236"/>
      <c r="K94" s="236"/>
      <c r="L94" s="217">
        <f t="shared" si="15"/>
        <v>0</v>
      </c>
      <c r="M94" s="236"/>
    </row>
    <row r="95" spans="1:14" s="121" customFormat="1" x14ac:dyDescent="0.2">
      <c r="A95" s="236"/>
      <c r="B95" s="236"/>
      <c r="C95" s="236"/>
      <c r="D95" s="236"/>
      <c r="E95" s="236"/>
      <c r="F95" s="236"/>
      <c r="G95" s="236"/>
      <c r="H95" s="236"/>
      <c r="I95" s="236"/>
      <c r="J95" s="236"/>
      <c r="K95" s="236"/>
      <c r="L95" s="236"/>
      <c r="M95" s="236"/>
    </row>
    <row r="96" spans="1:14" s="121" customFormat="1" x14ac:dyDescent="0.2">
      <c r="A96" s="236"/>
      <c r="B96" s="236"/>
      <c r="C96" s="236"/>
      <c r="D96" s="236"/>
      <c r="E96" s="236"/>
      <c r="F96" s="236"/>
      <c r="G96" s="236"/>
      <c r="H96" s="236"/>
      <c r="I96" s="236"/>
      <c r="J96" s="236"/>
      <c r="K96" s="236"/>
      <c r="L96" s="236"/>
      <c r="M96" s="236"/>
    </row>
    <row r="97" spans="1:21" x14ac:dyDescent="0.2">
      <c r="A97" s="236"/>
      <c r="B97" s="236"/>
      <c r="C97" s="236"/>
      <c r="D97" s="236"/>
      <c r="E97" s="236"/>
      <c r="F97" s="236"/>
      <c r="G97" s="236"/>
      <c r="H97" s="236"/>
      <c r="I97" s="236"/>
      <c r="J97" s="236"/>
      <c r="K97" s="236"/>
      <c r="L97" s="236"/>
      <c r="M97" s="236"/>
      <c r="N97" s="121"/>
      <c r="O97" s="121"/>
      <c r="P97" s="121"/>
      <c r="Q97" s="121"/>
      <c r="R97" s="121"/>
      <c r="S97" s="121"/>
      <c r="T97" s="121"/>
      <c r="U97" s="121"/>
    </row>
    <row r="98" spans="1:21" x14ac:dyDescent="0.2">
      <c r="A98" s="236"/>
      <c r="B98" s="236"/>
      <c r="C98" s="236"/>
      <c r="D98" s="236"/>
      <c r="E98" s="236"/>
      <c r="F98" s="236"/>
      <c r="G98" s="236"/>
      <c r="H98" s="236"/>
      <c r="I98" s="236"/>
      <c r="J98" s="236"/>
      <c r="K98" s="236"/>
      <c r="L98" s="236"/>
      <c r="M98" s="236"/>
      <c r="N98" s="121"/>
      <c r="O98" s="121"/>
      <c r="P98" s="121"/>
    </row>
    <row r="99" spans="1:21" x14ac:dyDescent="0.2">
      <c r="A99" s="236"/>
      <c r="B99" s="236"/>
      <c r="C99" s="236"/>
      <c r="D99" s="236"/>
      <c r="E99" s="236"/>
      <c r="F99" s="236"/>
      <c r="G99" s="236"/>
      <c r="H99" s="236"/>
      <c r="I99" s="236"/>
      <c r="J99" s="236"/>
      <c r="K99" s="236"/>
      <c r="L99" s="236"/>
      <c r="M99" s="236"/>
      <c r="N99" s="121"/>
      <c r="O99" s="121"/>
      <c r="P99" s="121"/>
    </row>
    <row r="100" spans="1:21" x14ac:dyDescent="0.2">
      <c r="A100" s="236"/>
      <c r="B100" s="236"/>
      <c r="C100" s="236"/>
      <c r="D100" s="236"/>
      <c r="E100" s="236"/>
      <c r="F100" s="236"/>
      <c r="G100" s="236"/>
      <c r="H100" s="236"/>
      <c r="I100" s="236"/>
      <c r="J100" s="236"/>
      <c r="K100" s="236"/>
      <c r="L100" s="236"/>
      <c r="M100" s="236"/>
      <c r="N100" s="121"/>
      <c r="O100" s="121"/>
      <c r="P100" s="121"/>
    </row>
    <row r="101" spans="1:21" x14ac:dyDescent="0.2">
      <c r="A101" s="236"/>
      <c r="B101" s="236"/>
      <c r="C101" s="236"/>
      <c r="D101" s="236"/>
      <c r="E101" s="236"/>
      <c r="F101" s="236"/>
      <c r="G101" s="236"/>
      <c r="H101" s="236"/>
      <c r="I101" s="236"/>
      <c r="J101" s="236"/>
      <c r="K101" s="236"/>
      <c r="L101" s="236"/>
      <c r="M101" s="236"/>
      <c r="N101" s="121"/>
      <c r="O101" s="121"/>
      <c r="P101" s="121"/>
    </row>
    <row r="102" spans="1:21" x14ac:dyDescent="0.2">
      <c r="A102" s="236"/>
      <c r="B102" s="236"/>
      <c r="C102" s="236"/>
      <c r="D102" s="236"/>
      <c r="E102" s="236"/>
      <c r="F102" s="236"/>
      <c r="G102" s="236"/>
      <c r="H102" s="236"/>
      <c r="I102" s="236"/>
      <c r="J102" s="236"/>
      <c r="K102" s="236"/>
      <c r="L102" s="236"/>
      <c r="M102" s="236"/>
    </row>
    <row r="103" spans="1:21" x14ac:dyDescent="0.2">
      <c r="A103" s="236"/>
      <c r="B103" s="236"/>
      <c r="C103" s="236"/>
      <c r="D103" s="236"/>
      <c r="E103" s="236"/>
      <c r="F103" s="236"/>
      <c r="G103" s="236"/>
      <c r="H103" s="236"/>
      <c r="I103" s="236"/>
      <c r="J103" s="236"/>
      <c r="K103" s="236"/>
      <c r="L103" s="236"/>
      <c r="M103" s="236"/>
    </row>
    <row r="104" spans="1:21" x14ac:dyDescent="0.2">
      <c r="A104" s="121"/>
      <c r="B104" s="121"/>
      <c r="C104" s="121"/>
      <c r="D104" s="121"/>
      <c r="E104" s="121"/>
      <c r="F104" s="121"/>
      <c r="G104" s="121"/>
      <c r="H104" s="121"/>
      <c r="I104" s="121"/>
      <c r="J104" s="121"/>
      <c r="K104" s="121"/>
      <c r="L104" s="121"/>
    </row>
    <row r="105" spans="1:21" x14ac:dyDescent="0.2">
      <c r="A105" s="121"/>
      <c r="B105" s="121"/>
      <c r="C105" s="121"/>
      <c r="D105" s="121"/>
      <c r="E105" s="121"/>
      <c r="F105" s="121"/>
      <c r="G105" s="121"/>
      <c r="H105" s="121"/>
      <c r="I105" s="121"/>
      <c r="J105" s="121"/>
      <c r="K105" s="121"/>
      <c r="L105" s="121"/>
    </row>
    <row r="106" spans="1:21" x14ac:dyDescent="0.2">
      <c r="A106" s="121"/>
      <c r="B106" s="121"/>
      <c r="C106" s="121"/>
      <c r="D106" s="121"/>
      <c r="E106" s="121"/>
      <c r="F106" s="121"/>
      <c r="G106" s="121"/>
      <c r="H106" s="121"/>
      <c r="I106" s="121"/>
      <c r="J106" s="121"/>
      <c r="K106" s="121"/>
      <c r="L106" s="121"/>
    </row>
    <row r="107" spans="1:21" x14ac:dyDescent="0.2">
      <c r="A107" s="121"/>
      <c r="B107" s="121"/>
      <c r="C107" s="121"/>
      <c r="D107" s="121"/>
      <c r="E107" s="121"/>
      <c r="F107" s="121"/>
      <c r="G107" s="121"/>
      <c r="H107" s="121"/>
      <c r="I107" s="121"/>
      <c r="J107" s="121"/>
      <c r="K107" s="121"/>
      <c r="L107" s="121"/>
    </row>
    <row r="108" spans="1:21" x14ac:dyDescent="0.2">
      <c r="A108" s="121"/>
      <c r="B108" s="121"/>
      <c r="C108" s="121"/>
      <c r="D108" s="121"/>
      <c r="E108" s="121"/>
      <c r="F108" s="121"/>
      <c r="G108" s="121"/>
      <c r="H108" s="121"/>
      <c r="I108" s="121"/>
      <c r="J108" s="121"/>
      <c r="K108" s="121"/>
      <c r="L108" s="121"/>
    </row>
  </sheetData>
  <sheetProtection algorithmName="SHA-512" hashValue="09hO+eiGIhvPPzzlO3bDxKoCL6MTBfisxCMv5BLL5SAlVErcCG8L2+kXpUyz6/YtpPoIuvPJssYuy6PYxZTgKw==" saltValue="/rysgomKceg7mQiZhUiHVg==" spinCount="100000" sheet="1" objects="1" scenarios="1"/>
  <mergeCells count="51">
    <mergeCell ref="B43:C43"/>
    <mergeCell ref="D43:E43"/>
    <mergeCell ref="B41:C41"/>
    <mergeCell ref="D41:E41"/>
    <mergeCell ref="B12:K12"/>
    <mergeCell ref="B38:C38"/>
    <mergeCell ref="B20:C20"/>
    <mergeCell ref="B19:C19"/>
    <mergeCell ref="B30:K30"/>
    <mergeCell ref="B37:C37"/>
    <mergeCell ref="B21:C21"/>
    <mergeCell ref="B22:C22"/>
    <mergeCell ref="D22:E22"/>
    <mergeCell ref="B24:C24"/>
    <mergeCell ref="D24:E24"/>
    <mergeCell ref="D23:E23"/>
    <mergeCell ref="D25:E25"/>
    <mergeCell ref="B23:C23"/>
    <mergeCell ref="B26:C26"/>
    <mergeCell ref="B25:C25"/>
    <mergeCell ref="B88:C88"/>
    <mergeCell ref="D88:E88"/>
    <mergeCell ref="B86:C86"/>
    <mergeCell ref="D86:E86"/>
    <mergeCell ref="B87:C87"/>
    <mergeCell ref="D87:E87"/>
    <mergeCell ref="B81:C81"/>
    <mergeCell ref="D81:E81"/>
    <mergeCell ref="A49:L49"/>
    <mergeCell ref="D80:E80"/>
    <mergeCell ref="B78:C78"/>
    <mergeCell ref="B77:C77"/>
    <mergeCell ref="B80:C80"/>
    <mergeCell ref="B79:C79"/>
    <mergeCell ref="B69:K69"/>
    <mergeCell ref="B85:C85"/>
    <mergeCell ref="D85:E85"/>
    <mergeCell ref="B84:C84"/>
    <mergeCell ref="D84:E84"/>
    <mergeCell ref="D26:E26"/>
    <mergeCell ref="B39:C39"/>
    <mergeCell ref="B40:C40"/>
    <mergeCell ref="D40:E40"/>
    <mergeCell ref="D82:E82"/>
    <mergeCell ref="B42:C42"/>
    <mergeCell ref="D42:E42"/>
    <mergeCell ref="B44:C44"/>
    <mergeCell ref="D44:E44"/>
    <mergeCell ref="D83:E83"/>
    <mergeCell ref="B83:C83"/>
    <mergeCell ref="B82:C82"/>
  </mergeCells>
  <phoneticPr fontId="3" type="noConversion"/>
  <pageMargins left="0" right="0" top="0.39370078740157483" bottom="0.59055118110236227" header="0" footer="0"/>
  <pageSetup paperSize="9" scale="95" pageOrder="overThenDown" orientation="landscape" r:id="rId1"/>
  <headerFooter alignWithMargins="0"/>
  <ignoredErrors>
    <ignoredError sqref="L74:L93 L14:L2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9.85546875" style="81" customWidth="1"/>
    <col min="2" max="9" width="15.7109375" style="81" customWidth="1"/>
    <col min="10" max="16384" width="11.42578125" style="81"/>
  </cols>
  <sheetData>
    <row r="1" spans="1:9" x14ac:dyDescent="0.2">
      <c r="A1" s="197"/>
      <c r="B1" s="197"/>
      <c r="C1" s="197"/>
      <c r="D1" s="197"/>
      <c r="E1" s="197"/>
      <c r="F1" s="197"/>
      <c r="G1" s="197"/>
      <c r="H1" s="197"/>
      <c r="I1" s="205"/>
    </row>
    <row r="2" spans="1:9" ht="18" x14ac:dyDescent="0.25">
      <c r="A2" s="168" t="s">
        <v>91</v>
      </c>
      <c r="B2" s="197"/>
      <c r="C2" s="197"/>
      <c r="D2" s="197"/>
      <c r="E2" s="197"/>
      <c r="F2" s="197"/>
      <c r="G2" s="197"/>
      <c r="H2" s="197"/>
      <c r="I2" s="197"/>
    </row>
    <row r="3" spans="1:9" ht="14.25" x14ac:dyDescent="0.2">
      <c r="A3" s="169" t="s">
        <v>94</v>
      </c>
      <c r="B3" s="197"/>
      <c r="C3" s="197"/>
      <c r="D3" s="197"/>
      <c r="E3" s="197"/>
      <c r="F3" s="197"/>
      <c r="G3" s="197"/>
      <c r="H3" s="197"/>
      <c r="I3" s="197"/>
    </row>
    <row r="4" spans="1:9" ht="14.25" x14ac:dyDescent="0.2">
      <c r="A4" s="167"/>
      <c r="B4" s="197"/>
      <c r="C4" s="197"/>
      <c r="D4" s="197"/>
      <c r="E4" s="197"/>
      <c r="F4" s="197"/>
      <c r="G4" s="197"/>
      <c r="H4" s="197"/>
      <c r="I4" s="197"/>
    </row>
    <row r="5" spans="1:9" ht="14.25" x14ac:dyDescent="0.2">
      <c r="A5" s="167"/>
      <c r="B5" s="197"/>
      <c r="C5" s="197"/>
      <c r="D5" s="197"/>
      <c r="E5" s="197"/>
      <c r="F5" s="197"/>
      <c r="G5" s="197"/>
      <c r="H5" s="197"/>
      <c r="I5" s="197"/>
    </row>
    <row r="6" spans="1:9" ht="14.25" x14ac:dyDescent="0.2">
      <c r="A6" s="167"/>
      <c r="B6" s="197"/>
      <c r="C6" s="197"/>
      <c r="D6" s="197"/>
      <c r="E6" s="197"/>
      <c r="F6" s="197"/>
      <c r="G6" s="197"/>
      <c r="H6" s="197"/>
      <c r="I6" s="197"/>
    </row>
    <row r="7" spans="1:9" ht="14.25" x14ac:dyDescent="0.2">
      <c r="A7" s="167"/>
      <c r="B7" s="197"/>
      <c r="C7" s="197"/>
      <c r="D7" s="197"/>
      <c r="E7" s="197"/>
      <c r="F7" s="197"/>
      <c r="G7" s="197"/>
      <c r="H7" s="197"/>
      <c r="I7" s="197"/>
    </row>
    <row r="8" spans="1:9" x14ac:dyDescent="0.2">
      <c r="A8" s="170" t="s">
        <v>102</v>
      </c>
      <c r="B8" s="197"/>
      <c r="C8" s="197"/>
      <c r="D8" s="197"/>
      <c r="E8" s="197"/>
      <c r="F8" s="197"/>
      <c r="G8" s="197"/>
      <c r="H8" s="197"/>
      <c r="I8" s="197"/>
    </row>
    <row r="9" spans="1:9" x14ac:dyDescent="0.2">
      <c r="A9" s="197"/>
      <c r="B9" s="197"/>
      <c r="C9" s="197"/>
      <c r="D9" s="197"/>
      <c r="E9" s="197"/>
      <c r="F9" s="197"/>
      <c r="G9" s="197"/>
      <c r="H9" s="197"/>
      <c r="I9" s="197"/>
    </row>
    <row r="10" spans="1:9" x14ac:dyDescent="0.2">
      <c r="A10" s="197"/>
      <c r="B10" s="197"/>
      <c r="C10" s="197"/>
      <c r="D10" s="197"/>
      <c r="E10" s="197"/>
      <c r="F10" s="197"/>
      <c r="G10" s="197"/>
      <c r="H10" s="197"/>
      <c r="I10" s="197"/>
    </row>
    <row r="11" spans="1:9" ht="13.5" thickBot="1" x14ac:dyDescent="0.25">
      <c r="A11" s="198"/>
      <c r="B11" s="198"/>
      <c r="C11" s="198"/>
      <c r="D11" s="198"/>
      <c r="E11" s="198"/>
      <c r="F11" s="198"/>
      <c r="G11" s="198"/>
      <c r="H11" s="198"/>
      <c r="I11" s="198"/>
    </row>
    <row r="12" spans="1:9" ht="17.25" thickTop="1" thickBot="1" x14ac:dyDescent="0.3">
      <c r="B12" s="318" t="s">
        <v>64</v>
      </c>
      <c r="C12" s="319"/>
      <c r="D12" s="319"/>
      <c r="E12" s="319"/>
      <c r="F12" s="319"/>
      <c r="G12" s="319"/>
      <c r="H12" s="319"/>
    </row>
    <row r="13" spans="1:9" s="85" customFormat="1" ht="26.25" customHeight="1" thickTop="1" thickBot="1" x14ac:dyDescent="0.25">
      <c r="A13" s="82" t="s">
        <v>0</v>
      </c>
      <c r="B13" s="83" t="s">
        <v>65</v>
      </c>
      <c r="C13" s="83" t="s">
        <v>66</v>
      </c>
      <c r="D13" s="83" t="s">
        <v>67</v>
      </c>
      <c r="E13" s="83" t="s">
        <v>68</v>
      </c>
      <c r="F13" s="83" t="s">
        <v>69</v>
      </c>
      <c r="G13" s="83" t="s">
        <v>70</v>
      </c>
      <c r="H13" s="83" t="s">
        <v>83</v>
      </c>
      <c r="I13" s="84" t="s">
        <v>3</v>
      </c>
    </row>
    <row r="14" spans="1:9" ht="13.5" thickTop="1" x14ac:dyDescent="0.2">
      <c r="A14" s="86">
        <v>2003</v>
      </c>
      <c r="B14" s="87">
        <v>8000000</v>
      </c>
      <c r="C14" s="88">
        <v>8000000</v>
      </c>
      <c r="D14" s="88">
        <v>8000000</v>
      </c>
      <c r="E14" s="88">
        <v>8000000</v>
      </c>
      <c r="F14" s="88">
        <v>8000000</v>
      </c>
      <c r="G14" s="130">
        <v>8000000</v>
      </c>
      <c r="H14" s="130">
        <v>8000000</v>
      </c>
      <c r="I14" s="135">
        <f t="shared" ref="I14:I25" si="0">SUM(B14:H14)</f>
        <v>56000000</v>
      </c>
    </row>
    <row r="15" spans="1:9" x14ac:dyDescent="0.2">
      <c r="A15" s="89">
        <v>2004</v>
      </c>
      <c r="B15" s="87">
        <v>8000000</v>
      </c>
      <c r="C15" s="88">
        <v>8000000</v>
      </c>
      <c r="D15" s="88">
        <v>8000000</v>
      </c>
      <c r="E15" s="88">
        <v>8000000</v>
      </c>
      <c r="F15" s="88">
        <v>8000000</v>
      </c>
      <c r="G15" s="130">
        <v>8000000</v>
      </c>
      <c r="H15" s="130">
        <v>8000000</v>
      </c>
      <c r="I15" s="90">
        <f t="shared" si="0"/>
        <v>56000000</v>
      </c>
    </row>
    <row r="16" spans="1:9" x14ac:dyDescent="0.2">
      <c r="A16" s="89">
        <v>2005</v>
      </c>
      <c r="B16" s="87">
        <v>8000000</v>
      </c>
      <c r="C16" s="88">
        <v>8000000</v>
      </c>
      <c r="D16" s="88">
        <v>8000000</v>
      </c>
      <c r="E16" s="88">
        <v>8000000</v>
      </c>
      <c r="F16" s="88">
        <v>8000000</v>
      </c>
      <c r="G16" s="130">
        <v>8000000</v>
      </c>
      <c r="H16" s="130">
        <v>8000000</v>
      </c>
      <c r="I16" s="90">
        <f t="shared" si="0"/>
        <v>56000000</v>
      </c>
    </row>
    <row r="17" spans="1:9" x14ac:dyDescent="0.2">
      <c r="A17" s="89">
        <v>2006</v>
      </c>
      <c r="B17" s="87">
        <v>8000000</v>
      </c>
      <c r="C17" s="88">
        <v>8000000</v>
      </c>
      <c r="D17" s="88">
        <v>8000000</v>
      </c>
      <c r="E17" s="88">
        <v>8000000</v>
      </c>
      <c r="F17" s="88">
        <v>8000000</v>
      </c>
      <c r="G17" s="130">
        <v>8000000</v>
      </c>
      <c r="H17" s="148" t="s">
        <v>84</v>
      </c>
      <c r="I17" s="90">
        <f t="shared" si="0"/>
        <v>48000000</v>
      </c>
    </row>
    <row r="18" spans="1:9" x14ac:dyDescent="0.2">
      <c r="A18" s="89">
        <v>2007</v>
      </c>
      <c r="B18" s="87">
        <v>8000000</v>
      </c>
      <c r="C18" s="88">
        <v>8000000</v>
      </c>
      <c r="D18" s="88">
        <v>8000000</v>
      </c>
      <c r="E18" s="88">
        <v>8000000</v>
      </c>
      <c r="F18" s="88">
        <v>8000000</v>
      </c>
      <c r="G18" s="130">
        <v>8000000</v>
      </c>
      <c r="H18" s="148" t="s">
        <v>84</v>
      </c>
      <c r="I18" s="90">
        <f t="shared" si="0"/>
        <v>48000000</v>
      </c>
    </row>
    <row r="19" spans="1:9" x14ac:dyDescent="0.2">
      <c r="A19" s="89">
        <v>2008</v>
      </c>
      <c r="B19" s="87">
        <v>8000000</v>
      </c>
      <c r="C19" s="88">
        <v>8000000</v>
      </c>
      <c r="D19" s="88">
        <v>8000000</v>
      </c>
      <c r="E19" s="88">
        <v>8000000</v>
      </c>
      <c r="F19" s="88">
        <v>8000000</v>
      </c>
      <c r="G19" s="130">
        <v>8000000</v>
      </c>
      <c r="H19" s="148" t="s">
        <v>84</v>
      </c>
      <c r="I19" s="90">
        <f t="shared" si="0"/>
        <v>48000000</v>
      </c>
    </row>
    <row r="20" spans="1:9" x14ac:dyDescent="0.2">
      <c r="A20" s="89">
        <v>2009</v>
      </c>
      <c r="B20" s="87">
        <v>8000000</v>
      </c>
      <c r="C20" s="88">
        <v>8000000</v>
      </c>
      <c r="D20" s="88">
        <v>8000000</v>
      </c>
      <c r="E20" s="88">
        <v>8000000</v>
      </c>
      <c r="F20" s="88">
        <v>8000000</v>
      </c>
      <c r="G20" s="130">
        <v>8000000</v>
      </c>
      <c r="H20" s="148" t="s">
        <v>84</v>
      </c>
      <c r="I20" s="90">
        <f t="shared" si="0"/>
        <v>48000000</v>
      </c>
    </row>
    <row r="21" spans="1:9" x14ac:dyDescent="0.2">
      <c r="A21" s="109">
        <v>2010</v>
      </c>
      <c r="B21" s="119">
        <v>7000000</v>
      </c>
      <c r="C21" s="120">
        <v>7000000</v>
      </c>
      <c r="D21" s="120">
        <v>7000000</v>
      </c>
      <c r="E21" s="120">
        <v>7000000</v>
      </c>
      <c r="F21" s="120">
        <v>7000000</v>
      </c>
      <c r="G21" s="131">
        <v>7000000</v>
      </c>
      <c r="H21" s="149" t="s">
        <v>84</v>
      </c>
      <c r="I21" s="90">
        <f t="shared" si="0"/>
        <v>42000000</v>
      </c>
    </row>
    <row r="22" spans="1:9" x14ac:dyDescent="0.2">
      <c r="A22" s="109">
        <v>2011</v>
      </c>
      <c r="B22" s="110">
        <v>7000000</v>
      </c>
      <c r="C22" s="111">
        <v>7000000</v>
      </c>
      <c r="D22" s="111">
        <v>7000000</v>
      </c>
      <c r="E22" s="111">
        <v>7000000</v>
      </c>
      <c r="F22" s="111">
        <v>7000000</v>
      </c>
      <c r="G22" s="133">
        <v>7000000</v>
      </c>
      <c r="H22" s="150" t="s">
        <v>84</v>
      </c>
      <c r="I22" s="153">
        <f t="shared" si="0"/>
        <v>42000000</v>
      </c>
    </row>
    <row r="23" spans="1:9" ht="13.5" thickBot="1" x14ac:dyDescent="0.25">
      <c r="A23" s="109">
        <v>2012</v>
      </c>
      <c r="B23" s="98">
        <v>8000000</v>
      </c>
      <c r="C23" s="99">
        <v>8000000</v>
      </c>
      <c r="D23" s="99">
        <v>8000000</v>
      </c>
      <c r="E23" s="99">
        <v>8000000</v>
      </c>
      <c r="F23" s="99">
        <v>8000000</v>
      </c>
      <c r="G23" s="99">
        <v>8000000</v>
      </c>
      <c r="H23" s="99">
        <v>8000000</v>
      </c>
      <c r="I23" s="136">
        <f t="shared" si="0"/>
        <v>56000000</v>
      </c>
    </row>
    <row r="24" spans="1:9" ht="13.5" thickTop="1" x14ac:dyDescent="0.2">
      <c r="A24" s="109">
        <v>2013</v>
      </c>
      <c r="B24" s="157">
        <v>8000000</v>
      </c>
      <c r="C24" s="158">
        <v>8000000</v>
      </c>
      <c r="D24" s="158">
        <v>8000000</v>
      </c>
      <c r="E24" s="158">
        <v>8000000</v>
      </c>
      <c r="F24" s="158">
        <v>8000000</v>
      </c>
      <c r="G24" s="158">
        <v>8000000</v>
      </c>
      <c r="H24" s="158">
        <v>8000000</v>
      </c>
      <c r="I24" s="135">
        <f t="shared" si="0"/>
        <v>56000000</v>
      </c>
    </row>
    <row r="25" spans="1:9" ht="13.5" thickBot="1" x14ac:dyDescent="0.25">
      <c r="A25" s="159">
        <v>41640</v>
      </c>
      <c r="B25" s="98">
        <v>8000000</v>
      </c>
      <c r="C25" s="99">
        <v>8000000</v>
      </c>
      <c r="D25" s="99">
        <v>8000000</v>
      </c>
      <c r="E25" s="99">
        <v>8000000</v>
      </c>
      <c r="F25" s="99">
        <v>8000000</v>
      </c>
      <c r="G25" s="99">
        <v>8000000</v>
      </c>
      <c r="H25" s="99">
        <v>8000000</v>
      </c>
      <c r="I25" s="136">
        <f t="shared" si="0"/>
        <v>56000000</v>
      </c>
    </row>
    <row r="26" spans="1:9" ht="14.25" thickTop="1" thickBot="1" x14ac:dyDescent="0.25">
      <c r="A26" s="159">
        <v>41671</v>
      </c>
      <c r="B26" s="98">
        <v>8000000</v>
      </c>
      <c r="C26" s="99">
        <v>8000000</v>
      </c>
      <c r="D26" s="99">
        <v>8000000</v>
      </c>
      <c r="E26" s="99">
        <v>8000000</v>
      </c>
      <c r="F26" s="99">
        <v>8000000</v>
      </c>
      <c r="G26" s="99">
        <v>8000000</v>
      </c>
      <c r="H26" s="99">
        <v>8000000</v>
      </c>
      <c r="I26" s="136">
        <f t="shared" ref="I26" si="1">SUM(B26:H26)</f>
        <v>56000000</v>
      </c>
    </row>
    <row r="27" spans="1:9" ht="13.5" thickTop="1" x14ac:dyDescent="0.2">
      <c r="A27" s="91"/>
      <c r="B27" s="92"/>
      <c r="C27" s="92"/>
      <c r="D27" s="92"/>
      <c r="E27" s="92"/>
      <c r="F27" s="92"/>
      <c r="G27" s="92"/>
      <c r="H27" s="93"/>
      <c r="I27" s="94"/>
    </row>
    <row r="28" spans="1:9" ht="13.5" thickBot="1" x14ac:dyDescent="0.25">
      <c r="A28" s="91"/>
      <c r="B28" s="92"/>
      <c r="C28" s="92"/>
      <c r="D28" s="92"/>
      <c r="E28" s="92"/>
      <c r="F28" s="92"/>
      <c r="G28" s="92"/>
      <c r="H28" s="93"/>
      <c r="I28" s="94"/>
    </row>
    <row r="29" spans="1:9" ht="17.25" thickTop="1" thickBot="1" x14ac:dyDescent="0.3">
      <c r="B29" s="318" t="s">
        <v>71</v>
      </c>
      <c r="C29" s="319"/>
      <c r="D29" s="319"/>
      <c r="E29" s="319"/>
      <c r="F29" s="319"/>
      <c r="G29" s="319"/>
      <c r="H29" s="319"/>
    </row>
    <row r="30" spans="1:9" s="85" customFormat="1" ht="26.25" customHeight="1" thickTop="1" thickBot="1" x14ac:dyDescent="0.25">
      <c r="A30" s="82" t="s">
        <v>0</v>
      </c>
      <c r="B30" s="83" t="s">
        <v>65</v>
      </c>
      <c r="C30" s="83" t="s">
        <v>66</v>
      </c>
      <c r="D30" s="83" t="s">
        <v>67</v>
      </c>
      <c r="E30" s="83" t="s">
        <v>68</v>
      </c>
      <c r="F30" s="83" t="s">
        <v>69</v>
      </c>
      <c r="G30" s="83" t="s">
        <v>70</v>
      </c>
      <c r="H30" s="83" t="s">
        <v>83</v>
      </c>
      <c r="I30" s="84" t="s">
        <v>3</v>
      </c>
    </row>
    <row r="31" spans="1:9" ht="13.5" thickTop="1" x14ac:dyDescent="0.2">
      <c r="A31" s="89">
        <v>2003</v>
      </c>
      <c r="B31" s="87">
        <v>737811</v>
      </c>
      <c r="C31" s="88">
        <v>131712</v>
      </c>
      <c r="D31" s="88">
        <v>571399</v>
      </c>
      <c r="E31" s="88">
        <v>135536</v>
      </c>
      <c r="F31" s="88">
        <v>94692</v>
      </c>
      <c r="G31" s="130">
        <v>276664</v>
      </c>
      <c r="H31" s="151">
        <v>0</v>
      </c>
      <c r="I31" s="135">
        <f t="shared" ref="I31:I41" si="2">SUM(B31:H31)</f>
        <v>1947814</v>
      </c>
    </row>
    <row r="32" spans="1:9" x14ac:dyDescent="0.2">
      <c r="A32" s="89">
        <v>2004</v>
      </c>
      <c r="B32" s="95">
        <v>761920</v>
      </c>
      <c r="C32" s="96">
        <v>189555</v>
      </c>
      <c r="D32" s="97">
        <v>567710</v>
      </c>
      <c r="E32" s="97">
        <v>135848</v>
      </c>
      <c r="F32" s="97">
        <v>136845</v>
      </c>
      <c r="G32" s="132">
        <v>274156</v>
      </c>
      <c r="H32" s="152">
        <v>0</v>
      </c>
      <c r="I32" s="90">
        <f t="shared" si="2"/>
        <v>2066034</v>
      </c>
    </row>
    <row r="33" spans="1:9" x14ac:dyDescent="0.2">
      <c r="A33" s="89">
        <v>2005</v>
      </c>
      <c r="B33" s="95">
        <v>804452</v>
      </c>
      <c r="C33" s="97">
        <v>191455</v>
      </c>
      <c r="D33" s="97">
        <v>599454</v>
      </c>
      <c r="E33" s="97">
        <v>136548</v>
      </c>
      <c r="F33" s="97">
        <v>137545</v>
      </c>
      <c r="G33" s="132">
        <v>296056</v>
      </c>
      <c r="H33" s="152">
        <v>0</v>
      </c>
      <c r="I33" s="90">
        <f t="shared" si="2"/>
        <v>2165510</v>
      </c>
    </row>
    <row r="34" spans="1:9" x14ac:dyDescent="0.2">
      <c r="A34" s="89">
        <v>2006</v>
      </c>
      <c r="B34" s="95">
        <v>845031</v>
      </c>
      <c r="C34" s="97">
        <v>204757</v>
      </c>
      <c r="D34" s="97">
        <v>721696</v>
      </c>
      <c r="E34" s="97">
        <v>159376</v>
      </c>
      <c r="F34" s="97">
        <v>141825</v>
      </c>
      <c r="G34" s="132">
        <v>314424</v>
      </c>
      <c r="H34" s="148" t="s">
        <v>84</v>
      </c>
      <c r="I34" s="90">
        <f t="shared" si="2"/>
        <v>2387109</v>
      </c>
    </row>
    <row r="35" spans="1:9" x14ac:dyDescent="0.2">
      <c r="A35" s="89">
        <v>2007</v>
      </c>
      <c r="B35" s="95">
        <v>913823</v>
      </c>
      <c r="C35" s="97">
        <v>214557</v>
      </c>
      <c r="D35" s="97">
        <v>727100</v>
      </c>
      <c r="E35" s="97">
        <v>175376</v>
      </c>
      <c r="F35" s="97">
        <v>150325</v>
      </c>
      <c r="G35" s="132">
        <v>363382</v>
      </c>
      <c r="H35" s="148" t="s">
        <v>84</v>
      </c>
      <c r="I35" s="90">
        <f t="shared" si="2"/>
        <v>2544563</v>
      </c>
    </row>
    <row r="36" spans="1:9" x14ac:dyDescent="0.2">
      <c r="A36" s="89">
        <v>2008</v>
      </c>
      <c r="B36" s="95">
        <v>1034791</v>
      </c>
      <c r="C36" s="97">
        <v>243757</v>
      </c>
      <c r="D36" s="97">
        <v>782400</v>
      </c>
      <c r="E36" s="97">
        <v>176176</v>
      </c>
      <c r="F36" s="97">
        <v>168328</v>
      </c>
      <c r="G36" s="132">
        <v>376282</v>
      </c>
      <c r="H36" s="148" t="s">
        <v>84</v>
      </c>
      <c r="I36" s="90">
        <f t="shared" si="2"/>
        <v>2781734</v>
      </c>
    </row>
    <row r="37" spans="1:9" x14ac:dyDescent="0.2">
      <c r="A37" s="89">
        <v>2009</v>
      </c>
      <c r="B37" s="95">
        <v>1057887</v>
      </c>
      <c r="C37" s="97">
        <v>251757</v>
      </c>
      <c r="D37" s="97">
        <v>728900</v>
      </c>
      <c r="E37" s="97">
        <v>174264</v>
      </c>
      <c r="F37" s="97">
        <v>174928</v>
      </c>
      <c r="G37" s="132">
        <v>421232</v>
      </c>
      <c r="H37" s="148" t="s">
        <v>84</v>
      </c>
      <c r="I37" s="90">
        <f t="shared" si="2"/>
        <v>2808968</v>
      </c>
    </row>
    <row r="38" spans="1:9" x14ac:dyDescent="0.2">
      <c r="A38" s="109">
        <v>2010</v>
      </c>
      <c r="B38" s="110">
        <v>1113695</v>
      </c>
      <c r="C38" s="111">
        <v>282957</v>
      </c>
      <c r="D38" s="111">
        <v>776000</v>
      </c>
      <c r="E38" s="111">
        <v>209064</v>
      </c>
      <c r="F38" s="111">
        <v>209528</v>
      </c>
      <c r="G38" s="133">
        <v>490132</v>
      </c>
      <c r="H38" s="149" t="s">
        <v>84</v>
      </c>
      <c r="I38" s="90">
        <f t="shared" si="2"/>
        <v>3081376</v>
      </c>
    </row>
    <row r="39" spans="1:9" x14ac:dyDescent="0.2">
      <c r="A39" s="109">
        <v>2011</v>
      </c>
      <c r="B39" s="110">
        <v>1191995</v>
      </c>
      <c r="C39" s="111">
        <v>324357</v>
      </c>
      <c r="D39" s="111">
        <v>983700</v>
      </c>
      <c r="E39" s="111">
        <v>252764</v>
      </c>
      <c r="F39" s="111">
        <v>237928</v>
      </c>
      <c r="G39" s="133">
        <v>603540</v>
      </c>
      <c r="H39" s="150" t="s">
        <v>84</v>
      </c>
      <c r="I39" s="153">
        <f t="shared" si="2"/>
        <v>3594284</v>
      </c>
    </row>
    <row r="40" spans="1:9" ht="13.5" thickBot="1" x14ac:dyDescent="0.25">
      <c r="A40" s="109">
        <v>2012</v>
      </c>
      <c r="B40" s="98">
        <v>1267047</v>
      </c>
      <c r="C40" s="99">
        <v>372857</v>
      </c>
      <c r="D40" s="99">
        <v>1072100</v>
      </c>
      <c r="E40" s="99">
        <v>286564</v>
      </c>
      <c r="F40" s="99">
        <v>302528</v>
      </c>
      <c r="G40" s="134">
        <v>673500</v>
      </c>
      <c r="H40" s="99">
        <v>0</v>
      </c>
      <c r="I40" s="136">
        <f t="shared" si="2"/>
        <v>3974596</v>
      </c>
    </row>
    <row r="41" spans="1:9" ht="14.25" thickTop="1" thickBot="1" x14ac:dyDescent="0.25">
      <c r="A41" s="109">
        <v>2013</v>
      </c>
      <c r="B41" s="98">
        <v>1352047</v>
      </c>
      <c r="C41" s="99">
        <v>400157</v>
      </c>
      <c r="D41" s="99">
        <v>1193200</v>
      </c>
      <c r="E41" s="99">
        <v>311364</v>
      </c>
      <c r="F41" s="99">
        <v>327428</v>
      </c>
      <c r="G41" s="134">
        <v>712500</v>
      </c>
      <c r="H41" s="99">
        <v>0</v>
      </c>
      <c r="I41" s="135">
        <f t="shared" si="2"/>
        <v>4296696</v>
      </c>
    </row>
    <row r="42" spans="1:9" ht="14.25" thickTop="1" thickBot="1" x14ac:dyDescent="0.25">
      <c r="A42" s="159">
        <v>41640</v>
      </c>
      <c r="B42" s="98">
        <v>1363447</v>
      </c>
      <c r="C42" s="99">
        <v>407857</v>
      </c>
      <c r="D42" s="99">
        <v>1225700</v>
      </c>
      <c r="E42" s="99">
        <v>315464</v>
      </c>
      <c r="F42" s="99">
        <v>335428</v>
      </c>
      <c r="G42" s="134">
        <v>720100</v>
      </c>
      <c r="H42" s="99">
        <v>0</v>
      </c>
      <c r="I42" s="136">
        <f>SUM(B42:H42)</f>
        <v>4367996</v>
      </c>
    </row>
    <row r="43" spans="1:9" ht="14.25" thickTop="1" thickBot="1" x14ac:dyDescent="0.25">
      <c r="A43" s="159">
        <v>41671</v>
      </c>
      <c r="B43" s="98">
        <v>1393447</v>
      </c>
      <c r="C43" s="99">
        <v>407857</v>
      </c>
      <c r="D43" s="99">
        <v>1225700</v>
      </c>
      <c r="E43" s="99">
        <v>315464</v>
      </c>
      <c r="F43" s="99">
        <v>335428</v>
      </c>
      <c r="G43" s="134">
        <v>720100</v>
      </c>
      <c r="H43" s="99">
        <v>0</v>
      </c>
      <c r="I43" s="136">
        <f>SUM(B43:H43)</f>
        <v>4397996</v>
      </c>
    </row>
    <row r="44" spans="1:9" ht="13.5" thickTop="1" x14ac:dyDescent="0.2"/>
    <row r="45" spans="1:9" x14ac:dyDescent="0.2">
      <c r="A45" s="91"/>
      <c r="B45" s="92"/>
      <c r="C45" s="92"/>
      <c r="D45" s="92"/>
      <c r="E45" s="92"/>
      <c r="F45" s="92"/>
      <c r="G45" s="92"/>
      <c r="H45" s="93"/>
      <c r="I45" s="94"/>
    </row>
    <row r="46" spans="1:9" ht="13.5" thickBot="1" x14ac:dyDescent="0.25">
      <c r="A46" s="91"/>
      <c r="B46" s="92"/>
      <c r="C46" s="92"/>
      <c r="D46" s="92"/>
      <c r="E46" s="92"/>
      <c r="F46" s="92"/>
      <c r="G46" s="92"/>
      <c r="H46" s="93"/>
      <c r="I46" s="94"/>
    </row>
    <row r="47" spans="1:9" ht="17.25" thickTop="1" thickBot="1" x14ac:dyDescent="0.3">
      <c r="B47" s="318" t="s">
        <v>72</v>
      </c>
      <c r="C47" s="319"/>
      <c r="D47" s="319"/>
      <c r="E47" s="319"/>
      <c r="F47" s="319"/>
      <c r="G47" s="319"/>
      <c r="H47" s="319"/>
    </row>
    <row r="48" spans="1:9" s="85" customFormat="1" ht="26.25" customHeight="1" thickTop="1" thickBot="1" x14ac:dyDescent="0.25">
      <c r="A48" s="82" t="s">
        <v>0</v>
      </c>
      <c r="B48" s="83" t="s">
        <v>65</v>
      </c>
      <c r="C48" s="83" t="s">
        <v>66</v>
      </c>
      <c r="D48" s="83" t="s">
        <v>67</v>
      </c>
      <c r="E48" s="83" t="s">
        <v>68</v>
      </c>
      <c r="F48" s="83" t="s">
        <v>69</v>
      </c>
      <c r="G48" s="83" t="s">
        <v>70</v>
      </c>
      <c r="H48" s="83" t="s">
        <v>83</v>
      </c>
      <c r="I48" s="84" t="s">
        <v>3</v>
      </c>
    </row>
    <row r="49" spans="1:9" ht="13.5" thickTop="1" x14ac:dyDescent="0.2">
      <c r="A49" s="138">
        <v>2003</v>
      </c>
      <c r="B49" s="226" t="s">
        <v>5</v>
      </c>
      <c r="C49" s="200" t="s">
        <v>5</v>
      </c>
      <c r="D49" s="200" t="s">
        <v>5</v>
      </c>
      <c r="E49" s="200" t="s">
        <v>5</v>
      </c>
      <c r="F49" s="200" t="s">
        <v>5</v>
      </c>
      <c r="G49" s="201" t="s">
        <v>5</v>
      </c>
      <c r="H49" s="151">
        <v>0</v>
      </c>
      <c r="I49" s="227"/>
    </row>
    <row r="50" spans="1:9" x14ac:dyDescent="0.2">
      <c r="A50" s="139">
        <v>2004</v>
      </c>
      <c r="B50" s="199" t="s">
        <v>5</v>
      </c>
      <c r="C50" s="200" t="s">
        <v>5</v>
      </c>
      <c r="D50" s="200" t="s">
        <v>5</v>
      </c>
      <c r="E50" s="200" t="s">
        <v>5</v>
      </c>
      <c r="F50" s="200" t="s">
        <v>5</v>
      </c>
      <c r="G50" s="201" t="s">
        <v>5</v>
      </c>
      <c r="H50" s="152">
        <v>0</v>
      </c>
      <c r="I50" s="228"/>
    </row>
    <row r="51" spans="1:9" x14ac:dyDescent="0.2">
      <c r="A51" s="139">
        <v>2005</v>
      </c>
      <c r="B51" s="199" t="s">
        <v>5</v>
      </c>
      <c r="C51" s="200" t="s">
        <v>5</v>
      </c>
      <c r="D51" s="200" t="s">
        <v>5</v>
      </c>
      <c r="E51" s="200" t="s">
        <v>5</v>
      </c>
      <c r="F51" s="200" t="s">
        <v>5</v>
      </c>
      <c r="G51" s="201" t="s">
        <v>5</v>
      </c>
      <c r="H51" s="152">
        <v>0</v>
      </c>
      <c r="I51" s="228"/>
    </row>
    <row r="52" spans="1:9" x14ac:dyDescent="0.2">
      <c r="A52" s="139">
        <v>2006</v>
      </c>
      <c r="B52" s="199" t="s">
        <v>5</v>
      </c>
      <c r="C52" s="200" t="s">
        <v>5</v>
      </c>
      <c r="D52" s="200" t="s">
        <v>5</v>
      </c>
      <c r="E52" s="200" t="s">
        <v>5</v>
      </c>
      <c r="F52" s="200" t="s">
        <v>5</v>
      </c>
      <c r="G52" s="201" t="s">
        <v>5</v>
      </c>
      <c r="H52" s="148" t="s">
        <v>84</v>
      </c>
      <c r="I52" s="228"/>
    </row>
    <row r="53" spans="1:9" x14ac:dyDescent="0.2">
      <c r="A53" s="139">
        <v>2007</v>
      </c>
      <c r="B53" s="199" t="s">
        <v>5</v>
      </c>
      <c r="C53" s="200" t="s">
        <v>5</v>
      </c>
      <c r="D53" s="200" t="s">
        <v>5</v>
      </c>
      <c r="E53" s="200" t="s">
        <v>5</v>
      </c>
      <c r="F53" s="200" t="s">
        <v>5</v>
      </c>
      <c r="G53" s="201" t="s">
        <v>5</v>
      </c>
      <c r="H53" s="148" t="s">
        <v>84</v>
      </c>
      <c r="I53" s="228"/>
    </row>
    <row r="54" spans="1:9" x14ac:dyDescent="0.2">
      <c r="A54" s="139">
        <v>2008</v>
      </c>
      <c r="B54" s="199" t="s">
        <v>5</v>
      </c>
      <c r="C54" s="200" t="s">
        <v>5</v>
      </c>
      <c r="D54" s="200" t="s">
        <v>5</v>
      </c>
      <c r="E54" s="200" t="s">
        <v>5</v>
      </c>
      <c r="F54" s="200" t="s">
        <v>5</v>
      </c>
      <c r="G54" s="201" t="s">
        <v>5</v>
      </c>
      <c r="H54" s="148" t="s">
        <v>84</v>
      </c>
      <c r="I54" s="228"/>
    </row>
    <row r="55" spans="1:9" x14ac:dyDescent="0.2">
      <c r="A55" s="139">
        <v>2009</v>
      </c>
      <c r="B55" s="199" t="s">
        <v>5</v>
      </c>
      <c r="C55" s="200" t="s">
        <v>5</v>
      </c>
      <c r="D55" s="200" t="s">
        <v>5</v>
      </c>
      <c r="E55" s="200" t="s">
        <v>5</v>
      </c>
      <c r="F55" s="200" t="s">
        <v>5</v>
      </c>
      <c r="G55" s="201" t="s">
        <v>5</v>
      </c>
      <c r="H55" s="148" t="s">
        <v>84</v>
      </c>
      <c r="I55" s="228"/>
    </row>
    <row r="56" spans="1:9" ht="13.5" thickBot="1" x14ac:dyDescent="0.25">
      <c r="A56" s="140">
        <v>2010</v>
      </c>
      <c r="B56" s="137">
        <v>949365</v>
      </c>
      <c r="C56" s="120">
        <v>266224</v>
      </c>
      <c r="D56" s="120">
        <v>657298</v>
      </c>
      <c r="E56" s="120">
        <v>143770</v>
      </c>
      <c r="F56" s="120">
        <v>202143</v>
      </c>
      <c r="G56" s="131">
        <v>310112</v>
      </c>
      <c r="H56" s="149" t="s">
        <v>84</v>
      </c>
      <c r="I56" s="212">
        <f t="shared" ref="I56:I59" si="3">SUM(B56:H56)</f>
        <v>2528912</v>
      </c>
    </row>
    <row r="57" spans="1:9" ht="14.25" thickTop="1" thickBot="1" x14ac:dyDescent="0.25">
      <c r="A57" s="140">
        <v>2011</v>
      </c>
      <c r="B57" s="142">
        <v>1011926</v>
      </c>
      <c r="C57" s="111">
        <v>290986</v>
      </c>
      <c r="D57" s="111">
        <v>731205</v>
      </c>
      <c r="E57" s="111">
        <v>180479</v>
      </c>
      <c r="F57" s="111">
        <v>225211</v>
      </c>
      <c r="G57" s="133">
        <v>380672</v>
      </c>
      <c r="H57" s="150" t="s">
        <v>84</v>
      </c>
      <c r="I57" s="212">
        <f t="shared" si="3"/>
        <v>2820479</v>
      </c>
    </row>
    <row r="58" spans="1:9" ht="14.25" thickTop="1" thickBot="1" x14ac:dyDescent="0.25">
      <c r="A58" s="140">
        <v>2012</v>
      </c>
      <c r="B58" s="95">
        <v>1062927</v>
      </c>
      <c r="C58" s="97">
        <v>303818</v>
      </c>
      <c r="D58" s="97">
        <v>838426</v>
      </c>
      <c r="E58" s="97">
        <v>183005</v>
      </c>
      <c r="F58" s="97">
        <v>232752</v>
      </c>
      <c r="G58" s="97">
        <v>399968</v>
      </c>
      <c r="H58" s="99">
        <v>0</v>
      </c>
      <c r="I58" s="212">
        <f t="shared" si="3"/>
        <v>3020896</v>
      </c>
    </row>
    <row r="59" spans="1:9" ht="14.25" thickTop="1" thickBot="1" x14ac:dyDescent="0.25">
      <c r="A59" s="109">
        <v>2013</v>
      </c>
      <c r="B59" s="233">
        <v>1066874</v>
      </c>
      <c r="C59" s="231">
        <v>310205</v>
      </c>
      <c r="D59" s="231">
        <v>906820</v>
      </c>
      <c r="E59" s="231">
        <v>228614</v>
      </c>
      <c r="F59" s="231">
        <v>228644</v>
      </c>
      <c r="G59" s="232">
        <v>484876</v>
      </c>
      <c r="H59" s="210">
        <v>0</v>
      </c>
      <c r="I59" s="212">
        <f t="shared" si="3"/>
        <v>3226033</v>
      </c>
    </row>
    <row r="60" spans="1:9" ht="14.25" thickTop="1" thickBot="1" x14ac:dyDescent="0.25">
      <c r="A60" s="159">
        <v>41640</v>
      </c>
      <c r="B60" s="209">
        <v>1066286</v>
      </c>
      <c r="C60" s="210">
        <v>310343</v>
      </c>
      <c r="D60" s="210">
        <v>855925</v>
      </c>
      <c r="E60" s="210">
        <v>230883</v>
      </c>
      <c r="F60" s="210">
        <v>230397</v>
      </c>
      <c r="G60" s="211">
        <v>484698</v>
      </c>
      <c r="H60" s="210">
        <v>0</v>
      </c>
      <c r="I60" s="212">
        <f>SUM(B60:H60)</f>
        <v>3178532</v>
      </c>
    </row>
    <row r="61" spans="1:9" ht="14.25" thickTop="1" thickBot="1" x14ac:dyDescent="0.25">
      <c r="A61" s="159">
        <v>41671</v>
      </c>
      <c r="B61" s="209">
        <v>1072897</v>
      </c>
      <c r="C61" s="210">
        <v>311049</v>
      </c>
      <c r="D61" s="210">
        <v>935935</v>
      </c>
      <c r="E61" s="210">
        <v>231067</v>
      </c>
      <c r="F61" s="210">
        <v>233003</v>
      </c>
      <c r="G61" s="211">
        <v>485524</v>
      </c>
      <c r="H61" s="210">
        <v>0</v>
      </c>
      <c r="I61" s="212">
        <f>SUM(B61:H61)</f>
        <v>3269475</v>
      </c>
    </row>
    <row r="62" spans="1:9" ht="13.5" thickTop="1" x14ac:dyDescent="0.2">
      <c r="A62" s="91"/>
      <c r="B62" s="92"/>
      <c r="C62" s="92"/>
      <c r="D62" s="92"/>
      <c r="E62" s="92"/>
      <c r="F62" s="92"/>
      <c r="G62" s="92"/>
      <c r="H62" s="93"/>
      <c r="I62" s="94"/>
    </row>
    <row r="63" spans="1:9" ht="13.5" thickBot="1" x14ac:dyDescent="0.25">
      <c r="A63" s="91"/>
      <c r="B63" s="92"/>
      <c r="C63" s="92"/>
      <c r="D63" s="92"/>
      <c r="E63" s="92"/>
      <c r="F63" s="92"/>
      <c r="G63" s="92"/>
      <c r="H63" s="93"/>
      <c r="I63" s="94"/>
    </row>
    <row r="64" spans="1:9" ht="17.25" thickTop="1" thickBot="1" x14ac:dyDescent="0.3">
      <c r="B64" s="318" t="s">
        <v>73</v>
      </c>
      <c r="C64" s="319"/>
      <c r="D64" s="319"/>
      <c r="E64" s="319"/>
      <c r="F64" s="319"/>
      <c r="G64" s="319"/>
      <c r="H64" s="319"/>
    </row>
    <row r="65" spans="1:11" s="85" customFormat="1" ht="26.25" customHeight="1" thickTop="1" thickBot="1" x14ac:dyDescent="0.25">
      <c r="A65" s="82" t="s">
        <v>0</v>
      </c>
      <c r="B65" s="83" t="s">
        <v>65</v>
      </c>
      <c r="C65" s="83" t="s">
        <v>66</v>
      </c>
      <c r="D65" s="83" t="s">
        <v>67</v>
      </c>
      <c r="E65" s="83" t="s">
        <v>68</v>
      </c>
      <c r="F65" s="83" t="s">
        <v>69</v>
      </c>
      <c r="G65" s="83" t="s">
        <v>70</v>
      </c>
      <c r="H65" s="83" t="s">
        <v>83</v>
      </c>
      <c r="I65" s="84" t="s">
        <v>3</v>
      </c>
    </row>
    <row r="66" spans="1:11" ht="14.25" thickTop="1" thickBot="1" x14ac:dyDescent="0.25">
      <c r="A66" s="138">
        <v>2003</v>
      </c>
      <c r="B66" s="199" t="s">
        <v>5</v>
      </c>
      <c r="C66" s="200" t="s">
        <v>5</v>
      </c>
      <c r="D66" s="200" t="s">
        <v>5</v>
      </c>
      <c r="E66" s="200" t="s">
        <v>5</v>
      </c>
      <c r="F66" s="200" t="s">
        <v>5</v>
      </c>
      <c r="G66" s="201" t="s">
        <v>5</v>
      </c>
      <c r="H66" s="151">
        <v>0</v>
      </c>
      <c r="I66" s="212">
        <v>1549046</v>
      </c>
      <c r="K66" s="73"/>
    </row>
    <row r="67" spans="1:11" ht="14.25" thickTop="1" thickBot="1" x14ac:dyDescent="0.25">
      <c r="A67" s="139">
        <v>2004</v>
      </c>
      <c r="B67" s="199" t="s">
        <v>5</v>
      </c>
      <c r="C67" s="200" t="s">
        <v>5</v>
      </c>
      <c r="D67" s="200" t="s">
        <v>5</v>
      </c>
      <c r="E67" s="200" t="s">
        <v>5</v>
      </c>
      <c r="F67" s="200" t="s">
        <v>5</v>
      </c>
      <c r="G67" s="201" t="s">
        <v>5</v>
      </c>
      <c r="H67" s="152">
        <v>0</v>
      </c>
      <c r="I67" s="212">
        <v>1612261</v>
      </c>
      <c r="K67" s="73"/>
    </row>
    <row r="68" spans="1:11" ht="14.25" thickTop="1" thickBot="1" x14ac:dyDescent="0.25">
      <c r="A68" s="139">
        <v>2005</v>
      </c>
      <c r="B68" s="199" t="s">
        <v>5</v>
      </c>
      <c r="C68" s="200" t="s">
        <v>5</v>
      </c>
      <c r="D68" s="200" t="s">
        <v>5</v>
      </c>
      <c r="E68" s="200" t="s">
        <v>5</v>
      </c>
      <c r="F68" s="200" t="s">
        <v>5</v>
      </c>
      <c r="G68" s="201" t="s">
        <v>5</v>
      </c>
      <c r="H68" s="152">
        <v>0</v>
      </c>
      <c r="I68" s="212">
        <v>1701496</v>
      </c>
      <c r="K68" s="73"/>
    </row>
    <row r="69" spans="1:11" ht="14.25" thickTop="1" thickBot="1" x14ac:dyDescent="0.25">
      <c r="A69" s="139">
        <v>2006</v>
      </c>
      <c r="B69" s="199" t="s">
        <v>5</v>
      </c>
      <c r="C69" s="200" t="s">
        <v>5</v>
      </c>
      <c r="D69" s="200" t="s">
        <v>5</v>
      </c>
      <c r="E69" s="200" t="s">
        <v>5</v>
      </c>
      <c r="F69" s="200" t="s">
        <v>5</v>
      </c>
      <c r="G69" s="201" t="s">
        <v>5</v>
      </c>
      <c r="H69" s="148" t="s">
        <v>84</v>
      </c>
      <c r="I69" s="212">
        <v>1775232</v>
      </c>
      <c r="K69" s="73"/>
    </row>
    <row r="70" spans="1:11" ht="14.25" thickTop="1" thickBot="1" x14ac:dyDescent="0.25">
      <c r="A70" s="139">
        <v>2007</v>
      </c>
      <c r="B70" s="199" t="s">
        <v>5</v>
      </c>
      <c r="C70" s="200" t="s">
        <v>5</v>
      </c>
      <c r="D70" s="200" t="s">
        <v>5</v>
      </c>
      <c r="E70" s="200" t="s">
        <v>5</v>
      </c>
      <c r="F70" s="200" t="s">
        <v>5</v>
      </c>
      <c r="G70" s="201" t="s">
        <v>5</v>
      </c>
      <c r="H70" s="148" t="s">
        <v>84</v>
      </c>
      <c r="I70" s="212">
        <v>1823120</v>
      </c>
      <c r="K70" s="55"/>
    </row>
    <row r="71" spans="1:11" ht="14.25" thickTop="1" thickBot="1" x14ac:dyDescent="0.25">
      <c r="A71" s="139">
        <v>2008</v>
      </c>
      <c r="B71" s="199" t="s">
        <v>5</v>
      </c>
      <c r="C71" s="200" t="s">
        <v>5</v>
      </c>
      <c r="D71" s="200" t="s">
        <v>5</v>
      </c>
      <c r="E71" s="200" t="s">
        <v>5</v>
      </c>
      <c r="F71" s="200" t="s">
        <v>5</v>
      </c>
      <c r="G71" s="201" t="s">
        <v>5</v>
      </c>
      <c r="H71" s="148" t="s">
        <v>84</v>
      </c>
      <c r="I71" s="212">
        <v>1909961</v>
      </c>
    </row>
    <row r="72" spans="1:11" ht="14.25" thickTop="1" thickBot="1" x14ac:dyDescent="0.25">
      <c r="A72" s="139">
        <v>2009</v>
      </c>
      <c r="B72" s="199" t="s">
        <v>5</v>
      </c>
      <c r="C72" s="200" t="s">
        <v>5</v>
      </c>
      <c r="D72" s="200" t="s">
        <v>5</v>
      </c>
      <c r="E72" s="200" t="s">
        <v>5</v>
      </c>
      <c r="F72" s="200" t="s">
        <v>5</v>
      </c>
      <c r="G72" s="201" t="s">
        <v>5</v>
      </c>
      <c r="H72" s="148" t="s">
        <v>84</v>
      </c>
      <c r="I72" s="212">
        <v>2011228</v>
      </c>
    </row>
    <row r="73" spans="1:11" ht="14.25" thickTop="1" thickBot="1" x14ac:dyDescent="0.25">
      <c r="A73" s="139">
        <v>2010</v>
      </c>
      <c r="B73" s="141">
        <v>810431</v>
      </c>
      <c r="C73" s="97">
        <v>197536</v>
      </c>
      <c r="D73" s="97">
        <v>516715</v>
      </c>
      <c r="E73" s="97">
        <v>117233</v>
      </c>
      <c r="F73" s="97">
        <v>143356</v>
      </c>
      <c r="G73" s="132">
        <v>300487</v>
      </c>
      <c r="H73" s="149" t="s">
        <v>84</v>
      </c>
      <c r="I73" s="212">
        <f t="shared" ref="I73:I76" si="4">SUM(B73:H73)</f>
        <v>2085758</v>
      </c>
    </row>
    <row r="74" spans="1:11" ht="14.25" thickTop="1" thickBot="1" x14ac:dyDescent="0.25">
      <c r="A74" s="140">
        <v>2011</v>
      </c>
      <c r="B74" s="142">
        <v>817393</v>
      </c>
      <c r="C74" s="111">
        <v>207241</v>
      </c>
      <c r="D74" s="111">
        <v>545270</v>
      </c>
      <c r="E74" s="111">
        <v>137285</v>
      </c>
      <c r="F74" s="111">
        <v>156600</v>
      </c>
      <c r="G74" s="133">
        <v>355950</v>
      </c>
      <c r="H74" s="150" t="s">
        <v>84</v>
      </c>
      <c r="I74" s="212">
        <f t="shared" si="4"/>
        <v>2219739</v>
      </c>
    </row>
    <row r="75" spans="1:11" ht="14.25" thickTop="1" thickBot="1" x14ac:dyDescent="0.25">
      <c r="A75" s="139">
        <v>2012</v>
      </c>
      <c r="B75" s="95">
        <v>842206</v>
      </c>
      <c r="C75" s="97">
        <v>218436</v>
      </c>
      <c r="D75" s="97">
        <v>575432</v>
      </c>
      <c r="E75" s="97">
        <v>140569</v>
      </c>
      <c r="F75" s="97">
        <v>160446</v>
      </c>
      <c r="G75" s="97">
        <v>370041</v>
      </c>
      <c r="H75" s="152">
        <v>0</v>
      </c>
      <c r="I75" s="212">
        <f t="shared" si="4"/>
        <v>2307130</v>
      </c>
    </row>
    <row r="76" spans="1:11" ht="14.25" thickTop="1" thickBot="1" x14ac:dyDescent="0.25">
      <c r="A76" s="229">
        <v>2013</v>
      </c>
      <c r="B76" s="230">
        <v>876284</v>
      </c>
      <c r="C76" s="231">
        <v>228443</v>
      </c>
      <c r="D76" s="231">
        <v>605304</v>
      </c>
      <c r="E76" s="231">
        <v>151101</v>
      </c>
      <c r="F76" s="231">
        <v>170770</v>
      </c>
      <c r="G76" s="232">
        <v>382558</v>
      </c>
      <c r="H76" s="152">
        <v>0</v>
      </c>
      <c r="I76" s="212">
        <f t="shared" si="4"/>
        <v>2414460</v>
      </c>
    </row>
    <row r="77" spans="1:11" ht="14.25" thickTop="1" thickBot="1" x14ac:dyDescent="0.25">
      <c r="A77" s="159">
        <v>41640</v>
      </c>
      <c r="B77" s="209">
        <v>878804</v>
      </c>
      <c r="C77" s="210">
        <v>229129</v>
      </c>
      <c r="D77" s="210">
        <v>605972</v>
      </c>
      <c r="E77" s="210">
        <v>151325</v>
      </c>
      <c r="F77" s="210">
        <v>171257</v>
      </c>
      <c r="G77" s="211">
        <v>382363</v>
      </c>
      <c r="H77" s="152">
        <v>0</v>
      </c>
      <c r="I77" s="212">
        <f>SUM(B77:H77)</f>
        <v>2418850</v>
      </c>
    </row>
    <row r="78" spans="1:11" ht="14.25" thickTop="1" thickBot="1" x14ac:dyDescent="0.25">
      <c r="A78" s="159">
        <v>41671</v>
      </c>
      <c r="B78" s="209">
        <v>881612</v>
      </c>
      <c r="C78" s="210">
        <v>229962</v>
      </c>
      <c r="D78" s="210">
        <v>610032</v>
      </c>
      <c r="E78" s="210">
        <v>152077</v>
      </c>
      <c r="F78" s="210">
        <v>172430</v>
      </c>
      <c r="G78" s="211">
        <v>383117</v>
      </c>
      <c r="H78" s="152">
        <v>0</v>
      </c>
      <c r="I78" s="212">
        <f>SUM(B78:H78)</f>
        <v>2429230</v>
      </c>
    </row>
    <row r="79" spans="1:11" ht="12" customHeight="1" thickTop="1" x14ac:dyDescent="0.2"/>
    <row r="80" spans="1:11" x14ac:dyDescent="0.2">
      <c r="A80" s="202" t="s">
        <v>48</v>
      </c>
    </row>
    <row r="81" spans="1:8" x14ac:dyDescent="0.2">
      <c r="A81" s="203" t="s">
        <v>51</v>
      </c>
      <c r="D81" s="7"/>
      <c r="G81" s="94"/>
      <c r="H81" s="94"/>
    </row>
    <row r="82" spans="1:8" x14ac:dyDescent="0.2">
      <c r="A82" s="204" t="s">
        <v>74</v>
      </c>
      <c r="B82" s="92"/>
      <c r="C82" s="100"/>
      <c r="D82" s="92"/>
      <c r="E82" s="92"/>
      <c r="F82" s="92"/>
      <c r="G82" s="92"/>
      <c r="H82" s="92"/>
    </row>
    <row r="83" spans="1:8" x14ac:dyDescent="0.2">
      <c r="A83" s="204" t="s">
        <v>77</v>
      </c>
      <c r="B83" s="92"/>
      <c r="C83" s="100"/>
      <c r="D83" s="92"/>
      <c r="E83" s="92"/>
      <c r="F83" s="92"/>
      <c r="G83" s="92"/>
      <c r="H83" s="92"/>
    </row>
    <row r="84" spans="1:8" x14ac:dyDescent="0.2">
      <c r="A84" s="204" t="s">
        <v>85</v>
      </c>
      <c r="B84" s="92"/>
      <c r="C84" s="100"/>
      <c r="D84" s="92"/>
      <c r="E84" s="92"/>
      <c r="F84" s="92"/>
      <c r="G84" s="92"/>
      <c r="H84" s="92"/>
    </row>
    <row r="85" spans="1:8" x14ac:dyDescent="0.2">
      <c r="A85" s="203"/>
      <c r="H85" s="101"/>
    </row>
    <row r="86" spans="1:8" x14ac:dyDescent="0.2">
      <c r="A86" s="121"/>
    </row>
    <row r="87" spans="1:8" x14ac:dyDescent="0.2">
      <c r="A87" s="121"/>
    </row>
    <row r="94" spans="1:8" x14ac:dyDescent="0.2">
      <c r="A94" s="102"/>
      <c r="B94" s="102"/>
      <c r="C94" s="102"/>
      <c r="D94" s="102"/>
      <c r="E94" s="102"/>
      <c r="F94" s="102"/>
      <c r="G94" s="102"/>
      <c r="H94" s="102"/>
    </row>
    <row r="95" spans="1:8" x14ac:dyDescent="0.2">
      <c r="A95" s="102"/>
      <c r="B95" s="102"/>
      <c r="C95" s="102"/>
      <c r="D95" s="102"/>
      <c r="E95" s="102"/>
      <c r="F95" s="102"/>
      <c r="G95" s="102"/>
      <c r="H95" s="102"/>
    </row>
    <row r="96" spans="1:8" x14ac:dyDescent="0.2">
      <c r="A96" s="102"/>
      <c r="B96" s="102"/>
      <c r="C96" s="102"/>
      <c r="D96" s="102"/>
      <c r="E96" s="102"/>
      <c r="F96" s="102"/>
      <c r="G96" s="102"/>
      <c r="H96" s="102"/>
    </row>
    <row r="97" spans="1:10" x14ac:dyDescent="0.2">
      <c r="A97" s="102"/>
      <c r="B97" s="102"/>
      <c r="C97" s="102"/>
      <c r="D97" s="102"/>
      <c r="E97" s="102"/>
      <c r="F97" s="102"/>
      <c r="G97" s="102"/>
      <c r="H97" s="102"/>
      <c r="J97" s="102"/>
    </row>
    <row r="98" spans="1:10" x14ac:dyDescent="0.2">
      <c r="A98" s="102"/>
      <c r="B98" s="102"/>
      <c r="C98" s="102"/>
      <c r="D98" s="102"/>
      <c r="E98" s="102"/>
      <c r="F98" s="102"/>
      <c r="G98" s="102"/>
      <c r="H98" s="102"/>
      <c r="I98" s="102"/>
      <c r="J98" s="102"/>
    </row>
    <row r="99" spans="1:10" x14ac:dyDescent="0.2">
      <c r="A99" s="102"/>
      <c r="B99" s="102"/>
      <c r="C99" s="102"/>
      <c r="D99" s="102"/>
      <c r="E99" s="102"/>
      <c r="F99" s="102"/>
      <c r="G99" s="102"/>
      <c r="H99" s="102"/>
      <c r="I99" s="102"/>
      <c r="J99" s="102"/>
    </row>
    <row r="100" spans="1:10" x14ac:dyDescent="0.2">
      <c r="A100" s="102"/>
      <c r="B100" s="102"/>
      <c r="C100" s="102"/>
      <c r="D100" s="102"/>
      <c r="E100" s="102"/>
      <c r="F100" s="102"/>
      <c r="G100" s="102"/>
      <c r="H100" s="102"/>
      <c r="I100" s="102"/>
      <c r="J100" s="102"/>
    </row>
    <row r="101" spans="1:10" s="103" customFormat="1" x14ac:dyDescent="0.2">
      <c r="A101" s="102"/>
      <c r="B101" s="102"/>
      <c r="C101" s="102"/>
      <c r="D101" s="102"/>
      <c r="E101" s="102"/>
      <c r="F101" s="102"/>
      <c r="G101" s="102"/>
      <c r="H101" s="102"/>
      <c r="I101" s="102"/>
      <c r="J101" s="102"/>
    </row>
    <row r="102" spans="1:10" s="103" customFormat="1" ht="26.25" customHeight="1" x14ac:dyDescent="0.25">
      <c r="A102" s="102"/>
      <c r="B102" s="316"/>
      <c r="C102" s="316"/>
      <c r="D102" s="316"/>
      <c r="E102" s="316"/>
      <c r="F102" s="316"/>
      <c r="G102" s="316"/>
      <c r="H102" s="112"/>
      <c r="I102" s="102"/>
      <c r="J102" s="102"/>
    </row>
    <row r="103" spans="1:10" s="103" customFormat="1" x14ac:dyDescent="0.2">
      <c r="A103" s="113"/>
      <c r="B103" s="113"/>
      <c r="C103" s="113"/>
      <c r="D103" s="114"/>
      <c r="E103" s="114"/>
      <c r="F103" s="114"/>
      <c r="G103" s="113"/>
      <c r="H103" s="114"/>
      <c r="I103" s="102"/>
      <c r="J103" s="102"/>
    </row>
    <row r="104" spans="1:10" s="103" customFormat="1" x14ac:dyDescent="0.2">
      <c r="A104" s="115"/>
      <c r="B104" s="106"/>
      <c r="C104" s="106"/>
      <c r="D104" s="106"/>
      <c r="E104" s="107"/>
      <c r="F104" s="107"/>
      <c r="G104" s="107"/>
      <c r="H104" s="106"/>
      <c r="I104" s="106"/>
      <c r="J104" s="102"/>
    </row>
    <row r="105" spans="1:10" s="103" customFormat="1" x14ac:dyDescent="0.2">
      <c r="A105" s="115"/>
      <c r="B105" s="105"/>
      <c r="C105" s="106"/>
      <c r="D105" s="105"/>
      <c r="E105" s="105"/>
      <c r="F105" s="107"/>
      <c r="G105" s="107"/>
      <c r="H105" s="106"/>
      <c r="I105" s="106"/>
      <c r="J105" s="102"/>
    </row>
    <row r="106" spans="1:10" s="103" customFormat="1" x14ac:dyDescent="0.2">
      <c r="A106" s="115"/>
      <c r="B106" s="105"/>
      <c r="C106" s="105"/>
      <c r="D106" s="105"/>
      <c r="E106" s="105"/>
      <c r="F106" s="107"/>
      <c r="G106" s="107"/>
      <c r="H106" s="106"/>
      <c r="I106" s="106"/>
      <c r="J106" s="102"/>
    </row>
    <row r="107" spans="1:10" s="103" customFormat="1" x14ac:dyDescent="0.2">
      <c r="A107" s="115"/>
      <c r="B107" s="105"/>
      <c r="C107" s="105"/>
      <c r="D107" s="105"/>
      <c r="E107" s="105"/>
      <c r="F107" s="105"/>
      <c r="G107" s="105"/>
      <c r="H107" s="106"/>
      <c r="I107" s="106"/>
      <c r="J107" s="102"/>
    </row>
    <row r="108" spans="1:10" s="103" customFormat="1" x14ac:dyDescent="0.2">
      <c r="A108" s="115"/>
      <c r="B108" s="105"/>
      <c r="C108" s="105"/>
      <c r="D108" s="105"/>
      <c r="E108" s="105"/>
      <c r="F108" s="105"/>
      <c r="G108" s="105"/>
      <c r="H108" s="106"/>
      <c r="I108" s="106"/>
      <c r="J108" s="102"/>
    </row>
    <row r="109" spans="1:10" s="103" customFormat="1" x14ac:dyDescent="0.2">
      <c r="A109" s="115"/>
      <c r="B109" s="105"/>
      <c r="C109" s="106"/>
      <c r="D109" s="105"/>
      <c r="E109" s="105"/>
      <c r="F109" s="105"/>
      <c r="G109" s="105"/>
      <c r="H109" s="106"/>
      <c r="I109" s="106"/>
      <c r="J109" s="102"/>
    </row>
    <row r="110" spans="1:10" s="103" customFormat="1" x14ac:dyDescent="0.2">
      <c r="A110" s="115"/>
      <c r="B110" s="317"/>
      <c r="C110" s="317"/>
      <c r="D110" s="105"/>
      <c r="E110" s="105"/>
      <c r="F110" s="105"/>
      <c r="G110" s="105"/>
      <c r="H110" s="106"/>
      <c r="I110" s="106"/>
      <c r="J110" s="102"/>
    </row>
    <row r="111" spans="1:10" s="103" customFormat="1" x14ac:dyDescent="0.2">
      <c r="A111" s="104"/>
      <c r="B111" s="317"/>
      <c r="C111" s="317"/>
      <c r="D111" s="105"/>
      <c r="E111" s="105"/>
      <c r="F111" s="105"/>
      <c r="G111" s="105"/>
      <c r="H111" s="106"/>
      <c r="I111" s="106"/>
      <c r="J111" s="102"/>
    </row>
    <row r="112" spans="1:10" s="103" customFormat="1" x14ac:dyDescent="0.2">
      <c r="A112" s="104"/>
      <c r="B112" s="317"/>
      <c r="C112" s="317"/>
      <c r="D112" s="105"/>
      <c r="E112" s="105"/>
      <c r="F112" s="105"/>
      <c r="G112" s="105"/>
      <c r="H112" s="106"/>
      <c r="I112" s="106"/>
      <c r="J112" s="102"/>
    </row>
    <row r="113" spans="1:10" s="103" customFormat="1" x14ac:dyDescent="0.2">
      <c r="A113" s="104"/>
      <c r="B113" s="317"/>
      <c r="C113" s="317"/>
      <c r="D113" s="105"/>
      <c r="E113" s="105"/>
      <c r="F113" s="105"/>
      <c r="G113" s="105"/>
      <c r="H113" s="106"/>
      <c r="I113" s="106"/>
      <c r="J113" s="102"/>
    </row>
    <row r="114" spans="1:10" s="103" customFormat="1" x14ac:dyDescent="0.2">
      <c r="A114" s="104"/>
      <c r="B114" s="105"/>
      <c r="C114" s="105"/>
      <c r="D114" s="105"/>
      <c r="E114" s="105"/>
      <c r="F114" s="105"/>
      <c r="G114" s="105"/>
      <c r="H114" s="106"/>
      <c r="I114" s="106"/>
      <c r="J114" s="102"/>
    </row>
    <row r="115" spans="1:10" s="103" customFormat="1" x14ac:dyDescent="0.2">
      <c r="A115" s="104"/>
      <c r="B115" s="105"/>
      <c r="C115" s="105"/>
      <c r="D115" s="105"/>
      <c r="E115" s="105"/>
      <c r="F115" s="105"/>
      <c r="G115" s="105"/>
      <c r="H115" s="106"/>
      <c r="I115" s="106"/>
      <c r="J115" s="102"/>
    </row>
    <row r="116" spans="1:10" s="103" customFormat="1" x14ac:dyDescent="0.2">
      <c r="A116" s="104"/>
      <c r="B116" s="105"/>
      <c r="C116" s="105"/>
      <c r="D116" s="105"/>
      <c r="E116" s="105"/>
      <c r="F116" s="105"/>
      <c r="G116" s="105"/>
      <c r="H116" s="106"/>
      <c r="I116" s="106"/>
      <c r="J116" s="102"/>
    </row>
    <row r="117" spans="1:10" s="103" customFormat="1" x14ac:dyDescent="0.2">
      <c r="A117" s="104"/>
      <c r="B117" s="105"/>
      <c r="C117" s="105"/>
      <c r="D117" s="105"/>
      <c r="E117" s="105"/>
      <c r="F117" s="105"/>
      <c r="G117" s="105"/>
      <c r="H117" s="106"/>
      <c r="I117" s="102"/>
      <c r="J117" s="102"/>
    </row>
    <row r="118" spans="1:10" x14ac:dyDescent="0.2">
      <c r="A118" s="104"/>
      <c r="B118" s="317"/>
      <c r="C118" s="317"/>
      <c r="D118" s="105"/>
      <c r="E118" s="105"/>
      <c r="F118" s="105"/>
      <c r="G118" s="105"/>
      <c r="H118" s="106"/>
      <c r="I118" s="102"/>
    </row>
    <row r="119" spans="1:10" x14ac:dyDescent="0.2">
      <c r="A119" s="104"/>
      <c r="B119" s="317"/>
      <c r="C119" s="317"/>
      <c r="D119" s="105"/>
      <c r="E119" s="105"/>
      <c r="F119" s="105"/>
      <c r="G119" s="105"/>
      <c r="H119" s="106"/>
    </row>
    <row r="120" spans="1:10" x14ac:dyDescent="0.2">
      <c r="A120" s="104"/>
      <c r="B120" s="317"/>
      <c r="C120" s="317"/>
      <c r="D120" s="105"/>
      <c r="E120" s="105"/>
      <c r="F120" s="105"/>
      <c r="G120" s="105"/>
      <c r="H120" s="106"/>
      <c r="I120" s="102"/>
    </row>
    <row r="121" spans="1:10" x14ac:dyDescent="0.2">
      <c r="A121" s="104"/>
      <c r="B121" s="317"/>
      <c r="C121" s="317"/>
      <c r="D121" s="105"/>
      <c r="E121" s="105"/>
      <c r="F121" s="105"/>
      <c r="G121" s="105"/>
      <c r="H121" s="106"/>
      <c r="I121" s="102"/>
    </row>
    <row r="122" spans="1:10" x14ac:dyDescent="0.2">
      <c r="A122" s="104"/>
      <c r="B122" s="317"/>
      <c r="C122" s="317"/>
      <c r="D122" s="105"/>
      <c r="E122" s="105"/>
      <c r="F122" s="105"/>
      <c r="G122" s="105"/>
      <c r="H122" s="106"/>
      <c r="I122" s="102"/>
    </row>
    <row r="123" spans="1:10" x14ac:dyDescent="0.2">
      <c r="A123" s="102"/>
      <c r="B123" s="108"/>
      <c r="C123" s="108"/>
      <c r="D123" s="108"/>
      <c r="E123" s="108"/>
      <c r="F123" s="108"/>
      <c r="G123" s="108"/>
      <c r="H123" s="102"/>
      <c r="I123" s="102"/>
    </row>
    <row r="124" spans="1:10" x14ac:dyDescent="0.2">
      <c r="A124" s="102"/>
      <c r="B124" s="102"/>
      <c r="C124" s="102"/>
      <c r="D124" s="108"/>
      <c r="E124" s="108"/>
      <c r="F124" s="108"/>
      <c r="G124" s="108"/>
      <c r="H124" s="108"/>
      <c r="I124" s="102"/>
    </row>
    <row r="125" spans="1:10" x14ac:dyDescent="0.2">
      <c r="A125" s="102"/>
      <c r="B125" s="108"/>
      <c r="C125" s="108"/>
      <c r="D125" s="108"/>
      <c r="E125" s="108"/>
      <c r="F125" s="108"/>
      <c r="G125" s="108"/>
      <c r="H125" s="108"/>
      <c r="I125" s="102"/>
    </row>
    <row r="126" spans="1:10" x14ac:dyDescent="0.2">
      <c r="A126" s="102"/>
      <c r="B126" s="320"/>
      <c r="C126" s="320"/>
      <c r="D126" s="108"/>
      <c r="E126" s="108"/>
      <c r="F126" s="108"/>
      <c r="G126" s="108"/>
      <c r="H126" s="108"/>
      <c r="I126" s="102"/>
    </row>
    <row r="127" spans="1:10" x14ac:dyDescent="0.2">
      <c r="A127" s="102"/>
      <c r="B127" s="108"/>
      <c r="C127" s="108"/>
      <c r="D127" s="108"/>
      <c r="E127" s="108"/>
      <c r="F127" s="108"/>
      <c r="G127" s="108"/>
      <c r="H127" s="108"/>
      <c r="I127" s="102"/>
    </row>
    <row r="128" spans="1:10" x14ac:dyDescent="0.2">
      <c r="A128" s="102"/>
      <c r="B128" s="108"/>
      <c r="C128" s="108"/>
      <c r="D128" s="105"/>
      <c r="E128" s="105"/>
      <c r="F128" s="105"/>
      <c r="G128" s="105"/>
      <c r="H128" s="108"/>
      <c r="I128" s="102"/>
    </row>
    <row r="129" spans="1:9" x14ac:dyDescent="0.2">
      <c r="A129" s="102"/>
      <c r="B129" s="108"/>
      <c r="C129" s="108"/>
      <c r="D129" s="105"/>
      <c r="E129" s="105"/>
      <c r="F129" s="105"/>
      <c r="G129" s="105"/>
      <c r="H129" s="108"/>
      <c r="I129" s="102"/>
    </row>
    <row r="130" spans="1:9" x14ac:dyDescent="0.2">
      <c r="B130" s="108"/>
      <c r="C130" s="108"/>
      <c r="D130" s="105"/>
      <c r="E130" s="108"/>
      <c r="F130" s="108"/>
      <c r="G130" s="108"/>
      <c r="H130" s="108"/>
      <c r="I130" s="102"/>
    </row>
    <row r="131" spans="1:9" x14ac:dyDescent="0.2">
      <c r="B131" s="105"/>
      <c r="C131" s="105"/>
      <c r="D131" s="105"/>
      <c r="E131" s="105"/>
      <c r="F131" s="105"/>
      <c r="G131" s="105"/>
      <c r="H131" s="102"/>
    </row>
    <row r="132" spans="1:9" x14ac:dyDescent="0.2">
      <c r="B132" s="105"/>
      <c r="C132" s="105"/>
      <c r="D132" s="105"/>
      <c r="E132" s="105"/>
      <c r="F132" s="105"/>
      <c r="G132" s="105"/>
      <c r="H132" s="102"/>
    </row>
    <row r="133" spans="1:9" x14ac:dyDescent="0.2">
      <c r="B133" s="105"/>
      <c r="C133" s="105"/>
      <c r="D133" s="105"/>
      <c r="E133" s="105"/>
      <c r="F133" s="105"/>
      <c r="G133" s="105"/>
      <c r="H133" s="102"/>
    </row>
    <row r="134" spans="1:9" x14ac:dyDescent="0.2">
      <c r="B134" s="105"/>
      <c r="C134" s="105"/>
      <c r="D134" s="105"/>
      <c r="E134" s="105"/>
      <c r="F134" s="105"/>
      <c r="G134" s="105"/>
      <c r="H134" s="102"/>
    </row>
    <row r="135" spans="1:9" x14ac:dyDescent="0.2">
      <c r="B135" s="105"/>
      <c r="C135" s="105"/>
      <c r="D135" s="105"/>
      <c r="E135" s="105"/>
      <c r="F135" s="105"/>
      <c r="G135" s="105"/>
    </row>
    <row r="136" spans="1:9" x14ac:dyDescent="0.2">
      <c r="B136" s="105"/>
      <c r="C136" s="105"/>
      <c r="D136" s="105"/>
      <c r="E136" s="105"/>
      <c r="F136" s="105"/>
      <c r="G136" s="105"/>
    </row>
    <row r="137" spans="1:9" x14ac:dyDescent="0.2">
      <c r="B137" s="105"/>
      <c r="C137" s="105"/>
      <c r="D137" s="105"/>
      <c r="E137" s="105"/>
      <c r="F137" s="105"/>
      <c r="G137" s="105"/>
    </row>
    <row r="138" spans="1:9" x14ac:dyDescent="0.2">
      <c r="B138" s="105"/>
      <c r="C138" s="105"/>
      <c r="D138" s="105"/>
      <c r="E138" s="105"/>
      <c r="F138" s="105"/>
      <c r="G138" s="105"/>
    </row>
    <row r="139" spans="1:9" x14ac:dyDescent="0.2">
      <c r="B139" s="105"/>
      <c r="C139" s="105"/>
      <c r="D139" s="105"/>
      <c r="E139" s="105"/>
      <c r="F139" s="105"/>
      <c r="G139" s="105"/>
    </row>
    <row r="140" spans="1:9" x14ac:dyDescent="0.2">
      <c r="B140" s="108"/>
      <c r="C140" s="108"/>
      <c r="D140" s="108"/>
      <c r="E140" s="108"/>
      <c r="F140" s="108"/>
      <c r="G140" s="108"/>
    </row>
    <row r="141" spans="1:9" x14ac:dyDescent="0.2">
      <c r="B141" s="108"/>
      <c r="C141" s="108"/>
      <c r="D141" s="108"/>
      <c r="E141" s="108"/>
      <c r="F141" s="108"/>
      <c r="G141" s="108"/>
    </row>
    <row r="142" spans="1:9" x14ac:dyDescent="0.2">
      <c r="B142" s="108"/>
      <c r="C142" s="108"/>
      <c r="D142" s="108"/>
      <c r="E142" s="108"/>
      <c r="F142" s="108"/>
      <c r="G142" s="108"/>
    </row>
    <row r="143" spans="1:9" x14ac:dyDescent="0.2">
      <c r="B143" s="108"/>
      <c r="C143" s="108"/>
      <c r="D143" s="108"/>
      <c r="E143" s="108"/>
      <c r="F143" s="108"/>
      <c r="G143" s="108"/>
    </row>
  </sheetData>
  <sheetProtection algorithmName="SHA-512" hashValue="mFLKatATjisEiRlR4bs9tNodRJWvidFsru37b86h2b8mqPMOmtI0LddjWPskQHiVPeQ3Y1jczNvyrwmEcDM6Qw==" saltValue="YuPKkgaSCZPTlLKihPUofg==" spinCount="100000" sheet="1" objects="1" scenarios="1"/>
  <mergeCells count="15">
    <mergeCell ref="B120:C120"/>
    <mergeCell ref="B121:C121"/>
    <mergeCell ref="B122:C122"/>
    <mergeCell ref="B126:C126"/>
    <mergeCell ref="B112:C112"/>
    <mergeCell ref="B113:C113"/>
    <mergeCell ref="B118:C118"/>
    <mergeCell ref="B119:C119"/>
    <mergeCell ref="B102:G102"/>
    <mergeCell ref="B110:C110"/>
    <mergeCell ref="B111:C111"/>
    <mergeCell ref="B12:H12"/>
    <mergeCell ref="B29:H29"/>
    <mergeCell ref="B47:H47"/>
    <mergeCell ref="B64:H64"/>
  </mergeCells>
  <phoneticPr fontId="11" type="noConversion"/>
  <pageMargins left="0.75" right="0.75" top="1" bottom="1" header="0" footer="0"/>
  <pageSetup orientation="portrait" r:id="rId1"/>
  <headerFooter alignWithMargins="0"/>
  <ignoredErrors>
    <ignoredError sqref="I78 I26 I43 I61 I14:I24 I31:I41 I58:I59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9"/>
  <sheetViews>
    <sheetView topLeftCell="A4" zoomScaleNormal="100" workbookViewId="0">
      <selection activeCell="M1" sqref="M1"/>
    </sheetView>
  </sheetViews>
  <sheetFormatPr baseColWidth="10" defaultRowHeight="12.75" x14ac:dyDescent="0.2"/>
  <cols>
    <col min="1" max="1" width="11.42578125" style="238"/>
    <col min="2" max="3" width="12.42578125" style="238" customWidth="1"/>
    <col min="4" max="11" width="13" style="238" customWidth="1"/>
    <col min="12" max="13" width="12.42578125" style="238" customWidth="1"/>
    <col min="14" max="14" width="11" style="238" customWidth="1"/>
    <col min="15" max="16384" width="11.42578125" style="238"/>
  </cols>
  <sheetData>
    <row r="1" spans="2:14" x14ac:dyDescent="0.2"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06"/>
    </row>
    <row r="2" spans="2:14" ht="18" x14ac:dyDescent="0.25">
      <c r="B2" s="239" t="s">
        <v>91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06"/>
    </row>
    <row r="3" spans="2:14" ht="14.25" x14ac:dyDescent="0.2">
      <c r="B3" s="240" t="s">
        <v>95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06"/>
    </row>
    <row r="4" spans="2:14" ht="14.25" x14ac:dyDescent="0.2">
      <c r="B4" s="241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06"/>
    </row>
    <row r="5" spans="2:14" ht="14.25" x14ac:dyDescent="0.2">
      <c r="B5" s="241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06"/>
    </row>
    <row r="6" spans="2:14" ht="14.25" x14ac:dyDescent="0.2">
      <c r="B6" s="241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06"/>
    </row>
    <row r="7" spans="2:14" ht="14.25" x14ac:dyDescent="0.2">
      <c r="B7" s="241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06"/>
    </row>
    <row r="8" spans="2:14" x14ac:dyDescent="0.2">
      <c r="B8" s="170" t="s">
        <v>101</v>
      </c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06"/>
    </row>
    <row r="9" spans="2:14" x14ac:dyDescent="0.2">
      <c r="B9" s="242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06"/>
    </row>
    <row r="10" spans="2:14" x14ac:dyDescent="0.2"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06"/>
    </row>
    <row r="11" spans="2:14" x14ac:dyDescent="0.2">
      <c r="B11" s="243"/>
      <c r="C11" s="243"/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06"/>
    </row>
    <row r="12" spans="2:14" ht="15.75" customHeight="1" thickBot="1" x14ac:dyDescent="0.25">
      <c r="B12" s="244"/>
      <c r="N12" s="245"/>
    </row>
    <row r="13" spans="2:14" ht="18.75" thickBot="1" x14ac:dyDescent="0.25">
      <c r="F13" s="321" t="s">
        <v>20</v>
      </c>
      <c r="G13" s="322"/>
      <c r="H13" s="322"/>
      <c r="I13" s="323"/>
      <c r="N13" s="245"/>
    </row>
    <row r="14" spans="2:14" x14ac:dyDescent="0.2">
      <c r="F14" s="246" t="s">
        <v>14</v>
      </c>
      <c r="G14" s="247" t="s">
        <v>60</v>
      </c>
      <c r="H14" s="247" t="s">
        <v>23</v>
      </c>
      <c r="I14" s="248" t="s">
        <v>19</v>
      </c>
    </row>
    <row r="15" spans="2:14" x14ac:dyDescent="0.2">
      <c r="F15" s="249" t="s">
        <v>15</v>
      </c>
      <c r="G15" s="250">
        <v>211</v>
      </c>
      <c r="H15" s="250">
        <v>0</v>
      </c>
      <c r="I15" s="251">
        <f>SUM(G15:G15)</f>
        <v>211</v>
      </c>
    </row>
    <row r="16" spans="2:14" x14ac:dyDescent="0.2">
      <c r="F16" s="249" t="s">
        <v>16</v>
      </c>
      <c r="G16" s="250">
        <v>237</v>
      </c>
      <c r="H16" s="250">
        <v>0</v>
      </c>
      <c r="I16" s="251">
        <f>SUM(G16:G16)</f>
        <v>237</v>
      </c>
    </row>
    <row r="17" spans="3:12" x14ac:dyDescent="0.2">
      <c r="F17" s="249" t="s">
        <v>17</v>
      </c>
      <c r="G17" s="250">
        <v>247</v>
      </c>
      <c r="H17" s="250">
        <v>0</v>
      </c>
      <c r="I17" s="251">
        <f>SUM(G17:G17)</f>
        <v>247</v>
      </c>
    </row>
    <row r="18" spans="3:12" x14ac:dyDescent="0.2">
      <c r="F18" s="249" t="s">
        <v>18</v>
      </c>
      <c r="G18" s="250">
        <v>276</v>
      </c>
      <c r="H18" s="250">
        <v>0</v>
      </c>
      <c r="I18" s="251">
        <f>SUM(G18:G18)</f>
        <v>276</v>
      </c>
    </row>
    <row r="19" spans="3:12" x14ac:dyDescent="0.2">
      <c r="F19" s="249" t="s">
        <v>57</v>
      </c>
      <c r="G19" s="252">
        <v>224</v>
      </c>
      <c r="H19" s="252">
        <v>1</v>
      </c>
      <c r="I19" s="251">
        <f>SUM(G19:G19)</f>
        <v>224</v>
      </c>
    </row>
    <row r="20" spans="3:12" x14ac:dyDescent="0.2">
      <c r="F20" s="253" t="s">
        <v>62</v>
      </c>
      <c r="G20" s="254">
        <v>212</v>
      </c>
      <c r="H20" s="254">
        <v>1</v>
      </c>
      <c r="I20" s="251">
        <f>SUM(G20:H20)</f>
        <v>213</v>
      </c>
    </row>
    <row r="21" spans="3:12" x14ac:dyDescent="0.2">
      <c r="F21" s="253" t="s">
        <v>82</v>
      </c>
      <c r="G21" s="254">
        <v>218</v>
      </c>
      <c r="H21" s="254">
        <v>3</v>
      </c>
      <c r="I21" s="251">
        <f>SUM(G21:H21)</f>
        <v>221</v>
      </c>
    </row>
    <row r="22" spans="3:12" x14ac:dyDescent="0.2">
      <c r="F22" s="253" t="s">
        <v>88</v>
      </c>
      <c r="G22" s="254">
        <v>249</v>
      </c>
      <c r="H22" s="254">
        <v>3</v>
      </c>
      <c r="I22" s="251">
        <f>SUM(G22:H22)</f>
        <v>252</v>
      </c>
    </row>
    <row r="23" spans="3:12" x14ac:dyDescent="0.2">
      <c r="F23" s="253" t="s">
        <v>103</v>
      </c>
      <c r="G23" s="254">
        <v>275</v>
      </c>
      <c r="H23" s="254">
        <v>3</v>
      </c>
      <c r="I23" s="251">
        <f>SUM(G23:H23)</f>
        <v>278</v>
      </c>
    </row>
    <row r="24" spans="3:12" x14ac:dyDescent="0.2">
      <c r="F24" s="253">
        <v>41640</v>
      </c>
      <c r="G24" s="254">
        <v>275</v>
      </c>
      <c r="H24" s="254">
        <v>3</v>
      </c>
      <c r="I24" s="251">
        <f>+G24+H24</f>
        <v>278</v>
      </c>
    </row>
    <row r="25" spans="3:12" ht="13.5" thickBot="1" x14ac:dyDescent="0.25">
      <c r="F25" s="255">
        <v>41671</v>
      </c>
      <c r="G25" s="256">
        <v>275</v>
      </c>
      <c r="H25" s="256">
        <v>3</v>
      </c>
      <c r="I25" s="257">
        <f>+G25+H25</f>
        <v>278</v>
      </c>
    </row>
    <row r="26" spans="3:12" ht="13.5" thickBot="1" x14ac:dyDescent="0.25"/>
    <row r="27" spans="3:12" ht="18.75" thickBot="1" x14ac:dyDescent="0.3">
      <c r="C27" s="324" t="s">
        <v>21</v>
      </c>
      <c r="D27" s="325"/>
      <c r="E27" s="325"/>
      <c r="F27" s="325"/>
      <c r="G27" s="325"/>
      <c r="H27" s="325"/>
      <c r="I27" s="325"/>
      <c r="J27" s="325"/>
      <c r="K27" s="325"/>
      <c r="L27" s="326"/>
    </row>
    <row r="28" spans="3:12" ht="38.25" x14ac:dyDescent="0.2">
      <c r="C28" s="246" t="s">
        <v>14</v>
      </c>
      <c r="D28" s="247" t="s">
        <v>60</v>
      </c>
      <c r="E28" s="247" t="s">
        <v>58</v>
      </c>
      <c r="F28" s="247" t="s">
        <v>22</v>
      </c>
      <c r="G28" s="247" t="s">
        <v>23</v>
      </c>
      <c r="H28" s="258" t="s">
        <v>104</v>
      </c>
      <c r="I28" s="258" t="s">
        <v>105</v>
      </c>
      <c r="J28" s="247" t="s">
        <v>1</v>
      </c>
      <c r="K28" s="259" t="s">
        <v>2</v>
      </c>
      <c r="L28" s="248" t="s">
        <v>24</v>
      </c>
    </row>
    <row r="29" spans="3:12" x14ac:dyDescent="0.2">
      <c r="C29" s="260" t="s">
        <v>15</v>
      </c>
      <c r="D29" s="261">
        <v>1162</v>
      </c>
      <c r="E29" s="261">
        <v>0</v>
      </c>
      <c r="F29" s="262">
        <v>0</v>
      </c>
      <c r="G29" s="262">
        <v>0</v>
      </c>
      <c r="H29" s="262">
        <v>0</v>
      </c>
      <c r="I29" s="262">
        <v>0</v>
      </c>
      <c r="J29" s="262">
        <v>3</v>
      </c>
      <c r="K29" s="263">
        <v>9</v>
      </c>
      <c r="L29" s="264">
        <f t="shared" ref="L29:L37" si="0">SUM(D29:K29)</f>
        <v>1174</v>
      </c>
    </row>
    <row r="30" spans="3:12" x14ac:dyDescent="0.2">
      <c r="C30" s="260" t="s">
        <v>16</v>
      </c>
      <c r="D30" s="261">
        <v>1382</v>
      </c>
      <c r="E30" s="261">
        <v>0</v>
      </c>
      <c r="F30" s="262">
        <v>0</v>
      </c>
      <c r="G30" s="262">
        <v>0</v>
      </c>
      <c r="H30" s="262">
        <v>0</v>
      </c>
      <c r="I30" s="262">
        <v>0</v>
      </c>
      <c r="J30" s="262">
        <v>0</v>
      </c>
      <c r="K30" s="263">
        <v>3</v>
      </c>
      <c r="L30" s="264">
        <f t="shared" si="0"/>
        <v>1385</v>
      </c>
    </row>
    <row r="31" spans="3:12" x14ac:dyDescent="0.2">
      <c r="C31" s="260" t="s">
        <v>17</v>
      </c>
      <c r="D31" s="261">
        <v>1405</v>
      </c>
      <c r="E31" s="261">
        <v>0</v>
      </c>
      <c r="F31" s="262">
        <v>0</v>
      </c>
      <c r="G31" s="262">
        <v>0</v>
      </c>
      <c r="H31" s="262">
        <v>0</v>
      </c>
      <c r="I31" s="262">
        <v>0</v>
      </c>
      <c r="J31" s="262">
        <v>0</v>
      </c>
      <c r="K31" s="263">
        <v>5</v>
      </c>
      <c r="L31" s="264">
        <f t="shared" si="0"/>
        <v>1410</v>
      </c>
    </row>
    <row r="32" spans="3:12" x14ac:dyDescent="0.2">
      <c r="C32" s="260" t="s">
        <v>18</v>
      </c>
      <c r="D32" s="261">
        <v>1920</v>
      </c>
      <c r="E32" s="261">
        <v>0</v>
      </c>
      <c r="F32" s="262">
        <v>2</v>
      </c>
      <c r="G32" s="262">
        <v>0</v>
      </c>
      <c r="H32" s="262">
        <v>10</v>
      </c>
      <c r="I32" s="262">
        <v>0</v>
      </c>
      <c r="J32" s="262">
        <v>0</v>
      </c>
      <c r="K32" s="263">
        <v>18</v>
      </c>
      <c r="L32" s="264">
        <f t="shared" si="0"/>
        <v>1950</v>
      </c>
    </row>
    <row r="33" spans="3:12" x14ac:dyDescent="0.2">
      <c r="C33" s="260" t="s">
        <v>57</v>
      </c>
      <c r="D33" s="265">
        <v>1822</v>
      </c>
      <c r="E33" s="265">
        <v>0</v>
      </c>
      <c r="F33" s="266">
        <v>2</v>
      </c>
      <c r="G33" s="266">
        <v>2</v>
      </c>
      <c r="H33" s="266">
        <v>10</v>
      </c>
      <c r="I33" s="266">
        <v>0</v>
      </c>
      <c r="J33" s="266">
        <v>0</v>
      </c>
      <c r="K33" s="263">
        <v>22</v>
      </c>
      <c r="L33" s="264">
        <f t="shared" si="0"/>
        <v>1858</v>
      </c>
    </row>
    <row r="34" spans="3:12" x14ac:dyDescent="0.2">
      <c r="C34" s="267" t="s">
        <v>62</v>
      </c>
      <c r="D34" s="268">
        <v>1816</v>
      </c>
      <c r="E34" s="268">
        <v>3</v>
      </c>
      <c r="F34" s="269">
        <v>2</v>
      </c>
      <c r="G34" s="269">
        <v>1</v>
      </c>
      <c r="H34" s="269">
        <v>0</v>
      </c>
      <c r="I34" s="269">
        <v>1</v>
      </c>
      <c r="J34" s="269">
        <v>0</v>
      </c>
      <c r="K34" s="263">
        <v>23</v>
      </c>
      <c r="L34" s="264">
        <f t="shared" si="0"/>
        <v>1846</v>
      </c>
    </row>
    <row r="35" spans="3:12" x14ac:dyDescent="0.2">
      <c r="C35" s="267" t="s">
        <v>82</v>
      </c>
      <c r="D35" s="268">
        <v>1699</v>
      </c>
      <c r="E35" s="268">
        <v>8</v>
      </c>
      <c r="F35" s="269">
        <v>2</v>
      </c>
      <c r="G35" s="269">
        <v>63</v>
      </c>
      <c r="H35" s="269">
        <v>0</v>
      </c>
      <c r="I35" s="269">
        <v>1</v>
      </c>
      <c r="J35" s="269">
        <v>0</v>
      </c>
      <c r="K35" s="263">
        <v>23</v>
      </c>
      <c r="L35" s="264">
        <f t="shared" si="0"/>
        <v>1796</v>
      </c>
    </row>
    <row r="36" spans="3:12" x14ac:dyDescent="0.2">
      <c r="C36" s="267" t="s">
        <v>88</v>
      </c>
      <c r="D36" s="268">
        <v>1792</v>
      </c>
      <c r="E36" s="268">
        <v>11</v>
      </c>
      <c r="F36" s="269">
        <v>2</v>
      </c>
      <c r="G36" s="269">
        <v>63</v>
      </c>
      <c r="H36" s="269">
        <v>0</v>
      </c>
      <c r="I36" s="269">
        <v>1</v>
      </c>
      <c r="J36" s="269">
        <v>3</v>
      </c>
      <c r="K36" s="263">
        <v>23</v>
      </c>
      <c r="L36" s="264">
        <f t="shared" si="0"/>
        <v>1895</v>
      </c>
    </row>
    <row r="37" spans="3:12" x14ac:dyDescent="0.2">
      <c r="C37" s="267" t="s">
        <v>103</v>
      </c>
      <c r="D37" s="268">
        <v>1937</v>
      </c>
      <c r="E37" s="268">
        <v>20</v>
      </c>
      <c r="F37" s="269">
        <v>2</v>
      </c>
      <c r="G37" s="269">
        <v>65</v>
      </c>
      <c r="H37" s="269">
        <v>0</v>
      </c>
      <c r="I37" s="269">
        <v>1</v>
      </c>
      <c r="J37" s="269">
        <v>3</v>
      </c>
      <c r="K37" s="263">
        <v>24</v>
      </c>
      <c r="L37" s="264">
        <f t="shared" si="0"/>
        <v>2052</v>
      </c>
    </row>
    <row r="38" spans="3:12" x14ac:dyDescent="0.2">
      <c r="C38" s="267">
        <v>41640</v>
      </c>
      <c r="D38" s="268">
        <v>1946</v>
      </c>
      <c r="E38" s="268">
        <v>21</v>
      </c>
      <c r="F38" s="269">
        <v>2</v>
      </c>
      <c r="G38" s="269">
        <v>65</v>
      </c>
      <c r="H38" s="269">
        <v>0</v>
      </c>
      <c r="I38" s="269">
        <v>1</v>
      </c>
      <c r="J38" s="269">
        <v>3</v>
      </c>
      <c r="K38" s="263">
        <v>24</v>
      </c>
      <c r="L38" s="264">
        <f>+D38+E38+F38+G38+H38+I38+J38+K38</f>
        <v>2062</v>
      </c>
    </row>
    <row r="39" spans="3:12" ht="13.5" thickBot="1" x14ac:dyDescent="0.25">
      <c r="C39" s="270">
        <v>41671</v>
      </c>
      <c r="D39" s="272">
        <v>1952</v>
      </c>
      <c r="E39" s="272">
        <v>21</v>
      </c>
      <c r="F39" s="273">
        <v>2</v>
      </c>
      <c r="G39" s="273">
        <v>65</v>
      </c>
      <c r="H39" s="273">
        <v>0</v>
      </c>
      <c r="I39" s="273">
        <v>1</v>
      </c>
      <c r="J39" s="273">
        <v>3</v>
      </c>
      <c r="K39" s="274">
        <v>24</v>
      </c>
      <c r="L39" s="275">
        <f>+D39+E39+F39+G39+H39+I39+J39+K39</f>
        <v>2068</v>
      </c>
    </row>
  </sheetData>
  <sheetProtection algorithmName="SHA-512" hashValue="O4zv3oppQBJYb78yYTkY6qN5vGEToxGWNQu4Wx9LCRjiXReDZYqiIZOSLGsSn/6+QG/LiaYCjZorq8pnXMap4A==" saltValue="li4XFATJBh397HQjps/qNQ==" spinCount="100000" sheet="1" objects="1" scenarios="1"/>
  <mergeCells count="2">
    <mergeCell ref="F13:I13"/>
    <mergeCell ref="C27:L27"/>
  </mergeCell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20" sqref="O20"/>
    </sheetView>
  </sheetViews>
  <sheetFormatPr baseColWidth="10" defaultRowHeight="12.75" x14ac:dyDescent="0.2"/>
  <cols>
    <col min="1" max="16384" width="11.42578125" style="206"/>
  </cols>
  <sheetData>
    <row r="1" spans="2:14" x14ac:dyDescent="0.2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2:14" ht="18" x14ac:dyDescent="0.25">
      <c r="B2" s="168" t="s">
        <v>91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2:14" ht="14.25" x14ac:dyDescent="0.2">
      <c r="B3" s="169" t="s">
        <v>96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2:14" ht="14.25" x14ac:dyDescent="0.2">
      <c r="B4" s="16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</row>
    <row r="5" spans="2:14" ht="14.25" x14ac:dyDescent="0.2">
      <c r="B5" s="16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2:14" ht="14.25" x14ac:dyDescent="0.2">
      <c r="B6" s="16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</row>
    <row r="7" spans="2:14" ht="14.25" x14ac:dyDescent="0.2">
      <c r="B7" s="16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</row>
    <row r="8" spans="2:14" x14ac:dyDescent="0.2">
      <c r="B8" s="170" t="s">
        <v>102</v>
      </c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</row>
    <row r="9" spans="2:14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</row>
    <row r="10" spans="2:14" x14ac:dyDescent="0.2"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</row>
    <row r="11" spans="2:14" x14ac:dyDescent="0.2"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28" sqref="O28"/>
    </sheetView>
  </sheetViews>
  <sheetFormatPr baseColWidth="10" defaultRowHeight="12.75" x14ac:dyDescent="0.2"/>
  <cols>
    <col min="1" max="16384" width="11.42578125" style="206"/>
  </cols>
  <sheetData>
    <row r="1" spans="2:14" x14ac:dyDescent="0.2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2:14" ht="18" x14ac:dyDescent="0.25">
      <c r="B2" s="168" t="s">
        <v>91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2:14" ht="14.25" x14ac:dyDescent="0.2">
      <c r="B3" s="169" t="s">
        <v>97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2:14" ht="14.25" x14ac:dyDescent="0.2">
      <c r="B4" s="16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</row>
    <row r="5" spans="2:14" ht="14.25" x14ac:dyDescent="0.2">
      <c r="B5" s="16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2:14" ht="14.25" x14ac:dyDescent="0.2">
      <c r="B6" s="16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</row>
    <row r="7" spans="2:14" ht="14.25" x14ac:dyDescent="0.2">
      <c r="B7" s="16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</row>
    <row r="8" spans="2:14" x14ac:dyDescent="0.2">
      <c r="B8" s="170" t="s">
        <v>102</v>
      </c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</row>
    <row r="9" spans="2:14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</row>
    <row r="10" spans="2:14" x14ac:dyDescent="0.2"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</row>
    <row r="11" spans="2:14" x14ac:dyDescent="0.2"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2" sqref="N2"/>
    </sheetView>
  </sheetViews>
  <sheetFormatPr baseColWidth="10" defaultRowHeight="12.75" x14ac:dyDescent="0.2"/>
  <cols>
    <col min="1" max="16384" width="11.42578125" style="206"/>
  </cols>
  <sheetData>
    <row r="1" spans="2:14" x14ac:dyDescent="0.2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2:14" ht="18" x14ac:dyDescent="0.25">
      <c r="B2" s="239" t="s">
        <v>91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2:14" ht="14.25" x14ac:dyDescent="0.2">
      <c r="B3" s="240" t="s">
        <v>98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2:14" ht="14.25" x14ac:dyDescent="0.2">
      <c r="B4" s="271" t="s">
        <v>99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</row>
    <row r="5" spans="2:14" ht="14.25" x14ac:dyDescent="0.2">
      <c r="B5" s="241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2:14" ht="14.25" x14ac:dyDescent="0.2">
      <c r="B6" s="241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</row>
    <row r="7" spans="2:14" ht="14.25" x14ac:dyDescent="0.2">
      <c r="B7" s="241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</row>
    <row r="8" spans="2:14" x14ac:dyDescent="0.2">
      <c r="B8" s="170" t="s">
        <v>102</v>
      </c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</row>
    <row r="9" spans="2:14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</row>
    <row r="10" spans="2:14" x14ac:dyDescent="0.2"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</row>
    <row r="11" spans="2:14" x14ac:dyDescent="0.2"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206"/>
  </cols>
  <sheetData>
    <row r="1" spans="2:14" x14ac:dyDescent="0.2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2:14" ht="18" x14ac:dyDescent="0.25">
      <c r="B2" s="239" t="s">
        <v>91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2:14" ht="14.25" x14ac:dyDescent="0.2">
      <c r="B3" s="240" t="s">
        <v>100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2:14" ht="14.25" x14ac:dyDescent="0.2">
      <c r="B4" s="271" t="s">
        <v>99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</row>
    <row r="5" spans="2:14" ht="14.25" x14ac:dyDescent="0.2">
      <c r="B5" s="241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2:14" ht="14.25" x14ac:dyDescent="0.2">
      <c r="B6" s="241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</row>
    <row r="7" spans="2:14" ht="14.25" x14ac:dyDescent="0.2">
      <c r="B7" s="241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</row>
    <row r="8" spans="2:14" x14ac:dyDescent="0.2">
      <c r="B8" s="170" t="s">
        <v>101</v>
      </c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</row>
    <row r="9" spans="2:14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</row>
    <row r="10" spans="2:14" x14ac:dyDescent="0.2"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</row>
    <row r="11" spans="2:14" x14ac:dyDescent="0.2"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Inicio</vt:lpstr>
      <vt:lpstr>2-PTFN</vt:lpstr>
      <vt:lpstr>3-Fijo</vt:lpstr>
      <vt:lpstr>4-Fijo (CA)</vt:lpstr>
      <vt:lpstr>5-RI</vt:lpstr>
      <vt:lpstr>Gráfico1</vt:lpstr>
      <vt:lpstr>Gráfico2</vt:lpstr>
      <vt:lpstr>Gráfico3</vt:lpstr>
      <vt:lpstr>Gráfico4</vt:lpstr>
      <vt:lpstr>'3-Fijo'!Área_de_impresión</vt:lpstr>
      <vt:lpstr>'3-Fijo'!Títulos_a_imprimir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2014-03-20T19:32:21Z</dcterms:modified>
</cp:coreProperties>
</file>