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2. FEBRERO_2014\"/>
    </mc:Choice>
  </mc:AlternateContent>
  <bookViews>
    <workbookView xWindow="0" yWindow="600" windowWidth="19200" windowHeight="1099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58" r:id="rId5"/>
    <sheet name="Gráfico1" sheetId="54" r:id="rId6"/>
    <sheet name="Gráfico2" sheetId="55" r:id="rId7"/>
    <sheet name="Gráfico3" sheetId="59" r:id="rId8"/>
    <sheet name="Gráfico4" sheetId="60" r:id="rId9"/>
  </sheets>
  <definedNames>
    <definedName name="_xlnm.Print_Area" localSheetId="2">'3-Fijo'!$A$11:$L$60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L39" i="58" l="1"/>
  <c r="L38" i="58"/>
  <c r="I25" i="58"/>
  <c r="I24" i="58"/>
  <c r="L37" i="58"/>
  <c r="L36" i="58"/>
  <c r="L35" i="58"/>
  <c r="L34" i="58"/>
  <c r="L33" i="58"/>
  <c r="L32" i="58"/>
  <c r="L31" i="58"/>
  <c r="L30" i="58"/>
  <c r="L29" i="58"/>
  <c r="I23" i="58"/>
  <c r="I22" i="58"/>
  <c r="I21" i="58"/>
  <c r="I20" i="58"/>
  <c r="I19" i="58"/>
  <c r="I18" i="58"/>
  <c r="I17" i="58"/>
  <c r="I16" i="58"/>
  <c r="I15" i="58"/>
  <c r="D14" i="35" l="1"/>
  <c r="K44" i="33"/>
  <c r="J44" i="33"/>
  <c r="H44" i="33"/>
  <c r="G44" i="33"/>
  <c r="F44" i="33"/>
  <c r="D44" i="33"/>
  <c r="B44" i="33"/>
  <c r="I77" i="53"/>
  <c r="I60" i="53"/>
  <c r="I42" i="53"/>
  <c r="I25" i="53"/>
  <c r="K43" i="33"/>
  <c r="J43" i="33"/>
  <c r="H43" i="33"/>
  <c r="G43" i="33"/>
  <c r="F43" i="33"/>
  <c r="D43" i="33"/>
  <c r="B43" i="33"/>
  <c r="L25" i="33"/>
  <c r="I75" i="53" l="1"/>
  <c r="I76" i="53"/>
  <c r="I73" i="53"/>
  <c r="I74" i="53"/>
  <c r="I56" i="53"/>
  <c r="I57" i="53"/>
  <c r="I58" i="53"/>
  <c r="I59" i="53"/>
  <c r="I78" i="53"/>
  <c r="I61" i="53"/>
  <c r="I43" i="53"/>
  <c r="L24" i="33"/>
  <c r="L23" i="33"/>
  <c r="L22" i="33"/>
  <c r="L21" i="33"/>
  <c r="L20" i="33"/>
  <c r="L19" i="33"/>
  <c r="L18" i="33"/>
  <c r="L17" i="33"/>
  <c r="L16" i="33"/>
  <c r="L15" i="33"/>
  <c r="L14" i="33"/>
  <c r="L26" i="33"/>
  <c r="D13" i="35" l="1"/>
  <c r="L82" i="33"/>
  <c r="L83" i="33"/>
  <c r="L44" i="33" s="1"/>
  <c r="L84" i="33"/>
  <c r="L85" i="33"/>
  <c r="L86" i="33"/>
  <c r="L87" i="33"/>
  <c r="L88" i="33"/>
  <c r="L89" i="33"/>
  <c r="L90" i="33"/>
  <c r="L91" i="33"/>
  <c r="L92" i="33"/>
  <c r="L93" i="33"/>
  <c r="L94" i="33"/>
  <c r="I26" i="53" l="1"/>
  <c r="C13" i="35" l="1"/>
  <c r="K42" i="33" l="1"/>
  <c r="J42" i="33"/>
  <c r="H42" i="33"/>
  <c r="G42" i="33"/>
  <c r="F42" i="33"/>
  <c r="D42" i="33"/>
  <c r="B42" i="33"/>
  <c r="I41" i="53" l="1"/>
  <c r="I24" i="53"/>
  <c r="K41" i="33" l="1"/>
  <c r="J41" i="33"/>
  <c r="I41" i="33"/>
  <c r="H41" i="33"/>
  <c r="G41" i="33"/>
  <c r="F41" i="33"/>
  <c r="D41" i="33"/>
  <c r="B41" i="33"/>
  <c r="I40" i="53"/>
  <c r="I23" i="53"/>
  <c r="L80" i="33" l="1"/>
  <c r="L41" i="33" s="1"/>
  <c r="I32" i="53" l="1"/>
  <c r="I33" i="53"/>
  <c r="I34" i="53"/>
  <c r="I35" i="53"/>
  <c r="I36" i="53"/>
  <c r="I37" i="53"/>
  <c r="I38" i="53"/>
  <c r="I39" i="53"/>
  <c r="I31" i="53"/>
  <c r="I15" i="53" l="1"/>
  <c r="I16" i="53"/>
  <c r="I17" i="53"/>
  <c r="I18" i="53"/>
  <c r="I19" i="53"/>
  <c r="I20" i="53"/>
  <c r="I21" i="53"/>
  <c r="I22" i="53"/>
  <c r="I14" i="53"/>
  <c r="K40" i="33" l="1"/>
  <c r="J40" i="33"/>
  <c r="I40" i="33"/>
  <c r="H40" i="33"/>
  <c r="G40" i="33"/>
  <c r="F40" i="33"/>
  <c r="D40" i="33"/>
  <c r="B40" i="33"/>
  <c r="L79" i="33" l="1"/>
  <c r="L40" i="33" s="1"/>
  <c r="E39" i="33" l="1"/>
  <c r="E38" i="33"/>
  <c r="E37" i="33"/>
  <c r="E36" i="33"/>
  <c r="E35" i="33"/>
  <c r="E18" i="35"/>
  <c r="F39" i="33"/>
  <c r="K39" i="33"/>
  <c r="J39" i="33"/>
  <c r="I39" i="33"/>
  <c r="H39" i="33"/>
  <c r="G39" i="33"/>
  <c r="D39" i="33"/>
  <c r="B39" i="33"/>
  <c r="L78" i="33"/>
  <c r="B60" i="35"/>
  <c r="L77" i="33"/>
  <c r="E22" i="35"/>
  <c r="E23" i="35"/>
  <c r="B38" i="33"/>
  <c r="B37" i="33"/>
  <c r="K38" i="33"/>
  <c r="J38" i="33"/>
  <c r="I38" i="33"/>
  <c r="H38" i="33"/>
  <c r="G38" i="33"/>
  <c r="F38" i="33"/>
  <c r="D38" i="33"/>
  <c r="L76" i="33"/>
  <c r="K37" i="33"/>
  <c r="J37" i="33"/>
  <c r="I37" i="33"/>
  <c r="H37" i="33"/>
  <c r="G37" i="33"/>
  <c r="F37" i="33"/>
  <c r="D37" i="33"/>
  <c r="L75" i="33"/>
  <c r="C62" i="35"/>
  <c r="C63" i="35"/>
  <c r="B59" i="35"/>
  <c r="C14" i="35"/>
  <c r="D65" i="35" s="1"/>
  <c r="C15" i="35"/>
  <c r="E68" i="35" s="1"/>
  <c r="D15" i="35"/>
  <c r="E69" i="35" s="1"/>
  <c r="L74" i="33"/>
  <c r="L73" i="33"/>
  <c r="L72" i="33"/>
  <c r="L81" i="33"/>
  <c r="E26" i="35"/>
  <c r="E25" i="35"/>
  <c r="E24" i="35"/>
  <c r="E21" i="35"/>
  <c r="E20" i="35"/>
  <c r="E19" i="35"/>
  <c r="E17" i="35"/>
  <c r="E16" i="35"/>
  <c r="I35" i="33"/>
  <c r="K36" i="33"/>
  <c r="J36" i="33"/>
  <c r="I36" i="33"/>
  <c r="H35" i="33"/>
  <c r="G35" i="33"/>
  <c r="H36" i="33"/>
  <c r="G36" i="33"/>
  <c r="F36" i="33"/>
  <c r="F35" i="33"/>
  <c r="F34" i="33"/>
  <c r="F33" i="33"/>
  <c r="D36" i="33"/>
  <c r="D35" i="33"/>
  <c r="D34" i="33"/>
  <c r="D33" i="33"/>
  <c r="D32" i="33"/>
  <c r="C36" i="33"/>
  <c r="C35" i="33"/>
  <c r="C34" i="33"/>
  <c r="C33" i="33"/>
  <c r="C32" i="33"/>
  <c r="B36" i="33"/>
  <c r="B35" i="33"/>
  <c r="B34" i="33"/>
  <c r="B33" i="33"/>
  <c r="B32" i="33"/>
  <c r="L42" i="33" l="1"/>
  <c r="L43" i="33"/>
  <c r="L38" i="33"/>
  <c r="C64" i="35"/>
  <c r="L36" i="33"/>
  <c r="L33" i="33"/>
  <c r="L37" i="33"/>
  <c r="L34" i="33"/>
  <c r="L32" i="33"/>
  <c r="B61" i="35"/>
  <c r="E15" i="35"/>
  <c r="E13" i="35"/>
  <c r="E70" i="35"/>
  <c r="L39" i="33"/>
  <c r="L35" i="33"/>
  <c r="E14" i="35"/>
  <c r="D66" i="35" l="1"/>
  <c r="D67" i="35" s="1"/>
</calcChain>
</file>

<file path=xl/sharedStrings.xml><?xml version="1.0" encoding="utf-8"?>
<sst xmlns="http://schemas.openxmlformats.org/spreadsheetml/2006/main" count="324" uniqueCount="106">
  <si>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</si>
  <si>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</si>
  <si>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</si>
  <si>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</si>
  <si>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</si>
  <si>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</si>
  <si>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</si>
  <si>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</si>
  <si>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</si>
  <si>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</si>
  <si>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</si>
  <si>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</si>
  <si>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</si>
  <si>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</si>
  <si>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</si>
  <si>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</si>
  <si>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</si>
  <si>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</si>
  <si>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</si>
  <si>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</si>
  <si>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</si>
  <si>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</si>
  <si>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</si>
  <si>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</si>
  <si>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</si>
  <si>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</si>
  <si>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</si>
  <si>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</si>
  <si>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</si>
  <si>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</si>
  <si>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</si>
  <si>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</si>
  <si>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</si>
  <si>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</si>
  <si>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</si>
  <si>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</si>
  <si>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</si>
  <si>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</si>
  <si>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</si>
  <si>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</si>
  <si>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</si>
  <si>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</si>
  <si>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</si>
  <si>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</si>
  <si>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</si>
  <si>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</si>
  <si>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</si>
  <si>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</si>
  <si>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</si>
  <si>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</si>
  <si>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</si>
  <si>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</si>
  <si>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</si>
  <si>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</si>
  <si>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</si>
  <si>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</si>
  <si>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</si>
  <si>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</si>
  <si>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</si>
  <si>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</si>
  <si>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</si>
  <si>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</si>
  <si>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</si>
  <si>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</si>
  <si>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</si>
  <si>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</si>
  <si>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</si>
  <si>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</si>
  <si>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</si>
  <si>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</si>
  <si>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</si>
  <si>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</si>
  <si>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</si>
  <si>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</si>
  <si>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</si>
  <si>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</si>
  <si>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</si>
  <si>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</si>
  <si>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</si>
  <si>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</si>
  <si>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</si>
  <si>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</si>
  <si>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</si>
  <si>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</si>
  <si>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</si>
  <si>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</si>
  <si>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</si>
  <si>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</si>
  <si>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</si>
  <si>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</si>
  <si>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</si>
  <si>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</si>
  <si>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</si>
  <si>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</si>
  <si>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</si>
  <si>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</si>
  <si>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</si>
  <si>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</si>
  <si>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</si>
  <si>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</si>
  <si>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</si>
  <si>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 xml:space="preserve">      Fecha de publicación: febrero de 2014</t>
  </si>
  <si>
    <t xml:space="preserve">      Fecha de publicación:  febrero de 2014</t>
  </si>
  <si>
    <t>AÑO 2013</t>
  </si>
  <si>
    <t>LEVEL 3 
ECUADOR LVLT S.A.</t>
  </si>
  <si>
    <t>GRUPO
 CORIPAR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</si>
</sst>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27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5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8" xfId="2" applyNumberFormat="1" applyFont="1" applyFill="1" applyBorder="1" applyAlignment="1">
      <alignment horizontal="right"/>
    </xf>
    <xf numFmtId="3" fontId="2" fillId="2" borderId="39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7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49" xfId="2" applyNumberFormat="1" applyFont="1" applyFill="1" applyBorder="1"/>
    <xf numFmtId="3" fontId="2" fillId="2" borderId="51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3" fontId="2" fillId="2" borderId="41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8" xfId="2" applyNumberFormat="1" applyFont="1" applyFill="1" applyBorder="1"/>
    <xf numFmtId="3" fontId="2" fillId="2" borderId="44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39" xfId="1" applyNumberFormat="1" applyFont="1" applyFill="1" applyBorder="1" applyAlignment="1">
      <alignment horizontal="right"/>
    </xf>
    <xf numFmtId="3" fontId="2" fillId="2" borderId="56" xfId="1" applyNumberFormat="1" applyFont="1" applyFill="1" applyBorder="1" applyAlignment="1">
      <alignment horizontal="right"/>
    </xf>
    <xf numFmtId="9" fontId="2" fillId="2" borderId="39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48" xfId="6" applyFont="1" applyFill="1" applyBorder="1" applyAlignment="1">
      <alignment horizontal="right"/>
    </xf>
    <xf numFmtId="3" fontId="1" fillId="2" borderId="49" xfId="2" applyNumberFormat="1" applyFont="1" applyFill="1" applyBorder="1" applyAlignment="1">
      <alignment horizontal="center" vertical="center"/>
    </xf>
    <xf numFmtId="3" fontId="1" fillId="2" borderId="51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2" fillId="2" borderId="49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8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5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49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4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9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2" xfId="2" applyNumberFormat="1" applyFont="1" applyFill="1" applyBorder="1" applyAlignment="1">
      <alignment horizontal="right"/>
    </xf>
    <xf numFmtId="3" fontId="1" fillId="2" borderId="35" xfId="2" applyNumberFormat="1" applyFont="1" applyFill="1" applyBorder="1" applyAlignment="1">
      <alignment horizontal="right"/>
    </xf>
    <xf numFmtId="3" fontId="1" fillId="2" borderId="53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3" fontId="1" fillId="2" borderId="0" xfId="1" applyNumberFormat="1" applyFont="1" applyFill="1" applyBorder="1"/>
    <xf numFmtId="9" fontId="18" fillId="2" borderId="0" xfId="6" applyFont="1" applyFill="1" applyBorder="1"/>
    <xf numFmtId="0" fontId="18" fillId="4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17" fontId="20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3" fontId="1" fillId="2" borderId="22" xfId="1" applyNumberFormat="1" applyFont="1" applyFill="1" applyBorder="1" applyAlignment="1">
      <alignment horizontal="right"/>
    </xf>
    <xf numFmtId="9" fontId="1" fillId="2" borderId="27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4" xfId="2" applyNumberFormat="1" applyFont="1" applyFill="1" applyBorder="1" applyAlignment="1">
      <alignment horizontal="center"/>
    </xf>
    <xf numFmtId="3" fontId="2" fillId="2" borderId="30" xfId="6" applyNumberFormat="1" applyFont="1" applyFill="1" applyBorder="1"/>
    <xf numFmtId="3" fontId="2" fillId="2" borderId="9" xfId="6" applyNumberFormat="1" applyFont="1" applyFill="1" applyBorder="1"/>
    <xf numFmtId="1" fontId="4" fillId="2" borderId="36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1" fillId="2" borderId="63" xfId="2" applyNumberFormat="1" applyFont="1" applyFill="1" applyBorder="1" applyAlignment="1">
      <alignment horizontal="right"/>
    </xf>
    <xf numFmtId="3" fontId="1" fillId="2" borderId="64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3" fontId="18" fillId="4" borderId="0" xfId="1" applyNumberFormat="1" applyFont="1" applyFill="1" applyBorder="1" applyAlignment="1">
      <alignment horizontal="center"/>
    </xf>
    <xf numFmtId="0" fontId="0" fillId="2" borderId="0" xfId="1" applyFont="1" applyFill="1" applyBorder="1"/>
    <xf numFmtId="0" fontId="18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2" fillId="5" borderId="0" xfId="7" applyFont="1" applyFill="1" applyAlignment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5" xfId="7" applyFont="1" applyFill="1" applyBorder="1" applyAlignment="1">
      <alignment horizontal="center" vertical="center"/>
    </xf>
    <xf numFmtId="0" fontId="4" fillId="0" borderId="66" xfId="7" applyFont="1" applyBorder="1" applyAlignment="1">
      <alignment horizontal="center" vertical="center"/>
    </xf>
    <xf numFmtId="0" fontId="4" fillId="9" borderId="67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9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8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70" xfId="7" applyNumberFormat="1" applyFont="1" applyFill="1" applyBorder="1" applyAlignment="1">
      <alignment horizontal="right" vertical="center"/>
    </xf>
    <xf numFmtId="0" fontId="1" fillId="0" borderId="71" xfId="7" applyFont="1" applyFill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4" fillId="0" borderId="66" xfId="7" applyFont="1" applyBorder="1" applyAlignment="1">
      <alignment horizontal="center" vertical="center" wrapText="1"/>
    </xf>
    <xf numFmtId="0" fontId="4" fillId="4" borderId="66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9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8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0" fillId="8" borderId="70" xfId="7" applyNumberFormat="1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3" fontId="1" fillId="0" borderId="71" xfId="7" applyNumberFormat="1" applyFont="1" applyFill="1" applyBorder="1" applyAlignment="1">
      <alignment horizontal="right"/>
    </xf>
    <xf numFmtId="0" fontId="1" fillId="0" borderId="71" xfId="7" applyFont="1" applyFill="1" applyBorder="1" applyAlignment="1">
      <alignment horizontal="right"/>
    </xf>
    <xf numFmtId="0" fontId="1" fillId="4" borderId="7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0" fontId="1" fillId="9" borderId="32" xfId="1" applyFont="1" applyFill="1" applyBorder="1" applyAlignment="1">
      <alignment horizontal="left" vertical="center" wrapText="1"/>
    </xf>
    <xf numFmtId="0" fontId="1" fillId="9" borderId="36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40" xfId="1" applyFont="1" applyFill="1" applyBorder="1" applyAlignment="1">
      <alignment horizontal="center" vertical="top" wrapText="1"/>
    </xf>
    <xf numFmtId="3" fontId="18" fillId="4" borderId="0" xfId="1" applyNumberFormat="1" applyFont="1" applyFill="1" applyBorder="1" applyAlignment="1">
      <alignment horizontal="center"/>
    </xf>
    <xf numFmtId="3" fontId="1" fillId="2" borderId="60" xfId="1" applyNumberFormat="1" applyFont="1" applyFill="1" applyBorder="1" applyAlignment="1">
      <alignment horizontal="center"/>
    </xf>
    <xf numFmtId="3" fontId="1" fillId="2" borderId="61" xfId="1" applyNumberFormat="1" applyFont="1" applyFill="1" applyBorder="1" applyAlignment="1">
      <alignment horizontal="center"/>
    </xf>
    <xf numFmtId="9" fontId="2" fillId="2" borderId="36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32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9" fontId="2" fillId="2" borderId="57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9" fontId="2" fillId="2" borderId="50" xfId="6" applyFont="1" applyFill="1" applyBorder="1" applyAlignment="1">
      <alignment horizontal="center"/>
    </xf>
    <xf numFmtId="0" fontId="1" fillId="2" borderId="0" xfId="1" applyFont="1" applyFill="1" applyBorder="1"/>
    <xf numFmtId="0" fontId="19" fillId="8" borderId="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0" fontId="19" fillId="8" borderId="1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5" xfId="1" applyFont="1" applyFill="1" applyBorder="1" applyAlignment="1">
      <alignment horizontal="center"/>
    </xf>
    <xf numFmtId="0" fontId="19" fillId="8" borderId="46" xfId="1" applyFont="1" applyFill="1" applyBorder="1" applyAlignment="1">
      <alignment horizontal="center"/>
    </xf>
    <xf numFmtId="0" fontId="19" fillId="8" borderId="25" xfId="1" applyFont="1" applyFill="1" applyBorder="1" applyAlignment="1">
      <alignment horizontal="center"/>
    </xf>
    <xf numFmtId="3" fontId="2" fillId="2" borderId="36" xfId="1" applyNumberFormat="1" applyFont="1" applyFill="1" applyBorder="1" applyAlignment="1">
      <alignment horizontal="center"/>
    </xf>
    <xf numFmtId="3" fontId="2" fillId="2" borderId="41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0" fontId="18" fillId="2" borderId="0" xfId="1" applyFont="1" applyFill="1" applyBorder="1"/>
    <xf numFmtId="0" fontId="15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3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2" fillId="8" borderId="76" xfId="7" applyFont="1" applyFill="1" applyBorder="1" applyAlignment="1">
      <alignment horizontal="center" vertical="center"/>
    </xf>
    <xf numFmtId="0" fontId="22" fillId="8" borderId="77" xfId="7" applyFont="1" applyFill="1" applyBorder="1" applyAlignment="1">
      <alignment horizontal="center" vertical="center"/>
    </xf>
    <xf numFmtId="0" fontId="22" fillId="8" borderId="78" xfId="7" applyFont="1" applyFill="1" applyBorder="1" applyAlignment="1">
      <alignment horizontal="center" vertical="center"/>
    </xf>
    <xf numFmtId="0" fontId="22" fillId="8" borderId="73" xfId="7" applyFont="1" applyFill="1" applyBorder="1" applyAlignment="1">
      <alignment horizontal="center"/>
    </xf>
    <xf numFmtId="0" fontId="22" fillId="8" borderId="74" xfId="7" applyFont="1" applyFill="1" applyBorder="1" applyAlignment="1">
      <alignment horizontal="center"/>
    </xf>
    <xf numFmtId="0" fontId="22" fillId="8" borderId="75" xfId="7" applyFont="1" applyFill="1" applyBorder="1" applyAlignment="1">
      <alignment horizontal="center"/>
    </xf>
  </cellXfs>
  <cellStyles count="9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-1.25929786504772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424118183494637"/>
                  <c:y val="-4.66205588344399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4397996</c:v>
                </c:pt>
                <c:pt idx="1">
                  <c:v>51602004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2.063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2.997.932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2346</c:v>
                </c:pt>
                <c:pt idx="1">
                  <c:v>2997654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(CA)'!$B$47:$G$47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(CA)'!$A$49:$A$61</c:f>
              <c:numCache>
                <c:formatCode>0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</c:numCache>
            </c:numRef>
          </c:cat>
          <c:val>
            <c:numRef>
              <c:f>'4-Fijo (CA)'!$I$49:$I$61</c:f>
              <c:numCache>
                <c:formatCode>#,##0</c:formatCode>
                <c:ptCount val="13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3178532</c:v>
                </c:pt>
                <c:pt idx="12">
                  <c:v>3269475</c:v>
                </c:pt>
              </c:numCache>
            </c:numRef>
          </c:val>
        </c:ser>
        <c:ser>
          <c:idx val="3"/>
          <c:order val="2"/>
          <c:tx>
            <c:strRef>
              <c:f>'4-Fijo (CA)'!$B$29:$G$29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(CA)'!$A$49:$A$61</c:f>
              <c:numCache>
                <c:formatCode>0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</c:numCache>
            </c:numRef>
          </c:cat>
          <c:val>
            <c:numRef>
              <c:f>'4-Fijo (CA)'!$I$31:$I$43</c:f>
              <c:numCache>
                <c:formatCode>#,##0</c:formatCode>
                <c:ptCount val="13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4367996</c:v>
                </c:pt>
                <c:pt idx="12">
                  <c:v>4397996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60832"/>
        <c:axId val="151361392"/>
      </c:barChart>
      <c:lineChart>
        <c:grouping val="standard"/>
        <c:varyColors val="0"/>
        <c:ser>
          <c:idx val="2"/>
          <c:order val="1"/>
          <c:tx>
            <c:strRef>
              <c:f>'4-Fijo (CA)'!$B$64:$G$64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7915590980655611E-2"/>
                  <c:y val="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(CA)'!$A$66:$A$78</c:f>
              <c:numCache>
                <c:formatCode>0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</c:numCache>
            </c:numRef>
          </c:cat>
          <c:val>
            <c:numRef>
              <c:f>'4-Fijo (CA)'!$I$66:$I$78</c:f>
              <c:numCache>
                <c:formatCode>#,##0</c:formatCode>
                <c:ptCount val="13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2418850</c:v>
                </c:pt>
                <c:pt idx="12">
                  <c:v>2429230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60832"/>
        <c:axId val="151361392"/>
      </c:lineChart>
      <c:catAx>
        <c:axId val="1513608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1361392"/>
        <c:crosses val="autoZero"/>
        <c:auto val="1"/>
        <c:lblAlgn val="ctr"/>
        <c:lblOffset val="100"/>
        <c:tickLblSkip val="1"/>
        <c:noMultiLvlLbl val="0"/>
      </c:catAx>
      <c:valAx>
        <c:axId val="15136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1360832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('5-RI'!$F$15:$F$23,'5-RI'!$F$25)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feb-14</c:v>
                </c:pt>
              </c:strCache>
            </c:strRef>
          </c:cat>
          <c:val>
            <c:numRef>
              <c:f>('5-RI'!$G$15:$G$23,'5-RI'!$G$25)</c:f>
              <c:numCache>
                <c:formatCode>General</c:formatCode>
                <c:ptCount val="10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275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('5-RI'!$F$15:$F$23,'5-RI'!$F$25)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feb-14</c:v>
                </c:pt>
              </c:strCache>
            </c:strRef>
          </c:cat>
          <c:val>
            <c:numRef>
              <c:f>'5-RI'!$H$15:$H$24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151364752"/>
        <c:axId val="151365312"/>
      </c:barChart>
      <c:catAx>
        <c:axId val="15136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365312"/>
        <c:crosses val="autoZero"/>
        <c:auto val="1"/>
        <c:lblAlgn val="ctr"/>
        <c:lblOffset val="100"/>
        <c:noMultiLvlLbl val="0"/>
      </c:catAx>
      <c:valAx>
        <c:axId val="15136531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364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'5-RI'!$D$28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('5-RI'!$C$29:$C$37,'5-RI'!$C$39)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feb-14</c:v>
                </c:pt>
              </c:strCache>
            </c:strRef>
          </c:cat>
          <c:val>
            <c:numRef>
              <c:f>('5-RI'!$D$29:$D$37,'5-RI'!$D$39)</c:f>
              <c:numCache>
                <c:formatCode>#,##0</c:formatCode>
                <c:ptCount val="10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1952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'5-RI'!$E$28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('5-RI'!$C$29:$C$37,'5-RI'!$C$39)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feb-14</c:v>
                </c:pt>
              </c:strCache>
            </c:strRef>
          </c:cat>
          <c:val>
            <c:numRef>
              <c:f>('5-RI'!$E$29:$E$37,'5-RI'!$E$39)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'5-RI'!$F$28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('5-RI'!$C$29:$C$37,'5-RI'!$C$39)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feb-14</c:v>
                </c:pt>
              </c:strCache>
            </c:strRef>
          </c:cat>
          <c:val>
            <c:numRef>
              <c:f>('5-RI'!$F$29:$F$37,'5-RI'!$F$39)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'5-RI'!$G$28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('5-RI'!$C$29:$C$37,'5-RI'!$C$39)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feb-14</c:v>
                </c:pt>
              </c:strCache>
            </c:strRef>
          </c:cat>
          <c:val>
            <c:numRef>
              <c:f>('5-RI'!$G$29:$G$37,'5-RI'!$G$39)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'5-RI'!$H$28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('5-RI'!$C$29:$C$37,'5-RI'!$C$39)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feb-14</c:v>
                </c:pt>
              </c:strCache>
            </c:strRef>
          </c:cat>
          <c:val>
            <c:numRef>
              <c:f>('5-RI'!$H$29:$H$37,'5-RI'!$H$39)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'5-RI'!$I$28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('5-RI'!$C$29:$C$37,'5-RI'!$C$39)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feb-14</c:v>
                </c:pt>
              </c:strCache>
            </c:strRef>
          </c:cat>
          <c:val>
            <c:numRef>
              <c:f>('5-RI'!$I$29:$I$37,'5-RI'!$I$39)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'5-RI'!$J$28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('5-RI'!$C$29:$C$37,'5-RI'!$C$39)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feb-14</c:v>
                </c:pt>
              </c:strCache>
            </c:strRef>
          </c:cat>
          <c:val>
            <c:numRef>
              <c:f>('5-RI'!$J$29:$J$37,'5-RI'!$J$39)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'5-RI'!$K$28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('5-RI'!$C$29:$C$37,'5-RI'!$C$39)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feb-14</c:v>
                </c:pt>
              </c:strCache>
            </c:strRef>
          </c:cat>
          <c:val>
            <c:numRef>
              <c:f>('5-RI'!$K$29:$K$37,'5-RI'!$K$39)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46304"/>
        <c:axId val="151346864"/>
      </c:barChart>
      <c:catAx>
        <c:axId val="15134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346864"/>
        <c:crosses val="autoZero"/>
        <c:auto val="1"/>
        <c:lblAlgn val="ctr"/>
        <c:lblOffset val="100"/>
        <c:noMultiLvlLbl val="0"/>
      </c:catAx>
      <c:valAx>
        <c:axId val="15134686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346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3429000</xdr:colOff>
      <xdr:row>3</xdr:row>
      <xdr:rowOff>47641</xdr:rowOff>
    </xdr:from>
    <xdr:to>
      <xdr:col>3</xdr:col>
      <xdr:colOff>967425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238125</xdr:colOff>
      <xdr:row>3</xdr:row>
      <xdr:rowOff>47625</xdr:rowOff>
    </xdr:from>
    <xdr:to>
      <xdr:col>4</xdr:col>
      <xdr:colOff>643575</xdr:colOff>
      <xdr:row>6</xdr:row>
      <xdr:rowOff>45835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61912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1171575</xdr:colOff>
      <xdr:row>32</xdr:row>
      <xdr:rowOff>38100</xdr:rowOff>
    </xdr:from>
    <xdr:to>
      <xdr:col>3</xdr:col>
      <xdr:colOff>310092</xdr:colOff>
      <xdr:row>33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11</xdr:col>
      <xdr:colOff>529275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47</xdr:row>
      <xdr:rowOff>0</xdr:rowOff>
    </xdr:from>
    <xdr:to>
      <xdr:col>7</xdr:col>
      <xdr:colOff>595842</xdr:colOff>
      <xdr:row>48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152400</xdr:rowOff>
    </xdr:from>
    <xdr:to>
      <xdr:col>8</xdr:col>
      <xdr:colOff>872175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86</xdr:row>
      <xdr:rowOff>19050</xdr:rowOff>
    </xdr:from>
    <xdr:to>
      <xdr:col>5</xdr:col>
      <xdr:colOff>986367</xdr:colOff>
      <xdr:row>87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40</xdr:row>
      <xdr:rowOff>66675</xdr:rowOff>
    </xdr:from>
    <xdr:to>
      <xdr:col>8</xdr:col>
      <xdr:colOff>205317</xdr:colOff>
      <xdr:row>42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69246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685800</xdr:colOff>
      <xdr:row>3</xdr:row>
      <xdr:rowOff>47625</xdr:rowOff>
    </xdr:from>
    <xdr:to>
      <xdr:col>12</xdr:col>
      <xdr:colOff>643575</xdr:colOff>
      <xdr:row>6</xdr:row>
      <xdr:rowOff>45835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61912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257175</xdr:colOff>
      <xdr:row>2</xdr:row>
      <xdr:rowOff>152400</xdr:rowOff>
    </xdr:from>
    <xdr:to>
      <xdr:col>13</xdr:col>
      <xdr:colOff>491175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5429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368711</xdr:colOff>
      <xdr:row>3</xdr:row>
      <xdr:rowOff>143387</xdr:rowOff>
    </xdr:from>
    <xdr:to>
      <xdr:col>13</xdr:col>
      <xdr:colOff>615001</xdr:colOff>
      <xdr:row>6</xdr:row>
      <xdr:rowOff>131457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743" y="71693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JUNIO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5"/>
    <xdr:ext cx="9906000" cy="5019675"/>
    <xdr:graphicFrame macro="">
      <xdr:nvGraphicFramePr>
        <xdr:cNvPr id="3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85725</xdr:rowOff>
    </xdr:from>
    <xdr:to>
      <xdr:col>13</xdr:col>
      <xdr:colOff>538800</xdr:colOff>
      <xdr:row>6</xdr:row>
      <xdr:rowOff>83935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57225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104775</xdr:rowOff>
    </xdr:from>
    <xdr:to>
      <xdr:col>13</xdr:col>
      <xdr:colOff>510225</xdr:colOff>
      <xdr:row>6</xdr:row>
      <xdr:rowOff>102985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7627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67"/>
      <c r="C1" s="167"/>
      <c r="D1" s="172"/>
    </row>
    <row r="2" spans="1:26" ht="18" x14ac:dyDescent="0.25">
      <c r="B2" s="168" t="s">
        <v>91</v>
      </c>
      <c r="C2" s="167"/>
      <c r="D2" s="167"/>
    </row>
    <row r="3" spans="1:26" x14ac:dyDescent="0.2">
      <c r="B3" s="169" t="s">
        <v>92</v>
      </c>
      <c r="C3" s="167"/>
      <c r="D3" s="167"/>
    </row>
    <row r="4" spans="1:26" x14ac:dyDescent="0.2">
      <c r="B4" s="167"/>
      <c r="C4" s="167"/>
      <c r="D4" s="167"/>
    </row>
    <row r="5" spans="1:26" x14ac:dyDescent="0.2">
      <c r="B5" s="167"/>
      <c r="C5" s="167"/>
      <c r="D5" s="167"/>
    </row>
    <row r="6" spans="1:26" x14ac:dyDescent="0.2">
      <c r="B6" s="167"/>
      <c r="C6" s="167"/>
      <c r="D6" s="167"/>
    </row>
    <row r="7" spans="1:26" x14ac:dyDescent="0.2">
      <c r="B7" s="167"/>
      <c r="C7" s="167"/>
      <c r="D7" s="167"/>
    </row>
    <row r="8" spans="1:26" x14ac:dyDescent="0.2">
      <c r="B8" s="170" t="s">
        <v>101</v>
      </c>
      <c r="C8" s="170"/>
      <c r="D8" s="167"/>
    </row>
    <row r="9" spans="1:26" x14ac:dyDescent="0.2">
      <c r="B9" s="167"/>
      <c r="C9" s="167"/>
      <c r="D9" s="167"/>
    </row>
    <row r="10" spans="1:26" x14ac:dyDescent="0.2">
      <c r="B10" s="167"/>
      <c r="C10" s="167"/>
      <c r="D10" s="167"/>
    </row>
    <row r="11" spans="1:26" s="23" customFormat="1" x14ac:dyDescent="0.2">
      <c r="A11" s="22"/>
      <c r="B11" s="171"/>
      <c r="C11" s="171"/>
      <c r="D11" s="17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55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54</v>
      </c>
      <c r="D24" s="23"/>
    </row>
    <row r="25" spans="2:4" ht="25.5" customHeight="1" x14ac:dyDescent="0.2">
      <c r="B25" s="23"/>
      <c r="C25" s="30" t="s">
        <v>75</v>
      </c>
      <c r="D25" s="23"/>
    </row>
    <row r="26" spans="2:4" ht="15" customHeight="1" x14ac:dyDescent="0.2">
      <c r="C26" s="30" t="s">
        <v>76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sheetProtection algorithmName="SHA-512" hashValue="Er/EBcOJ5lalEmgs1noVnyGq+ITYvSJcJxdIIjLKNkILNXFS+72jrSOzac/lreysMVaBYnL2no8XlHCiha17Vg==" saltValue="3PUtjzshMmcBLJ7Nuqo0ZA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2" sqref="E2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73"/>
      <c r="B1" s="173"/>
      <c r="C1" s="174"/>
      <c r="D1" s="173"/>
      <c r="E1" s="186"/>
    </row>
    <row r="2" spans="1:21" ht="18" x14ac:dyDescent="0.25">
      <c r="A2" s="168" t="s">
        <v>91</v>
      </c>
      <c r="B2" s="173"/>
      <c r="C2" s="174"/>
      <c r="D2" s="173"/>
      <c r="E2" s="173"/>
    </row>
    <row r="3" spans="1:21" ht="14.25" x14ac:dyDescent="0.2">
      <c r="A3" s="169" t="s">
        <v>93</v>
      </c>
      <c r="B3" s="173"/>
      <c r="C3" s="174"/>
      <c r="D3" s="173"/>
      <c r="E3" s="173"/>
    </row>
    <row r="4" spans="1:21" ht="14.25" x14ac:dyDescent="0.2">
      <c r="A4" s="167"/>
      <c r="B4" s="173"/>
      <c r="C4" s="174"/>
      <c r="D4" s="173"/>
      <c r="E4" s="173"/>
    </row>
    <row r="5" spans="1:21" ht="14.25" x14ac:dyDescent="0.2">
      <c r="A5" s="167"/>
      <c r="B5" s="173"/>
      <c r="C5" s="174"/>
      <c r="D5" s="173"/>
      <c r="E5" s="173"/>
    </row>
    <row r="6" spans="1:21" ht="14.25" x14ac:dyDescent="0.2">
      <c r="A6" s="167"/>
      <c r="B6" s="173"/>
      <c r="C6" s="175"/>
      <c r="D6" s="173"/>
      <c r="E6" s="173"/>
    </row>
    <row r="7" spans="1:21" ht="14.25" x14ac:dyDescent="0.2">
      <c r="A7" s="167"/>
      <c r="B7" s="173"/>
      <c r="C7" s="174"/>
      <c r="D7" s="173"/>
      <c r="E7" s="173"/>
    </row>
    <row r="8" spans="1:21" x14ac:dyDescent="0.2">
      <c r="A8" s="170" t="s">
        <v>102</v>
      </c>
      <c r="B8" s="173"/>
      <c r="C8" s="174"/>
      <c r="D8" s="173"/>
      <c r="E8" s="173"/>
    </row>
    <row r="9" spans="1:21" x14ac:dyDescent="0.2">
      <c r="A9" s="173"/>
      <c r="B9" s="173"/>
      <c r="C9" s="174"/>
      <c r="D9" s="173"/>
      <c r="E9" s="173"/>
    </row>
    <row r="10" spans="1:21" x14ac:dyDescent="0.2">
      <c r="A10" s="173"/>
      <c r="B10" s="173"/>
      <c r="C10" s="174"/>
      <c r="D10" s="173"/>
      <c r="E10" s="173"/>
    </row>
    <row r="11" spans="1:21" ht="13.5" thickBot="1" x14ac:dyDescent="0.25">
      <c r="A11" s="176"/>
      <c r="B11" s="176"/>
      <c r="C11" s="177"/>
      <c r="D11" s="176"/>
      <c r="E11" s="176"/>
    </row>
    <row r="12" spans="1:21" s="21" customFormat="1" ht="27" thickTop="1" thickBot="1" x14ac:dyDescent="0.25">
      <c r="A12" s="178" t="s">
        <v>12</v>
      </c>
      <c r="B12" s="279" t="s">
        <v>52</v>
      </c>
      <c r="C12" s="280"/>
      <c r="D12" s="179" t="s">
        <v>53</v>
      </c>
      <c r="E12" s="180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81" t="s">
        <v>7</v>
      </c>
      <c r="B13" s="154" t="s">
        <v>86</v>
      </c>
      <c r="C13" s="45">
        <f>8000000*7</f>
        <v>56000000</v>
      </c>
      <c r="D13" s="46">
        <f>+'3-Fijo'!L26</f>
        <v>4397996</v>
      </c>
      <c r="E13" s="47">
        <f>+D13/C13</f>
        <v>7.8535642857142859E-2</v>
      </c>
      <c r="F13" s="57"/>
      <c r="G13" s="54"/>
    </row>
    <row r="14" spans="1:21" ht="25.5" x14ac:dyDescent="0.2">
      <c r="A14" s="182" t="s">
        <v>8</v>
      </c>
      <c r="B14" s="31" t="s">
        <v>9</v>
      </c>
      <c r="C14" s="48">
        <f>3*1000000</f>
        <v>3000000</v>
      </c>
      <c r="D14" s="60">
        <f>+'5-RI'!I25+'5-RI'!L39</f>
        <v>2346</v>
      </c>
      <c r="E14" s="36">
        <f>+D14/C14</f>
        <v>7.8200000000000003E-4</v>
      </c>
      <c r="F14" s="57"/>
      <c r="G14" s="54"/>
    </row>
    <row r="15" spans="1:21" ht="25.5" customHeight="1" x14ac:dyDescent="0.2">
      <c r="A15" s="276" t="s">
        <v>11</v>
      </c>
      <c r="B15" s="32" t="s">
        <v>10</v>
      </c>
      <c r="C15" s="33">
        <f>SUM(C16:C26)</f>
        <v>1067</v>
      </c>
      <c r="D15" s="60">
        <f>SUM(D16:D26)</f>
        <v>261</v>
      </c>
      <c r="E15" s="36">
        <f>+D15/C15</f>
        <v>0.24461105904404873</v>
      </c>
      <c r="F15" s="57"/>
      <c r="G15" s="59"/>
    </row>
    <row r="16" spans="1:21" x14ac:dyDescent="0.2">
      <c r="A16" s="277"/>
      <c r="B16" s="156" t="s">
        <v>90</v>
      </c>
      <c r="C16" s="48">
        <v>97</v>
      </c>
      <c r="D16" s="49">
        <v>36</v>
      </c>
      <c r="E16" s="36">
        <f t="shared" ref="E16:E26" si="0">+D16/C16</f>
        <v>0.37113402061855671</v>
      </c>
      <c r="F16" s="53"/>
      <c r="G16" s="53"/>
    </row>
    <row r="17" spans="1:9" x14ac:dyDescent="0.2">
      <c r="A17" s="277"/>
      <c r="B17" s="34" t="s">
        <v>4</v>
      </c>
      <c r="C17" s="48">
        <v>97</v>
      </c>
      <c r="D17" s="49">
        <v>39</v>
      </c>
      <c r="E17" s="36">
        <f t="shared" si="0"/>
        <v>0.40206185567010311</v>
      </c>
      <c r="G17" s="54"/>
    </row>
    <row r="18" spans="1:9" ht="13.5" customHeight="1" x14ac:dyDescent="0.2">
      <c r="A18" s="277"/>
      <c r="B18" s="34" t="s">
        <v>63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9" x14ac:dyDescent="0.2">
      <c r="A19" s="277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9" x14ac:dyDescent="0.2">
      <c r="A20" s="277"/>
      <c r="B20" s="34" t="s">
        <v>26</v>
      </c>
      <c r="C20" s="48">
        <v>97</v>
      </c>
      <c r="D20" s="49">
        <v>27</v>
      </c>
      <c r="E20" s="36">
        <f t="shared" si="0"/>
        <v>0.27835051546391754</v>
      </c>
      <c r="G20" s="54"/>
    </row>
    <row r="21" spans="1:9" x14ac:dyDescent="0.2">
      <c r="A21" s="277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22" t="s">
        <v>59</v>
      </c>
    </row>
    <row r="22" spans="1:9" x14ac:dyDescent="0.2">
      <c r="A22" s="277"/>
      <c r="B22" s="156" t="s">
        <v>89</v>
      </c>
      <c r="C22" s="48">
        <v>97</v>
      </c>
      <c r="D22" s="49">
        <v>15</v>
      </c>
      <c r="E22" s="36">
        <f t="shared" si="0"/>
        <v>0.15463917525773196</v>
      </c>
      <c r="G22" s="54"/>
      <c r="I22" s="19" t="s">
        <v>59</v>
      </c>
    </row>
    <row r="23" spans="1:9" x14ac:dyDescent="0.2">
      <c r="A23" s="277"/>
      <c r="B23" s="156" t="s">
        <v>87</v>
      </c>
      <c r="C23" s="48">
        <v>97</v>
      </c>
      <c r="D23" s="49">
        <v>15</v>
      </c>
      <c r="E23" s="36">
        <f t="shared" si="0"/>
        <v>0.15463917525773196</v>
      </c>
      <c r="G23" s="54"/>
    </row>
    <row r="24" spans="1:9" x14ac:dyDescent="0.2">
      <c r="A24" s="277"/>
      <c r="B24" s="34" t="s">
        <v>28</v>
      </c>
      <c r="C24" s="48">
        <v>97</v>
      </c>
      <c r="D24" s="49">
        <v>22</v>
      </c>
      <c r="E24" s="36">
        <f t="shared" si="0"/>
        <v>0.22680412371134021</v>
      </c>
      <c r="G24" s="54"/>
    </row>
    <row r="25" spans="1:9" x14ac:dyDescent="0.2">
      <c r="A25" s="277"/>
      <c r="B25" s="34" t="s">
        <v>29</v>
      </c>
      <c r="C25" s="48">
        <v>97</v>
      </c>
      <c r="D25" s="49">
        <v>23</v>
      </c>
      <c r="E25" s="36">
        <f t="shared" si="0"/>
        <v>0.23711340206185566</v>
      </c>
      <c r="G25" s="54"/>
    </row>
    <row r="26" spans="1:9" ht="13.5" thickBot="1" x14ac:dyDescent="0.25">
      <c r="A26" s="278"/>
      <c r="B26" s="35" t="s">
        <v>61</v>
      </c>
      <c r="C26" s="50">
        <v>97</v>
      </c>
      <c r="D26" s="51">
        <v>26</v>
      </c>
      <c r="E26" s="52">
        <f t="shared" si="0"/>
        <v>0.26804123711340205</v>
      </c>
      <c r="G26" s="54"/>
    </row>
    <row r="27" spans="1:9" ht="13.5" thickTop="1" x14ac:dyDescent="0.2">
      <c r="D27" s="17"/>
    </row>
    <row r="28" spans="1:9" x14ac:dyDescent="0.2">
      <c r="A28" s="183" t="s">
        <v>48</v>
      </c>
    </row>
    <row r="29" spans="1:9" ht="4.5" customHeight="1" x14ac:dyDescent="0.2">
      <c r="A29" s="184"/>
    </row>
    <row r="30" spans="1:9" x14ac:dyDescent="0.2">
      <c r="A30" s="184" t="s">
        <v>49</v>
      </c>
      <c r="E30" s="18"/>
    </row>
    <row r="31" spans="1:9" x14ac:dyDescent="0.2">
      <c r="A31" s="185"/>
    </row>
    <row r="36" spans="1:6" x14ac:dyDescent="0.2">
      <c r="A36" s="220"/>
      <c r="B36" s="220"/>
      <c r="C36" s="221"/>
      <c r="D36" s="220"/>
      <c r="E36" s="220"/>
      <c r="F36" s="222"/>
    </row>
    <row r="37" spans="1:6" x14ac:dyDescent="0.2">
      <c r="A37" s="220"/>
      <c r="B37" s="220"/>
      <c r="C37" s="221"/>
      <c r="D37" s="220"/>
      <c r="E37" s="220"/>
      <c r="F37" s="222"/>
    </row>
    <row r="38" spans="1:6" x14ac:dyDescent="0.2">
      <c r="A38" s="220"/>
      <c r="B38" s="220"/>
      <c r="C38" s="221"/>
      <c r="D38" s="220"/>
      <c r="E38" s="220"/>
      <c r="F38" s="222"/>
    </row>
    <row r="39" spans="1:6" x14ac:dyDescent="0.2">
      <c r="A39" s="220"/>
      <c r="B39" s="220"/>
      <c r="C39" s="221"/>
      <c r="D39" s="220"/>
      <c r="E39" s="220"/>
      <c r="F39" s="222"/>
    </row>
    <row r="40" spans="1:6" x14ac:dyDescent="0.2">
      <c r="A40" s="220"/>
      <c r="B40" s="220"/>
      <c r="C40" s="221"/>
      <c r="D40" s="220"/>
      <c r="E40" s="220"/>
      <c r="F40" s="222"/>
    </row>
    <row r="41" spans="1:6" x14ac:dyDescent="0.2">
      <c r="A41" s="220"/>
      <c r="B41" s="220"/>
      <c r="C41" s="221"/>
      <c r="D41" s="220"/>
      <c r="E41" s="220"/>
      <c r="F41" s="222"/>
    </row>
    <row r="42" spans="1:6" x14ac:dyDescent="0.2">
      <c r="A42" s="220"/>
      <c r="B42" s="220"/>
      <c r="C42" s="221"/>
      <c r="D42" s="220"/>
      <c r="E42" s="220"/>
      <c r="F42" s="222"/>
    </row>
    <row r="43" spans="1:6" x14ac:dyDescent="0.2">
      <c r="A43" s="220"/>
      <c r="B43" s="220"/>
      <c r="C43" s="221"/>
      <c r="D43" s="220"/>
      <c r="E43" s="220"/>
      <c r="F43" s="222"/>
    </row>
    <row r="44" spans="1:6" x14ac:dyDescent="0.2">
      <c r="A44" s="220"/>
      <c r="B44" s="220"/>
      <c r="C44" s="221"/>
      <c r="D44" s="220"/>
      <c r="E44" s="220"/>
      <c r="F44" s="222"/>
    </row>
    <row r="45" spans="1:6" x14ac:dyDescent="0.2">
      <c r="A45" s="220"/>
      <c r="B45" s="220"/>
      <c r="C45" s="221"/>
      <c r="D45" s="220"/>
      <c r="E45" s="220"/>
      <c r="F45" s="222"/>
    </row>
    <row r="46" spans="1:6" x14ac:dyDescent="0.2">
      <c r="A46" s="220"/>
      <c r="B46" s="220"/>
      <c r="C46" s="221"/>
      <c r="D46" s="220"/>
      <c r="E46" s="220"/>
      <c r="F46" s="222"/>
    </row>
    <row r="47" spans="1:6" x14ac:dyDescent="0.2">
      <c r="A47" s="220"/>
      <c r="B47" s="220"/>
      <c r="C47" s="221"/>
      <c r="D47" s="220"/>
      <c r="E47" s="220"/>
      <c r="F47" s="222"/>
    </row>
    <row r="48" spans="1:6" x14ac:dyDescent="0.2">
      <c r="A48" s="220"/>
      <c r="B48" s="220"/>
      <c r="C48" s="221"/>
      <c r="D48" s="220"/>
      <c r="E48" s="220"/>
      <c r="F48" s="222"/>
    </row>
    <row r="49" spans="1:8" x14ac:dyDescent="0.2">
      <c r="A49" s="220"/>
      <c r="B49" s="220"/>
      <c r="C49" s="221"/>
      <c r="D49" s="220"/>
      <c r="E49" s="220"/>
      <c r="F49" s="222"/>
      <c r="G49" s="72"/>
      <c r="H49" s="72"/>
    </row>
    <row r="50" spans="1:8" x14ac:dyDescent="0.2">
      <c r="A50" s="220"/>
      <c r="B50" s="220"/>
      <c r="C50" s="221"/>
      <c r="D50" s="220"/>
      <c r="E50" s="220"/>
      <c r="F50" s="222"/>
      <c r="G50" s="72"/>
      <c r="H50" s="72"/>
    </row>
    <row r="51" spans="1:8" x14ac:dyDescent="0.2">
      <c r="A51" s="220"/>
      <c r="B51" s="220"/>
      <c r="C51" s="221"/>
      <c r="D51" s="220"/>
      <c r="E51" s="220"/>
      <c r="F51" s="222"/>
      <c r="G51" s="72"/>
      <c r="H51" s="72"/>
    </row>
    <row r="52" spans="1:8" x14ac:dyDescent="0.2">
      <c r="A52" s="220"/>
      <c r="B52" s="220"/>
      <c r="C52" s="221"/>
      <c r="D52" s="220"/>
      <c r="E52" s="220"/>
      <c r="F52" s="222"/>
      <c r="G52" s="72"/>
      <c r="H52" s="72"/>
    </row>
    <row r="53" spans="1:8" ht="13.5" customHeight="1" x14ac:dyDescent="0.2">
      <c r="A53" s="220"/>
      <c r="B53" s="220"/>
      <c r="C53" s="221"/>
      <c r="D53" s="220"/>
      <c r="E53" s="220"/>
      <c r="F53" s="222"/>
      <c r="G53" s="72"/>
      <c r="H53" s="72"/>
    </row>
    <row r="54" spans="1:8" x14ac:dyDescent="0.2">
      <c r="A54" s="117"/>
      <c r="B54" s="117"/>
      <c r="C54" s="118"/>
      <c r="D54" s="117"/>
      <c r="E54" s="117"/>
      <c r="F54" s="222"/>
      <c r="G54" s="72"/>
      <c r="H54" s="72"/>
    </row>
    <row r="55" spans="1:8" x14ac:dyDescent="0.2">
      <c r="A55" s="117"/>
      <c r="B55" s="117"/>
      <c r="C55" s="118"/>
      <c r="D55" s="117"/>
      <c r="E55" s="117"/>
      <c r="F55" s="222"/>
      <c r="G55" s="72"/>
      <c r="H55" s="72"/>
    </row>
    <row r="56" spans="1:8" ht="8.25" customHeight="1" x14ac:dyDescent="0.2">
      <c r="A56" s="117"/>
      <c r="B56" s="117"/>
      <c r="C56" s="118"/>
      <c r="D56" s="117"/>
      <c r="E56" s="117"/>
      <c r="F56" s="222"/>
      <c r="G56" s="116"/>
      <c r="H56" s="72"/>
    </row>
    <row r="57" spans="1:8" x14ac:dyDescent="0.2">
      <c r="A57" s="117"/>
      <c r="B57" s="117"/>
      <c r="C57" s="118"/>
      <c r="D57" s="117"/>
      <c r="E57" s="117"/>
      <c r="F57" s="222"/>
      <c r="G57" s="116"/>
      <c r="H57" s="72"/>
    </row>
    <row r="58" spans="1:8" x14ac:dyDescent="0.2">
      <c r="A58" s="117"/>
      <c r="B58" s="117"/>
      <c r="C58" s="118"/>
      <c r="D58" s="117"/>
      <c r="E58" s="117"/>
      <c r="F58" s="222"/>
      <c r="G58" s="116"/>
      <c r="H58" s="72"/>
    </row>
    <row r="59" spans="1:8" x14ac:dyDescent="0.2">
      <c r="A59" s="117" t="s">
        <v>32</v>
      </c>
      <c r="B59" s="118">
        <f>+C13</f>
        <v>56000000</v>
      </c>
      <c r="C59" s="118"/>
      <c r="D59" s="117"/>
      <c r="E59" s="117"/>
      <c r="F59" s="222"/>
      <c r="G59" s="116"/>
      <c r="H59" s="72"/>
    </row>
    <row r="60" spans="1:8" x14ac:dyDescent="0.2">
      <c r="A60" s="117" t="s">
        <v>33</v>
      </c>
      <c r="B60" s="118">
        <f>+D13</f>
        <v>4397996</v>
      </c>
      <c r="C60" s="118"/>
      <c r="D60" s="117"/>
      <c r="E60" s="117"/>
      <c r="F60" s="222"/>
      <c r="G60" s="116"/>
      <c r="H60" s="72"/>
    </row>
    <row r="61" spans="1:8" x14ac:dyDescent="0.2">
      <c r="A61" s="117" t="s">
        <v>34</v>
      </c>
      <c r="B61" s="118">
        <f>+B59-B60</f>
        <v>51602004</v>
      </c>
      <c r="C61" s="118"/>
      <c r="D61" s="117"/>
      <c r="E61" s="117"/>
      <c r="F61" s="222"/>
      <c r="G61" s="116"/>
      <c r="H61" s="72"/>
    </row>
    <row r="62" spans="1:8" x14ac:dyDescent="0.2">
      <c r="A62" s="117" t="s">
        <v>35</v>
      </c>
      <c r="B62" s="117"/>
      <c r="C62" s="118" t="e">
        <f>+#REF!</f>
        <v>#REF!</v>
      </c>
      <c r="D62" s="117"/>
      <c r="E62" s="117"/>
      <c r="F62" s="222"/>
      <c r="G62" s="116"/>
      <c r="H62" s="72"/>
    </row>
    <row r="63" spans="1:8" x14ac:dyDescent="0.2">
      <c r="A63" s="117" t="s">
        <v>36</v>
      </c>
      <c r="B63" s="117"/>
      <c r="C63" s="118" t="e">
        <f>+#REF!</f>
        <v>#REF!</v>
      </c>
      <c r="D63" s="117"/>
      <c r="E63" s="117"/>
      <c r="F63" s="222"/>
      <c r="G63" s="116"/>
      <c r="H63" s="72"/>
    </row>
    <row r="64" spans="1:8" x14ac:dyDescent="0.2">
      <c r="A64" s="117" t="s">
        <v>37</v>
      </c>
      <c r="B64" s="117"/>
      <c r="C64" s="118" t="e">
        <f>+C62-C63</f>
        <v>#REF!</v>
      </c>
      <c r="D64" s="117"/>
      <c r="E64" s="117"/>
      <c r="F64" s="222"/>
      <c r="G64" s="116"/>
      <c r="H64" s="72"/>
    </row>
    <row r="65" spans="1:8" x14ac:dyDescent="0.2">
      <c r="A65" s="117" t="s">
        <v>38</v>
      </c>
      <c r="B65" s="117"/>
      <c r="C65" s="118"/>
      <c r="D65" s="118">
        <f>+C14</f>
        <v>3000000</v>
      </c>
      <c r="E65" s="117"/>
      <c r="F65" s="222"/>
      <c r="G65" s="116"/>
      <c r="H65" s="72"/>
    </row>
    <row r="66" spans="1:8" x14ac:dyDescent="0.2">
      <c r="A66" s="117" t="s">
        <v>39</v>
      </c>
      <c r="B66" s="117"/>
      <c r="C66" s="118"/>
      <c r="D66" s="117">
        <f>+D14</f>
        <v>2346</v>
      </c>
      <c r="E66" s="117"/>
      <c r="F66" s="222"/>
      <c r="G66" s="116"/>
      <c r="H66" s="72"/>
    </row>
    <row r="67" spans="1:8" x14ac:dyDescent="0.2">
      <c r="A67" s="117" t="s">
        <v>40</v>
      </c>
      <c r="B67" s="117"/>
      <c r="C67" s="118"/>
      <c r="D67" s="118">
        <f>+D65-D66</f>
        <v>2997654</v>
      </c>
      <c r="E67" s="117"/>
      <c r="F67" s="222"/>
      <c r="G67" s="116"/>
      <c r="H67" s="72"/>
    </row>
    <row r="68" spans="1:8" x14ac:dyDescent="0.2">
      <c r="A68" s="117" t="s">
        <v>41</v>
      </c>
      <c r="B68" s="117"/>
      <c r="C68" s="118"/>
      <c r="D68" s="117"/>
      <c r="E68" s="118">
        <f>+C15</f>
        <v>1067</v>
      </c>
      <c r="F68" s="222"/>
      <c r="G68" s="116"/>
      <c r="H68" s="72"/>
    </row>
    <row r="69" spans="1:8" x14ac:dyDescent="0.2">
      <c r="A69" s="117" t="s">
        <v>42</v>
      </c>
      <c r="B69" s="117"/>
      <c r="C69" s="118"/>
      <c r="D69" s="117"/>
      <c r="E69" s="118">
        <f>+D15</f>
        <v>261</v>
      </c>
      <c r="F69" s="222"/>
      <c r="G69" s="116"/>
      <c r="H69" s="72"/>
    </row>
    <row r="70" spans="1:8" x14ac:dyDescent="0.2">
      <c r="A70" s="117" t="s">
        <v>43</v>
      </c>
      <c r="B70" s="117"/>
      <c r="C70" s="118"/>
      <c r="D70" s="117"/>
      <c r="E70" s="118">
        <f>+E68-E69</f>
        <v>806</v>
      </c>
      <c r="F70" s="222"/>
      <c r="G70" s="116"/>
      <c r="H70" s="72"/>
    </row>
    <row r="71" spans="1:8" x14ac:dyDescent="0.2">
      <c r="A71" s="117"/>
      <c r="B71" s="117"/>
      <c r="C71" s="118"/>
      <c r="D71" s="117"/>
      <c r="E71" s="117"/>
      <c r="F71" s="222"/>
      <c r="G71" s="116"/>
      <c r="H71" s="72"/>
    </row>
    <row r="72" spans="1:8" x14ac:dyDescent="0.2">
      <c r="A72" s="117"/>
      <c r="B72" s="117"/>
      <c r="C72" s="118"/>
      <c r="D72" s="117"/>
      <c r="E72" s="117"/>
      <c r="F72" s="222"/>
      <c r="G72" s="116"/>
      <c r="H72" s="72"/>
    </row>
    <row r="73" spans="1:8" x14ac:dyDescent="0.2">
      <c r="A73" s="117"/>
      <c r="B73" s="117"/>
      <c r="C73" s="118"/>
      <c r="D73" s="117"/>
      <c r="E73" s="117"/>
      <c r="F73" s="116"/>
      <c r="G73" s="116"/>
      <c r="H73" s="72"/>
    </row>
    <row r="74" spans="1:8" x14ac:dyDescent="0.2">
      <c r="A74" s="117"/>
      <c r="B74" s="117"/>
      <c r="C74" s="118"/>
      <c r="D74" s="117"/>
      <c r="E74" s="117"/>
      <c r="F74" s="116"/>
      <c r="G74" s="116"/>
      <c r="H74" s="72"/>
    </row>
    <row r="75" spans="1:8" x14ac:dyDescent="0.2">
      <c r="A75" s="117"/>
      <c r="B75" s="117"/>
      <c r="C75" s="118"/>
      <c r="D75" s="117"/>
      <c r="E75" s="117"/>
      <c r="F75" s="116"/>
      <c r="G75" s="116"/>
      <c r="H75" s="72"/>
    </row>
    <row r="76" spans="1:8" x14ac:dyDescent="0.2">
      <c r="A76" s="70"/>
      <c r="B76" s="70"/>
      <c r="C76" s="71"/>
      <c r="D76" s="70"/>
      <c r="E76" s="70"/>
      <c r="F76" s="72"/>
      <c r="G76" s="72"/>
      <c r="H76" s="72"/>
    </row>
    <row r="77" spans="1:8" x14ac:dyDescent="0.2">
      <c r="A77" s="70"/>
      <c r="B77" s="70"/>
      <c r="C77" s="71"/>
      <c r="D77" s="70"/>
      <c r="E77" s="70"/>
      <c r="F77" s="72"/>
      <c r="G77" s="72"/>
      <c r="H77" s="72"/>
    </row>
    <row r="78" spans="1:8" x14ac:dyDescent="0.2">
      <c r="A78" s="70"/>
      <c r="B78" s="70"/>
      <c r="C78" s="71"/>
      <c r="D78" s="70"/>
      <c r="E78" s="70"/>
      <c r="F78" s="72"/>
      <c r="G78" s="72"/>
      <c r="H78" s="72"/>
    </row>
  </sheetData>
  <sheetProtection algorithmName="SHA-512" hashValue="61ElZrJqzPpKYfed2ZD92RGjqSIe6U6G434khYNNJmSY9ZYHk1gVLCfr9ViFu2+onp/ekhUgCjkvfzjbLSOvfQ==" saltValue="NqJe+cJWe988Uzh9KUZY0g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108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96"/>
    </row>
    <row r="2" spans="1:13" ht="18" x14ac:dyDescent="0.25">
      <c r="A2" s="168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4.25" x14ac:dyDescent="0.2">
      <c r="A3" s="169" t="s">
        <v>94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14.25" x14ac:dyDescent="0.2">
      <c r="A4" s="16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4.25" x14ac:dyDescent="0.2">
      <c r="A5" s="16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4.25" x14ac:dyDescent="0.2">
      <c r="A6" s="16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14.25" x14ac:dyDescent="0.2">
      <c r="A7" s="16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3" x14ac:dyDescent="0.2">
      <c r="A8" s="170" t="s">
        <v>102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13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3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ht="13.5" thickBot="1" x14ac:dyDescent="0.25">
      <c r="A11" s="188"/>
      <c r="B11" s="188"/>
      <c r="C11" s="188"/>
      <c r="D11" s="188"/>
      <c r="E11" s="188"/>
      <c r="F11" s="188"/>
      <c r="G11" s="188"/>
      <c r="H11" s="189"/>
      <c r="I11" s="188"/>
      <c r="J11" s="188"/>
      <c r="K11" s="188"/>
      <c r="L11" s="188"/>
    </row>
    <row r="12" spans="1:13" ht="17.25" thickTop="1" thickBot="1" x14ac:dyDescent="0.3">
      <c r="B12" s="296" t="s">
        <v>6</v>
      </c>
      <c r="C12" s="297"/>
      <c r="D12" s="297"/>
      <c r="E12" s="297"/>
      <c r="F12" s="297"/>
      <c r="G12" s="297"/>
      <c r="H12" s="297"/>
      <c r="I12" s="297"/>
      <c r="J12" s="297"/>
      <c r="K12" s="298"/>
      <c r="L12" s="13"/>
      <c r="M12" s="13"/>
    </row>
    <row r="13" spans="1:13" s="4" customFormat="1" ht="54.75" customHeight="1" thickTop="1" thickBot="1" x14ac:dyDescent="0.25">
      <c r="A13" s="8" t="s">
        <v>0</v>
      </c>
      <c r="B13" s="61" t="s">
        <v>80</v>
      </c>
      <c r="C13" s="62" t="s">
        <v>81</v>
      </c>
      <c r="D13" s="63" t="s">
        <v>78</v>
      </c>
      <c r="E13" s="62" t="s">
        <v>79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87</v>
      </c>
      <c r="K13" s="64" t="s">
        <v>50</v>
      </c>
      <c r="L13" s="28" t="s">
        <v>3</v>
      </c>
    </row>
    <row r="14" spans="1:13" ht="13.5" thickTop="1" x14ac:dyDescent="0.2">
      <c r="A14" s="40">
        <v>2003</v>
      </c>
      <c r="B14" s="65">
        <v>863523</v>
      </c>
      <c r="C14" s="66">
        <v>946391</v>
      </c>
      <c r="D14" s="66">
        <v>121800</v>
      </c>
      <c r="E14" s="66">
        <v>0</v>
      </c>
      <c r="F14" s="66">
        <v>3100</v>
      </c>
      <c r="G14" s="66">
        <v>15000</v>
      </c>
      <c r="H14" s="66">
        <v>0</v>
      </c>
      <c r="I14" s="66">
        <v>0</v>
      </c>
      <c r="J14" s="66">
        <v>0</v>
      </c>
      <c r="K14" s="67">
        <v>0</v>
      </c>
      <c r="L14" s="69">
        <f t="shared" ref="L14:L24" si="0">SUM(B14:K14)</f>
        <v>1949814</v>
      </c>
    </row>
    <row r="15" spans="1:13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8">
        <v>0</v>
      </c>
      <c r="L15" s="69">
        <f t="shared" si="0"/>
        <v>2066034</v>
      </c>
    </row>
    <row r="16" spans="1:13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9">
        <v>0</v>
      </c>
      <c r="L16" s="69">
        <f t="shared" si="0"/>
        <v>2165510</v>
      </c>
    </row>
    <row r="17" spans="1:14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9">
        <v>0</v>
      </c>
      <c r="L17" s="69">
        <f t="shared" si="0"/>
        <v>2390309</v>
      </c>
    </row>
    <row r="18" spans="1:14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8">
        <v>5000</v>
      </c>
      <c r="L18" s="69">
        <f t="shared" si="0"/>
        <v>2549563</v>
      </c>
    </row>
    <row r="19" spans="1:14" x14ac:dyDescent="0.2">
      <c r="A19" s="37">
        <v>2008</v>
      </c>
      <c r="B19" s="299">
        <v>2333334</v>
      </c>
      <c r="C19" s="300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8">
        <v>5000</v>
      </c>
      <c r="L19" s="69">
        <f t="shared" si="0"/>
        <v>2781734</v>
      </c>
    </row>
    <row r="20" spans="1:14" x14ac:dyDescent="0.2">
      <c r="A20" s="37">
        <v>2009</v>
      </c>
      <c r="B20" s="299">
        <v>2329068</v>
      </c>
      <c r="C20" s="300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8">
        <v>5000</v>
      </c>
      <c r="L20" s="69">
        <f t="shared" si="0"/>
        <v>2808968</v>
      </c>
    </row>
    <row r="21" spans="1:14" x14ac:dyDescent="0.2">
      <c r="A21" s="74">
        <v>2010</v>
      </c>
      <c r="B21" s="304">
        <v>2559276</v>
      </c>
      <c r="C21" s="305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69">
        <f t="shared" si="0"/>
        <v>3081376</v>
      </c>
    </row>
    <row r="22" spans="1:14" x14ac:dyDescent="0.2">
      <c r="A22" s="74">
        <v>2011</v>
      </c>
      <c r="B22" s="306">
        <v>3026484</v>
      </c>
      <c r="C22" s="307"/>
      <c r="D22" s="308">
        <v>259800</v>
      </c>
      <c r="E22" s="307"/>
      <c r="F22" s="143">
        <v>20800</v>
      </c>
      <c r="G22" s="143">
        <v>139000</v>
      </c>
      <c r="H22" s="143">
        <v>125000</v>
      </c>
      <c r="I22" s="143">
        <v>8200</v>
      </c>
      <c r="J22" s="143">
        <v>10000</v>
      </c>
      <c r="K22" s="144">
        <v>5000</v>
      </c>
      <c r="L22" s="69">
        <f t="shared" si="0"/>
        <v>3594284</v>
      </c>
    </row>
    <row r="23" spans="1:14" ht="13.5" thickBot="1" x14ac:dyDescent="0.25">
      <c r="A23" s="155">
        <v>2012</v>
      </c>
      <c r="B23" s="312">
        <v>3336796</v>
      </c>
      <c r="C23" s="311"/>
      <c r="D23" s="310">
        <v>259800</v>
      </c>
      <c r="E23" s="311"/>
      <c r="F23" s="77">
        <v>20800</v>
      </c>
      <c r="G23" s="77">
        <v>139000</v>
      </c>
      <c r="H23" s="77">
        <v>185000</v>
      </c>
      <c r="I23" s="77">
        <v>8200</v>
      </c>
      <c r="J23" s="77">
        <v>20000</v>
      </c>
      <c r="K23" s="78">
        <v>5000</v>
      </c>
      <c r="L23" s="69">
        <f t="shared" si="0"/>
        <v>3974596</v>
      </c>
    </row>
    <row r="24" spans="1:14" ht="14.25" thickTop="1" thickBot="1" x14ac:dyDescent="0.25">
      <c r="A24" s="155">
        <v>2013</v>
      </c>
      <c r="B24" s="309">
        <v>3654996</v>
      </c>
      <c r="C24" s="283"/>
      <c r="D24" s="282">
        <v>264800</v>
      </c>
      <c r="E24" s="283"/>
      <c r="F24" s="166">
        <v>21900</v>
      </c>
      <c r="G24" s="166">
        <v>140000</v>
      </c>
      <c r="H24" s="166">
        <v>190000</v>
      </c>
      <c r="I24" s="166" t="s">
        <v>84</v>
      </c>
      <c r="J24" s="166">
        <v>20000</v>
      </c>
      <c r="K24" s="223">
        <v>5000</v>
      </c>
      <c r="L24" s="69">
        <f t="shared" si="0"/>
        <v>4296696</v>
      </c>
    </row>
    <row r="25" spans="1:14" s="235" customFormat="1" ht="14.25" thickTop="1" thickBot="1" x14ac:dyDescent="0.25">
      <c r="A25" s="160">
        <v>41640</v>
      </c>
      <c r="B25" s="313">
        <v>3726296</v>
      </c>
      <c r="C25" s="314"/>
      <c r="D25" s="282">
        <v>264800</v>
      </c>
      <c r="E25" s="283"/>
      <c r="F25" s="166">
        <v>21900</v>
      </c>
      <c r="G25" s="166">
        <v>140000</v>
      </c>
      <c r="H25" s="166">
        <v>190000</v>
      </c>
      <c r="I25" s="166" t="s">
        <v>84</v>
      </c>
      <c r="J25" s="166">
        <v>20000</v>
      </c>
      <c r="K25" s="223">
        <v>5000</v>
      </c>
      <c r="L25" s="69">
        <f>SUM(B25:K25)</f>
        <v>4367996</v>
      </c>
    </row>
    <row r="26" spans="1:14" ht="14.25" thickTop="1" thickBot="1" x14ac:dyDescent="0.25">
      <c r="A26" s="160">
        <v>41671</v>
      </c>
      <c r="B26" s="313">
        <v>3726296</v>
      </c>
      <c r="C26" s="314"/>
      <c r="D26" s="282">
        <v>264800</v>
      </c>
      <c r="E26" s="283"/>
      <c r="F26" s="166">
        <v>21900</v>
      </c>
      <c r="G26" s="166">
        <v>140000</v>
      </c>
      <c r="H26" s="166">
        <v>220000</v>
      </c>
      <c r="I26" s="166" t="s">
        <v>84</v>
      </c>
      <c r="J26" s="166">
        <v>20000</v>
      </c>
      <c r="K26" s="223">
        <v>5000</v>
      </c>
      <c r="L26" s="69">
        <f>SUM(B26:K26)</f>
        <v>4397996</v>
      </c>
    </row>
    <row r="27" spans="1:14" ht="13.5" thickTop="1" x14ac:dyDescent="0.2">
      <c r="A27" s="5"/>
      <c r="B27" s="123"/>
      <c r="C27" s="123"/>
      <c r="D27" s="10"/>
      <c r="E27" s="10"/>
      <c r="F27" s="10"/>
      <c r="G27" s="10"/>
      <c r="H27" s="10"/>
      <c r="I27" s="10"/>
      <c r="J27" s="10"/>
      <c r="K27" s="10"/>
      <c r="L27" s="12"/>
    </row>
    <row r="28" spans="1:14" x14ac:dyDescent="0.2">
      <c r="A28" s="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8"/>
      <c r="M28" s="10"/>
      <c r="N28" s="2"/>
    </row>
    <row r="29" spans="1:14" ht="13.5" thickBot="1" x14ac:dyDescent="0.25">
      <c r="A29" s="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38"/>
      <c r="M29" s="10"/>
      <c r="N29" s="2"/>
    </row>
    <row r="30" spans="1:14" ht="17.25" thickTop="1" thickBot="1" x14ac:dyDescent="0.3">
      <c r="B30" s="301" t="s">
        <v>56</v>
      </c>
      <c r="C30" s="302"/>
      <c r="D30" s="302"/>
      <c r="E30" s="302"/>
      <c r="F30" s="302"/>
      <c r="G30" s="302"/>
      <c r="H30" s="302"/>
      <c r="I30" s="302"/>
      <c r="J30" s="302"/>
      <c r="K30" s="303"/>
      <c r="L30" s="13"/>
      <c r="M30" s="13"/>
    </row>
    <row r="31" spans="1:14" s="4" customFormat="1" ht="45" customHeight="1" thickTop="1" thickBot="1" x14ac:dyDescent="0.25">
      <c r="A31" s="8" t="s">
        <v>0</v>
      </c>
      <c r="B31" s="41" t="s">
        <v>80</v>
      </c>
      <c r="C31" s="9" t="s">
        <v>81</v>
      </c>
      <c r="D31" s="42" t="s">
        <v>78</v>
      </c>
      <c r="E31" s="9" t="s">
        <v>79</v>
      </c>
      <c r="F31" s="42" t="s">
        <v>25</v>
      </c>
      <c r="G31" s="42" t="s">
        <v>26</v>
      </c>
      <c r="H31" s="9" t="s">
        <v>30</v>
      </c>
      <c r="I31" s="9" t="s">
        <v>31</v>
      </c>
      <c r="J31" s="9" t="s">
        <v>87</v>
      </c>
      <c r="K31" s="129" t="s">
        <v>50</v>
      </c>
      <c r="L31" s="28" t="s">
        <v>3</v>
      </c>
    </row>
    <row r="32" spans="1:14" ht="13.5" thickTop="1" x14ac:dyDescent="0.2">
      <c r="A32" s="40">
        <v>2003</v>
      </c>
      <c r="B32" s="43">
        <f t="shared" ref="B32:D36" si="1">+B71/B14</f>
        <v>0</v>
      </c>
      <c r="C32" s="15">
        <f t="shared" si="1"/>
        <v>0</v>
      </c>
      <c r="D32" s="15">
        <f t="shared" si="1"/>
        <v>0</v>
      </c>
      <c r="E32" s="190" t="s">
        <v>5</v>
      </c>
      <c r="F32" s="190" t="s">
        <v>5</v>
      </c>
      <c r="G32" s="190" t="s">
        <v>5</v>
      </c>
      <c r="H32" s="190" t="s">
        <v>5</v>
      </c>
      <c r="I32" s="190" t="s">
        <v>5</v>
      </c>
      <c r="J32" s="190" t="s">
        <v>5</v>
      </c>
      <c r="K32" s="192" t="s">
        <v>5</v>
      </c>
      <c r="L32" s="128">
        <f t="shared" ref="L32:L42" si="2">+L71/L14</f>
        <v>0</v>
      </c>
    </row>
    <row r="33" spans="1:14" x14ac:dyDescent="0.2">
      <c r="A33" s="37">
        <v>2004</v>
      </c>
      <c r="B33" s="44">
        <f t="shared" si="1"/>
        <v>0.79758204597531224</v>
      </c>
      <c r="C33" s="3">
        <f t="shared" si="1"/>
        <v>0.77157122201392547</v>
      </c>
      <c r="D33" s="3">
        <f t="shared" si="1"/>
        <v>0.81937449228269699</v>
      </c>
      <c r="E33" s="191" t="s">
        <v>5</v>
      </c>
      <c r="F33" s="14">
        <f t="shared" ref="F33:F42" si="3">+F72/F15</f>
        <v>5.9821428571428574E-2</v>
      </c>
      <c r="G33" s="191" t="s">
        <v>5</v>
      </c>
      <c r="H33" s="191" t="s">
        <v>5</v>
      </c>
      <c r="I33" s="191" t="s">
        <v>5</v>
      </c>
      <c r="J33" s="191" t="s">
        <v>5</v>
      </c>
      <c r="K33" s="193" t="s">
        <v>5</v>
      </c>
      <c r="L33" s="126">
        <f t="shared" si="2"/>
        <v>0.78036518276078715</v>
      </c>
    </row>
    <row r="34" spans="1:14" x14ac:dyDescent="0.2">
      <c r="A34" s="37">
        <v>2005</v>
      </c>
      <c r="B34" s="44">
        <f t="shared" si="1"/>
        <v>0.80596213528634786</v>
      </c>
      <c r="C34" s="3">
        <f t="shared" si="1"/>
        <v>0.81637914219712404</v>
      </c>
      <c r="D34" s="3">
        <f t="shared" si="1"/>
        <v>0.79782509505703425</v>
      </c>
      <c r="E34" s="191" t="s">
        <v>5</v>
      </c>
      <c r="F34" s="14">
        <f t="shared" si="3"/>
        <v>8.3120567375886523E-2</v>
      </c>
      <c r="G34" s="191" t="s">
        <v>5</v>
      </c>
      <c r="H34" s="191" t="s">
        <v>5</v>
      </c>
      <c r="I34" s="191" t="s">
        <v>5</v>
      </c>
      <c r="J34" s="191" t="s">
        <v>5</v>
      </c>
      <c r="K34" s="193" t="s">
        <v>5</v>
      </c>
      <c r="L34" s="126">
        <f t="shared" si="2"/>
        <v>0.7857253025846106</v>
      </c>
    </row>
    <row r="35" spans="1:14" x14ac:dyDescent="0.2">
      <c r="A35" s="37">
        <v>2006</v>
      </c>
      <c r="B35" s="44">
        <f t="shared" si="1"/>
        <v>0.81433856209483901</v>
      </c>
      <c r="C35" s="3">
        <f t="shared" si="1"/>
        <v>0.73050257259890772</v>
      </c>
      <c r="D35" s="3">
        <f t="shared" si="1"/>
        <v>0.80707093821510301</v>
      </c>
      <c r="E35" s="14">
        <f>+E74/E17</f>
        <v>0.83250000000000002</v>
      </c>
      <c r="F35" s="14">
        <f t="shared" si="3"/>
        <v>0.15148936170212765</v>
      </c>
      <c r="G35" s="14">
        <f t="shared" ref="G35:I41" si="4">+G74/G17</f>
        <v>0.10850769230769231</v>
      </c>
      <c r="H35" s="14">
        <f t="shared" si="4"/>
        <v>1.5474999999999999E-2</v>
      </c>
      <c r="I35" s="14">
        <f t="shared" si="4"/>
        <v>0</v>
      </c>
      <c r="J35" s="14"/>
      <c r="K35" s="124"/>
      <c r="L35" s="126">
        <f t="shared" si="2"/>
        <v>0.74267887540899524</v>
      </c>
    </row>
    <row r="36" spans="1:14" x14ac:dyDescent="0.2">
      <c r="A36" s="37">
        <v>2007</v>
      </c>
      <c r="B36" s="44">
        <f t="shared" si="1"/>
        <v>0.81738826088224636</v>
      </c>
      <c r="C36" s="3">
        <f t="shared" si="1"/>
        <v>0.73189491171464238</v>
      </c>
      <c r="D36" s="3">
        <f t="shared" si="1"/>
        <v>0.60841296928327648</v>
      </c>
      <c r="E36" s="14">
        <f>+E75/E18</f>
        <v>0.1119298245614035</v>
      </c>
      <c r="F36" s="14">
        <f t="shared" si="3"/>
        <v>0.2652482269503546</v>
      </c>
      <c r="G36" s="14">
        <f t="shared" si="4"/>
        <v>0.12261607142857144</v>
      </c>
      <c r="H36" s="14">
        <f t="shared" si="4"/>
        <v>2.0799999999999999E-2</v>
      </c>
      <c r="I36" s="14">
        <f t="shared" si="4"/>
        <v>0</v>
      </c>
      <c r="J36" s="14">
        <f t="shared" ref="J36:K42" si="5">+J75/J18</f>
        <v>0</v>
      </c>
      <c r="K36" s="124">
        <f t="shared" si="5"/>
        <v>0</v>
      </c>
      <c r="L36" s="126">
        <f t="shared" si="2"/>
        <v>0.71507156324436771</v>
      </c>
    </row>
    <row r="37" spans="1:14" x14ac:dyDescent="0.2">
      <c r="A37" s="37">
        <v>2008</v>
      </c>
      <c r="B37" s="292">
        <f t="shared" ref="B37:B42" si="6">(+B76+C76)/B19</f>
        <v>0.74159721668650946</v>
      </c>
      <c r="C37" s="293"/>
      <c r="D37" s="3">
        <f t="shared" ref="D37:D42" si="7">+D76/D19</f>
        <v>0.72414905450500555</v>
      </c>
      <c r="E37" s="14">
        <f>+E76/E19</f>
        <v>0.22688172043010751</v>
      </c>
      <c r="F37" s="14">
        <f t="shared" si="3"/>
        <v>0.37709219858156029</v>
      </c>
      <c r="G37" s="14">
        <f t="shared" si="4"/>
        <v>0.30005357142857142</v>
      </c>
      <c r="H37" s="14">
        <f t="shared" si="4"/>
        <v>7.5745454545454546E-2</v>
      </c>
      <c r="I37" s="14">
        <f t="shared" si="4"/>
        <v>0</v>
      </c>
      <c r="J37" s="14">
        <f t="shared" si="5"/>
        <v>0</v>
      </c>
      <c r="K37" s="124">
        <f t="shared" si="5"/>
        <v>0</v>
      </c>
      <c r="L37" s="126">
        <f t="shared" si="2"/>
        <v>0.68660806532903573</v>
      </c>
    </row>
    <row r="38" spans="1:14" x14ac:dyDescent="0.2">
      <c r="A38" s="37">
        <v>2009</v>
      </c>
      <c r="B38" s="292">
        <f t="shared" si="6"/>
        <v>0.77854017143338017</v>
      </c>
      <c r="C38" s="293"/>
      <c r="D38" s="3">
        <f t="shared" si="7"/>
        <v>0.74695054945054951</v>
      </c>
      <c r="E38" s="14">
        <f>+E77/E20</f>
        <v>0.25424528301886795</v>
      </c>
      <c r="F38" s="14">
        <f t="shared" si="3"/>
        <v>0.45</v>
      </c>
      <c r="G38" s="14">
        <f t="shared" si="4"/>
        <v>0.27402158273381294</v>
      </c>
      <c r="H38" s="14">
        <f t="shared" si="4"/>
        <v>0.1227</v>
      </c>
      <c r="I38" s="14">
        <f t="shared" si="4"/>
        <v>0</v>
      </c>
      <c r="J38" s="14">
        <f t="shared" si="5"/>
        <v>9.1399999999999995E-2</v>
      </c>
      <c r="K38" s="124">
        <f t="shared" si="5"/>
        <v>4.0000000000000001E-3</v>
      </c>
      <c r="L38" s="126">
        <f t="shared" si="2"/>
        <v>0.71600246069018947</v>
      </c>
    </row>
    <row r="39" spans="1:14" x14ac:dyDescent="0.2">
      <c r="A39" s="37">
        <v>2010</v>
      </c>
      <c r="B39" s="284">
        <f t="shared" si="6"/>
        <v>0.72595218335185419</v>
      </c>
      <c r="C39" s="285"/>
      <c r="D39" s="79">
        <f t="shared" si="7"/>
        <v>0.64157437070938217</v>
      </c>
      <c r="E39" s="80">
        <f>+E78/E21</f>
        <v>0.23254716981132076</v>
      </c>
      <c r="F39" s="80">
        <f t="shared" si="3"/>
        <v>0.32783653846153848</v>
      </c>
      <c r="G39" s="80">
        <f t="shared" si="4"/>
        <v>0.29584172661870506</v>
      </c>
      <c r="H39" s="80">
        <f t="shared" si="4"/>
        <v>0.32144545454545453</v>
      </c>
      <c r="I39" s="80">
        <f t="shared" si="4"/>
        <v>0</v>
      </c>
      <c r="J39" s="80">
        <f t="shared" si="5"/>
        <v>0.18779999999999999</v>
      </c>
      <c r="K39" s="125">
        <f t="shared" si="5"/>
        <v>3.8E-3</v>
      </c>
      <c r="L39" s="127">
        <f t="shared" si="2"/>
        <v>0.67689175225613496</v>
      </c>
    </row>
    <row r="40" spans="1:14" x14ac:dyDescent="0.2">
      <c r="A40" s="74">
        <v>2011</v>
      </c>
      <c r="B40" s="286">
        <f t="shared" si="6"/>
        <v>0.64395681589593734</v>
      </c>
      <c r="C40" s="287"/>
      <c r="D40" s="288">
        <f t="shared" si="7"/>
        <v>0.56033872209391844</v>
      </c>
      <c r="E40" s="287"/>
      <c r="F40" s="145">
        <f t="shared" si="3"/>
        <v>0.41528846153846155</v>
      </c>
      <c r="G40" s="145">
        <f t="shared" si="4"/>
        <v>0.3406043165467626</v>
      </c>
      <c r="H40" s="145">
        <f t="shared" si="4"/>
        <v>0.52148000000000005</v>
      </c>
      <c r="I40" s="145">
        <f t="shared" si="4"/>
        <v>0</v>
      </c>
      <c r="J40" s="145">
        <f t="shared" si="5"/>
        <v>0.24990000000000001</v>
      </c>
      <c r="K40" s="146">
        <f t="shared" si="5"/>
        <v>2E-3</v>
      </c>
      <c r="L40" s="147">
        <f t="shared" si="2"/>
        <v>0.61757473811195773</v>
      </c>
    </row>
    <row r="41" spans="1:14" ht="13.5" thickBot="1" x14ac:dyDescent="0.25">
      <c r="A41" s="162">
        <v>2012</v>
      </c>
      <c r="B41" s="286">
        <f t="shared" si="6"/>
        <v>0.60157288608593396</v>
      </c>
      <c r="C41" s="287"/>
      <c r="D41" s="288">
        <f t="shared" si="7"/>
        <v>0.57899923017705923</v>
      </c>
      <c r="E41" s="287"/>
      <c r="F41" s="145">
        <f t="shared" si="3"/>
        <v>0.32855769230769233</v>
      </c>
      <c r="G41" s="145">
        <f t="shared" si="4"/>
        <v>0.38789208633093525</v>
      </c>
      <c r="H41" s="145">
        <f t="shared" si="4"/>
        <v>0.46134054054054052</v>
      </c>
      <c r="I41" s="145">
        <f t="shared" si="4"/>
        <v>0</v>
      </c>
      <c r="J41" s="145">
        <f t="shared" si="5"/>
        <v>0.16355</v>
      </c>
      <c r="K41" s="146">
        <f t="shared" si="5"/>
        <v>2E-3</v>
      </c>
      <c r="L41" s="147">
        <f t="shared" si="2"/>
        <v>0.58046905899366874</v>
      </c>
    </row>
    <row r="42" spans="1:14" ht="13.5" thickTop="1" x14ac:dyDescent="0.2">
      <c r="A42" s="162">
        <v>2013</v>
      </c>
      <c r="B42" s="289">
        <f t="shared" si="6"/>
        <v>0.56445561089533336</v>
      </c>
      <c r="C42" s="290"/>
      <c r="D42" s="291">
        <f t="shared" si="7"/>
        <v>0.57598564954682785</v>
      </c>
      <c r="E42" s="290"/>
      <c r="F42" s="163">
        <f t="shared" si="3"/>
        <v>0.29095890410958902</v>
      </c>
      <c r="G42" s="163">
        <f>+G81/G24</f>
        <v>0.47155000000000002</v>
      </c>
      <c r="H42" s="163">
        <f>+H81/H24</f>
        <v>0.63793157894736841</v>
      </c>
      <c r="I42" s="224" t="s">
        <v>84</v>
      </c>
      <c r="J42" s="163">
        <f t="shared" si="5"/>
        <v>0.23430000000000001</v>
      </c>
      <c r="K42" s="164">
        <f t="shared" si="5"/>
        <v>1.4E-3</v>
      </c>
      <c r="L42" s="165">
        <f t="shared" si="2"/>
        <v>0.56180213820107361</v>
      </c>
    </row>
    <row r="43" spans="1:14" s="235" customFormat="1" x14ac:dyDescent="0.2">
      <c r="A43" s="160">
        <v>41640</v>
      </c>
      <c r="B43" s="292">
        <f t="shared" ref="B43" si="8">(+B81+C81)/B25</f>
        <v>0.5536551578296518</v>
      </c>
      <c r="C43" s="293"/>
      <c r="D43" s="294">
        <f t="shared" ref="D43" si="9">+D81/D25</f>
        <v>0.57598564954682785</v>
      </c>
      <c r="E43" s="293"/>
      <c r="F43" s="14">
        <f t="shared" ref="F43" si="10">+F81/F25</f>
        <v>0.29095890410958902</v>
      </c>
      <c r="G43" s="14">
        <f>+G81/G25</f>
        <v>0.47155000000000002</v>
      </c>
      <c r="H43" s="14">
        <f>+H81/H25</f>
        <v>0.63793157894736841</v>
      </c>
      <c r="I43" s="225" t="s">
        <v>84</v>
      </c>
      <c r="J43" s="14">
        <f t="shared" ref="J43:K43" si="11">+J81/J25</f>
        <v>0.23430000000000001</v>
      </c>
      <c r="K43" s="124">
        <f t="shared" si="11"/>
        <v>1.4E-3</v>
      </c>
      <c r="L43" s="161">
        <f t="shared" ref="L43" si="12">+L81/L25</f>
        <v>0.55263168739165514</v>
      </c>
    </row>
    <row r="44" spans="1:14" x14ac:dyDescent="0.2">
      <c r="A44" s="160">
        <v>41671</v>
      </c>
      <c r="B44" s="292">
        <f>(+B83+C83)/B26</f>
        <v>0.55624244558134939</v>
      </c>
      <c r="C44" s="293"/>
      <c r="D44" s="294">
        <f>+D83/D26</f>
        <v>0.57549471299093657</v>
      </c>
      <c r="E44" s="293"/>
      <c r="F44" s="14">
        <f>+F83/F26</f>
        <v>0.31589041095890413</v>
      </c>
      <c r="G44" s="14">
        <f>+G83/G26</f>
        <v>0.49162857142857141</v>
      </c>
      <c r="H44" s="14">
        <f>+H83/H26</f>
        <v>0.56139545454545459</v>
      </c>
      <c r="I44" s="225" t="s">
        <v>84</v>
      </c>
      <c r="J44" s="14">
        <f>+J83/J26</f>
        <v>0.24274999999999999</v>
      </c>
      <c r="K44" s="124">
        <f>+K83/K26</f>
        <v>1.4E-3</v>
      </c>
      <c r="L44" s="161">
        <f>+L83/L26</f>
        <v>0.55234929727084792</v>
      </c>
    </row>
    <row r="45" spans="1:14" x14ac:dyDescent="0.2">
      <c r="A45" s="58">
        <v>2010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2"/>
    </row>
    <row r="46" spans="1:14" x14ac:dyDescent="0.2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</row>
    <row r="49" spans="1:12" s="121" customFormat="1" x14ac:dyDescent="0.2">
      <c r="A49" s="295"/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</row>
    <row r="50" spans="1:12" s="121" customFormat="1" x14ac:dyDescent="0.2"/>
    <row r="51" spans="1:12" s="121" customFormat="1" x14ac:dyDescent="0.2"/>
    <row r="52" spans="1:12" s="121" customFormat="1" x14ac:dyDescent="0.2"/>
    <row r="53" spans="1:12" s="121" customFormat="1" x14ac:dyDescent="0.2"/>
    <row r="54" spans="1:12" s="121" customFormat="1" x14ac:dyDescent="0.2"/>
    <row r="55" spans="1:12" s="121" customFormat="1" x14ac:dyDescent="0.2"/>
    <row r="56" spans="1:12" s="121" customFormat="1" x14ac:dyDescent="0.2"/>
    <row r="57" spans="1:12" s="121" customFormat="1" x14ac:dyDescent="0.2"/>
    <row r="58" spans="1:12" s="121" customFormat="1" x14ac:dyDescent="0.2"/>
    <row r="59" spans="1:12" s="121" customFormat="1" x14ac:dyDescent="0.2"/>
    <row r="60" spans="1:12" s="121" customFormat="1" x14ac:dyDescent="0.2"/>
    <row r="61" spans="1:12" s="121" customFormat="1" x14ac:dyDescent="0.2"/>
    <row r="62" spans="1:12" s="121" customFormat="1" x14ac:dyDescent="0.2"/>
    <row r="63" spans="1:12" s="121" customFormat="1" x14ac:dyDescent="0.2"/>
    <row r="64" spans="1:12" s="121" customFormat="1" x14ac:dyDescent="0.2"/>
    <row r="65" spans="1:14" s="121" customFormat="1" x14ac:dyDescent="0.2"/>
    <row r="66" spans="1:14" s="121" customFormat="1" x14ac:dyDescent="0.2"/>
    <row r="67" spans="1:14" s="121" customFormat="1" x14ac:dyDescent="0.2"/>
    <row r="68" spans="1:14" s="121" customFormat="1" x14ac:dyDescent="0.2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</row>
    <row r="69" spans="1:14" s="121" customFormat="1" x14ac:dyDescent="0.2">
      <c r="A69" s="236"/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236"/>
      <c r="M69" s="236"/>
    </row>
    <row r="70" spans="1:14" s="121" customFormat="1" x14ac:dyDescent="0.2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</row>
    <row r="71" spans="1:14" s="121" customFormat="1" x14ac:dyDescent="0.2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</row>
    <row r="72" spans="1:14" s="121" customFormat="1" x14ac:dyDescent="0.2">
      <c r="A72" s="216">
        <v>2004</v>
      </c>
      <c r="B72" s="218">
        <v>863239</v>
      </c>
      <c r="C72" s="217">
        <v>647822</v>
      </c>
      <c r="D72" s="218">
        <v>100865</v>
      </c>
      <c r="E72" s="234" t="s">
        <v>5</v>
      </c>
      <c r="F72" s="218">
        <v>335</v>
      </c>
      <c r="G72" s="234" t="s">
        <v>5</v>
      </c>
      <c r="H72" s="234" t="s">
        <v>5</v>
      </c>
      <c r="I72" s="234" t="s">
        <v>5</v>
      </c>
      <c r="J72" s="234" t="s">
        <v>5</v>
      </c>
      <c r="K72" s="234" t="s">
        <v>5</v>
      </c>
      <c r="L72" s="217">
        <f t="shared" ref="L72:L78" si="13">SUM(B72:K72)</f>
        <v>1612261</v>
      </c>
      <c r="M72" s="236"/>
      <c r="N72" s="213"/>
    </row>
    <row r="73" spans="1:14" s="121" customFormat="1" x14ac:dyDescent="0.2">
      <c r="A73" s="216">
        <v>2005</v>
      </c>
      <c r="B73" s="218">
        <v>900624</v>
      </c>
      <c r="C73" s="218">
        <v>694786</v>
      </c>
      <c r="D73" s="218">
        <v>104914</v>
      </c>
      <c r="E73" s="234" t="s">
        <v>5</v>
      </c>
      <c r="F73" s="218">
        <v>1172</v>
      </c>
      <c r="G73" s="234" t="s">
        <v>5</v>
      </c>
      <c r="H73" s="234" t="s">
        <v>5</v>
      </c>
      <c r="I73" s="234" t="s">
        <v>5</v>
      </c>
      <c r="J73" s="234" t="s">
        <v>5</v>
      </c>
      <c r="K73" s="234" t="s">
        <v>5</v>
      </c>
      <c r="L73" s="217">
        <f t="shared" si="13"/>
        <v>1701496</v>
      </c>
      <c r="M73" s="236"/>
      <c r="N73" s="213"/>
    </row>
    <row r="74" spans="1:14" s="121" customFormat="1" x14ac:dyDescent="0.2">
      <c r="A74" s="216">
        <v>2006</v>
      </c>
      <c r="B74" s="218">
        <v>957347</v>
      </c>
      <c r="C74" s="218">
        <v>701937</v>
      </c>
      <c r="D74" s="218">
        <v>105807</v>
      </c>
      <c r="E74" s="218">
        <v>333</v>
      </c>
      <c r="F74" s="218">
        <v>2136</v>
      </c>
      <c r="G74" s="218">
        <v>7053</v>
      </c>
      <c r="H74" s="218">
        <v>619</v>
      </c>
      <c r="I74" s="218">
        <v>0</v>
      </c>
      <c r="J74" s="217">
        <v>0</v>
      </c>
      <c r="K74" s="217">
        <v>0</v>
      </c>
      <c r="L74" s="217">
        <f t="shared" si="13"/>
        <v>1775232</v>
      </c>
      <c r="M74" s="236"/>
      <c r="N74" s="213"/>
    </row>
    <row r="75" spans="1:14" s="121" customFormat="1" x14ac:dyDescent="0.2">
      <c r="A75" s="216">
        <v>2007</v>
      </c>
      <c r="B75" s="218">
        <v>980870</v>
      </c>
      <c r="C75" s="218">
        <v>716348</v>
      </c>
      <c r="D75" s="218">
        <v>106959</v>
      </c>
      <c r="E75" s="218">
        <v>638</v>
      </c>
      <c r="F75" s="218">
        <v>3740</v>
      </c>
      <c r="G75" s="218">
        <v>13733</v>
      </c>
      <c r="H75" s="218">
        <v>832</v>
      </c>
      <c r="I75" s="218">
        <v>0</v>
      </c>
      <c r="J75" s="217">
        <v>0</v>
      </c>
      <c r="K75" s="217">
        <v>0</v>
      </c>
      <c r="L75" s="217">
        <f t="shared" si="13"/>
        <v>1823120</v>
      </c>
      <c r="M75" s="236"/>
      <c r="N75" s="213"/>
    </row>
    <row r="76" spans="1:14" s="121" customFormat="1" x14ac:dyDescent="0.2">
      <c r="A76" s="216">
        <v>2008</v>
      </c>
      <c r="B76" s="218">
        <v>1011022</v>
      </c>
      <c r="C76" s="217">
        <v>719372</v>
      </c>
      <c r="D76" s="218">
        <v>130202</v>
      </c>
      <c r="E76" s="218">
        <v>2110</v>
      </c>
      <c r="F76" s="218">
        <v>5317</v>
      </c>
      <c r="G76" s="218">
        <v>33606</v>
      </c>
      <c r="H76" s="218">
        <v>8332</v>
      </c>
      <c r="I76" s="218">
        <v>0</v>
      </c>
      <c r="J76" s="217">
        <v>0</v>
      </c>
      <c r="K76" s="217">
        <v>0</v>
      </c>
      <c r="L76" s="217">
        <f t="shared" si="13"/>
        <v>1909961</v>
      </c>
      <c r="M76" s="236"/>
      <c r="N76" s="213"/>
    </row>
    <row r="77" spans="1:14" s="121" customFormat="1" x14ac:dyDescent="0.2">
      <c r="A77" s="216">
        <v>2009</v>
      </c>
      <c r="B77" s="281">
        <v>1813273</v>
      </c>
      <c r="C77" s="281"/>
      <c r="D77" s="218">
        <v>135945</v>
      </c>
      <c r="E77" s="218">
        <v>2695</v>
      </c>
      <c r="F77" s="218">
        <v>6795</v>
      </c>
      <c r="G77" s="218">
        <v>38089</v>
      </c>
      <c r="H77" s="218">
        <v>13497</v>
      </c>
      <c r="I77" s="218">
        <v>0</v>
      </c>
      <c r="J77" s="218">
        <v>914</v>
      </c>
      <c r="K77" s="218">
        <v>20</v>
      </c>
      <c r="L77" s="217">
        <f t="shared" si="13"/>
        <v>2011228</v>
      </c>
      <c r="M77" s="236"/>
      <c r="N77" s="213"/>
    </row>
    <row r="78" spans="1:14" s="121" customFormat="1" x14ac:dyDescent="0.2">
      <c r="A78" s="216">
        <v>2010</v>
      </c>
      <c r="B78" s="281">
        <v>1857912</v>
      </c>
      <c r="C78" s="281"/>
      <c r="D78" s="218">
        <v>140184</v>
      </c>
      <c r="E78" s="218">
        <v>2465</v>
      </c>
      <c r="F78" s="218">
        <v>6819</v>
      </c>
      <c r="G78" s="218">
        <v>41122</v>
      </c>
      <c r="H78" s="218">
        <v>35359</v>
      </c>
      <c r="I78" s="218">
        <v>0</v>
      </c>
      <c r="J78" s="218">
        <v>1878</v>
      </c>
      <c r="K78" s="218">
        <v>19</v>
      </c>
      <c r="L78" s="217">
        <f t="shared" si="13"/>
        <v>2085758</v>
      </c>
      <c r="M78" s="214"/>
      <c r="N78" s="213"/>
    </row>
    <row r="79" spans="1:14" s="121" customFormat="1" x14ac:dyDescent="0.2">
      <c r="A79" s="216">
        <v>2011</v>
      </c>
      <c r="B79" s="281">
        <v>1948925</v>
      </c>
      <c r="C79" s="281"/>
      <c r="D79" s="218">
        <v>145576</v>
      </c>
      <c r="E79" s="218">
        <v>1562</v>
      </c>
      <c r="F79" s="218">
        <v>8638</v>
      </c>
      <c r="G79" s="218">
        <v>47344</v>
      </c>
      <c r="H79" s="218">
        <v>65185</v>
      </c>
      <c r="I79" s="218">
        <v>0</v>
      </c>
      <c r="J79" s="218">
        <v>2499</v>
      </c>
      <c r="K79" s="218">
        <v>10</v>
      </c>
      <c r="L79" s="217">
        <f t="shared" ref="L79:L80" si="14">SUM(B79:K79)</f>
        <v>2219739</v>
      </c>
      <c r="M79" s="214"/>
      <c r="N79" s="213"/>
    </row>
    <row r="80" spans="1:14" s="121" customFormat="1" x14ac:dyDescent="0.2">
      <c r="A80" s="216">
        <v>2012</v>
      </c>
      <c r="B80" s="281">
        <v>2007326</v>
      </c>
      <c r="C80" s="281"/>
      <c r="D80" s="281">
        <v>150424</v>
      </c>
      <c r="E80" s="281"/>
      <c r="F80" s="218">
        <v>6834</v>
      </c>
      <c r="G80" s="218">
        <v>53917</v>
      </c>
      <c r="H80" s="218">
        <v>85348</v>
      </c>
      <c r="I80" s="218">
        <v>0</v>
      </c>
      <c r="J80" s="218">
        <v>3271</v>
      </c>
      <c r="K80" s="218">
        <v>10</v>
      </c>
      <c r="L80" s="217">
        <f t="shared" si="14"/>
        <v>2307130</v>
      </c>
      <c r="M80" s="214"/>
      <c r="N80" s="213"/>
    </row>
    <row r="81" spans="1:14" s="121" customFormat="1" x14ac:dyDescent="0.2">
      <c r="A81" s="216">
        <v>2013</v>
      </c>
      <c r="B81" s="281">
        <v>2063083</v>
      </c>
      <c r="C81" s="281"/>
      <c r="D81" s="281">
        <v>152521</v>
      </c>
      <c r="E81" s="281"/>
      <c r="F81" s="218">
        <v>6372</v>
      </c>
      <c r="G81" s="218">
        <v>66017</v>
      </c>
      <c r="H81" s="218">
        <v>121207</v>
      </c>
      <c r="I81" s="218">
        <v>0</v>
      </c>
      <c r="J81" s="218">
        <v>4686</v>
      </c>
      <c r="K81" s="218">
        <v>7</v>
      </c>
      <c r="L81" s="217">
        <f t="shared" ref="L81:L94" si="15">SUM(B81:K81)</f>
        <v>2413893</v>
      </c>
      <c r="M81" s="214"/>
      <c r="N81" s="213"/>
    </row>
    <row r="82" spans="1:14" s="121" customFormat="1" x14ac:dyDescent="0.2">
      <c r="A82" s="219">
        <v>41640</v>
      </c>
      <c r="B82" s="281">
        <v>2065340</v>
      </c>
      <c r="C82" s="281"/>
      <c r="D82" s="281">
        <v>152324</v>
      </c>
      <c r="E82" s="281"/>
      <c r="F82" s="218">
        <v>6942</v>
      </c>
      <c r="G82" s="218">
        <v>68017</v>
      </c>
      <c r="H82" s="218">
        <v>121504</v>
      </c>
      <c r="I82" s="218">
        <v>0</v>
      </c>
      <c r="J82" s="218">
        <v>4716</v>
      </c>
      <c r="K82" s="218">
        <v>7</v>
      </c>
      <c r="L82" s="217">
        <f t="shared" si="15"/>
        <v>2418850</v>
      </c>
      <c r="M82" s="214"/>
      <c r="N82" s="213"/>
    </row>
    <row r="83" spans="1:14" s="121" customFormat="1" x14ac:dyDescent="0.2">
      <c r="A83" s="219">
        <v>41671</v>
      </c>
      <c r="B83" s="281">
        <v>2072724</v>
      </c>
      <c r="C83" s="281"/>
      <c r="D83" s="281">
        <v>152391</v>
      </c>
      <c r="E83" s="281"/>
      <c r="F83" s="218">
        <v>6918</v>
      </c>
      <c r="G83" s="218">
        <v>68828</v>
      </c>
      <c r="H83" s="218">
        <v>123507</v>
      </c>
      <c r="I83" s="218">
        <v>0</v>
      </c>
      <c r="J83" s="218">
        <v>4855</v>
      </c>
      <c r="K83" s="218">
        <v>7</v>
      </c>
      <c r="L83" s="217">
        <f t="shared" si="15"/>
        <v>2429230</v>
      </c>
      <c r="M83" s="214"/>
      <c r="N83" s="213"/>
    </row>
    <row r="84" spans="1:14" s="121" customFormat="1" x14ac:dyDescent="0.2">
      <c r="A84" s="219">
        <v>41699</v>
      </c>
      <c r="B84" s="281"/>
      <c r="C84" s="281"/>
      <c r="D84" s="281"/>
      <c r="E84" s="281"/>
      <c r="F84" s="218"/>
      <c r="G84" s="218"/>
      <c r="H84" s="218"/>
      <c r="I84" s="218"/>
      <c r="J84" s="218"/>
      <c r="K84" s="218"/>
      <c r="L84" s="217">
        <f t="shared" si="15"/>
        <v>0</v>
      </c>
      <c r="M84" s="214"/>
      <c r="N84" s="213"/>
    </row>
    <row r="85" spans="1:14" s="121" customFormat="1" x14ac:dyDescent="0.2">
      <c r="A85" s="219">
        <v>41730</v>
      </c>
      <c r="B85" s="281"/>
      <c r="C85" s="281"/>
      <c r="D85" s="281"/>
      <c r="E85" s="281"/>
      <c r="F85" s="218"/>
      <c r="G85" s="218"/>
      <c r="H85" s="218"/>
      <c r="I85" s="218"/>
      <c r="J85" s="218"/>
      <c r="K85" s="218"/>
      <c r="L85" s="217">
        <f t="shared" si="15"/>
        <v>0</v>
      </c>
      <c r="M85" s="214"/>
      <c r="N85" s="213"/>
    </row>
    <row r="86" spans="1:14" s="121" customFormat="1" x14ac:dyDescent="0.2">
      <c r="A86" s="219">
        <v>41760</v>
      </c>
      <c r="B86" s="281"/>
      <c r="C86" s="281"/>
      <c r="D86" s="281"/>
      <c r="E86" s="281"/>
      <c r="F86" s="218"/>
      <c r="G86" s="218"/>
      <c r="H86" s="218"/>
      <c r="I86" s="218"/>
      <c r="J86" s="218"/>
      <c r="K86" s="218"/>
      <c r="L86" s="217">
        <f t="shared" si="15"/>
        <v>0</v>
      </c>
      <c r="M86" s="214"/>
      <c r="N86" s="213"/>
    </row>
    <row r="87" spans="1:14" s="121" customFormat="1" x14ac:dyDescent="0.2">
      <c r="A87" s="219">
        <v>41791</v>
      </c>
      <c r="B87" s="281"/>
      <c r="C87" s="281"/>
      <c r="D87" s="281"/>
      <c r="E87" s="281"/>
      <c r="F87" s="218"/>
      <c r="G87" s="218"/>
      <c r="H87" s="218"/>
      <c r="I87" s="218"/>
      <c r="J87" s="218"/>
      <c r="K87" s="218"/>
      <c r="L87" s="217">
        <f t="shared" si="15"/>
        <v>0</v>
      </c>
      <c r="M87" s="214"/>
      <c r="N87" s="213"/>
    </row>
    <row r="88" spans="1:14" s="121" customFormat="1" x14ac:dyDescent="0.2">
      <c r="A88" s="219">
        <v>41821</v>
      </c>
      <c r="B88" s="281"/>
      <c r="C88" s="281"/>
      <c r="D88" s="281"/>
      <c r="E88" s="281"/>
      <c r="F88" s="218"/>
      <c r="G88" s="218"/>
      <c r="H88" s="218"/>
      <c r="I88" s="218"/>
      <c r="J88" s="218"/>
      <c r="K88" s="218"/>
      <c r="L88" s="217">
        <f t="shared" si="15"/>
        <v>0</v>
      </c>
      <c r="M88" s="214"/>
      <c r="N88" s="213"/>
    </row>
    <row r="89" spans="1:14" s="121" customFormat="1" x14ac:dyDescent="0.2">
      <c r="A89" s="219">
        <v>41852</v>
      </c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7">
        <f t="shared" si="15"/>
        <v>0</v>
      </c>
      <c r="M89" s="236"/>
    </row>
    <row r="90" spans="1:14" s="121" customFormat="1" x14ac:dyDescent="0.2">
      <c r="A90" s="219">
        <v>41883</v>
      </c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7">
        <f t="shared" si="15"/>
        <v>0</v>
      </c>
      <c r="M90" s="236"/>
    </row>
    <row r="91" spans="1:14" s="121" customFormat="1" x14ac:dyDescent="0.2">
      <c r="A91" s="219">
        <v>41913</v>
      </c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7">
        <f t="shared" si="15"/>
        <v>0</v>
      </c>
      <c r="M91" s="236"/>
    </row>
    <row r="92" spans="1:14" s="121" customFormat="1" x14ac:dyDescent="0.2">
      <c r="A92" s="219">
        <v>41944</v>
      </c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7">
        <f t="shared" si="15"/>
        <v>0</v>
      </c>
      <c r="M92" s="236"/>
    </row>
    <row r="93" spans="1:14" s="121" customFormat="1" x14ac:dyDescent="0.2">
      <c r="A93" s="219">
        <v>41974</v>
      </c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7">
        <f t="shared" si="15"/>
        <v>0</v>
      </c>
      <c r="M93" s="236"/>
    </row>
    <row r="94" spans="1:14" s="121" customFormat="1" x14ac:dyDescent="0.2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17">
        <f t="shared" si="15"/>
        <v>0</v>
      </c>
      <c r="M94" s="236"/>
    </row>
    <row r="95" spans="1:14" s="121" customFormat="1" x14ac:dyDescent="0.2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</row>
    <row r="96" spans="1:14" s="121" customFormat="1" x14ac:dyDescent="0.2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</row>
    <row r="97" spans="1:21" x14ac:dyDescent="0.2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121"/>
      <c r="O97" s="121"/>
      <c r="P97" s="121"/>
      <c r="Q97" s="121"/>
      <c r="R97" s="121"/>
      <c r="S97" s="121"/>
      <c r="T97" s="121"/>
      <c r="U97" s="121"/>
    </row>
    <row r="98" spans="1:21" x14ac:dyDescent="0.2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121"/>
      <c r="O98" s="121"/>
      <c r="P98" s="121"/>
    </row>
    <row r="99" spans="1:21" x14ac:dyDescent="0.2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121"/>
      <c r="O99" s="121"/>
      <c r="P99" s="121"/>
    </row>
    <row r="100" spans="1:21" x14ac:dyDescent="0.2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121"/>
      <c r="O100" s="121"/>
      <c r="P100" s="121"/>
    </row>
    <row r="101" spans="1:21" x14ac:dyDescent="0.2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121"/>
      <c r="O101" s="121"/>
      <c r="P101" s="121"/>
    </row>
    <row r="102" spans="1:21" x14ac:dyDescent="0.2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</row>
    <row r="103" spans="1:21" x14ac:dyDescent="0.2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</row>
    <row r="104" spans="1:21" x14ac:dyDescent="0.2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</row>
    <row r="105" spans="1:21" x14ac:dyDescent="0.2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</row>
    <row r="106" spans="1:21" x14ac:dyDescent="0.2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</row>
    <row r="107" spans="1:21" x14ac:dyDescent="0.2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</row>
    <row r="108" spans="1:21" x14ac:dyDescent="0.2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</row>
  </sheetData>
  <sheetProtection algorithmName="SHA-512" hashValue="09hO+eiGIhvPPzzlO3bDxKoCL6MTBfisxCMv5BLL5SAlVErcCG8L2+kXpUyz6/YtpPoIuvPJssYuy6PYxZTgKw==" saltValue="/rysgomKceg7mQiZhUiHVg==" spinCount="100000" sheet="1" objects="1" scenarios="1"/>
  <mergeCells count="51">
    <mergeCell ref="B43:C43"/>
    <mergeCell ref="D43:E43"/>
    <mergeCell ref="B41:C41"/>
    <mergeCell ref="D41:E41"/>
    <mergeCell ref="B12:K12"/>
    <mergeCell ref="B38:C38"/>
    <mergeCell ref="B20:C20"/>
    <mergeCell ref="B19:C19"/>
    <mergeCell ref="B30:K30"/>
    <mergeCell ref="B37:C37"/>
    <mergeCell ref="B21:C21"/>
    <mergeCell ref="B22:C22"/>
    <mergeCell ref="D22:E22"/>
    <mergeCell ref="B24:C24"/>
    <mergeCell ref="D24:E24"/>
    <mergeCell ref="D23:E23"/>
    <mergeCell ref="D25:E25"/>
    <mergeCell ref="B23:C23"/>
    <mergeCell ref="B26:C26"/>
    <mergeCell ref="B25:C25"/>
    <mergeCell ref="B88:C88"/>
    <mergeCell ref="D88:E88"/>
    <mergeCell ref="B86:C86"/>
    <mergeCell ref="D86:E86"/>
    <mergeCell ref="B87:C87"/>
    <mergeCell ref="D87:E87"/>
    <mergeCell ref="B81:C81"/>
    <mergeCell ref="D81:E81"/>
    <mergeCell ref="A49:L49"/>
    <mergeCell ref="D80:E80"/>
    <mergeCell ref="B78:C78"/>
    <mergeCell ref="B77:C77"/>
    <mergeCell ref="B80:C80"/>
    <mergeCell ref="B79:C79"/>
    <mergeCell ref="B69:K69"/>
    <mergeCell ref="B85:C85"/>
    <mergeCell ref="D85:E85"/>
    <mergeCell ref="B84:C84"/>
    <mergeCell ref="D84:E84"/>
    <mergeCell ref="D26:E26"/>
    <mergeCell ref="B39:C39"/>
    <mergeCell ref="B40:C40"/>
    <mergeCell ref="D40:E40"/>
    <mergeCell ref="D82:E82"/>
    <mergeCell ref="B42:C42"/>
    <mergeCell ref="D42:E42"/>
    <mergeCell ref="B44:C44"/>
    <mergeCell ref="D44:E44"/>
    <mergeCell ref="D83:E83"/>
    <mergeCell ref="B83:C83"/>
    <mergeCell ref="B82:C82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74:L93 L14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81" customWidth="1"/>
    <col min="2" max="9" width="15.7109375" style="81" customWidth="1"/>
    <col min="10" max="16384" width="11.42578125" style="81"/>
  </cols>
  <sheetData>
    <row r="1" spans="1:9" x14ac:dyDescent="0.2">
      <c r="A1" s="197"/>
      <c r="B1" s="197"/>
      <c r="C1" s="197"/>
      <c r="D1" s="197"/>
      <c r="E1" s="197"/>
      <c r="F1" s="197"/>
      <c r="G1" s="197"/>
      <c r="H1" s="197"/>
      <c r="I1" s="205"/>
    </row>
    <row r="2" spans="1:9" ht="18" x14ac:dyDescent="0.25">
      <c r="A2" s="168" t="s">
        <v>91</v>
      </c>
      <c r="B2" s="197"/>
      <c r="C2" s="197"/>
      <c r="D2" s="197"/>
      <c r="E2" s="197"/>
      <c r="F2" s="197"/>
      <c r="G2" s="197"/>
      <c r="H2" s="197"/>
      <c r="I2" s="197"/>
    </row>
    <row r="3" spans="1:9" ht="14.25" x14ac:dyDescent="0.2">
      <c r="A3" s="169" t="s">
        <v>94</v>
      </c>
      <c r="B3" s="197"/>
      <c r="C3" s="197"/>
      <c r="D3" s="197"/>
      <c r="E3" s="197"/>
      <c r="F3" s="197"/>
      <c r="G3" s="197"/>
      <c r="H3" s="197"/>
      <c r="I3" s="197"/>
    </row>
    <row r="4" spans="1:9" ht="14.25" x14ac:dyDescent="0.2">
      <c r="A4" s="167"/>
      <c r="B4" s="197"/>
      <c r="C4" s="197"/>
      <c r="D4" s="197"/>
      <c r="E4" s="197"/>
      <c r="F4" s="197"/>
      <c r="G4" s="197"/>
      <c r="H4" s="197"/>
      <c r="I4" s="197"/>
    </row>
    <row r="5" spans="1:9" ht="14.25" x14ac:dyDescent="0.2">
      <c r="A5" s="167"/>
      <c r="B5" s="197"/>
      <c r="C5" s="197"/>
      <c r="D5" s="197"/>
      <c r="E5" s="197"/>
      <c r="F5" s="197"/>
      <c r="G5" s="197"/>
      <c r="H5" s="197"/>
      <c r="I5" s="197"/>
    </row>
    <row r="6" spans="1:9" ht="14.25" x14ac:dyDescent="0.2">
      <c r="A6" s="167"/>
      <c r="B6" s="197"/>
      <c r="C6" s="197"/>
      <c r="D6" s="197"/>
      <c r="E6" s="197"/>
      <c r="F6" s="197"/>
      <c r="G6" s="197"/>
      <c r="H6" s="197"/>
      <c r="I6" s="197"/>
    </row>
    <row r="7" spans="1:9" ht="14.25" x14ac:dyDescent="0.2">
      <c r="A7" s="16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70" t="s">
        <v>102</v>
      </c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7"/>
      <c r="B9" s="197"/>
      <c r="C9" s="197"/>
      <c r="D9" s="197"/>
      <c r="E9" s="197"/>
      <c r="F9" s="197"/>
      <c r="G9" s="197"/>
      <c r="H9" s="197"/>
      <c r="I9" s="197"/>
    </row>
    <row r="10" spans="1:9" x14ac:dyDescent="0.2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ht="13.5" thickBot="1" x14ac:dyDescent="0.25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ht="17.25" thickTop="1" thickBot="1" x14ac:dyDescent="0.3">
      <c r="B12" s="318" t="s">
        <v>64</v>
      </c>
      <c r="C12" s="319"/>
      <c r="D12" s="319"/>
      <c r="E12" s="319"/>
      <c r="F12" s="319"/>
      <c r="G12" s="319"/>
      <c r="H12" s="319"/>
    </row>
    <row r="13" spans="1:9" s="85" customFormat="1" ht="26.25" customHeight="1" thickTop="1" thickBot="1" x14ac:dyDescent="0.25">
      <c r="A13" s="82" t="s">
        <v>0</v>
      </c>
      <c r="B13" s="83" t="s">
        <v>65</v>
      </c>
      <c r="C13" s="83" t="s">
        <v>66</v>
      </c>
      <c r="D13" s="83" t="s">
        <v>67</v>
      </c>
      <c r="E13" s="83" t="s">
        <v>68</v>
      </c>
      <c r="F13" s="83" t="s">
        <v>69</v>
      </c>
      <c r="G13" s="83" t="s">
        <v>70</v>
      </c>
      <c r="H13" s="83" t="s">
        <v>83</v>
      </c>
      <c r="I13" s="84" t="s">
        <v>3</v>
      </c>
    </row>
    <row r="14" spans="1:9" ht="13.5" thickTop="1" x14ac:dyDescent="0.2">
      <c r="A14" s="86">
        <v>2003</v>
      </c>
      <c r="B14" s="87">
        <v>8000000</v>
      </c>
      <c r="C14" s="88">
        <v>8000000</v>
      </c>
      <c r="D14" s="88">
        <v>8000000</v>
      </c>
      <c r="E14" s="88">
        <v>8000000</v>
      </c>
      <c r="F14" s="88">
        <v>8000000</v>
      </c>
      <c r="G14" s="130">
        <v>8000000</v>
      </c>
      <c r="H14" s="130">
        <v>8000000</v>
      </c>
      <c r="I14" s="135">
        <f t="shared" ref="I14:I25" si="0">SUM(B14:H14)</f>
        <v>56000000</v>
      </c>
    </row>
    <row r="15" spans="1:9" x14ac:dyDescent="0.2">
      <c r="A15" s="89">
        <v>2004</v>
      </c>
      <c r="B15" s="87">
        <v>8000000</v>
      </c>
      <c r="C15" s="88">
        <v>8000000</v>
      </c>
      <c r="D15" s="88">
        <v>8000000</v>
      </c>
      <c r="E15" s="88">
        <v>8000000</v>
      </c>
      <c r="F15" s="88">
        <v>8000000</v>
      </c>
      <c r="G15" s="130">
        <v>8000000</v>
      </c>
      <c r="H15" s="130">
        <v>8000000</v>
      </c>
      <c r="I15" s="90">
        <f t="shared" si="0"/>
        <v>56000000</v>
      </c>
    </row>
    <row r="16" spans="1:9" x14ac:dyDescent="0.2">
      <c r="A16" s="89">
        <v>2005</v>
      </c>
      <c r="B16" s="87">
        <v>8000000</v>
      </c>
      <c r="C16" s="88">
        <v>8000000</v>
      </c>
      <c r="D16" s="88">
        <v>8000000</v>
      </c>
      <c r="E16" s="88">
        <v>8000000</v>
      </c>
      <c r="F16" s="88">
        <v>8000000</v>
      </c>
      <c r="G16" s="130">
        <v>8000000</v>
      </c>
      <c r="H16" s="130">
        <v>8000000</v>
      </c>
      <c r="I16" s="90">
        <f t="shared" si="0"/>
        <v>56000000</v>
      </c>
    </row>
    <row r="17" spans="1:9" x14ac:dyDescent="0.2">
      <c r="A17" s="89">
        <v>2006</v>
      </c>
      <c r="B17" s="87">
        <v>8000000</v>
      </c>
      <c r="C17" s="88">
        <v>8000000</v>
      </c>
      <c r="D17" s="88">
        <v>8000000</v>
      </c>
      <c r="E17" s="88">
        <v>8000000</v>
      </c>
      <c r="F17" s="88">
        <v>8000000</v>
      </c>
      <c r="G17" s="130">
        <v>8000000</v>
      </c>
      <c r="H17" s="148" t="s">
        <v>84</v>
      </c>
      <c r="I17" s="90">
        <f t="shared" si="0"/>
        <v>48000000</v>
      </c>
    </row>
    <row r="18" spans="1:9" x14ac:dyDescent="0.2">
      <c r="A18" s="89">
        <v>2007</v>
      </c>
      <c r="B18" s="87">
        <v>8000000</v>
      </c>
      <c r="C18" s="88">
        <v>8000000</v>
      </c>
      <c r="D18" s="88">
        <v>8000000</v>
      </c>
      <c r="E18" s="88">
        <v>8000000</v>
      </c>
      <c r="F18" s="88">
        <v>8000000</v>
      </c>
      <c r="G18" s="130">
        <v>8000000</v>
      </c>
      <c r="H18" s="148" t="s">
        <v>84</v>
      </c>
      <c r="I18" s="90">
        <f t="shared" si="0"/>
        <v>48000000</v>
      </c>
    </row>
    <row r="19" spans="1:9" x14ac:dyDescent="0.2">
      <c r="A19" s="89">
        <v>2008</v>
      </c>
      <c r="B19" s="87">
        <v>8000000</v>
      </c>
      <c r="C19" s="88">
        <v>8000000</v>
      </c>
      <c r="D19" s="88">
        <v>8000000</v>
      </c>
      <c r="E19" s="88">
        <v>8000000</v>
      </c>
      <c r="F19" s="88">
        <v>8000000</v>
      </c>
      <c r="G19" s="130">
        <v>8000000</v>
      </c>
      <c r="H19" s="148" t="s">
        <v>84</v>
      </c>
      <c r="I19" s="90">
        <f t="shared" si="0"/>
        <v>48000000</v>
      </c>
    </row>
    <row r="20" spans="1:9" x14ac:dyDescent="0.2">
      <c r="A20" s="89">
        <v>2009</v>
      </c>
      <c r="B20" s="87">
        <v>8000000</v>
      </c>
      <c r="C20" s="88">
        <v>8000000</v>
      </c>
      <c r="D20" s="88">
        <v>8000000</v>
      </c>
      <c r="E20" s="88">
        <v>8000000</v>
      </c>
      <c r="F20" s="88">
        <v>8000000</v>
      </c>
      <c r="G20" s="130">
        <v>8000000</v>
      </c>
      <c r="H20" s="148" t="s">
        <v>84</v>
      </c>
      <c r="I20" s="90">
        <f t="shared" si="0"/>
        <v>48000000</v>
      </c>
    </row>
    <row r="21" spans="1:9" x14ac:dyDescent="0.2">
      <c r="A21" s="109">
        <v>2010</v>
      </c>
      <c r="B21" s="119">
        <v>7000000</v>
      </c>
      <c r="C21" s="120">
        <v>7000000</v>
      </c>
      <c r="D21" s="120">
        <v>7000000</v>
      </c>
      <c r="E21" s="120">
        <v>7000000</v>
      </c>
      <c r="F21" s="120">
        <v>7000000</v>
      </c>
      <c r="G21" s="131">
        <v>7000000</v>
      </c>
      <c r="H21" s="149" t="s">
        <v>84</v>
      </c>
      <c r="I21" s="90">
        <f t="shared" si="0"/>
        <v>42000000</v>
      </c>
    </row>
    <row r="22" spans="1:9" x14ac:dyDescent="0.2">
      <c r="A22" s="109">
        <v>2011</v>
      </c>
      <c r="B22" s="110">
        <v>7000000</v>
      </c>
      <c r="C22" s="111">
        <v>7000000</v>
      </c>
      <c r="D22" s="111">
        <v>7000000</v>
      </c>
      <c r="E22" s="111">
        <v>7000000</v>
      </c>
      <c r="F22" s="111">
        <v>7000000</v>
      </c>
      <c r="G22" s="133">
        <v>7000000</v>
      </c>
      <c r="H22" s="150" t="s">
        <v>84</v>
      </c>
      <c r="I22" s="153">
        <f t="shared" si="0"/>
        <v>42000000</v>
      </c>
    </row>
    <row r="23" spans="1:9" ht="13.5" thickBot="1" x14ac:dyDescent="0.25">
      <c r="A23" s="109">
        <v>2012</v>
      </c>
      <c r="B23" s="98">
        <v>8000000</v>
      </c>
      <c r="C23" s="99">
        <v>8000000</v>
      </c>
      <c r="D23" s="99">
        <v>8000000</v>
      </c>
      <c r="E23" s="99">
        <v>8000000</v>
      </c>
      <c r="F23" s="99">
        <v>8000000</v>
      </c>
      <c r="G23" s="99">
        <v>8000000</v>
      </c>
      <c r="H23" s="99">
        <v>8000000</v>
      </c>
      <c r="I23" s="136">
        <f t="shared" si="0"/>
        <v>56000000</v>
      </c>
    </row>
    <row r="24" spans="1:9" ht="13.5" thickTop="1" x14ac:dyDescent="0.2">
      <c r="A24" s="109">
        <v>2013</v>
      </c>
      <c r="B24" s="157">
        <v>8000000</v>
      </c>
      <c r="C24" s="158">
        <v>8000000</v>
      </c>
      <c r="D24" s="158">
        <v>8000000</v>
      </c>
      <c r="E24" s="158">
        <v>8000000</v>
      </c>
      <c r="F24" s="158">
        <v>8000000</v>
      </c>
      <c r="G24" s="158">
        <v>8000000</v>
      </c>
      <c r="H24" s="158">
        <v>8000000</v>
      </c>
      <c r="I24" s="135">
        <f t="shared" si="0"/>
        <v>56000000</v>
      </c>
    </row>
    <row r="25" spans="1:9" ht="13.5" thickBot="1" x14ac:dyDescent="0.25">
      <c r="A25" s="159">
        <v>41640</v>
      </c>
      <c r="B25" s="98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136">
        <f t="shared" si="0"/>
        <v>56000000</v>
      </c>
    </row>
    <row r="26" spans="1:9" ht="14.25" thickTop="1" thickBot="1" x14ac:dyDescent="0.25">
      <c r="A26" s="159">
        <v>41671</v>
      </c>
      <c r="B26" s="98">
        <v>8000000</v>
      </c>
      <c r="C26" s="99">
        <v>8000000</v>
      </c>
      <c r="D26" s="99">
        <v>8000000</v>
      </c>
      <c r="E26" s="99">
        <v>8000000</v>
      </c>
      <c r="F26" s="99">
        <v>8000000</v>
      </c>
      <c r="G26" s="99">
        <v>8000000</v>
      </c>
      <c r="H26" s="99">
        <v>8000000</v>
      </c>
      <c r="I26" s="136">
        <f t="shared" ref="I26" si="1">SUM(B26:H26)</f>
        <v>56000000</v>
      </c>
    </row>
    <row r="27" spans="1:9" ht="13.5" thickTop="1" x14ac:dyDescent="0.2">
      <c r="A27" s="91"/>
      <c r="B27" s="92"/>
      <c r="C27" s="92"/>
      <c r="D27" s="92"/>
      <c r="E27" s="92"/>
      <c r="F27" s="92"/>
      <c r="G27" s="92"/>
      <c r="H27" s="93"/>
      <c r="I27" s="94"/>
    </row>
    <row r="28" spans="1:9" ht="13.5" thickBot="1" x14ac:dyDescent="0.25">
      <c r="A28" s="91"/>
      <c r="B28" s="92"/>
      <c r="C28" s="92"/>
      <c r="D28" s="92"/>
      <c r="E28" s="92"/>
      <c r="F28" s="92"/>
      <c r="G28" s="92"/>
      <c r="H28" s="93"/>
      <c r="I28" s="94"/>
    </row>
    <row r="29" spans="1:9" ht="17.25" thickTop="1" thickBot="1" x14ac:dyDescent="0.3">
      <c r="B29" s="318" t="s">
        <v>71</v>
      </c>
      <c r="C29" s="319"/>
      <c r="D29" s="319"/>
      <c r="E29" s="319"/>
      <c r="F29" s="319"/>
      <c r="G29" s="319"/>
      <c r="H29" s="319"/>
    </row>
    <row r="30" spans="1:9" s="85" customFormat="1" ht="26.25" customHeight="1" thickTop="1" thickBot="1" x14ac:dyDescent="0.25">
      <c r="A30" s="82" t="s">
        <v>0</v>
      </c>
      <c r="B30" s="83" t="s">
        <v>65</v>
      </c>
      <c r="C30" s="83" t="s">
        <v>66</v>
      </c>
      <c r="D30" s="83" t="s">
        <v>67</v>
      </c>
      <c r="E30" s="83" t="s">
        <v>68</v>
      </c>
      <c r="F30" s="83" t="s">
        <v>69</v>
      </c>
      <c r="G30" s="83" t="s">
        <v>70</v>
      </c>
      <c r="H30" s="83" t="s">
        <v>83</v>
      </c>
      <c r="I30" s="84" t="s">
        <v>3</v>
      </c>
    </row>
    <row r="31" spans="1:9" ht="13.5" thickTop="1" x14ac:dyDescent="0.2">
      <c r="A31" s="89">
        <v>2003</v>
      </c>
      <c r="B31" s="87">
        <v>737811</v>
      </c>
      <c r="C31" s="88">
        <v>131712</v>
      </c>
      <c r="D31" s="88">
        <v>571399</v>
      </c>
      <c r="E31" s="88">
        <v>135536</v>
      </c>
      <c r="F31" s="88">
        <v>94692</v>
      </c>
      <c r="G31" s="130">
        <v>276664</v>
      </c>
      <c r="H31" s="151">
        <v>0</v>
      </c>
      <c r="I31" s="135">
        <f t="shared" ref="I31:I41" si="2">SUM(B31:H31)</f>
        <v>1947814</v>
      </c>
    </row>
    <row r="32" spans="1:9" x14ac:dyDescent="0.2">
      <c r="A32" s="89">
        <v>2004</v>
      </c>
      <c r="B32" s="95">
        <v>761920</v>
      </c>
      <c r="C32" s="96">
        <v>189555</v>
      </c>
      <c r="D32" s="97">
        <v>567710</v>
      </c>
      <c r="E32" s="97">
        <v>135848</v>
      </c>
      <c r="F32" s="97">
        <v>136845</v>
      </c>
      <c r="G32" s="132">
        <v>274156</v>
      </c>
      <c r="H32" s="152">
        <v>0</v>
      </c>
      <c r="I32" s="90">
        <f t="shared" si="2"/>
        <v>2066034</v>
      </c>
    </row>
    <row r="33" spans="1:9" x14ac:dyDescent="0.2">
      <c r="A33" s="89">
        <v>2005</v>
      </c>
      <c r="B33" s="95">
        <v>804452</v>
      </c>
      <c r="C33" s="97">
        <v>191455</v>
      </c>
      <c r="D33" s="97">
        <v>599454</v>
      </c>
      <c r="E33" s="97">
        <v>136548</v>
      </c>
      <c r="F33" s="97">
        <v>137545</v>
      </c>
      <c r="G33" s="132">
        <v>296056</v>
      </c>
      <c r="H33" s="152">
        <v>0</v>
      </c>
      <c r="I33" s="90">
        <f t="shared" si="2"/>
        <v>2165510</v>
      </c>
    </row>
    <row r="34" spans="1:9" x14ac:dyDescent="0.2">
      <c r="A34" s="89">
        <v>2006</v>
      </c>
      <c r="B34" s="95">
        <v>845031</v>
      </c>
      <c r="C34" s="97">
        <v>204757</v>
      </c>
      <c r="D34" s="97">
        <v>721696</v>
      </c>
      <c r="E34" s="97">
        <v>159376</v>
      </c>
      <c r="F34" s="97">
        <v>141825</v>
      </c>
      <c r="G34" s="132">
        <v>314424</v>
      </c>
      <c r="H34" s="148" t="s">
        <v>84</v>
      </c>
      <c r="I34" s="90">
        <f t="shared" si="2"/>
        <v>2387109</v>
      </c>
    </row>
    <row r="35" spans="1:9" x14ac:dyDescent="0.2">
      <c r="A35" s="89">
        <v>2007</v>
      </c>
      <c r="B35" s="95">
        <v>913823</v>
      </c>
      <c r="C35" s="97">
        <v>214557</v>
      </c>
      <c r="D35" s="97">
        <v>727100</v>
      </c>
      <c r="E35" s="97">
        <v>175376</v>
      </c>
      <c r="F35" s="97">
        <v>150325</v>
      </c>
      <c r="G35" s="132">
        <v>363382</v>
      </c>
      <c r="H35" s="148" t="s">
        <v>84</v>
      </c>
      <c r="I35" s="90">
        <f t="shared" si="2"/>
        <v>2544563</v>
      </c>
    </row>
    <row r="36" spans="1:9" x14ac:dyDescent="0.2">
      <c r="A36" s="89">
        <v>2008</v>
      </c>
      <c r="B36" s="95">
        <v>1034791</v>
      </c>
      <c r="C36" s="97">
        <v>243757</v>
      </c>
      <c r="D36" s="97">
        <v>782400</v>
      </c>
      <c r="E36" s="97">
        <v>176176</v>
      </c>
      <c r="F36" s="97">
        <v>168328</v>
      </c>
      <c r="G36" s="132">
        <v>376282</v>
      </c>
      <c r="H36" s="148" t="s">
        <v>84</v>
      </c>
      <c r="I36" s="90">
        <f t="shared" si="2"/>
        <v>2781734</v>
      </c>
    </row>
    <row r="37" spans="1:9" x14ac:dyDescent="0.2">
      <c r="A37" s="89">
        <v>2009</v>
      </c>
      <c r="B37" s="95">
        <v>1057887</v>
      </c>
      <c r="C37" s="97">
        <v>251757</v>
      </c>
      <c r="D37" s="97">
        <v>728900</v>
      </c>
      <c r="E37" s="97">
        <v>174264</v>
      </c>
      <c r="F37" s="97">
        <v>174928</v>
      </c>
      <c r="G37" s="132">
        <v>421232</v>
      </c>
      <c r="H37" s="148" t="s">
        <v>84</v>
      </c>
      <c r="I37" s="90">
        <f t="shared" si="2"/>
        <v>2808968</v>
      </c>
    </row>
    <row r="38" spans="1:9" x14ac:dyDescent="0.2">
      <c r="A38" s="109">
        <v>2010</v>
      </c>
      <c r="B38" s="110">
        <v>1113695</v>
      </c>
      <c r="C38" s="111">
        <v>282957</v>
      </c>
      <c r="D38" s="111">
        <v>776000</v>
      </c>
      <c r="E38" s="111">
        <v>209064</v>
      </c>
      <c r="F38" s="111">
        <v>209528</v>
      </c>
      <c r="G38" s="133">
        <v>490132</v>
      </c>
      <c r="H38" s="149" t="s">
        <v>84</v>
      </c>
      <c r="I38" s="90">
        <f t="shared" si="2"/>
        <v>3081376</v>
      </c>
    </row>
    <row r="39" spans="1:9" x14ac:dyDescent="0.2">
      <c r="A39" s="109">
        <v>2011</v>
      </c>
      <c r="B39" s="110">
        <v>1191995</v>
      </c>
      <c r="C39" s="111">
        <v>324357</v>
      </c>
      <c r="D39" s="111">
        <v>983700</v>
      </c>
      <c r="E39" s="111">
        <v>252764</v>
      </c>
      <c r="F39" s="111">
        <v>237928</v>
      </c>
      <c r="G39" s="133">
        <v>603540</v>
      </c>
      <c r="H39" s="150" t="s">
        <v>84</v>
      </c>
      <c r="I39" s="153">
        <f t="shared" si="2"/>
        <v>3594284</v>
      </c>
    </row>
    <row r="40" spans="1:9" ht="13.5" thickBot="1" x14ac:dyDescent="0.25">
      <c r="A40" s="109">
        <v>2012</v>
      </c>
      <c r="B40" s="98">
        <v>1267047</v>
      </c>
      <c r="C40" s="99">
        <v>372857</v>
      </c>
      <c r="D40" s="99">
        <v>1072100</v>
      </c>
      <c r="E40" s="99">
        <v>286564</v>
      </c>
      <c r="F40" s="99">
        <v>302528</v>
      </c>
      <c r="G40" s="134">
        <v>673500</v>
      </c>
      <c r="H40" s="99">
        <v>0</v>
      </c>
      <c r="I40" s="136">
        <f t="shared" si="2"/>
        <v>3974596</v>
      </c>
    </row>
    <row r="41" spans="1:9" ht="14.25" thickTop="1" thickBot="1" x14ac:dyDescent="0.25">
      <c r="A41" s="109">
        <v>2013</v>
      </c>
      <c r="B41" s="98">
        <v>1352047</v>
      </c>
      <c r="C41" s="99">
        <v>400157</v>
      </c>
      <c r="D41" s="99">
        <v>1193200</v>
      </c>
      <c r="E41" s="99">
        <v>311364</v>
      </c>
      <c r="F41" s="99">
        <v>327428</v>
      </c>
      <c r="G41" s="134">
        <v>712500</v>
      </c>
      <c r="H41" s="99">
        <v>0</v>
      </c>
      <c r="I41" s="135">
        <f t="shared" si="2"/>
        <v>4296696</v>
      </c>
    </row>
    <row r="42" spans="1:9" ht="14.25" thickTop="1" thickBot="1" x14ac:dyDescent="0.25">
      <c r="A42" s="159">
        <v>41640</v>
      </c>
      <c r="B42" s="98">
        <v>1363447</v>
      </c>
      <c r="C42" s="99">
        <v>407857</v>
      </c>
      <c r="D42" s="99">
        <v>1225700</v>
      </c>
      <c r="E42" s="99">
        <v>315464</v>
      </c>
      <c r="F42" s="99">
        <v>335428</v>
      </c>
      <c r="G42" s="134">
        <v>720100</v>
      </c>
      <c r="H42" s="99">
        <v>0</v>
      </c>
      <c r="I42" s="136">
        <f>SUM(B42:H42)</f>
        <v>4367996</v>
      </c>
    </row>
    <row r="43" spans="1:9" ht="14.25" thickTop="1" thickBot="1" x14ac:dyDescent="0.25">
      <c r="A43" s="159">
        <v>41671</v>
      </c>
      <c r="B43" s="98">
        <v>1393447</v>
      </c>
      <c r="C43" s="99">
        <v>407857</v>
      </c>
      <c r="D43" s="99">
        <v>1225700</v>
      </c>
      <c r="E43" s="99">
        <v>315464</v>
      </c>
      <c r="F43" s="99">
        <v>335428</v>
      </c>
      <c r="G43" s="134">
        <v>720100</v>
      </c>
      <c r="H43" s="99">
        <v>0</v>
      </c>
      <c r="I43" s="136">
        <f>SUM(B43:H43)</f>
        <v>4397996</v>
      </c>
    </row>
    <row r="44" spans="1:9" ht="13.5" thickTop="1" x14ac:dyDescent="0.2"/>
    <row r="45" spans="1:9" x14ac:dyDescent="0.2">
      <c r="A45" s="91"/>
      <c r="B45" s="92"/>
      <c r="C45" s="92"/>
      <c r="D45" s="92"/>
      <c r="E45" s="92"/>
      <c r="F45" s="92"/>
      <c r="G45" s="92"/>
      <c r="H45" s="93"/>
      <c r="I45" s="94"/>
    </row>
    <row r="46" spans="1:9" ht="13.5" thickBot="1" x14ac:dyDescent="0.25">
      <c r="A46" s="91"/>
      <c r="B46" s="92"/>
      <c r="C46" s="92"/>
      <c r="D46" s="92"/>
      <c r="E46" s="92"/>
      <c r="F46" s="92"/>
      <c r="G46" s="92"/>
      <c r="H46" s="93"/>
      <c r="I46" s="94"/>
    </row>
    <row r="47" spans="1:9" ht="17.25" thickTop="1" thickBot="1" x14ac:dyDescent="0.3">
      <c r="B47" s="318" t="s">
        <v>72</v>
      </c>
      <c r="C47" s="319"/>
      <c r="D47" s="319"/>
      <c r="E47" s="319"/>
      <c r="F47" s="319"/>
      <c r="G47" s="319"/>
      <c r="H47" s="319"/>
    </row>
    <row r="48" spans="1:9" s="85" customFormat="1" ht="26.25" customHeight="1" thickTop="1" thickBot="1" x14ac:dyDescent="0.25">
      <c r="A48" s="82" t="s">
        <v>0</v>
      </c>
      <c r="B48" s="83" t="s">
        <v>65</v>
      </c>
      <c r="C48" s="83" t="s">
        <v>66</v>
      </c>
      <c r="D48" s="83" t="s">
        <v>67</v>
      </c>
      <c r="E48" s="83" t="s">
        <v>68</v>
      </c>
      <c r="F48" s="83" t="s">
        <v>69</v>
      </c>
      <c r="G48" s="83" t="s">
        <v>70</v>
      </c>
      <c r="H48" s="83" t="s">
        <v>83</v>
      </c>
      <c r="I48" s="84" t="s">
        <v>3</v>
      </c>
    </row>
    <row r="49" spans="1:9" ht="13.5" thickTop="1" x14ac:dyDescent="0.2">
      <c r="A49" s="138">
        <v>2003</v>
      </c>
      <c r="B49" s="226" t="s">
        <v>5</v>
      </c>
      <c r="C49" s="200" t="s">
        <v>5</v>
      </c>
      <c r="D49" s="200" t="s">
        <v>5</v>
      </c>
      <c r="E49" s="200" t="s">
        <v>5</v>
      </c>
      <c r="F49" s="200" t="s">
        <v>5</v>
      </c>
      <c r="G49" s="201" t="s">
        <v>5</v>
      </c>
      <c r="H49" s="151">
        <v>0</v>
      </c>
      <c r="I49" s="227"/>
    </row>
    <row r="50" spans="1:9" x14ac:dyDescent="0.2">
      <c r="A50" s="139">
        <v>2004</v>
      </c>
      <c r="B50" s="199" t="s">
        <v>5</v>
      </c>
      <c r="C50" s="200" t="s">
        <v>5</v>
      </c>
      <c r="D50" s="200" t="s">
        <v>5</v>
      </c>
      <c r="E50" s="200" t="s">
        <v>5</v>
      </c>
      <c r="F50" s="200" t="s">
        <v>5</v>
      </c>
      <c r="G50" s="201" t="s">
        <v>5</v>
      </c>
      <c r="H50" s="152">
        <v>0</v>
      </c>
      <c r="I50" s="228"/>
    </row>
    <row r="51" spans="1:9" x14ac:dyDescent="0.2">
      <c r="A51" s="139">
        <v>2005</v>
      </c>
      <c r="B51" s="199" t="s">
        <v>5</v>
      </c>
      <c r="C51" s="200" t="s">
        <v>5</v>
      </c>
      <c r="D51" s="200" t="s">
        <v>5</v>
      </c>
      <c r="E51" s="200" t="s">
        <v>5</v>
      </c>
      <c r="F51" s="200" t="s">
        <v>5</v>
      </c>
      <c r="G51" s="201" t="s">
        <v>5</v>
      </c>
      <c r="H51" s="152">
        <v>0</v>
      </c>
      <c r="I51" s="228"/>
    </row>
    <row r="52" spans="1:9" x14ac:dyDescent="0.2">
      <c r="A52" s="139">
        <v>2006</v>
      </c>
      <c r="B52" s="199" t="s">
        <v>5</v>
      </c>
      <c r="C52" s="200" t="s">
        <v>5</v>
      </c>
      <c r="D52" s="200" t="s">
        <v>5</v>
      </c>
      <c r="E52" s="200" t="s">
        <v>5</v>
      </c>
      <c r="F52" s="200" t="s">
        <v>5</v>
      </c>
      <c r="G52" s="201" t="s">
        <v>5</v>
      </c>
      <c r="H52" s="148" t="s">
        <v>84</v>
      </c>
      <c r="I52" s="228"/>
    </row>
    <row r="53" spans="1:9" x14ac:dyDescent="0.2">
      <c r="A53" s="139">
        <v>2007</v>
      </c>
      <c r="B53" s="199" t="s">
        <v>5</v>
      </c>
      <c r="C53" s="200" t="s">
        <v>5</v>
      </c>
      <c r="D53" s="200" t="s">
        <v>5</v>
      </c>
      <c r="E53" s="200" t="s">
        <v>5</v>
      </c>
      <c r="F53" s="200" t="s">
        <v>5</v>
      </c>
      <c r="G53" s="201" t="s">
        <v>5</v>
      </c>
      <c r="H53" s="148" t="s">
        <v>84</v>
      </c>
      <c r="I53" s="228"/>
    </row>
    <row r="54" spans="1:9" x14ac:dyDescent="0.2">
      <c r="A54" s="139">
        <v>2008</v>
      </c>
      <c r="B54" s="199" t="s">
        <v>5</v>
      </c>
      <c r="C54" s="200" t="s">
        <v>5</v>
      </c>
      <c r="D54" s="200" t="s">
        <v>5</v>
      </c>
      <c r="E54" s="200" t="s">
        <v>5</v>
      </c>
      <c r="F54" s="200" t="s">
        <v>5</v>
      </c>
      <c r="G54" s="201" t="s">
        <v>5</v>
      </c>
      <c r="H54" s="148" t="s">
        <v>84</v>
      </c>
      <c r="I54" s="228"/>
    </row>
    <row r="55" spans="1:9" x14ac:dyDescent="0.2">
      <c r="A55" s="139">
        <v>2009</v>
      </c>
      <c r="B55" s="199" t="s">
        <v>5</v>
      </c>
      <c r="C55" s="200" t="s">
        <v>5</v>
      </c>
      <c r="D55" s="200" t="s">
        <v>5</v>
      </c>
      <c r="E55" s="200" t="s">
        <v>5</v>
      </c>
      <c r="F55" s="200" t="s">
        <v>5</v>
      </c>
      <c r="G55" s="201" t="s">
        <v>5</v>
      </c>
      <c r="H55" s="148" t="s">
        <v>84</v>
      </c>
      <c r="I55" s="228"/>
    </row>
    <row r="56" spans="1:9" ht="13.5" thickBot="1" x14ac:dyDescent="0.25">
      <c r="A56" s="140">
        <v>2010</v>
      </c>
      <c r="B56" s="137">
        <v>949365</v>
      </c>
      <c r="C56" s="120">
        <v>266224</v>
      </c>
      <c r="D56" s="120">
        <v>657298</v>
      </c>
      <c r="E56" s="120">
        <v>143770</v>
      </c>
      <c r="F56" s="120">
        <v>202143</v>
      </c>
      <c r="G56" s="131">
        <v>310112</v>
      </c>
      <c r="H56" s="149" t="s">
        <v>84</v>
      </c>
      <c r="I56" s="212">
        <f t="shared" ref="I56:I59" si="3">SUM(B56:H56)</f>
        <v>2528912</v>
      </c>
    </row>
    <row r="57" spans="1:9" ht="14.25" thickTop="1" thickBot="1" x14ac:dyDescent="0.25">
      <c r="A57" s="140">
        <v>2011</v>
      </c>
      <c r="B57" s="142">
        <v>1011926</v>
      </c>
      <c r="C57" s="111">
        <v>290986</v>
      </c>
      <c r="D57" s="111">
        <v>731205</v>
      </c>
      <c r="E57" s="111">
        <v>180479</v>
      </c>
      <c r="F57" s="111">
        <v>225211</v>
      </c>
      <c r="G57" s="133">
        <v>380672</v>
      </c>
      <c r="H57" s="150" t="s">
        <v>84</v>
      </c>
      <c r="I57" s="212">
        <f t="shared" si="3"/>
        <v>2820479</v>
      </c>
    </row>
    <row r="58" spans="1:9" ht="14.25" thickTop="1" thickBot="1" x14ac:dyDescent="0.25">
      <c r="A58" s="140">
        <v>2012</v>
      </c>
      <c r="B58" s="95">
        <v>1062927</v>
      </c>
      <c r="C58" s="97">
        <v>303818</v>
      </c>
      <c r="D58" s="97">
        <v>838426</v>
      </c>
      <c r="E58" s="97">
        <v>183005</v>
      </c>
      <c r="F58" s="97">
        <v>232752</v>
      </c>
      <c r="G58" s="97">
        <v>399968</v>
      </c>
      <c r="H58" s="99">
        <v>0</v>
      </c>
      <c r="I58" s="212">
        <f t="shared" si="3"/>
        <v>3020896</v>
      </c>
    </row>
    <row r="59" spans="1:9" ht="14.25" thickTop="1" thickBot="1" x14ac:dyDescent="0.25">
      <c r="A59" s="109">
        <v>2013</v>
      </c>
      <c r="B59" s="233">
        <v>1066874</v>
      </c>
      <c r="C59" s="231">
        <v>310205</v>
      </c>
      <c r="D59" s="231">
        <v>906820</v>
      </c>
      <c r="E59" s="231">
        <v>228614</v>
      </c>
      <c r="F59" s="231">
        <v>228644</v>
      </c>
      <c r="G59" s="232">
        <v>484876</v>
      </c>
      <c r="H59" s="210">
        <v>0</v>
      </c>
      <c r="I59" s="212">
        <f t="shared" si="3"/>
        <v>3226033</v>
      </c>
    </row>
    <row r="60" spans="1:9" ht="14.25" thickTop="1" thickBot="1" x14ac:dyDescent="0.25">
      <c r="A60" s="159">
        <v>41640</v>
      </c>
      <c r="B60" s="209">
        <v>1066286</v>
      </c>
      <c r="C60" s="210">
        <v>310343</v>
      </c>
      <c r="D60" s="210">
        <v>855925</v>
      </c>
      <c r="E60" s="210">
        <v>230883</v>
      </c>
      <c r="F60" s="210">
        <v>230397</v>
      </c>
      <c r="G60" s="211">
        <v>484698</v>
      </c>
      <c r="H60" s="210">
        <v>0</v>
      </c>
      <c r="I60" s="212">
        <f>SUM(B60:H60)</f>
        <v>3178532</v>
      </c>
    </row>
    <row r="61" spans="1:9" ht="14.25" thickTop="1" thickBot="1" x14ac:dyDescent="0.25">
      <c r="A61" s="159">
        <v>41671</v>
      </c>
      <c r="B61" s="209">
        <v>1072897</v>
      </c>
      <c r="C61" s="210">
        <v>311049</v>
      </c>
      <c r="D61" s="210">
        <v>935935</v>
      </c>
      <c r="E61" s="210">
        <v>231067</v>
      </c>
      <c r="F61" s="210">
        <v>233003</v>
      </c>
      <c r="G61" s="211">
        <v>485524</v>
      </c>
      <c r="H61" s="210">
        <v>0</v>
      </c>
      <c r="I61" s="212">
        <f>SUM(B61:H61)</f>
        <v>3269475</v>
      </c>
    </row>
    <row r="62" spans="1:9" ht="13.5" thickTop="1" x14ac:dyDescent="0.2">
      <c r="A62" s="91"/>
      <c r="B62" s="92"/>
      <c r="C62" s="92"/>
      <c r="D62" s="92"/>
      <c r="E62" s="92"/>
      <c r="F62" s="92"/>
      <c r="G62" s="92"/>
      <c r="H62" s="93"/>
      <c r="I62" s="94"/>
    </row>
    <row r="63" spans="1:9" ht="13.5" thickBot="1" x14ac:dyDescent="0.25">
      <c r="A63" s="91"/>
      <c r="B63" s="92"/>
      <c r="C63" s="92"/>
      <c r="D63" s="92"/>
      <c r="E63" s="92"/>
      <c r="F63" s="92"/>
      <c r="G63" s="92"/>
      <c r="H63" s="93"/>
      <c r="I63" s="94"/>
    </row>
    <row r="64" spans="1:9" ht="17.25" thickTop="1" thickBot="1" x14ac:dyDescent="0.3">
      <c r="B64" s="318" t="s">
        <v>73</v>
      </c>
      <c r="C64" s="319"/>
      <c r="D64" s="319"/>
      <c r="E64" s="319"/>
      <c r="F64" s="319"/>
      <c r="G64" s="319"/>
      <c r="H64" s="319"/>
    </row>
    <row r="65" spans="1:11" s="85" customFormat="1" ht="26.25" customHeight="1" thickTop="1" thickBot="1" x14ac:dyDescent="0.25">
      <c r="A65" s="82" t="s">
        <v>0</v>
      </c>
      <c r="B65" s="83" t="s">
        <v>65</v>
      </c>
      <c r="C65" s="83" t="s">
        <v>66</v>
      </c>
      <c r="D65" s="83" t="s">
        <v>67</v>
      </c>
      <c r="E65" s="83" t="s">
        <v>68</v>
      </c>
      <c r="F65" s="83" t="s">
        <v>69</v>
      </c>
      <c r="G65" s="83" t="s">
        <v>70</v>
      </c>
      <c r="H65" s="83" t="s">
        <v>83</v>
      </c>
      <c r="I65" s="84" t="s">
        <v>3</v>
      </c>
    </row>
    <row r="66" spans="1:11" ht="14.25" thickTop="1" thickBot="1" x14ac:dyDescent="0.25">
      <c r="A66" s="138">
        <v>2003</v>
      </c>
      <c r="B66" s="199" t="s">
        <v>5</v>
      </c>
      <c r="C66" s="200" t="s">
        <v>5</v>
      </c>
      <c r="D66" s="200" t="s">
        <v>5</v>
      </c>
      <c r="E66" s="200" t="s">
        <v>5</v>
      </c>
      <c r="F66" s="200" t="s">
        <v>5</v>
      </c>
      <c r="G66" s="201" t="s">
        <v>5</v>
      </c>
      <c r="H66" s="151">
        <v>0</v>
      </c>
      <c r="I66" s="212">
        <v>1549046</v>
      </c>
      <c r="K66" s="73"/>
    </row>
    <row r="67" spans="1:11" ht="14.25" thickTop="1" thickBot="1" x14ac:dyDescent="0.25">
      <c r="A67" s="139">
        <v>2004</v>
      </c>
      <c r="B67" s="199" t="s">
        <v>5</v>
      </c>
      <c r="C67" s="200" t="s">
        <v>5</v>
      </c>
      <c r="D67" s="200" t="s">
        <v>5</v>
      </c>
      <c r="E67" s="200" t="s">
        <v>5</v>
      </c>
      <c r="F67" s="200" t="s">
        <v>5</v>
      </c>
      <c r="G67" s="201" t="s">
        <v>5</v>
      </c>
      <c r="H67" s="152">
        <v>0</v>
      </c>
      <c r="I67" s="212">
        <v>1612261</v>
      </c>
      <c r="K67" s="73"/>
    </row>
    <row r="68" spans="1:11" ht="14.25" thickTop="1" thickBot="1" x14ac:dyDescent="0.25">
      <c r="A68" s="139">
        <v>2005</v>
      </c>
      <c r="B68" s="199" t="s">
        <v>5</v>
      </c>
      <c r="C68" s="200" t="s">
        <v>5</v>
      </c>
      <c r="D68" s="200" t="s">
        <v>5</v>
      </c>
      <c r="E68" s="200" t="s">
        <v>5</v>
      </c>
      <c r="F68" s="200" t="s">
        <v>5</v>
      </c>
      <c r="G68" s="201" t="s">
        <v>5</v>
      </c>
      <c r="H68" s="152">
        <v>0</v>
      </c>
      <c r="I68" s="212">
        <v>1701496</v>
      </c>
      <c r="K68" s="73"/>
    </row>
    <row r="69" spans="1:11" ht="14.25" thickTop="1" thickBot="1" x14ac:dyDescent="0.25">
      <c r="A69" s="139">
        <v>2006</v>
      </c>
      <c r="B69" s="199" t="s">
        <v>5</v>
      </c>
      <c r="C69" s="200" t="s">
        <v>5</v>
      </c>
      <c r="D69" s="200" t="s">
        <v>5</v>
      </c>
      <c r="E69" s="200" t="s">
        <v>5</v>
      </c>
      <c r="F69" s="200" t="s">
        <v>5</v>
      </c>
      <c r="G69" s="201" t="s">
        <v>5</v>
      </c>
      <c r="H69" s="148" t="s">
        <v>84</v>
      </c>
      <c r="I69" s="212">
        <v>1775232</v>
      </c>
      <c r="K69" s="73"/>
    </row>
    <row r="70" spans="1:11" ht="14.25" thickTop="1" thickBot="1" x14ac:dyDescent="0.25">
      <c r="A70" s="139">
        <v>2007</v>
      </c>
      <c r="B70" s="199" t="s">
        <v>5</v>
      </c>
      <c r="C70" s="200" t="s">
        <v>5</v>
      </c>
      <c r="D70" s="200" t="s">
        <v>5</v>
      </c>
      <c r="E70" s="200" t="s">
        <v>5</v>
      </c>
      <c r="F70" s="200" t="s">
        <v>5</v>
      </c>
      <c r="G70" s="201" t="s">
        <v>5</v>
      </c>
      <c r="H70" s="148" t="s">
        <v>84</v>
      </c>
      <c r="I70" s="212">
        <v>1823120</v>
      </c>
      <c r="K70" s="55"/>
    </row>
    <row r="71" spans="1:11" ht="14.25" thickTop="1" thickBot="1" x14ac:dyDescent="0.25">
      <c r="A71" s="139">
        <v>2008</v>
      </c>
      <c r="B71" s="199" t="s">
        <v>5</v>
      </c>
      <c r="C71" s="200" t="s">
        <v>5</v>
      </c>
      <c r="D71" s="200" t="s">
        <v>5</v>
      </c>
      <c r="E71" s="200" t="s">
        <v>5</v>
      </c>
      <c r="F71" s="200" t="s">
        <v>5</v>
      </c>
      <c r="G71" s="201" t="s">
        <v>5</v>
      </c>
      <c r="H71" s="148" t="s">
        <v>84</v>
      </c>
      <c r="I71" s="212">
        <v>1909961</v>
      </c>
    </row>
    <row r="72" spans="1:11" ht="14.25" thickTop="1" thickBot="1" x14ac:dyDescent="0.25">
      <c r="A72" s="139">
        <v>2009</v>
      </c>
      <c r="B72" s="199" t="s">
        <v>5</v>
      </c>
      <c r="C72" s="200" t="s">
        <v>5</v>
      </c>
      <c r="D72" s="200" t="s">
        <v>5</v>
      </c>
      <c r="E72" s="200" t="s">
        <v>5</v>
      </c>
      <c r="F72" s="200" t="s">
        <v>5</v>
      </c>
      <c r="G72" s="201" t="s">
        <v>5</v>
      </c>
      <c r="H72" s="148" t="s">
        <v>84</v>
      </c>
      <c r="I72" s="212">
        <v>2011228</v>
      </c>
    </row>
    <row r="73" spans="1:11" ht="14.25" thickTop="1" thickBot="1" x14ac:dyDescent="0.25">
      <c r="A73" s="139">
        <v>2010</v>
      </c>
      <c r="B73" s="141">
        <v>810431</v>
      </c>
      <c r="C73" s="97">
        <v>197536</v>
      </c>
      <c r="D73" s="97">
        <v>516715</v>
      </c>
      <c r="E73" s="97">
        <v>117233</v>
      </c>
      <c r="F73" s="97">
        <v>143356</v>
      </c>
      <c r="G73" s="132">
        <v>300487</v>
      </c>
      <c r="H73" s="149" t="s">
        <v>84</v>
      </c>
      <c r="I73" s="212">
        <f t="shared" ref="I73:I76" si="4">SUM(B73:H73)</f>
        <v>2085758</v>
      </c>
    </row>
    <row r="74" spans="1:11" ht="14.25" thickTop="1" thickBot="1" x14ac:dyDescent="0.25">
      <c r="A74" s="140">
        <v>2011</v>
      </c>
      <c r="B74" s="142">
        <v>817393</v>
      </c>
      <c r="C74" s="111">
        <v>207241</v>
      </c>
      <c r="D74" s="111">
        <v>545270</v>
      </c>
      <c r="E74" s="111">
        <v>137285</v>
      </c>
      <c r="F74" s="111">
        <v>156600</v>
      </c>
      <c r="G74" s="133">
        <v>355950</v>
      </c>
      <c r="H74" s="150" t="s">
        <v>84</v>
      </c>
      <c r="I74" s="212">
        <f t="shared" si="4"/>
        <v>2219739</v>
      </c>
    </row>
    <row r="75" spans="1:11" ht="14.25" thickTop="1" thickBot="1" x14ac:dyDescent="0.25">
      <c r="A75" s="139">
        <v>2012</v>
      </c>
      <c r="B75" s="95">
        <v>842206</v>
      </c>
      <c r="C75" s="97">
        <v>218436</v>
      </c>
      <c r="D75" s="97">
        <v>575432</v>
      </c>
      <c r="E75" s="97">
        <v>140569</v>
      </c>
      <c r="F75" s="97">
        <v>160446</v>
      </c>
      <c r="G75" s="97">
        <v>370041</v>
      </c>
      <c r="H75" s="152">
        <v>0</v>
      </c>
      <c r="I75" s="212">
        <f t="shared" si="4"/>
        <v>2307130</v>
      </c>
    </row>
    <row r="76" spans="1:11" ht="14.25" thickTop="1" thickBot="1" x14ac:dyDescent="0.25">
      <c r="A76" s="229">
        <v>2013</v>
      </c>
      <c r="B76" s="230">
        <v>876284</v>
      </c>
      <c r="C76" s="231">
        <v>228443</v>
      </c>
      <c r="D76" s="231">
        <v>605304</v>
      </c>
      <c r="E76" s="231">
        <v>151101</v>
      </c>
      <c r="F76" s="231">
        <v>170770</v>
      </c>
      <c r="G76" s="232">
        <v>382558</v>
      </c>
      <c r="H76" s="152">
        <v>0</v>
      </c>
      <c r="I76" s="212">
        <f t="shared" si="4"/>
        <v>2414460</v>
      </c>
    </row>
    <row r="77" spans="1:11" ht="14.25" thickTop="1" thickBot="1" x14ac:dyDescent="0.25">
      <c r="A77" s="159">
        <v>41640</v>
      </c>
      <c r="B77" s="209">
        <v>878804</v>
      </c>
      <c r="C77" s="210">
        <v>229129</v>
      </c>
      <c r="D77" s="210">
        <v>605972</v>
      </c>
      <c r="E77" s="210">
        <v>151325</v>
      </c>
      <c r="F77" s="210">
        <v>171257</v>
      </c>
      <c r="G77" s="211">
        <v>382363</v>
      </c>
      <c r="H77" s="152">
        <v>0</v>
      </c>
      <c r="I77" s="212">
        <f>SUM(B77:H77)</f>
        <v>2418850</v>
      </c>
    </row>
    <row r="78" spans="1:11" ht="14.25" thickTop="1" thickBot="1" x14ac:dyDescent="0.25">
      <c r="A78" s="159">
        <v>41671</v>
      </c>
      <c r="B78" s="209">
        <v>881612</v>
      </c>
      <c r="C78" s="210">
        <v>229962</v>
      </c>
      <c r="D78" s="210">
        <v>610032</v>
      </c>
      <c r="E78" s="210">
        <v>152077</v>
      </c>
      <c r="F78" s="210">
        <v>172430</v>
      </c>
      <c r="G78" s="211">
        <v>383117</v>
      </c>
      <c r="H78" s="152">
        <v>0</v>
      </c>
      <c r="I78" s="212">
        <f>SUM(B78:H78)</f>
        <v>2429230</v>
      </c>
    </row>
    <row r="79" spans="1:11" ht="12" customHeight="1" thickTop="1" x14ac:dyDescent="0.2"/>
    <row r="80" spans="1:11" x14ac:dyDescent="0.2">
      <c r="A80" s="202" t="s">
        <v>48</v>
      </c>
    </row>
    <row r="81" spans="1:8" x14ac:dyDescent="0.2">
      <c r="A81" s="203" t="s">
        <v>51</v>
      </c>
      <c r="D81" s="7"/>
      <c r="G81" s="94"/>
      <c r="H81" s="94"/>
    </row>
    <row r="82" spans="1:8" x14ac:dyDescent="0.2">
      <c r="A82" s="204" t="s">
        <v>74</v>
      </c>
      <c r="B82" s="92"/>
      <c r="C82" s="100"/>
      <c r="D82" s="92"/>
      <c r="E82" s="92"/>
      <c r="F82" s="92"/>
      <c r="G82" s="92"/>
      <c r="H82" s="92"/>
    </row>
    <row r="83" spans="1:8" x14ac:dyDescent="0.2">
      <c r="A83" s="204" t="s">
        <v>77</v>
      </c>
      <c r="B83" s="92"/>
      <c r="C83" s="100"/>
      <c r="D83" s="92"/>
      <c r="E83" s="92"/>
      <c r="F83" s="92"/>
      <c r="G83" s="92"/>
      <c r="H83" s="92"/>
    </row>
    <row r="84" spans="1:8" x14ac:dyDescent="0.2">
      <c r="A84" s="204" t="s">
        <v>85</v>
      </c>
      <c r="B84" s="92"/>
      <c r="C84" s="100"/>
      <c r="D84" s="92"/>
      <c r="E84" s="92"/>
      <c r="F84" s="92"/>
      <c r="G84" s="92"/>
      <c r="H84" s="92"/>
    </row>
    <row r="85" spans="1:8" x14ac:dyDescent="0.2">
      <c r="A85" s="203"/>
      <c r="H85" s="101"/>
    </row>
    <row r="86" spans="1:8" x14ac:dyDescent="0.2">
      <c r="A86" s="121"/>
    </row>
    <row r="87" spans="1:8" x14ac:dyDescent="0.2">
      <c r="A87" s="121"/>
    </row>
    <row r="94" spans="1:8" x14ac:dyDescent="0.2">
      <c r="A94" s="102"/>
      <c r="B94" s="102"/>
      <c r="C94" s="102"/>
      <c r="D94" s="102"/>
      <c r="E94" s="102"/>
      <c r="F94" s="102"/>
      <c r="G94" s="102"/>
      <c r="H94" s="102"/>
    </row>
    <row r="95" spans="1:8" x14ac:dyDescent="0.2">
      <c r="A95" s="102"/>
      <c r="B95" s="102"/>
      <c r="C95" s="102"/>
      <c r="D95" s="102"/>
      <c r="E95" s="102"/>
      <c r="F95" s="102"/>
      <c r="G95" s="102"/>
      <c r="H95" s="102"/>
    </row>
    <row r="96" spans="1:8" x14ac:dyDescent="0.2">
      <c r="A96" s="102"/>
      <c r="B96" s="102"/>
      <c r="C96" s="102"/>
      <c r="D96" s="102"/>
      <c r="E96" s="102"/>
      <c r="F96" s="102"/>
      <c r="G96" s="102"/>
      <c r="H96" s="102"/>
    </row>
    <row r="97" spans="1:10" x14ac:dyDescent="0.2">
      <c r="A97" s="102"/>
      <c r="B97" s="102"/>
      <c r="C97" s="102"/>
      <c r="D97" s="102"/>
      <c r="E97" s="102"/>
      <c r="F97" s="102"/>
      <c r="G97" s="102"/>
      <c r="H97" s="102"/>
      <c r="J97" s="102"/>
    </row>
    <row r="98" spans="1:10" x14ac:dyDescent="0.2">
      <c r="A98" s="102"/>
      <c r="B98" s="102"/>
      <c r="C98" s="102"/>
      <c r="D98" s="102"/>
      <c r="E98" s="102"/>
      <c r="F98" s="102"/>
      <c r="G98" s="102"/>
      <c r="H98" s="102"/>
      <c r="I98" s="102"/>
      <c r="J98" s="102"/>
    </row>
    <row r="99" spans="1:10" x14ac:dyDescent="0.2">
      <c r="A99" s="102"/>
      <c r="B99" s="102"/>
      <c r="C99" s="102"/>
      <c r="D99" s="102"/>
      <c r="E99" s="102"/>
      <c r="F99" s="102"/>
      <c r="G99" s="102"/>
      <c r="H99" s="102"/>
      <c r="I99" s="102"/>
      <c r="J99" s="102"/>
    </row>
    <row r="100" spans="1:10" x14ac:dyDescent="0.2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</row>
    <row r="101" spans="1:10" s="103" customFormat="1" x14ac:dyDescent="0.2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</row>
    <row r="102" spans="1:10" s="103" customFormat="1" ht="26.25" customHeight="1" x14ac:dyDescent="0.25">
      <c r="A102" s="102"/>
      <c r="B102" s="316"/>
      <c r="C102" s="316"/>
      <c r="D102" s="316"/>
      <c r="E102" s="316"/>
      <c r="F102" s="316"/>
      <c r="G102" s="316"/>
      <c r="H102" s="112"/>
      <c r="I102" s="102"/>
      <c r="J102" s="102"/>
    </row>
    <row r="103" spans="1:10" s="103" customFormat="1" x14ac:dyDescent="0.2">
      <c r="A103" s="113"/>
      <c r="B103" s="113"/>
      <c r="C103" s="113"/>
      <c r="D103" s="114"/>
      <c r="E103" s="114"/>
      <c r="F103" s="114"/>
      <c r="G103" s="113"/>
      <c r="H103" s="114"/>
      <c r="I103" s="102"/>
      <c r="J103" s="102"/>
    </row>
    <row r="104" spans="1:10" s="103" customFormat="1" x14ac:dyDescent="0.2">
      <c r="A104" s="115"/>
      <c r="B104" s="106"/>
      <c r="C104" s="106"/>
      <c r="D104" s="106"/>
      <c r="E104" s="107"/>
      <c r="F104" s="107"/>
      <c r="G104" s="107"/>
      <c r="H104" s="106"/>
      <c r="I104" s="106"/>
      <c r="J104" s="102"/>
    </row>
    <row r="105" spans="1:10" s="103" customFormat="1" x14ac:dyDescent="0.2">
      <c r="A105" s="115"/>
      <c r="B105" s="105"/>
      <c r="C105" s="106"/>
      <c r="D105" s="105"/>
      <c r="E105" s="105"/>
      <c r="F105" s="107"/>
      <c r="G105" s="107"/>
      <c r="H105" s="106"/>
      <c r="I105" s="106"/>
      <c r="J105" s="102"/>
    </row>
    <row r="106" spans="1:10" s="103" customFormat="1" x14ac:dyDescent="0.2">
      <c r="A106" s="115"/>
      <c r="B106" s="105"/>
      <c r="C106" s="105"/>
      <c r="D106" s="105"/>
      <c r="E106" s="105"/>
      <c r="F106" s="107"/>
      <c r="G106" s="107"/>
      <c r="H106" s="106"/>
      <c r="I106" s="106"/>
      <c r="J106" s="102"/>
    </row>
    <row r="107" spans="1:10" s="103" customFormat="1" x14ac:dyDescent="0.2">
      <c r="A107" s="115"/>
      <c r="B107" s="105"/>
      <c r="C107" s="105"/>
      <c r="D107" s="105"/>
      <c r="E107" s="105"/>
      <c r="F107" s="105"/>
      <c r="G107" s="105"/>
      <c r="H107" s="106"/>
      <c r="I107" s="106"/>
      <c r="J107" s="102"/>
    </row>
    <row r="108" spans="1:10" s="103" customFormat="1" x14ac:dyDescent="0.2">
      <c r="A108" s="115"/>
      <c r="B108" s="105"/>
      <c r="C108" s="105"/>
      <c r="D108" s="105"/>
      <c r="E108" s="105"/>
      <c r="F108" s="105"/>
      <c r="G108" s="105"/>
      <c r="H108" s="106"/>
      <c r="I108" s="106"/>
      <c r="J108" s="102"/>
    </row>
    <row r="109" spans="1:10" s="103" customFormat="1" x14ac:dyDescent="0.2">
      <c r="A109" s="115"/>
      <c r="B109" s="105"/>
      <c r="C109" s="106"/>
      <c r="D109" s="105"/>
      <c r="E109" s="105"/>
      <c r="F109" s="105"/>
      <c r="G109" s="105"/>
      <c r="H109" s="106"/>
      <c r="I109" s="106"/>
      <c r="J109" s="102"/>
    </row>
    <row r="110" spans="1:10" s="103" customFormat="1" x14ac:dyDescent="0.2">
      <c r="A110" s="115"/>
      <c r="B110" s="317"/>
      <c r="C110" s="317"/>
      <c r="D110" s="105"/>
      <c r="E110" s="105"/>
      <c r="F110" s="105"/>
      <c r="G110" s="105"/>
      <c r="H110" s="106"/>
      <c r="I110" s="106"/>
      <c r="J110" s="102"/>
    </row>
    <row r="111" spans="1:10" s="103" customFormat="1" x14ac:dyDescent="0.2">
      <c r="A111" s="104"/>
      <c r="B111" s="317"/>
      <c r="C111" s="317"/>
      <c r="D111" s="105"/>
      <c r="E111" s="105"/>
      <c r="F111" s="105"/>
      <c r="G111" s="105"/>
      <c r="H111" s="106"/>
      <c r="I111" s="106"/>
      <c r="J111" s="102"/>
    </row>
    <row r="112" spans="1:10" s="103" customFormat="1" x14ac:dyDescent="0.2">
      <c r="A112" s="104"/>
      <c r="B112" s="317"/>
      <c r="C112" s="317"/>
      <c r="D112" s="105"/>
      <c r="E112" s="105"/>
      <c r="F112" s="105"/>
      <c r="G112" s="105"/>
      <c r="H112" s="106"/>
      <c r="I112" s="106"/>
      <c r="J112" s="102"/>
    </row>
    <row r="113" spans="1:10" s="103" customFormat="1" x14ac:dyDescent="0.2">
      <c r="A113" s="104"/>
      <c r="B113" s="317"/>
      <c r="C113" s="317"/>
      <c r="D113" s="105"/>
      <c r="E113" s="105"/>
      <c r="F113" s="105"/>
      <c r="G113" s="105"/>
      <c r="H113" s="106"/>
      <c r="I113" s="106"/>
      <c r="J113" s="102"/>
    </row>
    <row r="114" spans="1:10" s="103" customFormat="1" x14ac:dyDescent="0.2">
      <c r="A114" s="104"/>
      <c r="B114" s="105"/>
      <c r="C114" s="105"/>
      <c r="D114" s="105"/>
      <c r="E114" s="105"/>
      <c r="F114" s="105"/>
      <c r="G114" s="105"/>
      <c r="H114" s="106"/>
      <c r="I114" s="106"/>
      <c r="J114" s="102"/>
    </row>
    <row r="115" spans="1:10" s="103" customFormat="1" x14ac:dyDescent="0.2">
      <c r="A115" s="104"/>
      <c r="B115" s="105"/>
      <c r="C115" s="105"/>
      <c r="D115" s="105"/>
      <c r="E115" s="105"/>
      <c r="F115" s="105"/>
      <c r="G115" s="105"/>
      <c r="H115" s="106"/>
      <c r="I115" s="106"/>
      <c r="J115" s="102"/>
    </row>
    <row r="116" spans="1:10" s="103" customFormat="1" x14ac:dyDescent="0.2">
      <c r="A116" s="104"/>
      <c r="B116" s="105"/>
      <c r="C116" s="105"/>
      <c r="D116" s="105"/>
      <c r="E116" s="105"/>
      <c r="F116" s="105"/>
      <c r="G116" s="105"/>
      <c r="H116" s="106"/>
      <c r="I116" s="106"/>
      <c r="J116" s="102"/>
    </row>
    <row r="117" spans="1:10" s="103" customFormat="1" x14ac:dyDescent="0.2">
      <c r="A117" s="104"/>
      <c r="B117" s="105"/>
      <c r="C117" s="105"/>
      <c r="D117" s="105"/>
      <c r="E117" s="105"/>
      <c r="F117" s="105"/>
      <c r="G117" s="105"/>
      <c r="H117" s="106"/>
      <c r="I117" s="102"/>
      <c r="J117" s="102"/>
    </row>
    <row r="118" spans="1:10" x14ac:dyDescent="0.2">
      <c r="A118" s="104"/>
      <c r="B118" s="317"/>
      <c r="C118" s="317"/>
      <c r="D118" s="105"/>
      <c r="E118" s="105"/>
      <c r="F118" s="105"/>
      <c r="G118" s="105"/>
      <c r="H118" s="106"/>
      <c r="I118" s="102"/>
    </row>
    <row r="119" spans="1:10" x14ac:dyDescent="0.2">
      <c r="A119" s="104"/>
      <c r="B119" s="317"/>
      <c r="C119" s="317"/>
      <c r="D119" s="105"/>
      <c r="E119" s="105"/>
      <c r="F119" s="105"/>
      <c r="G119" s="105"/>
      <c r="H119" s="106"/>
    </row>
    <row r="120" spans="1:10" x14ac:dyDescent="0.2">
      <c r="A120" s="104"/>
      <c r="B120" s="317"/>
      <c r="C120" s="317"/>
      <c r="D120" s="105"/>
      <c r="E120" s="105"/>
      <c r="F120" s="105"/>
      <c r="G120" s="105"/>
      <c r="H120" s="106"/>
      <c r="I120" s="102"/>
    </row>
    <row r="121" spans="1:10" x14ac:dyDescent="0.2">
      <c r="A121" s="104"/>
      <c r="B121" s="317"/>
      <c r="C121" s="317"/>
      <c r="D121" s="105"/>
      <c r="E121" s="105"/>
      <c r="F121" s="105"/>
      <c r="G121" s="105"/>
      <c r="H121" s="106"/>
      <c r="I121" s="102"/>
    </row>
    <row r="122" spans="1:10" x14ac:dyDescent="0.2">
      <c r="A122" s="104"/>
      <c r="B122" s="317"/>
      <c r="C122" s="317"/>
      <c r="D122" s="105"/>
      <c r="E122" s="105"/>
      <c r="F122" s="105"/>
      <c r="G122" s="105"/>
      <c r="H122" s="106"/>
      <c r="I122" s="102"/>
    </row>
    <row r="123" spans="1:10" x14ac:dyDescent="0.2">
      <c r="A123" s="102"/>
      <c r="B123" s="108"/>
      <c r="C123" s="108"/>
      <c r="D123" s="108"/>
      <c r="E123" s="108"/>
      <c r="F123" s="108"/>
      <c r="G123" s="108"/>
      <c r="H123" s="102"/>
      <c r="I123" s="102"/>
    </row>
    <row r="124" spans="1:10" x14ac:dyDescent="0.2">
      <c r="A124" s="102"/>
      <c r="B124" s="102"/>
      <c r="C124" s="102"/>
      <c r="D124" s="108"/>
      <c r="E124" s="108"/>
      <c r="F124" s="108"/>
      <c r="G124" s="108"/>
      <c r="H124" s="108"/>
      <c r="I124" s="102"/>
    </row>
    <row r="125" spans="1:10" x14ac:dyDescent="0.2">
      <c r="A125" s="102"/>
      <c r="B125" s="108"/>
      <c r="C125" s="108"/>
      <c r="D125" s="108"/>
      <c r="E125" s="108"/>
      <c r="F125" s="108"/>
      <c r="G125" s="108"/>
      <c r="H125" s="108"/>
      <c r="I125" s="102"/>
    </row>
    <row r="126" spans="1:10" x14ac:dyDescent="0.2">
      <c r="A126" s="102"/>
      <c r="B126" s="320"/>
      <c r="C126" s="320"/>
      <c r="D126" s="108"/>
      <c r="E126" s="108"/>
      <c r="F126" s="108"/>
      <c r="G126" s="108"/>
      <c r="H126" s="108"/>
      <c r="I126" s="102"/>
    </row>
    <row r="127" spans="1:10" x14ac:dyDescent="0.2">
      <c r="A127" s="102"/>
      <c r="B127" s="108"/>
      <c r="C127" s="108"/>
      <c r="D127" s="108"/>
      <c r="E127" s="108"/>
      <c r="F127" s="108"/>
      <c r="G127" s="108"/>
      <c r="H127" s="108"/>
      <c r="I127" s="102"/>
    </row>
    <row r="128" spans="1:10" x14ac:dyDescent="0.2">
      <c r="A128" s="102"/>
      <c r="B128" s="108"/>
      <c r="C128" s="108"/>
      <c r="D128" s="105"/>
      <c r="E128" s="105"/>
      <c r="F128" s="105"/>
      <c r="G128" s="105"/>
      <c r="H128" s="108"/>
      <c r="I128" s="102"/>
    </row>
    <row r="129" spans="1:9" x14ac:dyDescent="0.2">
      <c r="A129" s="102"/>
      <c r="B129" s="108"/>
      <c r="C129" s="108"/>
      <c r="D129" s="105"/>
      <c r="E129" s="105"/>
      <c r="F129" s="105"/>
      <c r="G129" s="105"/>
      <c r="H129" s="108"/>
      <c r="I129" s="102"/>
    </row>
    <row r="130" spans="1:9" x14ac:dyDescent="0.2">
      <c r="B130" s="108"/>
      <c r="C130" s="108"/>
      <c r="D130" s="105"/>
      <c r="E130" s="108"/>
      <c r="F130" s="108"/>
      <c r="G130" s="108"/>
      <c r="H130" s="108"/>
      <c r="I130" s="102"/>
    </row>
    <row r="131" spans="1:9" x14ac:dyDescent="0.2">
      <c r="B131" s="105"/>
      <c r="C131" s="105"/>
      <c r="D131" s="105"/>
      <c r="E131" s="105"/>
      <c r="F131" s="105"/>
      <c r="G131" s="105"/>
      <c r="H131" s="102"/>
    </row>
    <row r="132" spans="1:9" x14ac:dyDescent="0.2">
      <c r="B132" s="105"/>
      <c r="C132" s="105"/>
      <c r="D132" s="105"/>
      <c r="E132" s="105"/>
      <c r="F132" s="105"/>
      <c r="G132" s="105"/>
      <c r="H132" s="102"/>
    </row>
    <row r="133" spans="1:9" x14ac:dyDescent="0.2">
      <c r="B133" s="105"/>
      <c r="C133" s="105"/>
      <c r="D133" s="105"/>
      <c r="E133" s="105"/>
      <c r="F133" s="105"/>
      <c r="G133" s="105"/>
      <c r="H133" s="102"/>
    </row>
    <row r="134" spans="1:9" x14ac:dyDescent="0.2">
      <c r="B134" s="105"/>
      <c r="C134" s="105"/>
      <c r="D134" s="105"/>
      <c r="E134" s="105"/>
      <c r="F134" s="105"/>
      <c r="G134" s="105"/>
      <c r="H134" s="102"/>
    </row>
    <row r="135" spans="1:9" x14ac:dyDescent="0.2">
      <c r="B135" s="105"/>
      <c r="C135" s="105"/>
      <c r="D135" s="105"/>
      <c r="E135" s="105"/>
      <c r="F135" s="105"/>
      <c r="G135" s="105"/>
    </row>
    <row r="136" spans="1:9" x14ac:dyDescent="0.2">
      <c r="B136" s="105"/>
      <c r="C136" s="105"/>
      <c r="D136" s="105"/>
      <c r="E136" s="105"/>
      <c r="F136" s="105"/>
      <c r="G136" s="105"/>
    </row>
    <row r="137" spans="1:9" x14ac:dyDescent="0.2">
      <c r="B137" s="105"/>
      <c r="C137" s="105"/>
      <c r="D137" s="105"/>
      <c r="E137" s="105"/>
      <c r="F137" s="105"/>
      <c r="G137" s="105"/>
    </row>
    <row r="138" spans="1:9" x14ac:dyDescent="0.2">
      <c r="B138" s="105"/>
      <c r="C138" s="105"/>
      <c r="D138" s="105"/>
      <c r="E138" s="105"/>
      <c r="F138" s="105"/>
      <c r="G138" s="105"/>
    </row>
    <row r="139" spans="1:9" x14ac:dyDescent="0.2">
      <c r="B139" s="105"/>
      <c r="C139" s="105"/>
      <c r="D139" s="105"/>
      <c r="E139" s="105"/>
      <c r="F139" s="105"/>
      <c r="G139" s="105"/>
    </row>
    <row r="140" spans="1:9" x14ac:dyDescent="0.2">
      <c r="B140" s="108"/>
      <c r="C140" s="108"/>
      <c r="D140" s="108"/>
      <c r="E140" s="108"/>
      <c r="F140" s="108"/>
      <c r="G140" s="108"/>
    </row>
    <row r="141" spans="1:9" x14ac:dyDescent="0.2">
      <c r="B141" s="108"/>
      <c r="C141" s="108"/>
      <c r="D141" s="108"/>
      <c r="E141" s="108"/>
      <c r="F141" s="108"/>
      <c r="G141" s="108"/>
    </row>
    <row r="142" spans="1:9" x14ac:dyDescent="0.2">
      <c r="B142" s="108"/>
      <c r="C142" s="108"/>
      <c r="D142" s="108"/>
      <c r="E142" s="108"/>
      <c r="F142" s="108"/>
      <c r="G142" s="108"/>
    </row>
    <row r="143" spans="1:9" x14ac:dyDescent="0.2">
      <c r="B143" s="108"/>
      <c r="C143" s="108"/>
      <c r="D143" s="108"/>
      <c r="E143" s="108"/>
      <c r="F143" s="108"/>
      <c r="G143" s="108"/>
    </row>
  </sheetData>
  <sheetProtection algorithmName="SHA-512" hashValue="mFLKatATjisEiRlR4bs9tNodRJWvidFsru37b86h2b8mqPMOmtI0LddjWPskQHiVPeQ3Y1jczNvyrwmEcDM6Qw==" saltValue="YuPKkgaSCZPTlLKihPUofg==" spinCount="100000" sheet="1" objects="1" scenarios="1"/>
  <mergeCells count="15">
    <mergeCell ref="B120:C120"/>
    <mergeCell ref="B121:C121"/>
    <mergeCell ref="B122:C122"/>
    <mergeCell ref="B126:C126"/>
    <mergeCell ref="B112:C112"/>
    <mergeCell ref="B113:C113"/>
    <mergeCell ref="B118:C118"/>
    <mergeCell ref="B119:C119"/>
    <mergeCell ref="B102:G102"/>
    <mergeCell ref="B110:C110"/>
    <mergeCell ref="B111:C111"/>
    <mergeCell ref="B12:H12"/>
    <mergeCell ref="B29:H29"/>
    <mergeCell ref="B47:H47"/>
    <mergeCell ref="B64:H64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78 I26 I43 I61 I14:I24 I31:I41 I58:I5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topLeftCell="A4" zoomScaleNormal="100" workbookViewId="0">
      <selection activeCell="M1" sqref="M1"/>
    </sheetView>
  </sheetViews>
  <sheetFormatPr baseColWidth="10" defaultRowHeight="12.75" x14ac:dyDescent="0.2"/>
  <cols>
    <col min="1" max="1" width="11.42578125" style="238"/>
    <col min="2" max="3" width="12.42578125" style="238" customWidth="1"/>
    <col min="4" max="11" width="13" style="238" customWidth="1"/>
    <col min="12" max="13" width="12.42578125" style="238" customWidth="1"/>
    <col min="14" max="14" width="11" style="238" customWidth="1"/>
    <col min="15" max="16384" width="11.42578125" style="238"/>
  </cols>
  <sheetData>
    <row r="1" spans="2:14" x14ac:dyDescent="0.2"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06"/>
    </row>
    <row r="2" spans="2:14" ht="18" x14ac:dyDescent="0.25">
      <c r="B2" s="239" t="s">
        <v>91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06"/>
    </row>
    <row r="3" spans="2:14" ht="14.25" x14ac:dyDescent="0.2">
      <c r="B3" s="240" t="s">
        <v>95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06"/>
    </row>
    <row r="4" spans="2:14" ht="14.25" x14ac:dyDescent="0.2">
      <c r="B4" s="241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06"/>
    </row>
    <row r="5" spans="2:14" ht="14.25" x14ac:dyDescent="0.2">
      <c r="B5" s="241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06"/>
    </row>
    <row r="6" spans="2:14" ht="14.25" x14ac:dyDescent="0.2">
      <c r="B6" s="241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06"/>
    </row>
    <row r="7" spans="2:14" ht="14.25" x14ac:dyDescent="0.2">
      <c r="B7" s="241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06"/>
    </row>
    <row r="8" spans="2:14" x14ac:dyDescent="0.2">
      <c r="B8" s="170" t="s">
        <v>101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06"/>
    </row>
    <row r="9" spans="2:14" x14ac:dyDescent="0.2">
      <c r="B9" s="242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06"/>
    </row>
    <row r="10" spans="2:14" x14ac:dyDescent="0.2"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06"/>
    </row>
    <row r="11" spans="2:14" x14ac:dyDescent="0.2"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06"/>
    </row>
    <row r="12" spans="2:14" ht="15.75" customHeight="1" thickBot="1" x14ac:dyDescent="0.25">
      <c r="B12" s="244"/>
      <c r="N12" s="245"/>
    </row>
    <row r="13" spans="2:14" ht="18.75" thickBot="1" x14ac:dyDescent="0.25">
      <c r="F13" s="321" t="s">
        <v>20</v>
      </c>
      <c r="G13" s="322"/>
      <c r="H13" s="322"/>
      <c r="I13" s="323"/>
      <c r="N13" s="245"/>
    </row>
    <row r="14" spans="2:14" x14ac:dyDescent="0.2">
      <c r="F14" s="246" t="s">
        <v>14</v>
      </c>
      <c r="G14" s="247" t="s">
        <v>60</v>
      </c>
      <c r="H14" s="247" t="s">
        <v>23</v>
      </c>
      <c r="I14" s="248" t="s">
        <v>19</v>
      </c>
    </row>
    <row r="15" spans="2:14" x14ac:dyDescent="0.2">
      <c r="F15" s="249" t="s">
        <v>15</v>
      </c>
      <c r="G15" s="250">
        <v>211</v>
      </c>
      <c r="H15" s="250">
        <v>0</v>
      </c>
      <c r="I15" s="251">
        <f>SUM(G15:G15)</f>
        <v>211</v>
      </c>
    </row>
    <row r="16" spans="2:14" x14ac:dyDescent="0.2">
      <c r="F16" s="249" t="s">
        <v>16</v>
      </c>
      <c r="G16" s="250">
        <v>237</v>
      </c>
      <c r="H16" s="250">
        <v>0</v>
      </c>
      <c r="I16" s="251">
        <f>SUM(G16:G16)</f>
        <v>237</v>
      </c>
    </row>
    <row r="17" spans="3:12" x14ac:dyDescent="0.2">
      <c r="F17" s="249" t="s">
        <v>17</v>
      </c>
      <c r="G17" s="250">
        <v>247</v>
      </c>
      <c r="H17" s="250">
        <v>0</v>
      </c>
      <c r="I17" s="251">
        <f>SUM(G17:G17)</f>
        <v>247</v>
      </c>
    </row>
    <row r="18" spans="3:12" x14ac:dyDescent="0.2">
      <c r="F18" s="249" t="s">
        <v>18</v>
      </c>
      <c r="G18" s="250">
        <v>276</v>
      </c>
      <c r="H18" s="250">
        <v>0</v>
      </c>
      <c r="I18" s="251">
        <f>SUM(G18:G18)</f>
        <v>276</v>
      </c>
    </row>
    <row r="19" spans="3:12" x14ac:dyDescent="0.2">
      <c r="F19" s="249" t="s">
        <v>57</v>
      </c>
      <c r="G19" s="252">
        <v>224</v>
      </c>
      <c r="H19" s="252">
        <v>1</v>
      </c>
      <c r="I19" s="251">
        <f>SUM(G19:G19)</f>
        <v>224</v>
      </c>
    </row>
    <row r="20" spans="3:12" x14ac:dyDescent="0.2">
      <c r="F20" s="253" t="s">
        <v>62</v>
      </c>
      <c r="G20" s="254">
        <v>212</v>
      </c>
      <c r="H20" s="254">
        <v>1</v>
      </c>
      <c r="I20" s="251">
        <f>SUM(G20:H20)</f>
        <v>213</v>
      </c>
    </row>
    <row r="21" spans="3:12" x14ac:dyDescent="0.2">
      <c r="F21" s="253" t="s">
        <v>82</v>
      </c>
      <c r="G21" s="254">
        <v>218</v>
      </c>
      <c r="H21" s="254">
        <v>3</v>
      </c>
      <c r="I21" s="251">
        <f>SUM(G21:H21)</f>
        <v>221</v>
      </c>
    </row>
    <row r="22" spans="3:12" x14ac:dyDescent="0.2">
      <c r="F22" s="253" t="s">
        <v>88</v>
      </c>
      <c r="G22" s="254">
        <v>249</v>
      </c>
      <c r="H22" s="254">
        <v>3</v>
      </c>
      <c r="I22" s="251">
        <f>SUM(G22:H22)</f>
        <v>252</v>
      </c>
    </row>
    <row r="23" spans="3:12" x14ac:dyDescent="0.2">
      <c r="F23" s="253" t="s">
        <v>103</v>
      </c>
      <c r="G23" s="254">
        <v>275</v>
      </c>
      <c r="H23" s="254">
        <v>3</v>
      </c>
      <c r="I23" s="251">
        <f>SUM(G23:H23)</f>
        <v>278</v>
      </c>
    </row>
    <row r="24" spans="3:12" x14ac:dyDescent="0.2">
      <c r="F24" s="253">
        <v>41640</v>
      </c>
      <c r="G24" s="254">
        <v>275</v>
      </c>
      <c r="H24" s="254">
        <v>3</v>
      </c>
      <c r="I24" s="251">
        <f>+G24+H24</f>
        <v>278</v>
      </c>
    </row>
    <row r="25" spans="3:12" ht="13.5" thickBot="1" x14ac:dyDescent="0.25">
      <c r="F25" s="255">
        <v>41671</v>
      </c>
      <c r="G25" s="256">
        <v>275</v>
      </c>
      <c r="H25" s="256">
        <v>3</v>
      </c>
      <c r="I25" s="257">
        <f>+G25+H25</f>
        <v>278</v>
      </c>
    </row>
    <row r="26" spans="3:12" ht="13.5" thickBot="1" x14ac:dyDescent="0.25"/>
    <row r="27" spans="3:12" ht="18.75" thickBot="1" x14ac:dyDescent="0.3">
      <c r="C27" s="324" t="s">
        <v>21</v>
      </c>
      <c r="D27" s="325"/>
      <c r="E27" s="325"/>
      <c r="F27" s="325"/>
      <c r="G27" s="325"/>
      <c r="H27" s="325"/>
      <c r="I27" s="325"/>
      <c r="J27" s="325"/>
      <c r="K27" s="325"/>
      <c r="L27" s="326"/>
    </row>
    <row r="28" spans="3:12" ht="38.25" x14ac:dyDescent="0.2">
      <c r="C28" s="246" t="s">
        <v>14</v>
      </c>
      <c r="D28" s="247" t="s">
        <v>60</v>
      </c>
      <c r="E28" s="247" t="s">
        <v>58</v>
      </c>
      <c r="F28" s="247" t="s">
        <v>22</v>
      </c>
      <c r="G28" s="247" t="s">
        <v>23</v>
      </c>
      <c r="H28" s="258" t="s">
        <v>104</v>
      </c>
      <c r="I28" s="258" t="s">
        <v>105</v>
      </c>
      <c r="J28" s="247" t="s">
        <v>1</v>
      </c>
      <c r="K28" s="259" t="s">
        <v>2</v>
      </c>
      <c r="L28" s="248" t="s">
        <v>24</v>
      </c>
    </row>
    <row r="29" spans="3:12" x14ac:dyDescent="0.2">
      <c r="C29" s="260" t="s">
        <v>15</v>
      </c>
      <c r="D29" s="261">
        <v>1162</v>
      </c>
      <c r="E29" s="261">
        <v>0</v>
      </c>
      <c r="F29" s="262">
        <v>0</v>
      </c>
      <c r="G29" s="262">
        <v>0</v>
      </c>
      <c r="H29" s="262">
        <v>0</v>
      </c>
      <c r="I29" s="262">
        <v>0</v>
      </c>
      <c r="J29" s="262">
        <v>3</v>
      </c>
      <c r="K29" s="263">
        <v>9</v>
      </c>
      <c r="L29" s="264">
        <f t="shared" ref="L29:L37" si="0">SUM(D29:K29)</f>
        <v>1174</v>
      </c>
    </row>
    <row r="30" spans="3:12" x14ac:dyDescent="0.2">
      <c r="C30" s="260" t="s">
        <v>16</v>
      </c>
      <c r="D30" s="261">
        <v>1382</v>
      </c>
      <c r="E30" s="261">
        <v>0</v>
      </c>
      <c r="F30" s="262">
        <v>0</v>
      </c>
      <c r="G30" s="262">
        <v>0</v>
      </c>
      <c r="H30" s="262">
        <v>0</v>
      </c>
      <c r="I30" s="262">
        <v>0</v>
      </c>
      <c r="J30" s="262">
        <v>0</v>
      </c>
      <c r="K30" s="263">
        <v>3</v>
      </c>
      <c r="L30" s="264">
        <f t="shared" si="0"/>
        <v>1385</v>
      </c>
    </row>
    <row r="31" spans="3:12" x14ac:dyDescent="0.2">
      <c r="C31" s="260" t="s">
        <v>17</v>
      </c>
      <c r="D31" s="261">
        <v>1405</v>
      </c>
      <c r="E31" s="261">
        <v>0</v>
      </c>
      <c r="F31" s="262">
        <v>0</v>
      </c>
      <c r="G31" s="262">
        <v>0</v>
      </c>
      <c r="H31" s="262">
        <v>0</v>
      </c>
      <c r="I31" s="262">
        <v>0</v>
      </c>
      <c r="J31" s="262">
        <v>0</v>
      </c>
      <c r="K31" s="263">
        <v>5</v>
      </c>
      <c r="L31" s="264">
        <f t="shared" si="0"/>
        <v>1410</v>
      </c>
    </row>
    <row r="32" spans="3:12" x14ac:dyDescent="0.2">
      <c r="C32" s="260" t="s">
        <v>18</v>
      </c>
      <c r="D32" s="261">
        <v>1920</v>
      </c>
      <c r="E32" s="261">
        <v>0</v>
      </c>
      <c r="F32" s="262">
        <v>2</v>
      </c>
      <c r="G32" s="262">
        <v>0</v>
      </c>
      <c r="H32" s="262">
        <v>10</v>
      </c>
      <c r="I32" s="262">
        <v>0</v>
      </c>
      <c r="J32" s="262">
        <v>0</v>
      </c>
      <c r="K32" s="263">
        <v>18</v>
      </c>
      <c r="L32" s="264">
        <f t="shared" si="0"/>
        <v>1950</v>
      </c>
    </row>
    <row r="33" spans="3:12" x14ac:dyDescent="0.2">
      <c r="C33" s="260" t="s">
        <v>57</v>
      </c>
      <c r="D33" s="265">
        <v>1822</v>
      </c>
      <c r="E33" s="265">
        <v>0</v>
      </c>
      <c r="F33" s="266">
        <v>2</v>
      </c>
      <c r="G33" s="266">
        <v>2</v>
      </c>
      <c r="H33" s="266">
        <v>10</v>
      </c>
      <c r="I33" s="266">
        <v>0</v>
      </c>
      <c r="J33" s="266">
        <v>0</v>
      </c>
      <c r="K33" s="263">
        <v>22</v>
      </c>
      <c r="L33" s="264">
        <f t="shared" si="0"/>
        <v>1858</v>
      </c>
    </row>
    <row r="34" spans="3:12" x14ac:dyDescent="0.2">
      <c r="C34" s="267" t="s">
        <v>62</v>
      </c>
      <c r="D34" s="268">
        <v>1816</v>
      </c>
      <c r="E34" s="268">
        <v>3</v>
      </c>
      <c r="F34" s="269">
        <v>2</v>
      </c>
      <c r="G34" s="269">
        <v>1</v>
      </c>
      <c r="H34" s="269">
        <v>0</v>
      </c>
      <c r="I34" s="269">
        <v>1</v>
      </c>
      <c r="J34" s="269">
        <v>0</v>
      </c>
      <c r="K34" s="263">
        <v>23</v>
      </c>
      <c r="L34" s="264">
        <f t="shared" si="0"/>
        <v>1846</v>
      </c>
    </row>
    <row r="35" spans="3:12" x14ac:dyDescent="0.2">
      <c r="C35" s="267" t="s">
        <v>82</v>
      </c>
      <c r="D35" s="268">
        <v>1699</v>
      </c>
      <c r="E35" s="268">
        <v>8</v>
      </c>
      <c r="F35" s="269">
        <v>2</v>
      </c>
      <c r="G35" s="269">
        <v>63</v>
      </c>
      <c r="H35" s="269">
        <v>0</v>
      </c>
      <c r="I35" s="269">
        <v>1</v>
      </c>
      <c r="J35" s="269">
        <v>0</v>
      </c>
      <c r="K35" s="263">
        <v>23</v>
      </c>
      <c r="L35" s="264">
        <f t="shared" si="0"/>
        <v>1796</v>
      </c>
    </row>
    <row r="36" spans="3:12" x14ac:dyDescent="0.2">
      <c r="C36" s="267" t="s">
        <v>88</v>
      </c>
      <c r="D36" s="268">
        <v>1792</v>
      </c>
      <c r="E36" s="268">
        <v>11</v>
      </c>
      <c r="F36" s="269">
        <v>2</v>
      </c>
      <c r="G36" s="269">
        <v>63</v>
      </c>
      <c r="H36" s="269">
        <v>0</v>
      </c>
      <c r="I36" s="269">
        <v>1</v>
      </c>
      <c r="J36" s="269">
        <v>3</v>
      </c>
      <c r="K36" s="263">
        <v>23</v>
      </c>
      <c r="L36" s="264">
        <f t="shared" si="0"/>
        <v>1895</v>
      </c>
    </row>
    <row r="37" spans="3:12" x14ac:dyDescent="0.2">
      <c r="C37" s="267" t="s">
        <v>103</v>
      </c>
      <c r="D37" s="268">
        <v>1937</v>
      </c>
      <c r="E37" s="268">
        <v>20</v>
      </c>
      <c r="F37" s="269">
        <v>2</v>
      </c>
      <c r="G37" s="269">
        <v>65</v>
      </c>
      <c r="H37" s="269">
        <v>0</v>
      </c>
      <c r="I37" s="269">
        <v>1</v>
      </c>
      <c r="J37" s="269">
        <v>3</v>
      </c>
      <c r="K37" s="263">
        <v>24</v>
      </c>
      <c r="L37" s="264">
        <f t="shared" si="0"/>
        <v>2052</v>
      </c>
    </row>
    <row r="38" spans="3:12" x14ac:dyDescent="0.2">
      <c r="C38" s="267">
        <v>41640</v>
      </c>
      <c r="D38" s="268">
        <v>1946</v>
      </c>
      <c r="E38" s="268">
        <v>21</v>
      </c>
      <c r="F38" s="269">
        <v>2</v>
      </c>
      <c r="G38" s="269">
        <v>65</v>
      </c>
      <c r="H38" s="269">
        <v>0</v>
      </c>
      <c r="I38" s="269">
        <v>1</v>
      </c>
      <c r="J38" s="269">
        <v>3</v>
      </c>
      <c r="K38" s="263">
        <v>24</v>
      </c>
      <c r="L38" s="264">
        <f>+D38+E38+F38+G38+H38+I38+J38+K38</f>
        <v>2062</v>
      </c>
    </row>
    <row r="39" spans="3:12" ht="13.5" thickBot="1" x14ac:dyDescent="0.25">
      <c r="C39" s="270">
        <v>41671</v>
      </c>
      <c r="D39" s="272">
        <v>1952</v>
      </c>
      <c r="E39" s="272">
        <v>21</v>
      </c>
      <c r="F39" s="273">
        <v>2</v>
      </c>
      <c r="G39" s="273">
        <v>65</v>
      </c>
      <c r="H39" s="273">
        <v>0</v>
      </c>
      <c r="I39" s="273">
        <v>1</v>
      </c>
      <c r="J39" s="273">
        <v>3</v>
      </c>
      <c r="K39" s="274">
        <v>24</v>
      </c>
      <c r="L39" s="275">
        <f>+D39+E39+F39+G39+H39+I39+J39+K39</f>
        <v>2068</v>
      </c>
    </row>
  </sheetData>
  <sheetProtection algorithmName="SHA-512" hashValue="O4zv3oppQBJYb78yYTkY6qN5vGEToxGWNQu4Wx9LCRjiXReDZYqiIZOSLGsSn/6+QG/LiaYCjZorq8pnXMap4A==" saltValue="li4XFATJBh397HQjps/qNQ==" spinCount="100000" sheet="1" objects="1" scenarios="1"/>
  <mergeCells count="2">
    <mergeCell ref="F13:I13"/>
    <mergeCell ref="C27:L27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0" sqref="O20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102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8" sqref="O28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102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2" sqref="N2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239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240" t="s">
        <v>98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271" t="s">
        <v>99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241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241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241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102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239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240" t="s">
        <v>100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271" t="s">
        <v>99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241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241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241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101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2014-03-20T19:32:21Z</dcterms:modified>
</cp:coreProperties>
</file>