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4\03. Marzo_2014\"/>
    </mc:Choice>
  </mc:AlternateContent>
  <bookViews>
    <workbookView xWindow="-15" yWindow="7050" windowWidth="19230" windowHeight="493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definedNames>
    <definedName name="_xlnm.Print_Area" localSheetId="2">'3-Móvil I'!$A$12:$N$50</definedName>
    <definedName name="_xlnm.Print_Area" localSheetId="3">'4-Móvil II'!$A$12:$M$157</definedName>
    <definedName name="_xlnm.Print_Titles" localSheetId="3">'4-Móvil II'!$13:$14</definedName>
  </definedNames>
  <calcPr calcId="152511"/>
</workbook>
</file>

<file path=xl/calcChain.xml><?xml version="1.0" encoding="utf-8"?>
<calcChain xmlns="http://schemas.openxmlformats.org/spreadsheetml/2006/main">
  <c r="D14" i="35" l="1"/>
  <c r="L41" i="58"/>
  <c r="L40" i="58"/>
  <c r="I26" i="58"/>
  <c r="I25" i="58"/>
  <c r="K145" i="30" l="1"/>
  <c r="M124" i="30"/>
  <c r="L124" i="30"/>
  <c r="K124" i="30"/>
  <c r="L39" i="58" l="1"/>
  <c r="I24" i="58"/>
  <c r="L38" i="58"/>
  <c r="L37" i="58"/>
  <c r="L36" i="58"/>
  <c r="L35" i="58"/>
  <c r="L34" i="58"/>
  <c r="L33" i="58"/>
  <c r="L32" i="58"/>
  <c r="L31" i="58"/>
  <c r="L30" i="58"/>
  <c r="I23" i="58"/>
  <c r="I22" i="58"/>
  <c r="I21" i="58"/>
  <c r="I20" i="58"/>
  <c r="I19" i="58"/>
  <c r="I18" i="58"/>
  <c r="I17" i="58"/>
  <c r="I16" i="58"/>
  <c r="I15" i="58"/>
  <c r="L145" i="30" l="1"/>
  <c r="M145" i="30"/>
  <c r="M143" i="30"/>
  <c r="L143" i="30"/>
  <c r="K143" i="30"/>
  <c r="M123" i="30"/>
  <c r="L123" i="30"/>
  <c r="K123" i="30"/>
  <c r="K125" i="30" l="1"/>
  <c r="L125" i="30"/>
  <c r="M122" i="30"/>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2" i="30" l="1"/>
  <c r="I142" i="30"/>
  <c r="H142" i="30"/>
  <c r="G142" i="30"/>
  <c r="F142" i="30"/>
  <c r="E142" i="30"/>
  <c r="D142" i="30"/>
  <c r="C142" i="30"/>
  <c r="B142" i="30"/>
  <c r="M111" i="30"/>
  <c r="L111" i="30"/>
  <c r="K111" i="30"/>
  <c r="L142" i="30" l="1"/>
  <c r="K142" i="30"/>
  <c r="M142" i="30"/>
  <c r="J141" i="30" l="1"/>
  <c r="I141" i="30"/>
  <c r="H141" i="30"/>
  <c r="G141" i="30"/>
  <c r="F141" i="30"/>
  <c r="E141" i="30"/>
  <c r="D141" i="30"/>
  <c r="C141" i="30"/>
  <c r="B141" i="30"/>
  <c r="M110" i="30"/>
  <c r="L110" i="30"/>
  <c r="K110" i="30"/>
  <c r="K141" i="30" l="1"/>
  <c r="L141" i="30"/>
  <c r="M141"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0" i="30" l="1"/>
  <c r="I140" i="30"/>
  <c r="H140" i="30"/>
  <c r="G140" i="30"/>
  <c r="F140" i="30"/>
  <c r="E140" i="30"/>
  <c r="D140" i="30"/>
  <c r="C140" i="30"/>
  <c r="B140" i="30"/>
  <c r="M98" i="30"/>
  <c r="L98" i="30"/>
  <c r="K98" i="30"/>
  <c r="K140" i="30" l="1"/>
  <c r="L140" i="30"/>
  <c r="M140"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9" i="30"/>
  <c r="I139" i="30"/>
  <c r="H139" i="30"/>
  <c r="G139" i="30"/>
  <c r="F139" i="30"/>
  <c r="E139" i="30"/>
  <c r="D139" i="30"/>
  <c r="C139" i="30"/>
  <c r="B139" i="30"/>
  <c r="M86" i="30"/>
  <c r="L86" i="30"/>
  <c r="K86" i="30"/>
  <c r="M85" i="30"/>
  <c r="L85" i="30"/>
  <c r="K85" i="30"/>
  <c r="G43" i="29"/>
  <c r="K46" i="29"/>
  <c r="B62" i="29" s="1"/>
  <c r="M84" i="30"/>
  <c r="L84" i="30"/>
  <c r="K84" i="30"/>
  <c r="M83" i="30"/>
  <c r="L83" i="30"/>
  <c r="K83" i="30"/>
  <c r="M125"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8" i="30"/>
  <c r="G138" i="30"/>
  <c r="J138" i="30"/>
  <c r="C138" i="30"/>
  <c r="F138" i="30"/>
  <c r="I138" i="30"/>
  <c r="B138" i="30"/>
  <c r="E138" i="30"/>
  <c r="H138"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7" i="30"/>
  <c r="F137" i="30"/>
  <c r="I137" i="30"/>
  <c r="C136" i="30"/>
  <c r="F136" i="30"/>
  <c r="I136" i="30"/>
  <c r="C135" i="30"/>
  <c r="F135" i="30"/>
  <c r="I135" i="30"/>
  <c r="C134" i="30"/>
  <c r="F134" i="30"/>
  <c r="I134" i="30"/>
  <c r="L133" i="30"/>
  <c r="L132" i="30"/>
  <c r="L131" i="30"/>
  <c r="D137" i="30"/>
  <c r="G137" i="30"/>
  <c r="J137" i="30"/>
  <c r="D136" i="30"/>
  <c r="G136" i="30"/>
  <c r="J136" i="30"/>
  <c r="D135" i="30"/>
  <c r="G135" i="30"/>
  <c r="J135" i="30"/>
  <c r="D134" i="30"/>
  <c r="G134" i="30"/>
  <c r="J134" i="30"/>
  <c r="M133" i="30"/>
  <c r="M132" i="30"/>
  <c r="M131" i="30"/>
  <c r="B137" i="30"/>
  <c r="E137" i="30"/>
  <c r="H137" i="30"/>
  <c r="B136" i="30"/>
  <c r="E136" i="30"/>
  <c r="H136" i="30"/>
  <c r="B135" i="30"/>
  <c r="E135" i="30"/>
  <c r="H135" i="30"/>
  <c r="B134" i="30"/>
  <c r="E134" i="30"/>
  <c r="H134" i="30"/>
  <c r="M130" i="30"/>
  <c r="L130" i="30"/>
  <c r="G40" i="29" l="1"/>
  <c r="G47" i="29" s="1"/>
  <c r="L137" i="30"/>
  <c r="L139" i="30"/>
  <c r="C40" i="29"/>
  <c r="C44" i="29" s="1"/>
  <c r="L138" i="30"/>
  <c r="K138" i="30"/>
  <c r="M138" i="30"/>
  <c r="M135" i="30"/>
  <c r="M137" i="30"/>
  <c r="E67" i="35"/>
  <c r="K139" i="30"/>
  <c r="E15" i="35"/>
  <c r="B66" i="29"/>
  <c r="B43" i="29"/>
  <c r="K134" i="30"/>
  <c r="K136" i="30"/>
  <c r="L134" i="30"/>
  <c r="L136" i="30"/>
  <c r="K135" i="30"/>
  <c r="K137" i="30"/>
  <c r="M134" i="30"/>
  <c r="M136" i="30"/>
  <c r="L135" i="30"/>
  <c r="M139"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<sst xmlns="http://schemas.openxmlformats.org/spreadsheetml/2006/main" count="203" uniqueCount="124">
  <si>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</si>
  <si>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</si>
  <si>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</si>
  <si>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</si>
  <si>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</si>
  <si>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</si>
  <si>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</si>
  <si>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</si>
  <si>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</si>
  <si>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</si>
  <si>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</si>
  <si>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</si>
  <si>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</si>
  <si>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</si>
  <si>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</si>
  <si>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</si>
  <si>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</si>
  <si>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</si>
  <si>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</si>
  <si>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</si>
  <si>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</si>
  <si>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</si>
  <si>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</si>
  <si>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</si>
  <si>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</si>
  <si>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</si>
  <si>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</si>
  <si>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</si>
  <si>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</si>
  <si>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</si>
  <si>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</si>
  <si>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</si>
  <si>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</si>
  <si>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</si>
  <si>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</si>
  <si>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</si>
  <si>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</si>
  <si>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</si>
  <si>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</si>
  <si>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</si>
  <si>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</si>
  <si>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</si>
  <si>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</si>
  <si>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</si>
  <si>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</si>
  <si>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</si>
  <si>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</si>
  <si>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</si>
  <si>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</si>
  <si>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</si>
  <si>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</si>
  <si>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</si>
  <si>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</si>
  <si>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</si>
  <si>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</si>
  <si>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</si>
  <si>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</si>
  <si>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</si>
  <si>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</si>
  <si>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</si>
  <si>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</si>
  <si>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</si>
  <si>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</si>
  <si>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</si>
  <si>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</si>
  <si>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</si>
  <si>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</si>
  <si>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</si>
  <si>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</si>
  <si>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</si>
  <si>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</si>
  <si>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</si>
  <si>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</si>
  <si>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</si>
  <si>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</si>
  <si>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</si>
  <si>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</si>
  <si>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</si>
  <si>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</si>
  <si>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</si>
  <si>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</si>
  <si>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</si>
  <si>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</si>
  <si>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</si>
  <si>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</si>
  <si>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</si>
  <si>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</si>
  <si>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</si>
  <si>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</si>
  <si>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</si>
  <si>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</si>
  <si>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</si>
  <si>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</si>
  <si>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</si>
  <si>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</si>
  <si>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</si>
  <si>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</si>
  <si>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</si>
  <si>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</si>
  <si>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</si>
  <si>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</si>
  <si>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</si>
  <si>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</si>
  <si>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</si>
  <si>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</si>
  <si>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</si>
  <si>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</si>
  <si>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</si>
  <si>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</si>
  <si>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</si>
  <si>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</si>
  <si>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</si>
  <si>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</si>
  <si>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</si>
  <si>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</si>
  <si>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</si>
  <si>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</si>
  <si>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</si>
  <si>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</si>
  <si>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</si>
  <si>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</si>
  <si>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</si>
  <si>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marzo de 2014</t>
  </si>
  <si>
    <t xml:space="preserve">      Fecha de publicación:  marzo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</si>
</sst>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2437</c:v>
                </c:pt>
                <c:pt idx="1">
                  <c:v>2997563</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II'!$A$15:$A$125</c:f>
              <c:numCache>
                <c:formatCode>mmm\-yy</c:formatCode>
                <c:ptCount val="11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numCache>
            </c:numRef>
          </c:cat>
          <c:val>
            <c:numRef>
              <c:f>'4-Móvil II'!$K$15:$K$125</c:f>
              <c:numCache>
                <c:formatCode>#,##0</c:formatCode>
                <c:ptCount val="111"/>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II'!$A$15:$A$125</c:f>
              <c:numCache>
                <c:formatCode>mmm\-yy</c:formatCode>
                <c:ptCount val="11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numCache>
            </c:numRef>
          </c:cat>
          <c:val>
            <c:numRef>
              <c:f>'4-Móvil II'!$L$15:$L$125</c:f>
              <c:numCache>
                <c:formatCode>#,##0</c:formatCode>
                <c:ptCount val="111"/>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numCache>
            </c:numRef>
          </c:val>
        </c:ser>
        <c:dLbls>
          <c:showLegendKey val="0"/>
          <c:showVal val="0"/>
          <c:showCatName val="0"/>
          <c:showSerName val="0"/>
          <c:showPercent val="0"/>
          <c:showBubbleSize val="0"/>
        </c:dLbls>
        <c:gapWidth val="150"/>
        <c:axId val="285635904"/>
        <c:axId val="285637024"/>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II'!$A$15:$A$125</c:f>
              <c:numCache>
                <c:formatCode>mmm\-yy</c:formatCode>
                <c:ptCount val="11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numCache>
            </c:numRef>
          </c:cat>
          <c:val>
            <c:numRef>
              <c:f>'4-Móvil II'!$M$15:$M$125</c:f>
              <c:numCache>
                <c:formatCode>#,##0</c:formatCode>
                <c:ptCount val="111"/>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numCache>
            </c:numRef>
          </c:val>
          <c:smooth val="0"/>
        </c:ser>
        <c:dLbls>
          <c:showLegendKey val="0"/>
          <c:showVal val="0"/>
          <c:showCatName val="0"/>
          <c:showSerName val="0"/>
          <c:showPercent val="0"/>
          <c:showBubbleSize val="0"/>
        </c:dLbls>
        <c:marker val="1"/>
        <c:smooth val="0"/>
        <c:axId val="285635904"/>
        <c:axId val="285637024"/>
      </c:lineChart>
      <c:dateAx>
        <c:axId val="285635904"/>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85637024"/>
        <c:crosses val="autoZero"/>
        <c:auto val="1"/>
        <c:lblOffset val="100"/>
        <c:baseTimeUnit val="months"/>
        <c:majorUnit val="6"/>
        <c:majorTimeUnit val="months"/>
        <c:minorUnit val="6"/>
        <c:minorTimeUnit val="months"/>
      </c:dateAx>
      <c:valAx>
        <c:axId val="28563702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85635904"/>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12235292</c:v>
                </c:pt>
                <c:pt idx="1">
                  <c:v>5864708</c:v>
                </c:pt>
                <c:pt idx="2">
                  <c:v>5224894</c:v>
                </c:pt>
                <c:pt idx="3">
                  <c:v>1575106</c:v>
                </c:pt>
                <c:pt idx="4">
                  <c:v>450858</c:v>
                </c:pt>
                <c:pt idx="5">
                  <c:v>1049142</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('5-RI'!$F$15:$F$23,'5-RI'!$F$26)</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('5-RI'!$G$15:$G$23,'5-RI'!$G$26)</c:f>
              <c:numCache>
                <c:formatCode>General</c:formatCode>
                <c:ptCount val="10"/>
                <c:pt idx="0">
                  <c:v>211</c:v>
                </c:pt>
                <c:pt idx="1">
                  <c:v>237</c:v>
                </c:pt>
                <c:pt idx="2">
                  <c:v>247</c:v>
                </c:pt>
                <c:pt idx="3">
                  <c:v>276</c:v>
                </c:pt>
                <c:pt idx="4">
                  <c:v>224</c:v>
                </c:pt>
                <c:pt idx="5">
                  <c:v>212</c:v>
                </c:pt>
                <c:pt idx="6">
                  <c:v>218</c:v>
                </c:pt>
                <c:pt idx="7">
                  <c:v>249</c:v>
                </c:pt>
                <c:pt idx="8">
                  <c:v>275</c:v>
                </c:pt>
                <c:pt idx="9">
                  <c:v>299</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('5-RI'!$F$15:$F$23,'5-RI'!$F$26)</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('5-RI'!$H$15:$H$23,'5-RI'!$H$26)</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285641504"/>
        <c:axId val="285643744"/>
      </c:barChart>
      <c:catAx>
        <c:axId val="2856415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5643744"/>
        <c:crosses val="autoZero"/>
        <c:auto val="1"/>
        <c:lblAlgn val="ctr"/>
        <c:lblOffset val="100"/>
        <c:noMultiLvlLbl val="0"/>
      </c:catAx>
      <c:valAx>
        <c:axId val="28564374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5641504"/>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'5-RI'!$D$29</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('5-RI'!$D$30:$D$38,'5-RI'!$D$41)</c:f>
              <c:numCache>
                <c:formatCode>#,##0</c:formatCode>
                <c:ptCount val="10"/>
                <c:pt idx="0">
                  <c:v>1162</c:v>
                </c:pt>
                <c:pt idx="1">
                  <c:v>1382</c:v>
                </c:pt>
                <c:pt idx="2">
                  <c:v>1405</c:v>
                </c:pt>
                <c:pt idx="3">
                  <c:v>1920</c:v>
                </c:pt>
                <c:pt idx="4">
                  <c:v>1822</c:v>
                </c:pt>
                <c:pt idx="5">
                  <c:v>1816</c:v>
                </c:pt>
                <c:pt idx="6">
                  <c:v>1699</c:v>
                </c:pt>
                <c:pt idx="7">
                  <c:v>1792</c:v>
                </c:pt>
                <c:pt idx="8">
                  <c:v>1937</c:v>
                </c:pt>
                <c:pt idx="9">
                  <c:v>2019</c:v>
                </c:pt>
              </c:numCache>
            </c:numRef>
          </c:val>
          <c:extLst/>
        </c:ser>
        <c:ser>
          <c:idx val="1"/>
          <c:order val="1"/>
          <c:tx>
            <c:strRef>
              <c:f>'5-RI'!$E$29</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('5-RI'!$E$30:$E$38,'5-RI'!$E$41)</c:f>
              <c:numCache>
                <c:formatCode>#,##0</c:formatCode>
                <c:ptCount val="10"/>
                <c:pt idx="0">
                  <c:v>0</c:v>
                </c:pt>
                <c:pt idx="1">
                  <c:v>0</c:v>
                </c:pt>
                <c:pt idx="2">
                  <c:v>0</c:v>
                </c:pt>
                <c:pt idx="3">
                  <c:v>0</c:v>
                </c:pt>
                <c:pt idx="4">
                  <c:v>0</c:v>
                </c:pt>
                <c:pt idx="5">
                  <c:v>3</c:v>
                </c:pt>
                <c:pt idx="6">
                  <c:v>8</c:v>
                </c:pt>
                <c:pt idx="7">
                  <c:v>11</c:v>
                </c:pt>
                <c:pt idx="8">
                  <c:v>20</c:v>
                </c:pt>
                <c:pt idx="9">
                  <c:v>21</c:v>
                </c:pt>
              </c:numCache>
            </c:numRef>
          </c:val>
          <c:extLst/>
        </c:ser>
        <c:ser>
          <c:idx val="2"/>
          <c:order val="2"/>
          <c:tx>
            <c:strRef>
              <c:f>'5-RI'!$F$29</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('5-RI'!$F$30:$F$38,'5-RI'!$F$41)</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'5-RI'!$G$29</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('5-RI'!$G$30:$G$38,'5-RI'!$G$41)</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'5-RI'!$H$29</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('5-RI'!$H$30:$H$38,'5-RI'!$H$41)</c:f>
              <c:numCache>
                <c:formatCode>General</c:formatCode>
                <c:ptCount val="10"/>
                <c:pt idx="0">
                  <c:v>0</c:v>
                </c:pt>
                <c:pt idx="1">
                  <c:v>0</c:v>
                </c:pt>
                <c:pt idx="2">
                  <c:v>0</c:v>
                </c:pt>
                <c:pt idx="3">
                  <c:v>10</c:v>
                </c:pt>
                <c:pt idx="4">
                  <c:v>10</c:v>
                </c:pt>
                <c:pt idx="5">
                  <c:v>0</c:v>
                </c:pt>
                <c:pt idx="6">
                  <c:v>0</c:v>
                </c:pt>
                <c:pt idx="7">
                  <c:v>0</c:v>
                </c:pt>
                <c:pt idx="8">
                  <c:v>0</c:v>
                </c:pt>
                <c:pt idx="9">
                  <c:v>0</c:v>
                </c:pt>
              </c:numCache>
            </c:numRef>
          </c:val>
          <c:extLst/>
        </c:ser>
        <c:ser>
          <c:idx val="5"/>
          <c:order val="5"/>
          <c:tx>
            <c:strRef>
              <c:f>'5-RI'!$I$29</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('5-RI'!$I$30:$I$38,'5-RI'!$I$41)</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'5-RI'!$J$29</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('5-RI'!$J$30:$J$38,'5-RI'!$J$41)</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'5-RI'!$K$29</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('5-RI'!$C$30:$C$38,'5-RI'!$C$41)</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mar-14</c:v>
                </c:pt>
              </c:strCache>
            </c:strRef>
          </c:cat>
          <c:val>
            <c:numRef>
              <c:f>('5-RI'!$K$30:$K$38,'5-RI'!$K$41)</c:f>
              <c:numCache>
                <c:formatCode>General</c:formatCode>
                <c:ptCount val="10"/>
                <c:pt idx="0">
                  <c:v>9</c:v>
                </c:pt>
                <c:pt idx="1">
                  <c:v>3</c:v>
                </c:pt>
                <c:pt idx="2">
                  <c:v>5</c:v>
                </c:pt>
                <c:pt idx="3">
                  <c:v>18</c:v>
                </c:pt>
                <c:pt idx="4">
                  <c:v>22</c:v>
                </c:pt>
                <c:pt idx="5">
                  <c:v>23</c:v>
                </c:pt>
                <c:pt idx="6">
                  <c:v>23</c:v>
                </c:pt>
                <c:pt idx="7">
                  <c:v>23</c:v>
                </c:pt>
                <c:pt idx="8">
                  <c:v>24</c:v>
                </c:pt>
                <c:pt idx="9">
                  <c:v>24</c:v>
                </c:pt>
              </c:numCache>
            </c:numRef>
          </c:val>
          <c:extLst/>
        </c:ser>
        <c:dLbls>
          <c:showLegendKey val="0"/>
          <c:showVal val="0"/>
          <c:showCatName val="0"/>
          <c:showSerName val="0"/>
          <c:showPercent val="0"/>
          <c:showBubbleSize val="0"/>
        </c:dLbls>
        <c:gapWidth val="150"/>
        <c:axId val="285652704"/>
        <c:axId val="285651024"/>
      </c:barChart>
      <c:catAx>
        <c:axId val="2856527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5651024"/>
        <c:crosses val="autoZero"/>
        <c:auto val="1"/>
        <c:lblAlgn val="ctr"/>
        <c:lblOffset val="100"/>
        <c:noMultiLvlLbl val="0"/>
      </c:catAx>
      <c:valAx>
        <c:axId val="285651024"/>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5652704"/>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276225</xdr:colOff>
      <xdr:row>3</xdr:row>
      <xdr:rowOff>57150</xdr:rowOff>
    </xdr:from>
    <xdr:to>
      <xdr:col>13</xdr:col>
      <xdr:colOff>510225</xdr:colOff>
      <xdr:row>6</xdr:row>
      <xdr:rowOff>55361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3</xdr:row>
      <xdr:rowOff>9525</xdr:rowOff>
    </xdr:from>
    <xdr:to>
      <xdr:col>13</xdr:col>
      <xdr:colOff>519750</xdr:colOff>
      <xdr:row>6</xdr:row>
      <xdr:rowOff>7736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155</xdr:row>
      <xdr:rowOff>114300</xdr:rowOff>
    </xdr:from>
    <xdr:to>
      <xdr:col>8</xdr:col>
      <xdr:colOff>224367</xdr:colOff>
      <xdr:row>157</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42</xdr:row>
      <xdr:rowOff>66675</xdr:rowOff>
    </xdr:from>
    <xdr:to>
      <xdr:col>8</xdr:col>
      <xdr:colOff>205317</xdr:colOff>
      <xdr:row>44</xdr:row>
      <xdr:rowOff>6350</xdr:rowOff>
    </xdr:to>
    <xdr:sp macro="" textlink="">
      <xdr:nvSpPr>
        <xdr:cNvPr id="2" name="6 Rectángulo redondeado">
          <a:hlinkClick xmlns:r="http://schemas.openxmlformats.org/officeDocument/2006/relationships" r:id="rId1"/>
        </xdr:cNvPr>
        <xdr:cNvSpPr/>
      </xdr:nvSpPr>
      <xdr:spPr>
        <a:xfrm>
          <a:off x="5019675" y="69246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676275</xdr:colOff>
      <xdr:row>3</xdr:row>
      <xdr:rowOff>47625</xdr:rowOff>
    </xdr:from>
    <xdr:to>
      <xdr:col>12</xdr:col>
      <xdr:colOff>634050</xdr:colOff>
      <xdr:row>6</xdr:row>
      <xdr:rowOff>45836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MAR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24,15 millones utilizados</a:t>
          </a:r>
        </a:p>
        <a:p xmlns:a="http://schemas.openxmlformats.org/drawingml/2006/main">
          <a:pPr algn="l" rtl="0">
            <a:defRPr sz="1000"/>
          </a:pPr>
          <a:r>
            <a:rPr lang="es-ES" sz="900" b="0" i="0" u="none" strike="noStrike" baseline="0">
              <a:solidFill>
                <a:srgbClr val="000000"/>
              </a:solidFill>
              <a:latin typeface="Arial"/>
              <a:cs typeface="Arial"/>
            </a:rPr>
            <a:t>17,91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122</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cjAEXf6K1C91Ub919uN6ab6afnoOJJrCaJG8EaAB4WIZ+Ygkuu4ktJAbmeJ470cPLUsOgR0BlmK3wG+jTnWWkw==" saltValue="+iTB2zud22bFSXWFELw7Tg=="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121</v>
      </c>
      <c r="C3" s="255"/>
      <c r="D3" s="255"/>
      <c r="E3" s="255"/>
      <c r="F3" s="255"/>
      <c r="G3" s="255"/>
      <c r="H3" s="255"/>
      <c r="I3" s="255"/>
      <c r="J3" s="255"/>
      <c r="K3" s="255"/>
      <c r="L3" s="255"/>
      <c r="M3" s="255"/>
      <c r="N3" s="255"/>
    </row>
    <row r="4" spans="2:14" ht="14.25" x14ac:dyDescent="0.2">
      <c r="B4" s="256" t="s">
        <v>120</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122</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D15" sqref="D15"/>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122</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5" t="s">
        <v>80</v>
      </c>
      <c r="C12" s="266"/>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+'5-RI'!I26+'5-RI'!L41</f>
        <v>2437</v>
      </c>
      <c r="E14" s="85">
        <f>+D14/C14</f>
        <v>8.1233333333333331E-4</v>
      </c>
      <c r="F14" s="105"/>
      <c r="G14" s="70"/>
    </row>
    <row r="15" spans="1:21" ht="25.5" customHeight="1" x14ac:dyDescent="0.2">
      <c r="A15" s="262" t="s">
        <v>41</v>
      </c>
      <c r="B15" s="106" t="s">
        <v>40</v>
      </c>
      <c r="C15" s="107">
        <f>SUM(C16:C26)</f>
        <v>1067</v>
      </c>
      <c r="D15" s="86">
        <v>261</v>
      </c>
      <c r="E15" s="85">
        <f>+D15/C15</f>
        <v>0.24461105904404873</v>
      </c>
      <c r="F15" s="105"/>
      <c r="G15" s="108"/>
    </row>
    <row r="16" spans="1:21" x14ac:dyDescent="0.2">
      <c r="A16" s="263"/>
      <c r="B16" s="154" t="s">
        <v>104</v>
      </c>
      <c r="C16" s="91">
        <v>97</v>
      </c>
      <c r="D16" s="92">
        <v>37</v>
      </c>
      <c r="E16" s="85">
        <f t="shared" ref="E16:E26" si="0">+D16/C16</f>
        <v>0.38144329896907214</v>
      </c>
    </row>
    <row r="17" spans="1:5" x14ac:dyDescent="0.2">
      <c r="A17" s="263"/>
      <c r="B17" s="93" t="s">
        <v>93</v>
      </c>
      <c r="C17" s="91">
        <v>97</v>
      </c>
      <c r="D17" s="92">
        <v>39</v>
      </c>
      <c r="E17" s="85">
        <f t="shared" si="0"/>
        <v>0.40206185567010311</v>
      </c>
    </row>
    <row r="18" spans="1:5" x14ac:dyDescent="0.2">
      <c r="A18" s="263"/>
      <c r="B18" s="93" t="s">
        <v>94</v>
      </c>
      <c r="C18" s="91">
        <v>97</v>
      </c>
      <c r="D18" s="92">
        <v>18</v>
      </c>
      <c r="E18" s="85">
        <f>+D18/C18</f>
        <v>0.18556701030927836</v>
      </c>
    </row>
    <row r="19" spans="1:5" x14ac:dyDescent="0.2">
      <c r="A19" s="263"/>
      <c r="B19" s="93" t="s">
        <v>55</v>
      </c>
      <c r="C19" s="91">
        <v>97</v>
      </c>
      <c r="D19" s="92">
        <v>17</v>
      </c>
      <c r="E19" s="85">
        <f t="shared" si="0"/>
        <v>0.17525773195876287</v>
      </c>
    </row>
    <row r="20" spans="1:5" x14ac:dyDescent="0.2">
      <c r="A20" s="263"/>
      <c r="B20" s="93" t="s">
        <v>56</v>
      </c>
      <c r="C20" s="91">
        <v>97</v>
      </c>
      <c r="D20" s="92">
        <v>27</v>
      </c>
      <c r="E20" s="85">
        <f t="shared" si="0"/>
        <v>0.27835051546391754</v>
      </c>
    </row>
    <row r="21" spans="1:5" x14ac:dyDescent="0.2">
      <c r="A21" s="263"/>
      <c r="B21" s="93" t="s">
        <v>57</v>
      </c>
      <c r="C21" s="91">
        <v>97</v>
      </c>
      <c r="D21" s="92">
        <v>23</v>
      </c>
      <c r="E21" s="85">
        <f t="shared" si="0"/>
        <v>0.23711340206185566</v>
      </c>
    </row>
    <row r="22" spans="1:5" x14ac:dyDescent="0.2">
      <c r="A22" s="263"/>
      <c r="B22" s="120" t="s">
        <v>92</v>
      </c>
      <c r="C22" s="91">
        <v>97</v>
      </c>
      <c r="D22" s="92">
        <v>15</v>
      </c>
      <c r="E22" s="85">
        <f t="shared" si="0"/>
        <v>0.15463917525773196</v>
      </c>
    </row>
    <row r="23" spans="1:5" x14ac:dyDescent="0.2">
      <c r="A23" s="263"/>
      <c r="B23" s="153" t="s">
        <v>103</v>
      </c>
      <c r="C23" s="91">
        <v>97</v>
      </c>
      <c r="D23" s="92">
        <v>15</v>
      </c>
      <c r="E23" s="85">
        <f t="shared" si="0"/>
        <v>0.15463917525773196</v>
      </c>
    </row>
    <row r="24" spans="1:5" x14ac:dyDescent="0.2">
      <c r="A24" s="263"/>
      <c r="B24" s="93" t="s">
        <v>58</v>
      </c>
      <c r="C24" s="91">
        <v>97</v>
      </c>
      <c r="D24" s="92">
        <v>22</v>
      </c>
      <c r="E24" s="85">
        <f t="shared" si="0"/>
        <v>0.22680412371134021</v>
      </c>
    </row>
    <row r="25" spans="1:5" x14ac:dyDescent="0.2">
      <c r="A25" s="263"/>
      <c r="B25" s="93" t="s">
        <v>59</v>
      </c>
      <c r="C25" s="91">
        <v>97</v>
      </c>
      <c r="D25" s="92">
        <v>23</v>
      </c>
      <c r="E25" s="85">
        <f t="shared" si="0"/>
        <v>0.23711340206185566</v>
      </c>
    </row>
    <row r="26" spans="1:5" ht="13.5" thickBot="1" x14ac:dyDescent="0.25">
      <c r="A26" s="264"/>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2437</v>
      </c>
      <c r="E63" s="142"/>
      <c r="F63" s="144"/>
      <c r="G63" s="152"/>
    </row>
    <row r="64" spans="1:7" x14ac:dyDescent="0.2">
      <c r="A64" s="142" t="s">
        <v>65</v>
      </c>
      <c r="B64" s="142"/>
      <c r="C64" s="143"/>
      <c r="D64" s="143">
        <f>+D62-D63</f>
        <v>2997563</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cFlyIGo5ih2kruwlso6t5lmcx7lHIlgQrnWEQCXQQvKwb6925u4F4WGgE8+XeosLzRV9DgKImCFnBUXiU4H7vg==" saltValue="864J2Z8a2IU9LrErMpGRNg=="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topLeftCell="A13" zoomScaleNormal="100" workbookViewId="0">
      <selection activeCell="I52" sqref="I52"/>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122</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72" t="s">
        <v>5</v>
      </c>
      <c r="B12" s="273"/>
      <c r="C12" s="272" t="s">
        <v>87</v>
      </c>
      <c r="D12" s="274"/>
      <c r="E12" s="274"/>
      <c r="F12" s="273"/>
      <c r="G12" s="272" t="s">
        <v>2</v>
      </c>
      <c r="H12" s="274"/>
      <c r="I12" s="274"/>
      <c r="J12" s="273"/>
      <c r="K12" s="287" t="s">
        <v>1</v>
      </c>
      <c r="L12" s="274"/>
      <c r="M12" s="274"/>
      <c r="N12" s="273"/>
    </row>
    <row r="13" spans="1:14" ht="13.5" thickTop="1" x14ac:dyDescent="0.2">
      <c r="A13" s="281" t="s">
        <v>6</v>
      </c>
      <c r="B13" s="282"/>
      <c r="C13" s="270" t="s">
        <v>7</v>
      </c>
      <c r="D13" s="275" t="s">
        <v>8</v>
      </c>
      <c r="E13" s="275"/>
      <c r="F13" s="181" t="s">
        <v>9</v>
      </c>
      <c r="G13" s="270" t="s">
        <v>7</v>
      </c>
      <c r="H13" s="275" t="s">
        <v>8</v>
      </c>
      <c r="I13" s="275"/>
      <c r="J13" s="181" t="s">
        <v>9</v>
      </c>
      <c r="K13" s="270" t="s">
        <v>7</v>
      </c>
      <c r="L13" s="275" t="s">
        <v>8</v>
      </c>
      <c r="M13" s="275"/>
      <c r="N13" s="181" t="s">
        <v>9</v>
      </c>
    </row>
    <row r="14" spans="1:14" ht="13.5" thickBot="1" x14ac:dyDescent="0.25">
      <c r="A14" s="281"/>
      <c r="B14" s="282"/>
      <c r="C14" s="271"/>
      <c r="D14" s="182" t="s">
        <v>10</v>
      </c>
      <c r="E14" s="182" t="s">
        <v>11</v>
      </c>
      <c r="F14" s="183" t="s">
        <v>12</v>
      </c>
      <c r="G14" s="271"/>
      <c r="H14" s="182" t="s">
        <v>10</v>
      </c>
      <c r="I14" s="182" t="s">
        <v>11</v>
      </c>
      <c r="J14" s="183" t="s">
        <v>12</v>
      </c>
      <c r="K14" s="271"/>
      <c r="L14" s="182" t="s">
        <v>10</v>
      </c>
      <c r="M14" s="182" t="s">
        <v>11</v>
      </c>
      <c r="N14" s="183" t="s">
        <v>12</v>
      </c>
    </row>
    <row r="15" spans="1:14" ht="13.5" thickTop="1" x14ac:dyDescent="0.2">
      <c r="A15" s="281"/>
      <c r="B15" s="282"/>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1"/>
      <c r="B16" s="282"/>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1"/>
      <c r="B17" s="282"/>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1"/>
      <c r="B18" s="282"/>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1"/>
      <c r="B19" s="282"/>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1"/>
      <c r="B20" s="282"/>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1"/>
      <c r="B21" s="282"/>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1"/>
      <c r="B22" s="282"/>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1"/>
      <c r="B23" s="282"/>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1"/>
      <c r="B24" s="282"/>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1"/>
      <c r="B25" s="282"/>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1"/>
      <c r="B26" s="282"/>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1"/>
      <c r="B27" s="282"/>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1"/>
      <c r="B28" s="282"/>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1"/>
      <c r="B29" s="282"/>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1"/>
      <c r="B30" s="282"/>
      <c r="C30" s="213"/>
      <c r="D30" s="213"/>
      <c r="E30" s="213"/>
      <c r="F30" s="213"/>
      <c r="G30" s="215"/>
      <c r="H30" s="215"/>
      <c r="I30" s="215"/>
      <c r="J30" s="215"/>
      <c r="K30" s="3">
        <v>99</v>
      </c>
      <c r="L30" s="3">
        <v>1000000</v>
      </c>
      <c r="M30" s="3">
        <v>1999999</v>
      </c>
      <c r="N30" s="98">
        <f t="shared" si="4"/>
        <v>1000000</v>
      </c>
    </row>
    <row r="31" spans="1:14" x14ac:dyDescent="0.2">
      <c r="A31" s="281"/>
      <c r="B31" s="282"/>
      <c r="C31" s="213"/>
      <c r="D31" s="213"/>
      <c r="E31" s="213"/>
      <c r="F31" s="213"/>
      <c r="G31" s="215"/>
      <c r="H31" s="215"/>
      <c r="I31" s="215"/>
      <c r="J31" s="215"/>
      <c r="K31" s="3">
        <v>99</v>
      </c>
      <c r="L31" s="3">
        <v>2000000</v>
      </c>
      <c r="M31" s="3">
        <v>2499999</v>
      </c>
      <c r="N31" s="98">
        <f t="shared" si="4"/>
        <v>500000</v>
      </c>
    </row>
    <row r="32" spans="1:14" x14ac:dyDescent="0.2">
      <c r="A32" s="281"/>
      <c r="B32" s="282"/>
      <c r="C32" s="213"/>
      <c r="D32" s="213"/>
      <c r="E32" s="213"/>
      <c r="F32" s="213"/>
      <c r="G32" s="215"/>
      <c r="H32" s="215"/>
      <c r="I32" s="215"/>
      <c r="J32" s="215"/>
      <c r="K32" s="3">
        <v>99</v>
      </c>
      <c r="L32" s="3">
        <v>3000000</v>
      </c>
      <c r="M32" s="3">
        <v>3999999</v>
      </c>
      <c r="N32" s="98">
        <f t="shared" si="4"/>
        <v>1000000</v>
      </c>
    </row>
    <row r="33" spans="1:14" x14ac:dyDescent="0.2">
      <c r="A33" s="281"/>
      <c r="B33" s="282"/>
      <c r="C33" s="213"/>
      <c r="D33" s="213"/>
      <c r="E33" s="213"/>
      <c r="F33" s="213"/>
      <c r="G33" s="215"/>
      <c r="H33" s="215"/>
      <c r="I33" s="215"/>
      <c r="J33" s="215"/>
      <c r="K33" s="3">
        <v>99</v>
      </c>
      <c r="L33" s="3">
        <v>4000000</v>
      </c>
      <c r="M33" s="3">
        <v>4999999</v>
      </c>
      <c r="N33" s="98">
        <f t="shared" si="4"/>
        <v>1000000</v>
      </c>
    </row>
    <row r="34" spans="1:14" x14ac:dyDescent="0.2">
      <c r="A34" s="281"/>
      <c r="B34" s="282"/>
      <c r="C34" s="213"/>
      <c r="D34" s="213"/>
      <c r="E34" s="213"/>
      <c r="F34" s="213"/>
      <c r="G34" s="215"/>
      <c r="H34" s="215"/>
      <c r="I34" s="215"/>
      <c r="J34" s="215"/>
      <c r="K34" s="3">
        <v>99</v>
      </c>
      <c r="L34" s="3">
        <v>7000000</v>
      </c>
      <c r="M34" s="3">
        <v>7999999</v>
      </c>
      <c r="N34" s="98">
        <f t="shared" si="4"/>
        <v>1000000</v>
      </c>
    </row>
    <row r="35" spans="1:14" x14ac:dyDescent="0.2">
      <c r="A35" s="281"/>
      <c r="B35" s="282"/>
      <c r="C35" s="213"/>
      <c r="D35" s="213"/>
      <c r="E35" s="213"/>
      <c r="F35" s="213"/>
      <c r="G35" s="215"/>
      <c r="H35" s="215"/>
      <c r="I35" s="215"/>
      <c r="J35" s="215"/>
      <c r="K35" s="3">
        <v>99</v>
      </c>
      <c r="L35" s="3">
        <v>9100000</v>
      </c>
      <c r="M35" s="3">
        <v>9199999</v>
      </c>
      <c r="N35" s="98">
        <f t="shared" si="4"/>
        <v>100000</v>
      </c>
    </row>
    <row r="36" spans="1:14" x14ac:dyDescent="0.2">
      <c r="A36" s="281"/>
      <c r="B36" s="282"/>
      <c r="C36" s="213"/>
      <c r="D36" s="213"/>
      <c r="E36" s="213"/>
      <c r="F36" s="213"/>
      <c r="G36" s="215"/>
      <c r="H36" s="215"/>
      <c r="I36" s="215"/>
      <c r="J36" s="215"/>
      <c r="K36" s="3">
        <v>99</v>
      </c>
      <c r="L36" s="3">
        <v>9300000</v>
      </c>
      <c r="M36" s="3">
        <v>9399999</v>
      </c>
      <c r="N36" s="98">
        <f t="shared" si="4"/>
        <v>100000</v>
      </c>
    </row>
    <row r="37" spans="1:14" x14ac:dyDescent="0.2">
      <c r="A37" s="281"/>
      <c r="B37" s="282"/>
      <c r="C37" s="215"/>
      <c r="D37" s="215"/>
      <c r="E37" s="215"/>
      <c r="F37" s="215"/>
      <c r="G37" s="215"/>
      <c r="H37" s="215"/>
      <c r="I37" s="215"/>
      <c r="J37" s="215"/>
      <c r="K37" s="3">
        <v>99</v>
      </c>
      <c r="L37" s="3">
        <v>9400000</v>
      </c>
      <c r="M37" s="3">
        <v>9499999</v>
      </c>
      <c r="N37" s="98">
        <f t="shared" si="4"/>
        <v>100000</v>
      </c>
    </row>
    <row r="38" spans="1:14" x14ac:dyDescent="0.2">
      <c r="A38" s="281"/>
      <c r="B38" s="282"/>
      <c r="C38" s="215"/>
      <c r="D38" s="215"/>
      <c r="E38" s="215"/>
      <c r="F38" s="215"/>
      <c r="G38" s="215"/>
      <c r="H38" s="215"/>
      <c r="I38" s="215"/>
      <c r="J38" s="215"/>
      <c r="K38" s="3">
        <v>99</v>
      </c>
      <c r="L38" s="3">
        <v>9500000</v>
      </c>
      <c r="M38" s="3">
        <v>9599999</v>
      </c>
      <c r="N38" s="98">
        <f t="shared" si="4"/>
        <v>100000</v>
      </c>
    </row>
    <row r="39" spans="1:14" x14ac:dyDescent="0.2">
      <c r="A39" s="281"/>
      <c r="B39" s="282"/>
      <c r="C39" s="213"/>
      <c r="D39" s="213"/>
      <c r="E39" s="213"/>
      <c r="F39" s="213"/>
      <c r="G39" s="213"/>
      <c r="H39" s="213"/>
      <c r="I39" s="213"/>
      <c r="J39" s="213"/>
      <c r="K39" s="42">
        <v>99</v>
      </c>
      <c r="L39" s="42">
        <v>9600000</v>
      </c>
      <c r="M39" s="42">
        <v>9699999</v>
      </c>
      <c r="N39" s="98">
        <f t="shared" si="4"/>
        <v>100000</v>
      </c>
    </row>
    <row r="40" spans="1:14" s="34" customFormat="1" x14ac:dyDescent="0.2">
      <c r="A40" s="276" t="s">
        <v>32</v>
      </c>
      <c r="B40" s="184">
        <f>SUM(C40:N40)</f>
        <v>26400000</v>
      </c>
      <c r="C40" s="268">
        <f>SUM(F15:F39)</f>
        <v>1500000</v>
      </c>
      <c r="D40" s="283"/>
      <c r="E40" s="283"/>
      <c r="F40" s="284"/>
      <c r="G40" s="267">
        <f>SUM(J15:J39)</f>
        <v>6800000</v>
      </c>
      <c r="H40" s="268"/>
      <c r="I40" s="268"/>
      <c r="J40" s="293"/>
      <c r="K40" s="267">
        <f>SUM(N15:N39)</f>
        <v>18100000</v>
      </c>
      <c r="L40" s="268"/>
      <c r="M40" s="268"/>
      <c r="N40" s="269"/>
    </row>
    <row r="41" spans="1:14" s="34" customFormat="1" ht="13.5" thickBot="1" x14ac:dyDescent="0.25">
      <c r="A41" s="277"/>
      <c r="B41" s="185">
        <f>SUM(C41:N41)</f>
        <v>1</v>
      </c>
      <c r="C41" s="278">
        <f>+C40/$B$40</f>
        <v>5.6818181818181816E-2</v>
      </c>
      <c r="D41" s="279"/>
      <c r="E41" s="279"/>
      <c r="F41" s="280"/>
      <c r="G41" s="288">
        <f>+G40/$B$40</f>
        <v>0.25757575757575757</v>
      </c>
      <c r="H41" s="278"/>
      <c r="I41" s="278"/>
      <c r="J41" s="290"/>
      <c r="K41" s="288">
        <f>+K40/$B$40</f>
        <v>0.68560606060606055</v>
      </c>
      <c r="L41" s="278"/>
      <c r="M41" s="278"/>
      <c r="N41" s="289"/>
    </row>
    <row r="42" spans="1:14" ht="14.25" thickTop="1" thickBot="1" x14ac:dyDescent="0.25"/>
    <row r="43" spans="1:14" s="34" customFormat="1" ht="12.75" customHeight="1" thickTop="1" x14ac:dyDescent="0.2">
      <c r="A43" s="188" t="s">
        <v>33</v>
      </c>
      <c r="B43" s="189">
        <f>+C43+G43+K43</f>
        <v>24152733</v>
      </c>
      <c r="C43" s="291">
        <f>+'4-Móvil II'!H145</f>
        <v>1078460</v>
      </c>
      <c r="D43" s="291"/>
      <c r="E43" s="291"/>
      <c r="F43" s="291"/>
      <c r="G43" s="291">
        <f>+'4-Móvil II'!E145</f>
        <v>6321072</v>
      </c>
      <c r="H43" s="291"/>
      <c r="I43" s="291"/>
      <c r="J43" s="291"/>
      <c r="K43" s="291">
        <f>+'4-Móvil II'!B145</f>
        <v>16753201</v>
      </c>
      <c r="L43" s="291"/>
      <c r="M43" s="291"/>
      <c r="N43" s="292"/>
    </row>
    <row r="44" spans="1:14" s="34" customFormat="1" ht="28.5" customHeight="1" thickBot="1" x14ac:dyDescent="0.25">
      <c r="A44" s="186" t="s">
        <v>34</v>
      </c>
      <c r="B44" s="187">
        <f>+B43/B40</f>
        <v>0.91487624999999995</v>
      </c>
      <c r="C44" s="285">
        <f>+C43/C40</f>
        <v>0.71897333333333335</v>
      </c>
      <c r="D44" s="285"/>
      <c r="E44" s="285"/>
      <c r="F44" s="285"/>
      <c r="G44" s="285">
        <f>+G43/G40</f>
        <v>0.92956941176470587</v>
      </c>
      <c r="H44" s="285"/>
      <c r="I44" s="285"/>
      <c r="J44" s="285"/>
      <c r="K44" s="285">
        <f>+K43/K40</f>
        <v>0.9255912154696132</v>
      </c>
      <c r="L44" s="285"/>
      <c r="M44" s="285"/>
      <c r="N44" s="286"/>
    </row>
    <row r="45" spans="1:14" ht="14.25" thickTop="1" thickBot="1" x14ac:dyDescent="0.25"/>
    <row r="46" spans="1:14" s="34" customFormat="1" ht="13.5" thickTop="1" x14ac:dyDescent="0.2">
      <c r="A46" s="190" t="s">
        <v>35</v>
      </c>
      <c r="B46" s="189">
        <f>+C46+G46+K46</f>
        <v>17911044</v>
      </c>
      <c r="C46" s="291">
        <f>+'4-Móvil II'!J145</f>
        <v>450858</v>
      </c>
      <c r="D46" s="291"/>
      <c r="E46" s="291"/>
      <c r="F46" s="291"/>
      <c r="G46" s="291">
        <f>+'4-Móvil II'!G145</f>
        <v>5224894</v>
      </c>
      <c r="H46" s="291"/>
      <c r="I46" s="291"/>
      <c r="J46" s="291"/>
      <c r="K46" s="291">
        <f>+'4-Móvil II'!D145</f>
        <v>12235292</v>
      </c>
      <c r="L46" s="291"/>
      <c r="M46" s="291"/>
      <c r="N46" s="292"/>
    </row>
    <row r="47" spans="1:14" s="35" customFormat="1" ht="28.5" customHeight="1" thickBot="1" x14ac:dyDescent="0.25">
      <c r="A47" s="191" t="s">
        <v>36</v>
      </c>
      <c r="B47" s="187">
        <f>+B46/B40</f>
        <v>0.67844863636363639</v>
      </c>
      <c r="C47" s="285">
        <f>+C46/C40</f>
        <v>0.30057200000000001</v>
      </c>
      <c r="D47" s="285"/>
      <c r="E47" s="285"/>
      <c r="F47" s="285"/>
      <c r="G47" s="285">
        <f>+G46/G40</f>
        <v>0.76836676470588239</v>
      </c>
      <c r="H47" s="285"/>
      <c r="I47" s="285"/>
      <c r="J47" s="285"/>
      <c r="K47" s="285">
        <f>+K46/K40</f>
        <v>0.67598298342541441</v>
      </c>
      <c r="L47" s="285"/>
      <c r="M47" s="285"/>
      <c r="N47" s="286"/>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12235292</v>
      </c>
      <c r="C62" s="135">
        <f t="shared" ref="C62:C68" si="5">+B62/$B$69</f>
        <v>0.12235292</v>
      </c>
      <c r="D62" s="133"/>
      <c r="E62" s="218"/>
      <c r="F62" s="218"/>
      <c r="G62" s="218"/>
      <c r="H62" s="218"/>
      <c r="I62" s="218"/>
      <c r="J62" s="218"/>
      <c r="K62" s="218"/>
      <c r="L62" s="218"/>
      <c r="M62" s="218"/>
      <c r="N62" s="218"/>
      <c r="O62" s="218"/>
      <c r="P62" s="218"/>
      <c r="Q62" s="218"/>
    </row>
    <row r="63" spans="1:17" s="125" customFormat="1" x14ac:dyDescent="0.2">
      <c r="A63" s="133" t="s">
        <v>16</v>
      </c>
      <c r="B63" s="134">
        <f>+K40-K46</f>
        <v>5864708</v>
      </c>
      <c r="C63" s="135">
        <f t="shared" si="5"/>
        <v>5.8647079999999997E-2</v>
      </c>
      <c r="D63" s="133"/>
      <c r="E63" s="218"/>
      <c r="F63" s="218"/>
      <c r="G63" s="218"/>
      <c r="H63" s="218"/>
      <c r="I63" s="218"/>
      <c r="J63" s="218"/>
      <c r="K63" s="218"/>
      <c r="L63" s="218"/>
      <c r="M63" s="218"/>
      <c r="N63" s="218"/>
      <c r="O63" s="218"/>
      <c r="P63" s="218"/>
      <c r="Q63" s="218"/>
    </row>
    <row r="64" spans="1:17" s="125" customFormat="1" x14ac:dyDescent="0.2">
      <c r="A64" s="133" t="s">
        <v>17</v>
      </c>
      <c r="B64" s="134">
        <f>+G46</f>
        <v>5224894</v>
      </c>
      <c r="C64" s="135">
        <f t="shared" si="5"/>
        <v>5.2248940000000001E-2</v>
      </c>
      <c r="D64" s="133"/>
      <c r="E64" s="218"/>
      <c r="F64" s="218"/>
      <c r="G64" s="218"/>
      <c r="H64" s="218"/>
      <c r="I64" s="218"/>
      <c r="J64" s="218"/>
      <c r="K64" s="218"/>
      <c r="L64" s="218"/>
      <c r="M64" s="218"/>
      <c r="N64" s="218"/>
      <c r="O64" s="218"/>
      <c r="P64" s="218"/>
      <c r="Q64" s="218"/>
    </row>
    <row r="65" spans="1:17" s="125" customFormat="1" x14ac:dyDescent="0.2">
      <c r="A65" s="133" t="s">
        <v>18</v>
      </c>
      <c r="B65" s="134">
        <f>+G40-G46</f>
        <v>1575106</v>
      </c>
      <c r="C65" s="135">
        <f t="shared" si="5"/>
        <v>1.5751060000000001E-2</v>
      </c>
      <c r="D65" s="133"/>
      <c r="E65" s="218"/>
      <c r="F65" s="218"/>
      <c r="G65" s="218"/>
      <c r="H65" s="218"/>
      <c r="I65" s="218"/>
      <c r="J65" s="218"/>
      <c r="K65" s="218"/>
      <c r="L65" s="218"/>
      <c r="M65" s="218"/>
      <c r="N65" s="218"/>
      <c r="O65" s="218"/>
      <c r="P65" s="218"/>
      <c r="Q65" s="218"/>
    </row>
    <row r="66" spans="1:17" s="125" customFormat="1" x14ac:dyDescent="0.2">
      <c r="A66" s="133" t="s">
        <v>98</v>
      </c>
      <c r="B66" s="134">
        <f>+C46</f>
        <v>450858</v>
      </c>
      <c r="C66" s="135">
        <f t="shared" si="5"/>
        <v>4.5085799999999999E-3</v>
      </c>
      <c r="D66" s="133"/>
      <c r="E66" s="218"/>
      <c r="F66" s="218"/>
      <c r="G66" s="218"/>
      <c r="H66" s="218"/>
      <c r="I66" s="218"/>
      <c r="J66" s="218"/>
      <c r="K66" s="218"/>
      <c r="L66" s="218"/>
      <c r="M66" s="218"/>
      <c r="N66" s="218"/>
      <c r="O66" s="218"/>
      <c r="P66" s="218"/>
      <c r="Q66" s="218"/>
    </row>
    <row r="67" spans="1:17" s="125" customFormat="1" x14ac:dyDescent="0.2">
      <c r="A67" s="133" t="s">
        <v>99</v>
      </c>
      <c r="B67" s="134">
        <f>+C40-C46</f>
        <v>1049142</v>
      </c>
      <c r="C67" s="135">
        <f t="shared" si="5"/>
        <v>1.049142E-2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DVErobJiueKipxHX85iBhir8Rtr3OGe1dKVWSukOauM0Ft8xlP0LfSW0hfwaBaYAItCvJXkqwP418k36uJprwQ==" saltValue="LH5me/U1w+nPjEzpNDkh0Q=="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4"/>
  <sheetViews>
    <sheetView topLeftCell="A103" zoomScale="85" zoomScaleNormal="85" workbookViewId="0">
      <selection activeCell="L129" sqref="L129"/>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122</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5" t="s">
        <v>22</v>
      </c>
      <c r="C12" s="296"/>
      <c r="D12" s="296"/>
      <c r="E12" s="296"/>
      <c r="F12" s="296"/>
      <c r="G12" s="296"/>
      <c r="H12" s="296"/>
      <c r="I12" s="296"/>
      <c r="J12" s="296"/>
      <c r="K12" s="296"/>
      <c r="L12" s="296"/>
      <c r="M12" s="297"/>
    </row>
    <row r="13" spans="1:13" s="45" customFormat="1" ht="15" customHeight="1" thickTop="1" thickBot="1" x14ac:dyDescent="0.25">
      <c r="B13" s="303" t="s">
        <v>1</v>
      </c>
      <c r="C13" s="303"/>
      <c r="D13" s="303"/>
      <c r="E13" s="303" t="s">
        <v>2</v>
      </c>
      <c r="F13" s="303"/>
      <c r="G13" s="303"/>
      <c r="H13" s="303" t="s">
        <v>87</v>
      </c>
      <c r="I13" s="303"/>
      <c r="J13" s="303"/>
      <c r="K13" s="299" t="s">
        <v>3</v>
      </c>
      <c r="L13" s="300"/>
      <c r="M13" s="301"/>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5"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5" si="13">+H90+E90+B90</f>
        <v>18556376</v>
      </c>
      <c r="L90" s="25">
        <f t="shared" ref="L90:L125"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f t="shared" si="13"/>
        <v>24152733</v>
      </c>
      <c r="L125" s="21">
        <f t="shared" si="14"/>
        <v>26400000</v>
      </c>
      <c r="M125" s="52">
        <f t="shared" si="9"/>
        <v>17911044</v>
      </c>
      <c r="N125" s="2"/>
    </row>
    <row r="126" spans="1:14" ht="14.25" thickTop="1" thickBot="1" x14ac:dyDescent="0.25">
      <c r="A126" s="72"/>
      <c r="B126" s="2"/>
      <c r="C126" s="2"/>
      <c r="D126" s="5"/>
      <c r="E126" s="2"/>
      <c r="F126" s="2"/>
      <c r="G126" s="2"/>
      <c r="H126" s="2"/>
      <c r="I126" s="2"/>
      <c r="J126" s="2"/>
      <c r="K126" s="2"/>
      <c r="L126" s="2"/>
      <c r="M126" s="2"/>
    </row>
    <row r="127" spans="1:14" ht="17.25" thickTop="1" thickBot="1" x14ac:dyDescent="0.3">
      <c r="B127" s="295" t="s">
        <v>23</v>
      </c>
      <c r="C127" s="296"/>
      <c r="D127" s="296"/>
      <c r="E127" s="296"/>
      <c r="F127" s="296"/>
      <c r="G127" s="296"/>
      <c r="H127" s="296"/>
      <c r="I127" s="296"/>
      <c r="J127" s="296"/>
      <c r="K127" s="296"/>
      <c r="L127" s="296"/>
      <c r="M127" s="297"/>
    </row>
    <row r="128" spans="1:14" s="45" customFormat="1" ht="14.25" thickTop="1" thickBot="1" x14ac:dyDescent="0.25">
      <c r="B128" s="298" t="s">
        <v>1</v>
      </c>
      <c r="C128" s="298"/>
      <c r="D128" s="298"/>
      <c r="E128" s="298" t="s">
        <v>2</v>
      </c>
      <c r="F128" s="298"/>
      <c r="G128" s="298"/>
      <c r="H128" s="298" t="s">
        <v>87</v>
      </c>
      <c r="I128" s="298"/>
      <c r="J128" s="298"/>
      <c r="K128" s="299" t="s">
        <v>3</v>
      </c>
      <c r="L128" s="300"/>
      <c r="M128" s="301"/>
    </row>
    <row r="129" spans="1:14" s="7" customFormat="1" ht="26.25" customHeight="1" thickTop="1" thickBot="1" x14ac:dyDescent="0.25">
      <c r="A129" s="170" t="s">
        <v>0</v>
      </c>
      <c r="B129" s="169" t="s">
        <v>19</v>
      </c>
      <c r="C129" s="196" t="s">
        <v>20</v>
      </c>
      <c r="D129" s="197" t="s">
        <v>21</v>
      </c>
      <c r="E129" s="169" t="s">
        <v>19</v>
      </c>
      <c r="F129" s="196" t="s">
        <v>20</v>
      </c>
      <c r="G129" s="197" t="s">
        <v>21</v>
      </c>
      <c r="H129" s="169" t="s">
        <v>19</v>
      </c>
      <c r="I129" s="196" t="s">
        <v>20</v>
      </c>
      <c r="J129" s="197" t="s">
        <v>21</v>
      </c>
      <c r="K129" s="169" t="s">
        <v>19</v>
      </c>
      <c r="L129" s="196" t="s">
        <v>20</v>
      </c>
      <c r="M129" s="199" t="s">
        <v>21</v>
      </c>
    </row>
    <row r="130" spans="1:14" ht="13.5" thickTop="1" x14ac:dyDescent="0.2">
      <c r="A130" s="10" t="s">
        <v>29</v>
      </c>
      <c r="B130" s="200"/>
      <c r="C130" s="19">
        <v>700000</v>
      </c>
      <c r="D130" s="55">
        <v>483982</v>
      </c>
      <c r="E130" s="200"/>
      <c r="F130" s="19">
        <v>600000</v>
      </c>
      <c r="G130" s="55">
        <v>375170</v>
      </c>
      <c r="H130" s="200"/>
      <c r="I130" s="19">
        <v>0</v>
      </c>
      <c r="J130" s="55">
        <v>0</v>
      </c>
      <c r="K130" s="200"/>
      <c r="L130" s="19">
        <f>+C130+F130+I130</f>
        <v>1300000</v>
      </c>
      <c r="M130" s="63">
        <f>+D130+G130+J130</f>
        <v>859152</v>
      </c>
    </row>
    <row r="131" spans="1:14" x14ac:dyDescent="0.2">
      <c r="A131" s="8" t="s">
        <v>30</v>
      </c>
      <c r="B131" s="201"/>
      <c r="C131" s="4">
        <v>1500000</v>
      </c>
      <c r="D131" s="30">
        <v>920878</v>
      </c>
      <c r="E131" s="201"/>
      <c r="F131" s="4">
        <v>1100000</v>
      </c>
      <c r="G131" s="30">
        <v>639983</v>
      </c>
      <c r="H131" s="201"/>
      <c r="I131" s="4">
        <v>0</v>
      </c>
      <c r="J131" s="30">
        <v>0</v>
      </c>
      <c r="K131" s="201"/>
      <c r="L131" s="4">
        <f t="shared" ref="L131:L137" si="17">+C131+F131+I131</f>
        <v>2600000</v>
      </c>
      <c r="M131" s="61">
        <f t="shared" ref="M131:M137" si="18">+D131+G131+J131</f>
        <v>1560861</v>
      </c>
    </row>
    <row r="132" spans="1:14" x14ac:dyDescent="0.2">
      <c r="A132" s="8" t="s">
        <v>31</v>
      </c>
      <c r="B132" s="201"/>
      <c r="C132" s="4">
        <v>2100000</v>
      </c>
      <c r="D132" s="30">
        <v>1537635</v>
      </c>
      <c r="E132" s="201"/>
      <c r="F132" s="4">
        <v>1500000</v>
      </c>
      <c r="G132" s="30">
        <v>867870</v>
      </c>
      <c r="H132" s="201"/>
      <c r="I132" s="4">
        <v>200000</v>
      </c>
      <c r="J132" s="30">
        <v>3804</v>
      </c>
      <c r="K132" s="201"/>
      <c r="L132" s="4">
        <f t="shared" si="17"/>
        <v>3800000</v>
      </c>
      <c r="M132" s="61">
        <f t="shared" si="18"/>
        <v>2409309</v>
      </c>
    </row>
    <row r="133" spans="1:14" x14ac:dyDescent="0.2">
      <c r="A133" s="8" t="s">
        <v>24</v>
      </c>
      <c r="B133" s="201"/>
      <c r="C133" s="4">
        <v>3000000</v>
      </c>
      <c r="D133" s="30">
        <v>2326061</v>
      </c>
      <c r="E133" s="201"/>
      <c r="F133" s="4">
        <v>1700000</v>
      </c>
      <c r="G133" s="30">
        <v>1126235</v>
      </c>
      <c r="H133" s="201"/>
      <c r="I133" s="4">
        <v>200000</v>
      </c>
      <c r="J133" s="30">
        <v>107356</v>
      </c>
      <c r="K133" s="201"/>
      <c r="L133" s="4">
        <f t="shared" si="17"/>
        <v>4900000</v>
      </c>
      <c r="M133" s="61">
        <f t="shared" si="18"/>
        <v>3559652</v>
      </c>
    </row>
    <row r="134" spans="1:14" x14ac:dyDescent="0.2">
      <c r="A134" s="8" t="s">
        <v>25</v>
      </c>
      <c r="B134" s="16">
        <f t="shared" ref="B134:J134" si="19">+B26</f>
        <v>4558371</v>
      </c>
      <c r="C134" s="4">
        <f t="shared" si="19"/>
        <v>5000000</v>
      </c>
      <c r="D134" s="30">
        <f t="shared" si="19"/>
        <v>4100014</v>
      </c>
      <c r="E134" s="16">
        <f t="shared" si="19"/>
        <v>1776069</v>
      </c>
      <c r="F134" s="4">
        <f t="shared" si="19"/>
        <v>3000000</v>
      </c>
      <c r="G134" s="30">
        <f t="shared" si="19"/>
        <v>1948714.962260009</v>
      </c>
      <c r="H134" s="16">
        <f t="shared" si="19"/>
        <v>463132</v>
      </c>
      <c r="I134" s="4">
        <f t="shared" si="19"/>
        <v>400000</v>
      </c>
      <c r="J134" s="30">
        <f t="shared" si="19"/>
        <v>226352</v>
      </c>
      <c r="K134" s="16">
        <f t="shared" ref="K134:K139" si="20">+B134+E134+H134</f>
        <v>6797572</v>
      </c>
      <c r="L134" s="4">
        <f t="shared" si="17"/>
        <v>8400000</v>
      </c>
      <c r="M134" s="61">
        <f t="shared" si="18"/>
        <v>6275080.9622600088</v>
      </c>
    </row>
    <row r="135" spans="1:14" x14ac:dyDescent="0.2">
      <c r="A135" s="8" t="s">
        <v>26</v>
      </c>
      <c r="B135" s="16">
        <f t="shared" ref="B135:J135" si="21">+B38</f>
        <v>6886885</v>
      </c>
      <c r="C135" s="4">
        <f t="shared" si="21"/>
        <v>8000000</v>
      </c>
      <c r="D135" s="30">
        <f t="shared" si="21"/>
        <v>5656899</v>
      </c>
      <c r="E135" s="16">
        <f t="shared" si="21"/>
        <v>3579618</v>
      </c>
      <c r="F135" s="4">
        <f t="shared" si="21"/>
        <v>4300000</v>
      </c>
      <c r="G135" s="30">
        <f t="shared" si="21"/>
        <v>2514126.1774500068</v>
      </c>
      <c r="H135" s="16">
        <f t="shared" si="21"/>
        <v>756454</v>
      </c>
      <c r="I135" s="4">
        <f t="shared" si="21"/>
        <v>800000</v>
      </c>
      <c r="J135" s="30">
        <f t="shared" si="21"/>
        <v>358653</v>
      </c>
      <c r="K135" s="16">
        <f t="shared" si="20"/>
        <v>11222957</v>
      </c>
      <c r="L135" s="4">
        <f t="shared" si="17"/>
        <v>13100000</v>
      </c>
      <c r="M135" s="61">
        <f t="shared" si="18"/>
        <v>8529678.1774500068</v>
      </c>
    </row>
    <row r="136" spans="1:14" x14ac:dyDescent="0.2">
      <c r="A136" s="8" t="s">
        <v>27</v>
      </c>
      <c r="B136" s="16">
        <f t="shared" ref="B136:J136" si="22">+B50</f>
        <v>8158660</v>
      </c>
      <c r="C136" s="4">
        <f t="shared" si="22"/>
        <v>9500000</v>
      </c>
      <c r="D136" s="30">
        <f t="shared" si="22"/>
        <v>6936115</v>
      </c>
      <c r="E136" s="16">
        <f t="shared" si="22"/>
        <v>3956416</v>
      </c>
      <c r="F136" s="4">
        <f t="shared" si="22"/>
        <v>4300000</v>
      </c>
      <c r="G136" s="30">
        <f t="shared" si="22"/>
        <v>2634463</v>
      </c>
      <c r="H136" s="16">
        <f t="shared" si="22"/>
        <v>510229</v>
      </c>
      <c r="I136" s="4">
        <f t="shared" si="22"/>
        <v>1000000</v>
      </c>
      <c r="J136" s="30">
        <f t="shared" si="22"/>
        <v>450350</v>
      </c>
      <c r="K136" s="16">
        <f t="shared" si="20"/>
        <v>12625305</v>
      </c>
      <c r="L136" s="4">
        <f t="shared" si="17"/>
        <v>14800000</v>
      </c>
      <c r="M136" s="61">
        <f t="shared" si="18"/>
        <v>10020928</v>
      </c>
    </row>
    <row r="137" spans="1:14" x14ac:dyDescent="0.2">
      <c r="A137" s="15" t="s">
        <v>28</v>
      </c>
      <c r="B137" s="17">
        <f t="shared" ref="B137:J137" si="23">+B62</f>
        <v>10103421</v>
      </c>
      <c r="C137" s="25">
        <f t="shared" si="23"/>
        <v>11000000</v>
      </c>
      <c r="D137" s="57">
        <f t="shared" si="23"/>
        <v>8156359</v>
      </c>
      <c r="E137" s="17">
        <f t="shared" si="23"/>
        <v>4018264</v>
      </c>
      <c r="F137" s="25">
        <f t="shared" si="23"/>
        <v>5000000</v>
      </c>
      <c r="G137" s="57">
        <f t="shared" si="23"/>
        <v>3122520</v>
      </c>
      <c r="H137" s="17">
        <f t="shared" si="23"/>
        <v>666178</v>
      </c>
      <c r="I137" s="25">
        <f t="shared" si="23"/>
        <v>1500000</v>
      </c>
      <c r="J137" s="57">
        <f t="shared" si="23"/>
        <v>323967</v>
      </c>
      <c r="K137" s="17">
        <f t="shared" si="20"/>
        <v>14787863</v>
      </c>
      <c r="L137" s="25">
        <f t="shared" si="17"/>
        <v>17500000</v>
      </c>
      <c r="M137" s="64">
        <f t="shared" si="18"/>
        <v>11602846</v>
      </c>
    </row>
    <row r="138" spans="1:14" x14ac:dyDescent="0.2">
      <c r="A138" s="13" t="s">
        <v>85</v>
      </c>
      <c r="B138" s="17">
        <f t="shared" ref="B138:J138" si="24">+B74</f>
        <v>11594047</v>
      </c>
      <c r="C138" s="25">
        <f t="shared" si="24"/>
        <v>12500000</v>
      </c>
      <c r="D138" s="64">
        <f t="shared" si="24"/>
        <v>9291268</v>
      </c>
      <c r="E138" s="17">
        <f t="shared" si="24"/>
        <v>4511192</v>
      </c>
      <c r="F138" s="25">
        <f t="shared" si="24"/>
        <v>5600000</v>
      </c>
      <c r="G138" s="121">
        <f t="shared" si="24"/>
        <v>3806432</v>
      </c>
      <c r="H138" s="122">
        <f t="shared" si="24"/>
        <v>524239</v>
      </c>
      <c r="I138" s="25">
        <f t="shared" si="24"/>
        <v>1500000</v>
      </c>
      <c r="J138" s="50">
        <f t="shared" si="24"/>
        <v>356900</v>
      </c>
      <c r="K138" s="17">
        <f t="shared" si="20"/>
        <v>16629478</v>
      </c>
      <c r="L138" s="25">
        <f t="shared" ref="L138:M139" si="25">+C138+F138+I138</f>
        <v>19600000</v>
      </c>
      <c r="M138" s="64">
        <f t="shared" si="25"/>
        <v>13454600</v>
      </c>
      <c r="N138" s="5"/>
    </row>
    <row r="139" spans="1:14" x14ac:dyDescent="0.2">
      <c r="A139" s="13" t="s">
        <v>89</v>
      </c>
      <c r="B139" s="109">
        <f t="shared" ref="B139:J139" si="26">+B86</f>
        <v>12597846</v>
      </c>
      <c r="C139" s="25">
        <f t="shared" si="26"/>
        <v>12600000</v>
      </c>
      <c r="D139" s="57">
        <f t="shared" si="26"/>
        <v>10470502</v>
      </c>
      <c r="E139" s="17">
        <f t="shared" si="26"/>
        <v>5131361</v>
      </c>
      <c r="F139" s="25">
        <f t="shared" si="26"/>
        <v>5600000</v>
      </c>
      <c r="G139" s="57">
        <f t="shared" si="26"/>
        <v>4314599</v>
      </c>
      <c r="H139" s="110">
        <f t="shared" si="26"/>
        <v>536886</v>
      </c>
      <c r="I139" s="25">
        <f t="shared" si="26"/>
        <v>1500000</v>
      </c>
      <c r="J139" s="64">
        <f t="shared" si="26"/>
        <v>333730</v>
      </c>
      <c r="K139" s="102">
        <f t="shared" si="20"/>
        <v>18266093</v>
      </c>
      <c r="L139" s="25">
        <f t="shared" si="25"/>
        <v>19700000</v>
      </c>
      <c r="M139" s="50">
        <f t="shared" si="25"/>
        <v>15118831</v>
      </c>
      <c r="N139" s="2"/>
    </row>
    <row r="140" spans="1:14" x14ac:dyDescent="0.2">
      <c r="A140" s="13" t="s">
        <v>96</v>
      </c>
      <c r="B140" s="109">
        <f t="shared" ref="B140:J140" si="27">+B98</f>
        <v>12231411</v>
      </c>
      <c r="C140" s="25">
        <f t="shared" si="27"/>
        <v>14500000</v>
      </c>
      <c r="D140" s="57">
        <f t="shared" si="27"/>
        <v>11057316</v>
      </c>
      <c r="E140" s="17">
        <f t="shared" si="27"/>
        <v>5557758</v>
      </c>
      <c r="F140" s="25">
        <f t="shared" si="27"/>
        <v>6000000</v>
      </c>
      <c r="G140" s="57">
        <f t="shared" si="27"/>
        <v>4513874</v>
      </c>
      <c r="H140" s="110">
        <f t="shared" si="27"/>
        <v>477655</v>
      </c>
      <c r="I140" s="25">
        <f t="shared" si="27"/>
        <v>1500000</v>
      </c>
      <c r="J140" s="64">
        <f t="shared" si="27"/>
        <v>303368</v>
      </c>
      <c r="K140" s="102">
        <f t="shared" ref="K140:K142" si="28">+B140+E140+H140</f>
        <v>18266824</v>
      </c>
      <c r="L140" s="25">
        <f t="shared" ref="L140:L142" si="29">+C140+F140+I140</f>
        <v>22000000</v>
      </c>
      <c r="M140" s="50">
        <f t="shared" ref="M140:M142" si="30">+D140+G140+J140</f>
        <v>15874558</v>
      </c>
      <c r="N140" s="5"/>
    </row>
    <row r="141" spans="1:14" ht="13.5" thickBot="1" x14ac:dyDescent="0.25">
      <c r="A141" s="9" t="s">
        <v>102</v>
      </c>
      <c r="B141" s="116">
        <f t="shared" ref="B141:J141" si="31">+B110</f>
        <v>13052787</v>
      </c>
      <c r="C141" s="21">
        <f t="shared" si="31"/>
        <v>17100000</v>
      </c>
      <c r="D141" s="29">
        <f t="shared" si="31"/>
        <v>11757906</v>
      </c>
      <c r="E141" s="48">
        <f t="shared" si="31"/>
        <v>6276711</v>
      </c>
      <c r="F141" s="21">
        <f t="shared" si="31"/>
        <v>6800000</v>
      </c>
      <c r="G141" s="29">
        <f t="shared" si="31"/>
        <v>5019686</v>
      </c>
      <c r="H141" s="117">
        <f t="shared" si="31"/>
        <v>888486</v>
      </c>
      <c r="I141" s="21">
        <f t="shared" si="31"/>
        <v>1500000</v>
      </c>
      <c r="J141" s="62">
        <f t="shared" si="31"/>
        <v>309271</v>
      </c>
      <c r="K141" s="101">
        <f t="shared" si="28"/>
        <v>20217984</v>
      </c>
      <c r="L141" s="21">
        <f t="shared" si="29"/>
        <v>25400000</v>
      </c>
      <c r="M141" s="52">
        <f t="shared" si="30"/>
        <v>17086863</v>
      </c>
      <c r="N141" s="5"/>
    </row>
    <row r="142" spans="1:14" ht="14.25" thickTop="1" thickBot="1" x14ac:dyDescent="0.25">
      <c r="A142" s="9" t="s">
        <v>114</v>
      </c>
      <c r="B142" s="118">
        <f t="shared" ref="B142:J142" si="32">+B111</f>
        <v>13400068</v>
      </c>
      <c r="C142" s="20">
        <f t="shared" si="32"/>
        <v>17100000</v>
      </c>
      <c r="D142" s="58">
        <f t="shared" si="32"/>
        <v>11855128</v>
      </c>
      <c r="E142" s="26">
        <f t="shared" si="32"/>
        <v>6264453</v>
      </c>
      <c r="F142" s="20">
        <f t="shared" si="32"/>
        <v>6800000</v>
      </c>
      <c r="G142" s="58">
        <f t="shared" si="32"/>
        <v>5033644</v>
      </c>
      <c r="H142" s="119">
        <f t="shared" si="32"/>
        <v>752235</v>
      </c>
      <c r="I142" s="20">
        <f t="shared" si="32"/>
        <v>1500000</v>
      </c>
      <c r="J142" s="60">
        <f t="shared" si="32"/>
        <v>349051</v>
      </c>
      <c r="K142" s="100">
        <f t="shared" si="28"/>
        <v>20416756</v>
      </c>
      <c r="L142" s="20">
        <f t="shared" si="29"/>
        <v>25400000</v>
      </c>
      <c r="M142" s="51">
        <f t="shared" si="30"/>
        <v>17237823</v>
      </c>
      <c r="N142" s="5"/>
    </row>
    <row r="143" spans="1:14" ht="14.25" thickTop="1" thickBot="1" x14ac:dyDescent="0.25">
      <c r="A143" s="9">
        <v>41640</v>
      </c>
      <c r="B143" s="116">
        <v>16992173</v>
      </c>
      <c r="C143" s="21">
        <v>18100000</v>
      </c>
      <c r="D143" s="29">
        <v>12063959</v>
      </c>
      <c r="E143" s="48">
        <v>6406359</v>
      </c>
      <c r="F143" s="21">
        <v>6800000</v>
      </c>
      <c r="G143" s="29">
        <v>5246719</v>
      </c>
      <c r="H143" s="117">
        <v>992678</v>
      </c>
      <c r="I143" s="21">
        <v>1500000</v>
      </c>
      <c r="J143" s="62">
        <v>417258</v>
      </c>
      <c r="K143" s="101">
        <f t="shared" ref="K143" si="33">+H143+E143+B143</f>
        <v>24391210</v>
      </c>
      <c r="L143" s="21">
        <f t="shared" ref="L143" si="34">+I143+F143+C143</f>
        <v>26400000</v>
      </c>
      <c r="M143" s="52">
        <f t="shared" ref="M143" si="35">+J143+G143+D143</f>
        <v>17727936</v>
      </c>
      <c r="N143" s="2"/>
    </row>
    <row r="144" spans="1:14" ht="14.25" thickTop="1" thickBot="1" x14ac:dyDescent="0.25">
      <c r="A144" s="9">
        <v>41671</v>
      </c>
      <c r="B144" s="116">
        <v>16937377</v>
      </c>
      <c r="C144" s="21">
        <v>18100000</v>
      </c>
      <c r="D144" s="29">
        <v>12108039</v>
      </c>
      <c r="E144" s="48">
        <v>6378926</v>
      </c>
      <c r="F144" s="21">
        <v>6800000</v>
      </c>
      <c r="G144" s="29">
        <v>5243581</v>
      </c>
      <c r="H144" s="117">
        <v>1037618</v>
      </c>
      <c r="I144" s="21">
        <v>1500000</v>
      </c>
      <c r="J144" s="62">
        <v>426617</v>
      </c>
      <c r="K144" s="101">
        <v>24353921</v>
      </c>
      <c r="L144" s="21">
        <v>26400000</v>
      </c>
      <c r="M144" s="52">
        <v>17778237</v>
      </c>
      <c r="N144" s="2"/>
    </row>
    <row r="145" spans="1:14" ht="14.25" thickTop="1" thickBot="1" x14ac:dyDescent="0.25">
      <c r="A145" s="9">
        <v>41699</v>
      </c>
      <c r="B145" s="116">
        <v>16753201</v>
      </c>
      <c r="C145" s="21">
        <v>18100000</v>
      </c>
      <c r="D145" s="29">
        <v>12235292</v>
      </c>
      <c r="E145" s="48">
        <v>6321072</v>
      </c>
      <c r="F145" s="21">
        <v>6800000</v>
      </c>
      <c r="G145" s="29">
        <v>5224894</v>
      </c>
      <c r="H145" s="117">
        <v>1078460</v>
      </c>
      <c r="I145" s="21">
        <v>1500000</v>
      </c>
      <c r="J145" s="62">
        <v>450858</v>
      </c>
      <c r="K145" s="101">
        <f t="shared" ref="K145" si="36">+H145+E145+B145</f>
        <v>24152733</v>
      </c>
      <c r="L145" s="21">
        <f t="shared" ref="L145" si="37">+I145+F145+C145</f>
        <v>26400000</v>
      </c>
      <c r="M145" s="52">
        <f t="shared" ref="M145" si="38">+J145+G145+D145</f>
        <v>17911044</v>
      </c>
      <c r="N145" s="2"/>
    </row>
    <row r="146" spans="1:14" ht="13.5" thickTop="1" x14ac:dyDescent="0.2">
      <c r="A146" s="155" t="s">
        <v>113</v>
      </c>
      <c r="K146" s="5"/>
      <c r="L146" s="5"/>
      <c r="M146" s="5"/>
    </row>
    <row r="147" spans="1:14" x14ac:dyDescent="0.2">
      <c r="A147" s="104" t="s">
        <v>75</v>
      </c>
      <c r="K147" s="124"/>
      <c r="L147" s="124"/>
      <c r="M147" s="124"/>
    </row>
    <row r="148" spans="1:14" s="11" customFormat="1" ht="4.5" customHeight="1" x14ac:dyDescent="0.25">
      <c r="D148" s="24"/>
      <c r="F148" s="24"/>
      <c r="G148" s="12"/>
      <c r="H148" s="2"/>
      <c r="I148" s="2"/>
      <c r="J148" s="2"/>
      <c r="K148" s="44"/>
      <c r="L148" s="44"/>
      <c r="M148" s="44"/>
    </row>
    <row r="149" spans="1:14" x14ac:dyDescent="0.2">
      <c r="A149" s="1" t="s">
        <v>76</v>
      </c>
      <c r="D149" s="44"/>
      <c r="F149" s="2"/>
      <c r="H149" s="2"/>
      <c r="I149" s="2"/>
      <c r="J149" s="2"/>
      <c r="K149" s="27"/>
      <c r="L149" s="27"/>
      <c r="M149" s="27"/>
    </row>
    <row r="150" spans="1:14" x14ac:dyDescent="0.2">
      <c r="A150" s="1" t="s">
        <v>77</v>
      </c>
      <c r="H150" s="2"/>
      <c r="I150" s="2"/>
      <c r="J150" s="2"/>
      <c r="K150" s="27"/>
      <c r="L150" s="2"/>
      <c r="M150" s="28"/>
    </row>
    <row r="151" spans="1:14" x14ac:dyDescent="0.2">
      <c r="A151" s="1" t="s">
        <v>78</v>
      </c>
    </row>
    <row r="152" spans="1:14" ht="12.75" customHeight="1" x14ac:dyDescent="0.25">
      <c r="A152" s="1" t="s">
        <v>79</v>
      </c>
      <c r="D152" s="44"/>
      <c r="H152" s="11"/>
      <c r="I152" s="11"/>
      <c r="J152" s="12"/>
      <c r="K152" s="11"/>
      <c r="L152" s="11"/>
      <c r="M152" s="12"/>
    </row>
    <row r="153" spans="1:14" x14ac:dyDescent="0.2">
      <c r="A153" s="1" t="s">
        <v>91</v>
      </c>
    </row>
    <row r="154" spans="1:14" x14ac:dyDescent="0.2">
      <c r="A154" s="155" t="s">
        <v>105</v>
      </c>
    </row>
    <row r="155" spans="1:14" x14ac:dyDescent="0.2">
      <c r="A155" s="302"/>
      <c r="B155" s="294"/>
      <c r="C155" s="294"/>
      <c r="D155" s="294"/>
      <c r="E155" s="294"/>
      <c r="F155" s="294"/>
      <c r="G155" s="294"/>
      <c r="H155" s="294"/>
      <c r="I155" s="294"/>
      <c r="J155" s="294"/>
      <c r="K155" s="294"/>
      <c r="L155" s="294"/>
      <c r="M155" s="294"/>
    </row>
    <row r="156" spans="1:14" x14ac:dyDescent="0.2">
      <c r="A156" s="302"/>
      <c r="B156" s="294"/>
      <c r="C156" s="294"/>
      <c r="D156" s="294"/>
      <c r="E156" s="294"/>
      <c r="F156" s="294"/>
      <c r="G156" s="294"/>
      <c r="H156" s="294"/>
      <c r="I156" s="294"/>
      <c r="J156" s="294"/>
      <c r="K156" s="294"/>
      <c r="L156" s="294"/>
      <c r="M156" s="294"/>
    </row>
    <row r="157" spans="1:14" x14ac:dyDescent="0.2">
      <c r="A157" s="294"/>
      <c r="B157" s="294"/>
      <c r="C157" s="294"/>
      <c r="D157" s="294"/>
      <c r="E157" s="294"/>
      <c r="F157" s="294"/>
      <c r="G157" s="294"/>
      <c r="H157" s="294"/>
      <c r="I157" s="294"/>
      <c r="J157" s="294"/>
      <c r="K157" s="294"/>
      <c r="L157" s="294"/>
      <c r="M157" s="294"/>
    </row>
    <row r="158" spans="1:14" x14ac:dyDescent="0.2">
      <c r="D158" s="2"/>
      <c r="E158" s="2"/>
      <c r="J158" s="2"/>
      <c r="L158" s="2"/>
      <c r="M158" s="68"/>
    </row>
    <row r="159" spans="1:14" x14ac:dyDescent="0.2">
      <c r="E159" s="2"/>
      <c r="J159" s="2"/>
      <c r="L159" s="2"/>
    </row>
    <row r="160" spans="1:14" s="216" customFormat="1" x14ac:dyDescent="0.2">
      <c r="E160" s="217"/>
      <c r="J160" s="217"/>
      <c r="L160" s="217"/>
    </row>
    <row r="161" spans="2:15" s="216" customFormat="1" x14ac:dyDescent="0.2">
      <c r="E161" s="217"/>
      <c r="J161" s="217"/>
      <c r="L161" s="217"/>
    </row>
    <row r="162" spans="2:15" s="216" customFormat="1" x14ac:dyDescent="0.2">
      <c r="E162" s="217"/>
      <c r="J162" s="217"/>
      <c r="L162" s="217"/>
    </row>
    <row r="163" spans="2:15" s="216" customFormat="1" x14ac:dyDescent="0.2"/>
    <row r="164" spans="2:15" s="216" customFormat="1" x14ac:dyDescent="0.2"/>
    <row r="165" spans="2:15" s="216" customFormat="1" x14ac:dyDescent="0.2"/>
    <row r="166" spans="2:15" s="216" customFormat="1" x14ac:dyDescent="0.2">
      <c r="E166" s="217"/>
      <c r="H166" s="217"/>
      <c r="K166" s="217"/>
    </row>
    <row r="167" spans="2:15" s="216" customFormat="1" x14ac:dyDescent="0.2">
      <c r="B167" s="217"/>
      <c r="C167" s="217"/>
      <c r="D167" s="217"/>
      <c r="E167" s="217"/>
      <c r="F167" s="217"/>
      <c r="G167" s="217"/>
      <c r="H167" s="217"/>
      <c r="I167" s="217"/>
      <c r="J167" s="217"/>
      <c r="K167" s="217"/>
      <c r="L167" s="217"/>
      <c r="O167" s="217"/>
    </row>
    <row r="168" spans="2:15" s="216" customFormat="1" x14ac:dyDescent="0.2">
      <c r="B168" s="217"/>
      <c r="C168" s="217"/>
      <c r="D168" s="217"/>
      <c r="E168" s="217"/>
      <c r="F168" s="217"/>
      <c r="G168" s="217"/>
      <c r="H168" s="217"/>
      <c r="I168" s="217"/>
      <c r="J168" s="217"/>
      <c r="K168" s="217"/>
      <c r="L168" s="217"/>
      <c r="O168" s="217"/>
    </row>
    <row r="169" spans="2:15" s="216" customFormat="1" x14ac:dyDescent="0.2">
      <c r="B169" s="217"/>
      <c r="C169" s="217"/>
      <c r="D169" s="217"/>
      <c r="E169" s="217"/>
      <c r="F169" s="217"/>
      <c r="G169" s="217"/>
      <c r="H169" s="217"/>
      <c r="I169" s="217"/>
      <c r="J169" s="217"/>
      <c r="K169" s="217"/>
      <c r="L169" s="217"/>
      <c r="O169" s="217"/>
    </row>
    <row r="170" spans="2:15" s="216" customFormat="1" x14ac:dyDescent="0.2">
      <c r="B170" s="217"/>
      <c r="C170" s="217"/>
      <c r="D170" s="217"/>
      <c r="E170" s="217"/>
      <c r="F170" s="217"/>
      <c r="G170" s="217"/>
      <c r="H170" s="217"/>
      <c r="I170" s="217"/>
      <c r="J170" s="217"/>
      <c r="K170" s="217"/>
      <c r="L170" s="217"/>
      <c r="O170" s="217"/>
    </row>
    <row r="171" spans="2:15" s="216" customFormat="1" x14ac:dyDescent="0.2">
      <c r="B171" s="217"/>
      <c r="C171" s="217"/>
      <c r="D171" s="217"/>
      <c r="E171" s="217"/>
      <c r="F171" s="217"/>
      <c r="G171" s="217"/>
      <c r="H171" s="217"/>
      <c r="I171" s="217"/>
      <c r="J171" s="217"/>
      <c r="K171" s="217"/>
      <c r="L171" s="217"/>
      <c r="O171" s="217"/>
    </row>
    <row r="172" spans="2:15" s="216" customFormat="1" x14ac:dyDescent="0.2">
      <c r="B172" s="217"/>
      <c r="C172" s="217"/>
      <c r="D172" s="217"/>
      <c r="E172" s="217"/>
      <c r="F172" s="217"/>
      <c r="G172" s="217"/>
      <c r="H172" s="217"/>
      <c r="I172" s="217"/>
      <c r="J172" s="217"/>
      <c r="K172" s="217"/>
    </row>
    <row r="173" spans="2:15" s="216" customFormat="1" x14ac:dyDescent="0.2">
      <c r="E173" s="217"/>
      <c r="G173" s="217"/>
      <c r="H173" s="217"/>
      <c r="K173" s="217"/>
    </row>
    <row r="174" spans="2:15" s="216" customFormat="1" x14ac:dyDescent="0.2">
      <c r="E174" s="217"/>
      <c r="H174" s="217"/>
      <c r="K174" s="217"/>
    </row>
    <row r="175" spans="2:15" s="216" customFormat="1" x14ac:dyDescent="0.2">
      <c r="E175" s="217"/>
      <c r="H175" s="217"/>
      <c r="K175" s="217"/>
    </row>
    <row r="176" spans="2:15" s="216" customFormat="1" x14ac:dyDescent="0.2"/>
    <row r="177" s="216" customFormat="1" x14ac:dyDescent="0.2"/>
    <row r="178" s="216" customFormat="1" x14ac:dyDescent="0.2"/>
    <row r="179" s="216" customFormat="1" x14ac:dyDescent="0.2"/>
    <row r="180" s="216" customFormat="1" x14ac:dyDescent="0.2"/>
    <row r="181" s="216" customFormat="1" x14ac:dyDescent="0.2"/>
    <row r="182" s="216" customFormat="1" x14ac:dyDescent="0.2"/>
    <row r="183" s="216" customFormat="1" x14ac:dyDescent="0.2"/>
    <row r="184" s="216" customFormat="1" x14ac:dyDescent="0.2"/>
    <row r="185" s="216" customFormat="1" x14ac:dyDescent="0.2"/>
    <row r="186" s="216" customFormat="1" x14ac:dyDescent="0.2"/>
    <row r="187" s="216" customFormat="1" x14ac:dyDescent="0.2"/>
    <row r="188" s="216" customFormat="1" x14ac:dyDescent="0.2"/>
    <row r="189" s="216" customFormat="1" x14ac:dyDescent="0.2"/>
    <row r="190" s="216" customFormat="1" x14ac:dyDescent="0.2"/>
    <row r="191" s="216" customFormat="1" x14ac:dyDescent="0.2"/>
    <row r="192" s="216" customFormat="1" x14ac:dyDescent="0.2"/>
    <row r="193" s="216" customFormat="1" x14ac:dyDescent="0.2"/>
    <row r="194" s="216" customFormat="1" x14ac:dyDescent="0.2"/>
  </sheetData>
  <sheetProtection algorithmName="SHA-512" hashValue="3uPGO5w4Nov/ji7Pfcxpe2WtTkWIYPJ0BHZ804zv3Rp1j6vjzZMCeDAqH28UKCSLt2cYObv7kgf3do8D8OtzDQ==" saltValue="pPmy6ALqfGU3IfstfidnXw==" spinCount="100000" sheet="1" objects="1" scenarios="1"/>
  <mergeCells count="13">
    <mergeCell ref="H13:J13"/>
    <mergeCell ref="K13:M13"/>
    <mergeCell ref="B12:M12"/>
    <mergeCell ref="E13:G13"/>
    <mergeCell ref="B13:D13"/>
    <mergeCell ref="A157:M157"/>
    <mergeCell ref="B127:M127"/>
    <mergeCell ref="B128:D128"/>
    <mergeCell ref="E128:G128"/>
    <mergeCell ref="H128:J128"/>
    <mergeCell ref="K128:M128"/>
    <mergeCell ref="A156:M156"/>
    <mergeCell ref="A155:M155"/>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6"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A7"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222" t="s">
        <v>107</v>
      </c>
      <c r="C2" s="219"/>
      <c r="D2" s="219"/>
      <c r="E2" s="219"/>
      <c r="F2" s="219"/>
      <c r="G2" s="219"/>
      <c r="H2" s="219"/>
      <c r="I2" s="219"/>
      <c r="J2" s="219"/>
      <c r="K2" s="219"/>
      <c r="L2" s="219"/>
      <c r="M2" s="219"/>
      <c r="N2" s="220"/>
    </row>
    <row r="3" spans="2:14" ht="14.25" x14ac:dyDescent="0.2">
      <c r="B3" s="223" t="s">
        <v>109</v>
      </c>
      <c r="C3" s="219"/>
      <c r="D3" s="219"/>
      <c r="E3" s="219"/>
      <c r="F3" s="219"/>
      <c r="G3" s="219"/>
      <c r="H3" s="219"/>
      <c r="I3" s="219"/>
      <c r="J3" s="219"/>
      <c r="K3" s="219"/>
      <c r="L3" s="219"/>
      <c r="M3" s="219"/>
      <c r="N3" s="220"/>
    </row>
    <row r="4" spans="2:14" ht="14.25" x14ac:dyDescent="0.2">
      <c r="B4" s="224"/>
      <c r="C4" s="219"/>
      <c r="D4" s="219"/>
      <c r="E4" s="219"/>
      <c r="F4" s="219"/>
      <c r="G4" s="219"/>
      <c r="H4" s="219"/>
      <c r="I4" s="219"/>
      <c r="J4" s="219"/>
      <c r="K4" s="219"/>
      <c r="L4" s="219"/>
      <c r="M4" s="219"/>
      <c r="N4" s="220"/>
    </row>
    <row r="5" spans="2:14" ht="14.25" x14ac:dyDescent="0.2">
      <c r="B5" s="224"/>
      <c r="C5" s="219"/>
      <c r="D5" s="219"/>
      <c r="E5" s="219"/>
      <c r="F5" s="219"/>
      <c r="G5" s="219"/>
      <c r="H5" s="219"/>
      <c r="I5" s="219"/>
      <c r="J5" s="219"/>
      <c r="K5" s="219"/>
      <c r="L5" s="219"/>
      <c r="M5" s="219"/>
      <c r="N5" s="220"/>
    </row>
    <row r="6" spans="2:14" ht="14.25" x14ac:dyDescent="0.2">
      <c r="B6" s="224"/>
      <c r="C6" s="219"/>
      <c r="D6" s="219"/>
      <c r="E6" s="219"/>
      <c r="F6" s="219"/>
      <c r="G6" s="219"/>
      <c r="H6" s="219"/>
      <c r="I6" s="219"/>
      <c r="J6" s="219"/>
      <c r="K6" s="219"/>
      <c r="L6" s="219"/>
      <c r="M6" s="219"/>
      <c r="N6" s="220"/>
    </row>
    <row r="7" spans="2:14" ht="14.25" x14ac:dyDescent="0.2">
      <c r="B7" s="224"/>
      <c r="C7" s="219"/>
      <c r="D7" s="219"/>
      <c r="E7" s="219"/>
      <c r="F7" s="219"/>
      <c r="G7" s="219"/>
      <c r="H7" s="219"/>
      <c r="I7" s="219"/>
      <c r="J7" s="219"/>
      <c r="K7" s="219"/>
      <c r="L7" s="219"/>
      <c r="M7" s="219"/>
      <c r="N7" s="220"/>
    </row>
    <row r="8" spans="2:14" x14ac:dyDescent="0.2">
      <c r="B8" s="225" t="s">
        <v>122</v>
      </c>
      <c r="C8" s="219"/>
      <c r="D8" s="219"/>
      <c r="E8" s="219"/>
      <c r="F8" s="219"/>
      <c r="G8" s="219"/>
      <c r="H8" s="219"/>
      <c r="I8" s="219"/>
      <c r="J8" s="219"/>
      <c r="K8" s="219"/>
      <c r="L8" s="219"/>
      <c r="M8" s="219"/>
      <c r="N8" s="220"/>
    </row>
    <row r="9" spans="2:14" x14ac:dyDescent="0.2">
      <c r="B9" s="226"/>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7"/>
      <c r="C11" s="227"/>
      <c r="D11" s="227"/>
      <c r="E11" s="227"/>
      <c r="F11" s="227"/>
      <c r="G11" s="227"/>
      <c r="H11" s="227"/>
      <c r="I11" s="227"/>
      <c r="J11" s="227"/>
      <c r="K11" s="227"/>
      <c r="L11" s="227"/>
      <c r="M11" s="227"/>
      <c r="N11" s="220"/>
    </row>
    <row r="12" spans="2:14" ht="15.75" customHeight="1" thickBot="1" x14ac:dyDescent="0.25">
      <c r="B12" s="228"/>
      <c r="N12" s="229"/>
    </row>
    <row r="13" spans="2:14" ht="18.75" thickBot="1" x14ac:dyDescent="0.25">
      <c r="F13" s="304" t="s">
        <v>50</v>
      </c>
      <c r="G13" s="305"/>
      <c r="H13" s="305"/>
      <c r="I13" s="306"/>
      <c r="N13" s="229"/>
    </row>
    <row r="14" spans="2:14" x14ac:dyDescent="0.2">
      <c r="F14" s="230" t="s">
        <v>44</v>
      </c>
      <c r="G14" s="231" t="s">
        <v>86</v>
      </c>
      <c r="H14" s="231" t="s">
        <v>53</v>
      </c>
      <c r="I14" s="232" t="s">
        <v>49</v>
      </c>
    </row>
    <row r="15" spans="2:14" x14ac:dyDescent="0.2">
      <c r="F15" s="233" t="s">
        <v>45</v>
      </c>
      <c r="G15" s="234">
        <v>211</v>
      </c>
      <c r="H15" s="234">
        <v>0</v>
      </c>
      <c r="I15" s="235">
        <f>SUM(G15:G15)</f>
        <v>211</v>
      </c>
    </row>
    <row r="16" spans="2:14" x14ac:dyDescent="0.2">
      <c r="F16" s="233" t="s">
        <v>46</v>
      </c>
      <c r="G16" s="234">
        <v>237</v>
      </c>
      <c r="H16" s="234">
        <v>0</v>
      </c>
      <c r="I16" s="235">
        <f>SUM(G16:G16)</f>
        <v>237</v>
      </c>
    </row>
    <row r="17" spans="3:12" x14ac:dyDescent="0.2">
      <c r="F17" s="233" t="s">
        <v>47</v>
      </c>
      <c r="G17" s="234">
        <v>247</v>
      </c>
      <c r="H17" s="234">
        <v>0</v>
      </c>
      <c r="I17" s="235">
        <f>SUM(G17:G17)</f>
        <v>247</v>
      </c>
    </row>
    <row r="18" spans="3:12" x14ac:dyDescent="0.2">
      <c r="F18" s="233" t="s">
        <v>48</v>
      </c>
      <c r="G18" s="234">
        <v>276</v>
      </c>
      <c r="H18" s="234">
        <v>0</v>
      </c>
      <c r="I18" s="235">
        <f>SUM(G18:G18)</f>
        <v>276</v>
      </c>
    </row>
    <row r="19" spans="3:12" x14ac:dyDescent="0.2">
      <c r="F19" s="233" t="s">
        <v>84</v>
      </c>
      <c r="G19" s="236">
        <v>224</v>
      </c>
      <c r="H19" s="236">
        <v>1</v>
      </c>
      <c r="I19" s="235">
        <f>SUM(G19:G19)</f>
        <v>224</v>
      </c>
    </row>
    <row r="20" spans="3:12" x14ac:dyDescent="0.2">
      <c r="F20" s="237" t="s">
        <v>90</v>
      </c>
      <c r="G20" s="238">
        <v>212</v>
      </c>
      <c r="H20" s="238">
        <v>1</v>
      </c>
      <c r="I20" s="235">
        <f>SUM(G20:H20)</f>
        <v>213</v>
      </c>
    </row>
    <row r="21" spans="3:12" x14ac:dyDescent="0.2">
      <c r="F21" s="237" t="s">
        <v>95</v>
      </c>
      <c r="G21" s="238">
        <v>218</v>
      </c>
      <c r="H21" s="238">
        <v>3</v>
      </c>
      <c r="I21" s="235">
        <f>SUM(G21:H21)</f>
        <v>221</v>
      </c>
    </row>
    <row r="22" spans="3:12" x14ac:dyDescent="0.2">
      <c r="F22" s="237" t="s">
        <v>101</v>
      </c>
      <c r="G22" s="238">
        <v>249</v>
      </c>
      <c r="H22" s="238">
        <v>3</v>
      </c>
      <c r="I22" s="235">
        <f>SUM(G22:H22)</f>
        <v>252</v>
      </c>
    </row>
    <row r="23" spans="3:12" x14ac:dyDescent="0.2">
      <c r="F23" s="237" t="s">
        <v>115</v>
      </c>
      <c r="G23" s="238">
        <v>275</v>
      </c>
      <c r="H23" s="238">
        <v>3</v>
      </c>
      <c r="I23" s="235">
        <f>SUM(G23:H23)</f>
        <v>278</v>
      </c>
    </row>
    <row r="24" spans="3:12" x14ac:dyDescent="0.2">
      <c r="F24" s="237">
        <v>41640</v>
      </c>
      <c r="G24" s="238">
        <v>275</v>
      </c>
      <c r="H24" s="238">
        <v>3</v>
      </c>
      <c r="I24" s="235">
        <f>+G24+H24</f>
        <v>278</v>
      </c>
    </row>
    <row r="25" spans="3:12" x14ac:dyDescent="0.2">
      <c r="F25" s="237">
        <v>41671</v>
      </c>
      <c r="G25" s="238">
        <v>275</v>
      </c>
      <c r="H25" s="238">
        <v>3</v>
      </c>
      <c r="I25" s="235">
        <f>+G25+H25</f>
        <v>278</v>
      </c>
    </row>
    <row r="26" spans="3:12" ht="13.5" thickBot="1" x14ac:dyDescent="0.25">
      <c r="F26" s="239">
        <v>41699</v>
      </c>
      <c r="G26" s="240">
        <v>299</v>
      </c>
      <c r="H26" s="240">
        <v>3</v>
      </c>
      <c r="I26" s="241">
        <f>+G26+H26</f>
        <v>302</v>
      </c>
    </row>
    <row r="27" spans="3:12" ht="13.5" thickBot="1" x14ac:dyDescent="0.25"/>
    <row r="28" spans="3:12" ht="18.75" thickBot="1" x14ac:dyDescent="0.3">
      <c r="C28" s="307" t="s">
        <v>51</v>
      </c>
      <c r="D28" s="308"/>
      <c r="E28" s="308"/>
      <c r="F28" s="308"/>
      <c r="G28" s="308"/>
      <c r="H28" s="308"/>
      <c r="I28" s="308"/>
      <c r="J28" s="308"/>
      <c r="K28" s="308"/>
      <c r="L28" s="309"/>
    </row>
    <row r="29" spans="3:12" ht="38.25" x14ac:dyDescent="0.2">
      <c r="C29" s="230" t="s">
        <v>44</v>
      </c>
      <c r="D29" s="231" t="s">
        <v>86</v>
      </c>
      <c r="E29" s="231" t="s">
        <v>116</v>
      </c>
      <c r="F29" s="231" t="s">
        <v>52</v>
      </c>
      <c r="G29" s="231" t="s">
        <v>53</v>
      </c>
      <c r="H29" s="242" t="s">
        <v>117</v>
      </c>
      <c r="I29" s="242" t="s">
        <v>118</v>
      </c>
      <c r="J29" s="231" t="s">
        <v>1</v>
      </c>
      <c r="K29" s="243" t="s">
        <v>2</v>
      </c>
      <c r="L29" s="232" t="s">
        <v>54</v>
      </c>
    </row>
    <row r="30" spans="3:12" x14ac:dyDescent="0.2">
      <c r="C30" s="244" t="s">
        <v>45</v>
      </c>
      <c r="D30" s="245">
        <v>1162</v>
      </c>
      <c r="E30" s="245">
        <v>0</v>
      </c>
      <c r="F30" s="246">
        <v>0</v>
      </c>
      <c r="G30" s="246">
        <v>0</v>
      </c>
      <c r="H30" s="246">
        <v>0</v>
      </c>
      <c r="I30" s="246">
        <v>0</v>
      </c>
      <c r="J30" s="246">
        <v>3</v>
      </c>
      <c r="K30" s="247">
        <v>9</v>
      </c>
      <c r="L30" s="248">
        <f t="shared" ref="L30:L38" si="0">SUM(D30:K30)</f>
        <v>1174</v>
      </c>
    </row>
    <row r="31" spans="3:12" x14ac:dyDescent="0.2">
      <c r="C31" s="244" t="s">
        <v>46</v>
      </c>
      <c r="D31" s="245">
        <v>1382</v>
      </c>
      <c r="E31" s="245">
        <v>0</v>
      </c>
      <c r="F31" s="246">
        <v>0</v>
      </c>
      <c r="G31" s="246">
        <v>0</v>
      </c>
      <c r="H31" s="246">
        <v>0</v>
      </c>
      <c r="I31" s="246">
        <v>0</v>
      </c>
      <c r="J31" s="246">
        <v>0</v>
      </c>
      <c r="K31" s="247">
        <v>3</v>
      </c>
      <c r="L31" s="248">
        <f t="shared" si="0"/>
        <v>1385</v>
      </c>
    </row>
    <row r="32" spans="3:12" x14ac:dyDescent="0.2">
      <c r="C32" s="244" t="s">
        <v>47</v>
      </c>
      <c r="D32" s="245">
        <v>1405</v>
      </c>
      <c r="E32" s="245">
        <v>0</v>
      </c>
      <c r="F32" s="246">
        <v>0</v>
      </c>
      <c r="G32" s="246">
        <v>0</v>
      </c>
      <c r="H32" s="246">
        <v>0</v>
      </c>
      <c r="I32" s="246">
        <v>0</v>
      </c>
      <c r="J32" s="246">
        <v>0</v>
      </c>
      <c r="K32" s="247">
        <v>5</v>
      </c>
      <c r="L32" s="248">
        <f t="shared" si="0"/>
        <v>1410</v>
      </c>
    </row>
    <row r="33" spans="3:12" x14ac:dyDescent="0.2">
      <c r="C33" s="244" t="s">
        <v>48</v>
      </c>
      <c r="D33" s="245">
        <v>1920</v>
      </c>
      <c r="E33" s="245">
        <v>0</v>
      </c>
      <c r="F33" s="246">
        <v>2</v>
      </c>
      <c r="G33" s="246">
        <v>0</v>
      </c>
      <c r="H33" s="246">
        <v>10</v>
      </c>
      <c r="I33" s="246">
        <v>0</v>
      </c>
      <c r="J33" s="246">
        <v>0</v>
      </c>
      <c r="K33" s="247">
        <v>18</v>
      </c>
      <c r="L33" s="248">
        <f t="shared" si="0"/>
        <v>1950</v>
      </c>
    </row>
    <row r="34" spans="3:12" x14ac:dyDescent="0.2">
      <c r="C34" s="244" t="s">
        <v>84</v>
      </c>
      <c r="D34" s="249">
        <v>1822</v>
      </c>
      <c r="E34" s="249">
        <v>0</v>
      </c>
      <c r="F34" s="250">
        <v>2</v>
      </c>
      <c r="G34" s="250">
        <v>2</v>
      </c>
      <c r="H34" s="250">
        <v>10</v>
      </c>
      <c r="I34" s="250">
        <v>0</v>
      </c>
      <c r="J34" s="250">
        <v>0</v>
      </c>
      <c r="K34" s="247">
        <v>22</v>
      </c>
      <c r="L34" s="248">
        <f t="shared" si="0"/>
        <v>1858</v>
      </c>
    </row>
    <row r="35" spans="3:12" x14ac:dyDescent="0.2">
      <c r="C35" s="251" t="s">
        <v>90</v>
      </c>
      <c r="D35" s="252">
        <v>1816</v>
      </c>
      <c r="E35" s="252">
        <v>3</v>
      </c>
      <c r="F35" s="253">
        <v>2</v>
      </c>
      <c r="G35" s="253">
        <v>1</v>
      </c>
      <c r="H35" s="253">
        <v>0</v>
      </c>
      <c r="I35" s="253">
        <v>1</v>
      </c>
      <c r="J35" s="253">
        <v>0</v>
      </c>
      <c r="K35" s="247">
        <v>23</v>
      </c>
      <c r="L35" s="248">
        <f t="shared" si="0"/>
        <v>1846</v>
      </c>
    </row>
    <row r="36" spans="3:12" x14ac:dyDescent="0.2">
      <c r="C36" s="251" t="s">
        <v>95</v>
      </c>
      <c r="D36" s="252">
        <v>1699</v>
      </c>
      <c r="E36" s="252">
        <v>8</v>
      </c>
      <c r="F36" s="253">
        <v>2</v>
      </c>
      <c r="G36" s="253">
        <v>63</v>
      </c>
      <c r="H36" s="253">
        <v>0</v>
      </c>
      <c r="I36" s="253">
        <v>1</v>
      </c>
      <c r="J36" s="253">
        <v>0</v>
      </c>
      <c r="K36" s="247">
        <v>23</v>
      </c>
      <c r="L36" s="248">
        <f t="shared" si="0"/>
        <v>1796</v>
      </c>
    </row>
    <row r="37" spans="3:12" x14ac:dyDescent="0.2">
      <c r="C37" s="251" t="s">
        <v>101</v>
      </c>
      <c r="D37" s="252">
        <v>1792</v>
      </c>
      <c r="E37" s="252">
        <v>11</v>
      </c>
      <c r="F37" s="253">
        <v>2</v>
      </c>
      <c r="G37" s="253">
        <v>63</v>
      </c>
      <c r="H37" s="253">
        <v>0</v>
      </c>
      <c r="I37" s="253">
        <v>1</v>
      </c>
      <c r="J37" s="253">
        <v>3</v>
      </c>
      <c r="K37" s="247">
        <v>23</v>
      </c>
      <c r="L37" s="248">
        <f t="shared" si="0"/>
        <v>1895</v>
      </c>
    </row>
    <row r="38" spans="3:12" x14ac:dyDescent="0.2">
      <c r="C38" s="251" t="s">
        <v>115</v>
      </c>
      <c r="D38" s="252">
        <v>1937</v>
      </c>
      <c r="E38" s="252">
        <v>20</v>
      </c>
      <c r="F38" s="253">
        <v>2</v>
      </c>
      <c r="G38" s="253">
        <v>65</v>
      </c>
      <c r="H38" s="253">
        <v>0</v>
      </c>
      <c r="I38" s="253">
        <v>1</v>
      </c>
      <c r="J38" s="253">
        <v>3</v>
      </c>
      <c r="K38" s="247">
        <v>24</v>
      </c>
      <c r="L38" s="248">
        <f t="shared" si="0"/>
        <v>2052</v>
      </c>
    </row>
    <row r="39" spans="3:12" x14ac:dyDescent="0.2">
      <c r="C39" s="251">
        <v>41640</v>
      </c>
      <c r="D39" s="252">
        <v>1946</v>
      </c>
      <c r="E39" s="252">
        <v>21</v>
      </c>
      <c r="F39" s="253">
        <v>2</v>
      </c>
      <c r="G39" s="253">
        <v>65</v>
      </c>
      <c r="H39" s="253">
        <v>0</v>
      </c>
      <c r="I39" s="253">
        <v>1</v>
      </c>
      <c r="J39" s="253">
        <v>3</v>
      </c>
      <c r="K39" s="247">
        <v>24</v>
      </c>
      <c r="L39" s="248">
        <f>+D39+E39+F39+G39+H39+I39+J39+K39</f>
        <v>2062</v>
      </c>
    </row>
    <row r="40" spans="3:12" x14ac:dyDescent="0.2">
      <c r="C40" s="251">
        <v>41671</v>
      </c>
      <c r="D40" s="252">
        <v>1953</v>
      </c>
      <c r="E40" s="252">
        <v>21</v>
      </c>
      <c r="F40" s="253">
        <v>2</v>
      </c>
      <c r="G40" s="253">
        <v>65</v>
      </c>
      <c r="H40" s="253">
        <v>0</v>
      </c>
      <c r="I40" s="253">
        <v>1</v>
      </c>
      <c r="J40" s="253">
        <v>3</v>
      </c>
      <c r="K40" s="247">
        <v>24</v>
      </c>
      <c r="L40" s="248">
        <f>+D40+E40+F40+G40+H40+I40+J40+K40</f>
        <v>2069</v>
      </c>
    </row>
    <row r="41" spans="3:12" ht="13.5" thickBot="1" x14ac:dyDescent="0.25">
      <c r="C41" s="254">
        <v>41699</v>
      </c>
      <c r="D41" s="258">
        <v>2019</v>
      </c>
      <c r="E41" s="258">
        <v>21</v>
      </c>
      <c r="F41" s="259">
        <v>2</v>
      </c>
      <c r="G41" s="259">
        <v>65</v>
      </c>
      <c r="H41" s="259">
        <v>0</v>
      </c>
      <c r="I41" s="259">
        <v>1</v>
      </c>
      <c r="J41" s="259">
        <v>3</v>
      </c>
      <c r="K41" s="260">
        <v>24</v>
      </c>
      <c r="L41" s="261">
        <f>+D41+E41+F41+G41+H41+I41+J41+K40</f>
        <v>2135</v>
      </c>
    </row>
  </sheetData>
  <sheetProtection algorithmName="SHA-512" hashValue="altAqT3bEZF8yRPqtEuHnZ92XgPHkOh3IgiTEaD9NZoGFl8vhdKAbq3iHkCJ7MMFd5Vp2yu3Y/Fh3jPm6wixeQ==" saltValue="rJI6oaSbp7obc687VqUcng==" spinCount="100000" sheet="1" objects="1" scenarios="1"/>
  <mergeCells count="2">
    <mergeCell ref="F13:I13"/>
    <mergeCell ref="C28:L28"/>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sheetProtection algorithmName="SHA-512" hashValue="tmftgTQ976wBsd18xeFH72dCKWqpmczqKIJwJmXq1kdQ6awRQipM4F/hzqcbcz3XHpLovbz3grFhK69Eg/qmmQ==" saltValue="q6mCdPkiJFf/oNxuSEvgi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sheetProtection algorithmName="SHA-512" hashValue="0YnWGeN9eQhCBkjV3CY73xnjFADOjV+eTqMMd8k+Q6z/9IMd3fcrCoBY6tQGEeAQ0rdHBYI37Gl1rPHePOqKMg==" saltValue="r7ZIZQInHhqOWW1e1SI/5A=="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sheetProtection algorithmName="SHA-512" hashValue="7XdKLMoeP3dexC5lM5IDhVLsOpNgsPBXFMQPi+o8OnxRbSnWugq1QLa5wdA902duh/tdwsiJZGApNxDly7kyjg==" saltValue="2XZ2aawckZ7k7ziDZ6xBDQ=="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119</v>
      </c>
      <c r="C3" s="255"/>
      <c r="D3" s="255"/>
      <c r="E3" s="255"/>
      <c r="F3" s="255"/>
      <c r="G3" s="255"/>
      <c r="H3" s="255"/>
      <c r="I3" s="255"/>
      <c r="J3" s="255"/>
      <c r="K3" s="255"/>
      <c r="L3" s="255"/>
      <c r="M3" s="255"/>
      <c r="N3" s="255"/>
    </row>
    <row r="4" spans="2:14" ht="14.25" x14ac:dyDescent="0.2">
      <c r="B4" s="256" t="s">
        <v>120</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123</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2014-04-16T23:04:49Z</dcterms:modified>
</cp:coreProperties>
</file>